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02 - Dodávka a montáž náb..." sheetId="3" r:id="rId3"/>
    <sheet name="03 - Vedlejší a ostatní n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'01 - Stavební část'!$C$92:$K$619</definedName>
    <definedName name="_xlnm.Print_Area" localSheetId="1">'01 - Stavební část'!$C$4:$J$39,'01 - Stavební část'!$C$45:$J$74,'01 - Stavební část'!$C$80:$K$619</definedName>
    <definedName name="_xlnm._FilterDatabase" localSheetId="2" hidden="1">'02 - Dodávka a montáž náb...'!$C$80:$K$115</definedName>
    <definedName name="_xlnm.Print_Area" localSheetId="2">'02 - Dodávka a montáž náb...'!$C$4:$J$39,'02 - Dodávka a montáž náb...'!$C$45:$J$62,'02 - Dodávka a montáž náb...'!$C$68:$K$115</definedName>
    <definedName name="_xlnm._FilterDatabase" localSheetId="3" hidden="1">'03 - Vedlejší a ostatní n...'!$C$82:$K$102</definedName>
    <definedName name="_xlnm.Print_Area" localSheetId="3">'03 - Vedlejší a ostatní n...'!$C$4:$J$39,'03 - Vedlejší a ostatní n...'!$C$45:$J$64,'03 - Vedlejší a ostatní n...'!$C$70:$K$102</definedName>
    <definedName name="_xlnm.Print_Area" localSheetId="4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'01 - Stavební část'!$92:$92</definedName>
    <definedName name="_xlnm.Print_Titles" localSheetId="2">'02 - Dodávka a montáž náb...'!$80:$80</definedName>
    <definedName name="_xlnm.Print_Titles" localSheetId="3">'03 - Vedlejší a ostatní n...'!$82:$82</definedName>
  </definedNames>
  <calcPr fullCalcOnLoad="1"/>
</workbook>
</file>

<file path=xl/sharedStrings.xml><?xml version="1.0" encoding="utf-8"?>
<sst xmlns="http://schemas.openxmlformats.org/spreadsheetml/2006/main" count="5750" uniqueCount="1156">
  <si>
    <t>Export Komplet</t>
  </si>
  <si>
    <t>VZ</t>
  </si>
  <si>
    <t>2.0</t>
  </si>
  <si>
    <t>ZAMOK</t>
  </si>
  <si>
    <t>False</t>
  </si>
  <si>
    <t>{417ddb85-5d96-4617-9f12-2f05512a34aa}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</si>
  <si>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</si>
  <si>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</si>
  <si>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</si>
  <si>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</si>
  <si>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</si>
  <si>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</si>
  <si>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</si>
  <si>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</si>
  <si>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20240328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</si>
  <si>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</si>
  <si>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</si>
  <si>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Modernizace interiéru a exteriéru hotelu Sádek, Kojetice</t>
  </si>
  <si>
    <t>KSO:</t>
  </si>
  <si>
    <t/>
  </si>
  <si>
    <t>CC-CZ:</t>
  </si>
  <si>
    <t>Místo:</t>
  </si>
  <si>
    <t>Kojetice 169, 675 23 Kojetice na Moravě</t>
  </si>
  <si>
    <t>Datum:</t>
  </si>
  <si>
    <t>28. 3. 2024</t>
  </si>
  <si>
    <t>Zadavatel:</t>
  </si>
  <si>
    <t>IČ:</t>
  </si>
  <si>
    <t>Česká zemědělská univerzita v Praze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</si>
  <si>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</si>
  <si>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</si>
  <si>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</si>
  <si>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</si>
  <si>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</si>
  <si>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</si>
  <si>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</si>
  <si>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</si>
  <si>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</si>
  <si>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</si>
  <si>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</si>
  <si>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</si>
  <si>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</si>
  <si>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</si>
  <si>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</si>
  <si>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</si>
  <si>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</si>
  <si>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</si>
  <si>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</si>
  <si>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</si>
  <si>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</si>
  <si>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</si>
  <si>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</si>
  <si>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</si>
  <si>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</si>
  <si>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</si>
  <si>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</si>
  <si>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</si>
  <si>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</si>
  <si>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</si>
  <si>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</si>
  <si>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</si>
  <si>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</si>
  <si>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</si>
  <si>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</si>
  <si>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</si>
  <si>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</si>
  <si>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</si>
  <si>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</si>
  <si>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</si>
  <si>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</si>
  <si>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</si>
  <si>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</si>
  <si>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</si>
  <si>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</si>
  <si>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</si>
  <si>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</si>
  <si>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</si>
  <si>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</si>
  <si>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</si>
  <si>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</si>
  <si>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</si>
  <si>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{14dad8aa-d4b4-4ede-9148-bd92b6932da4}</t>
  </si>
  <si>
    <t>2</t>
  </si>
  <si>
    <t>02</t>
  </si>
  <si>
    <t>Dodávka a montáž nábytku</t>
  </si>
  <si>
    <t>{0a37ed40-4bdb-47de-ad18-0b6a8a082dea}</t>
  </si>
  <si>
    <t>03</t>
  </si>
  <si>
    <t>Vedlejší a ostatní náklady</t>
  </si>
  <si>
    <t>{b4a819aa-d160-4eb8-9c54-b9747a5b5189}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</si>
  <si>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</si>
  <si>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</si>
  <si>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</si>
  <si>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</si>
  <si>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</si>
  <si>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</si>
  <si>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</si>
  <si>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</si>
  <si>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</si>
  <si>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</si>
  <si>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</si>
  <si>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</si>
  <si>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</si>
  <si>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</si>
  <si>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762 - Konstrukce tesařské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</si>
  <si>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</si>
  <si>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</si>
  <si>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</si>
  <si>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</si>
  <si>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</si>
  <si>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</si>
  <si>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</si>
  <si>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</si>
  <si>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</si>
  <si>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</si>
  <si>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</si>
  <si>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</si>
  <si>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</si>
  <si>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</si>
  <si>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</si>
  <si>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</si>
  <si>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</si>
  <si>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</si>
  <si>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</si>
  <si>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</si>
  <si>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</si>
  <si>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</si>
  <si>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</si>
  <si>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</si>
  <si>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</si>
  <si>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612325416</t>
  </si>
  <si>
    <t>Oprava vnitřní vápenocementové hladké omítky stěn v rozsahu plochy do 10 % s celoplošným přeštukováním</t>
  </si>
  <si>
    <t>m2</t>
  </si>
  <si>
    <t>CS ÚRS 2024 01</t>
  </si>
  <si>
    <t>4</t>
  </si>
  <si>
    <t>460090380</t>
  </si>
  <si>
    <t>PP</t>
  </si>
  <si>
    <t>Oprava vápenocementové omítky vnitřních ploch hladké, tloušťky do 20 mm, s celoplošným přeštukováním, tloušťky štuku 3 mm stěn, v rozsahu opravované plochy do 10%</t>
  </si>
  <si>
    <t>Online PSC</t>
  </si>
  <si>
    <t>https://podminky.urs.cz/item/CS_URS_2024_01/612325416</t>
  </si>
  <si>
    <t>VV</t>
  </si>
  <si>
    <t>"pokoj 1" 2,55*(4,22+4,25)-2*0,8*2</t>
  </si>
  <si>
    <t>"pokoj 2" 2,55*(2*4,17+4,09)-2*0,8*2</t>
  </si>
  <si>
    <t>"pokoj 3" 2,55*(2*4,89+6,06)-2*0,8*2</t>
  </si>
  <si>
    <t>"pokoj 4" 2,55*(2*4,87+3,14)-2*0,8*2</t>
  </si>
  <si>
    <t>"pokoj 5" 2,55*(2*4,76+3,05)-2*0,8*2</t>
  </si>
  <si>
    <t>"pokoj 6" 2,55*(2*4,85+3,05)-2*0,8*2</t>
  </si>
  <si>
    <t>"pokoj 7" 2,55*(2*4,76+3,06)-2*0,8*2</t>
  </si>
  <si>
    <t>"pokoj 8" 2,55*(2*4,85+3,06)-2*0,8*2</t>
  </si>
  <si>
    <t>"pokoj 9" 2,55*(2*4,76+3,06)-2*0,8*2</t>
  </si>
  <si>
    <t>"pokoj 10" 2,55*(2*4,85+3,06)-2*0,8*2</t>
  </si>
  <si>
    <t>"pokoj 11" 2,55*(2*4,76+3,04)-2*0,8*2</t>
  </si>
  <si>
    <t>"pokoj 12" 2,55*(2*4,76+3,04)-2*0,8*2</t>
  </si>
  <si>
    <t>"chodba" 2,5*(2*1,45+2*24,5-2,55)+4,5*(4,95+2,55+4,66)+3,22*(2*1,45+1,22)-14*0,8*2</t>
  </si>
  <si>
    <t>"bývalá recepce" 3,11*(2*5,7+2*5,8)-4*0,8*2-2*1,5*2</t>
  </si>
  <si>
    <t>"chodba k restauraci" 3,11*(2*7,14+1,5)-3*0,8*2</t>
  </si>
  <si>
    <t>Součet</t>
  </si>
  <si>
    <t>632452515</t>
  </si>
  <si>
    <t>Cementový rychletuhnoucí potěr ze suchých směsí tl přes 20 do 30 mm</t>
  </si>
  <si>
    <t>-53431507</t>
  </si>
  <si>
    <t>Potěr rychletuhnoucí ze suchých směsí na bázi hydraulických pojiv, tloušťky přes 20 do 30 mm</t>
  </si>
  <si>
    <t>https://podminky.urs.cz/item/CS_URS_2024_01/632452515</t>
  </si>
  <si>
    <t>vstupní hala (bývalá recepce)</t>
  </si>
  <si>
    <t>5,8*5,7</t>
  </si>
  <si>
    <t>9</t>
  </si>
  <si>
    <t>Ostatní konstrukce a práce, bourání</t>
  </si>
  <si>
    <t>3</t>
  </si>
  <si>
    <t>941111131</t>
  </si>
  <si>
    <t>Montáž lešení řadového trubkového lehkého s podlahami zatížení do 200 kg/m2 š od 1,2 do 1,5 m v do 10 m</t>
  </si>
  <si>
    <t>-367336135</t>
  </si>
  <si>
    <t>Lešení řadové trubkové lehké pracovní s podlahami s provozním zatížením tř. 3 do 200 kg/m2 šířky tř. W12 od 1,2 do 1,5 m, výšky výšky do 10 m montáž</t>
  </si>
  <si>
    <t>https://podminky.urs.cz/item/CS_URS_2024_01/941111131</t>
  </si>
  <si>
    <t>941111231</t>
  </si>
  <si>
    <t>Příplatek k lešení řadovému trubkovému lehkému s podlahami do 200 kg/m2 š od 1,2 do 1,5 m v do 10 m za každý den použití</t>
  </si>
  <si>
    <t>-1621191768</t>
  </si>
  <si>
    <t>Lešení řadové trubkové lehké pracovní s podlahami s provozním zatížením tř. 3 do 200 kg/m2 šířky tř. W12 od 1,2 do 1,5 m, výšky výšky do 10 m příplatek k ceně za každý den použití</t>
  </si>
  <si>
    <t>https://podminky.urs.cz/item/CS_URS_2024_01/941111231</t>
  </si>
  <si>
    <t>400*2*30</t>
  </si>
  <si>
    <t>5</t>
  </si>
  <si>
    <t>941111831</t>
  </si>
  <si>
    <t>Demontáž lešení řadového trubkového lehkého s podlahami zatížení do 200 kg/m2 š od 1,2 do 1,5 m v do 10 m</t>
  </si>
  <si>
    <t>1518393498</t>
  </si>
  <si>
    <t>Lešení řadové trubkové lehké pracovní s podlahami s provozním zatížením tř. 3 do 200 kg/m2 šířky tř. W12 od 1,2 do 1,5 m, výšky výšky do 10 m demontáž</t>
  </si>
  <si>
    <t>https://podminky.urs.cz/item/CS_URS_2024_01/941111831</t>
  </si>
  <si>
    <t>949101111</t>
  </si>
  <si>
    <t>Lešení pomocné pro objekty pozemních staveb s lešeňovou podlahou v do 1,9 m zatížení do 150 kg/m2</t>
  </si>
  <si>
    <t>950533412</t>
  </si>
  <si>
    <t>Lešení pomocné pracovní pro objekty pozemních staveb pro zatížení do 150 kg/m2, o výšce lešeňové podlahy do 1,9 m</t>
  </si>
  <si>
    <t>https://podminky.urs.cz/item/CS_URS_2024_01/949101111</t>
  </si>
  <si>
    <t>7</t>
  </si>
  <si>
    <t>949101112</t>
  </si>
  <si>
    <t>Lešení pomocné pro objekty pozemních staveb s lešeňovou podlahou v přes 1,9 do 3,5 m zatížení do 150 kg/m2</t>
  </si>
  <si>
    <t>85640166</t>
  </si>
  <si>
    <t>Lešení pomocné pracovní pro objekty pozemních staveb pro zatížení do 150 kg/m2, o výšce lešeňové podlahy přes 1,9 do 3,5 m</t>
  </si>
  <si>
    <t>https://podminky.urs.cz/item/CS_URS_2024_01/949101112</t>
  </si>
  <si>
    <t>8</t>
  </si>
  <si>
    <t>952901111</t>
  </si>
  <si>
    <t>Vyčištění budov bytové a občanské výstavby při výšce podlaží do 4 m</t>
  </si>
  <si>
    <t>768850240</t>
  </si>
  <si>
    <t>Vyčištění budov nebo objektů před předáním do užívání budov bytové nebo občanské výstavby, světlé výšky podlaží do 4 m</t>
  </si>
  <si>
    <t>https://podminky.urs.cz/item/CS_URS_2024_01/952901111</t>
  </si>
  <si>
    <t>985323111</t>
  </si>
  <si>
    <t>Spojovací můstek reprofilovaného betonu na cementové bázi tl 1 mm</t>
  </si>
  <si>
    <t>-677832698</t>
  </si>
  <si>
    <t>Spojovací můstek reprofilovaného betonu na cementové bázi, tloušťky 1 mm</t>
  </si>
  <si>
    <t>https://podminky.urs.cz/item/CS_URS_2024_01/985323111</t>
  </si>
  <si>
    <t>10</t>
  </si>
  <si>
    <t>993111111</t>
  </si>
  <si>
    <t>Dovoz a odvoz lešení řadového do 10 km včetně naložení a složení</t>
  </si>
  <si>
    <t>782390228</t>
  </si>
  <si>
    <t>Dovoz a odvoz lešení včetně naložení a složení řadového, na vzdálenost do 10 km</t>
  </si>
  <si>
    <t>https://podminky.urs.cz/item/CS_URS_2024_01/993111111</t>
  </si>
  <si>
    <t>11</t>
  </si>
  <si>
    <t>993111119</t>
  </si>
  <si>
    <t>Příplatek k ceně dovozu a odvozu lešení řadového ZKD 10 km přes 10 km</t>
  </si>
  <si>
    <t>-825249939</t>
  </si>
  <si>
    <t>Dovoz a odvoz lešení včetně naložení a složení řadového, na vzdálenost Příplatek k ceně za každých dalších i započatých 10 km přes 10 km</t>
  </si>
  <si>
    <t>https://podminky.urs.cz/item/CS_URS_2024_01/993111119</t>
  </si>
  <si>
    <t>997</t>
  </si>
  <si>
    <t>Přesun sutě</t>
  </si>
  <si>
    <t>997013211</t>
  </si>
  <si>
    <t>Vnitrostaveništní doprava suti a vybouraných hmot pro budovy v do 6 m ručně</t>
  </si>
  <si>
    <t>t</t>
  </si>
  <si>
    <t>98040086</t>
  </si>
  <si>
    <t>Vnitrostaveništní doprava suti a vybouraných hmot vodorovně do 50 m s naložením ručně pro budovy a haly výšky do 6 m</t>
  </si>
  <si>
    <t>https://podminky.urs.cz/item/CS_URS_2024_01/997013211</t>
  </si>
  <si>
    <t>5,012+9,24</t>
  </si>
  <si>
    <t>13</t>
  </si>
  <si>
    <t>997013219</t>
  </si>
  <si>
    <t>Příplatek k vnitrostaveništní dopravě suti a vybouraných hmot za zvětšenou dopravu suti ZKD 10 m</t>
  </si>
  <si>
    <t>-397232305</t>
  </si>
  <si>
    <t>Vnitrostaveništní doprava suti a vybouraných hmot vodorovně do 50 m s naložením Příplatek k cenám -3111 až -3217 za zvětšenou vodorovnou dopravu přes vymezenou dopravní vzdálenost za každých dalších započatých 10 m</t>
  </si>
  <si>
    <t>https://podminky.urs.cz/item/CS_URS_2024_01/997013219</t>
  </si>
  <si>
    <t>14,252*2</t>
  </si>
  <si>
    <t>14</t>
  </si>
  <si>
    <t>997013501</t>
  </si>
  <si>
    <t>Odvoz suti a vybouraných hmot na skládku nebo meziskládku do 1 km se složením</t>
  </si>
  <si>
    <t>1486969459</t>
  </si>
  <si>
    <t>Odvoz suti a vybouraných hmot na skládku nebo meziskládku se složením, na vzdálenost do 1 km</t>
  </si>
  <si>
    <t>https://podminky.urs.cz/item/CS_URS_2024_01/997013501</t>
  </si>
  <si>
    <t>14,252</t>
  </si>
  <si>
    <t>15</t>
  </si>
  <si>
    <t>997013509</t>
  </si>
  <si>
    <t>Příplatek k odvozu suti a vybouraných hmot na skládku ZKD 1 km přes 1 km</t>
  </si>
  <si>
    <t>306324023</t>
  </si>
  <si>
    <t>Odvoz suti a vybouraných hmot na skládku nebo meziskládku se složením, na vzdálenost Příplatek k ceně za každý další započatý 1 km přes 1 km</t>
  </si>
  <si>
    <t>https://podminky.urs.cz/item/CS_URS_2024_01/997013509</t>
  </si>
  <si>
    <t>14,252*19</t>
  </si>
  <si>
    <t>16</t>
  </si>
  <si>
    <t>997013631</t>
  </si>
  <si>
    <t>Poplatek za uložení na skládce (skládkovné) stavebního odpadu směsného kód odpadu 17 09 04</t>
  </si>
  <si>
    <t>1077042686</t>
  </si>
  <si>
    <t>Poplatek za uložení stavebního odpadu na skládce (skládkovné) směsného stavebního a demoličního zatříděného do Katalogu odpadů pod kódem 17 09 04</t>
  </si>
  <si>
    <t>https://podminky.urs.cz/item/CS_URS_2024_01/997013631</t>
  </si>
  <si>
    <t>17</t>
  </si>
  <si>
    <t>997013635</t>
  </si>
  <si>
    <t>Poplatek za uložení na skládce (skládkovné) komunálního odpadu kód odpadu 20 03 01</t>
  </si>
  <si>
    <t>331821959</t>
  </si>
  <si>
    <t>Poplatek za uložení stavebního odpadu na skládce (skládkovné) komunálního zatříděného do Katalogu odpadů pod kódem 20 03 01</t>
  </si>
  <si>
    <t>https://podminky.urs.cz/item/CS_URS_2024_01/997013635</t>
  </si>
  <si>
    <t>998</t>
  </si>
  <si>
    <t>Přesun hmot</t>
  </si>
  <si>
    <t>18</t>
  </si>
  <si>
    <t>998018001</t>
  </si>
  <si>
    <t>Přesun hmot pro budovy ruční pro budovy v do 6 m</t>
  </si>
  <si>
    <t>-349664080</t>
  </si>
  <si>
    <t>Přesun hmot pro budovy občanské výstavby, bydlení, výrobu a služby ruční (bez užití mechanizace) vodorovná dopravní vzdálenost do 100 m pro budovy s jakoukoliv nosnou konstrukcí výšky do 6 m</t>
  </si>
  <si>
    <t>https://podminky.urs.cz/item/CS_URS_2024_01/998018001</t>
  </si>
  <si>
    <t>PSV</t>
  </si>
  <si>
    <t>Práce a dodávky PSV</t>
  </si>
  <si>
    <t>741</t>
  </si>
  <si>
    <t>Elektroinstalace - silnoproud</t>
  </si>
  <si>
    <t>19</t>
  </si>
  <si>
    <t>741310201</t>
  </si>
  <si>
    <t>Montáž spínač (polo)zapuštěný šroubové připojení 1-jednopólový se zapojením vodičů</t>
  </si>
  <si>
    <t>kus</t>
  </si>
  <si>
    <t>433829214</t>
  </si>
  <si>
    <t>Montáž spínačů jedno nebo dvoupólových polozapuštěných nebo zapuštěných se zapojením vodičů šroubové připojení, pro prostředí normální spínačů, řazení 1-jednopólových</t>
  </si>
  <si>
    <t>https://podminky.urs.cz/item/CS_URS_2024_01/741310201</t>
  </si>
  <si>
    <t>20</t>
  </si>
  <si>
    <t>M</t>
  </si>
  <si>
    <t>34539005</t>
  </si>
  <si>
    <t>přístroj spínače jednopólového se svorkou N, řazení 1, 1So, 1S šroubové svorky</t>
  </si>
  <si>
    <t>32</t>
  </si>
  <si>
    <t>1586243234</t>
  </si>
  <si>
    <t>34539049</t>
  </si>
  <si>
    <t>kryt spínače jednoduchý</t>
  </si>
  <si>
    <t>1357186460</t>
  </si>
  <si>
    <t>22</t>
  </si>
  <si>
    <t>34539059</t>
  </si>
  <si>
    <t>rámeček jednonásobný</t>
  </si>
  <si>
    <t>1829131201</t>
  </si>
  <si>
    <t>23</t>
  </si>
  <si>
    <t>741313041</t>
  </si>
  <si>
    <t>Montáž zásuvka (polo)zapuštěná šroubové připojení 2P+PE se zapojením vodičů</t>
  </si>
  <si>
    <t>-368032728</t>
  </si>
  <si>
    <t>Montáž zásuvek domovních se zapojením vodičů šroubové připojení polozapuštěných nebo zapuštěných 10/16 A, provedení 2P + PE</t>
  </si>
  <si>
    <t>https://podminky.urs.cz/item/CS_URS_2024_01/741313041</t>
  </si>
  <si>
    <t>24</t>
  </si>
  <si>
    <t>34555240</t>
  </si>
  <si>
    <t>přístroj zásuvky zápustné jednonásobné, krytka s clonkami, šroubové svorky</t>
  </si>
  <si>
    <t>1508732170</t>
  </si>
  <si>
    <t>25</t>
  </si>
  <si>
    <t>-1118416450</t>
  </si>
  <si>
    <t>26</t>
  </si>
  <si>
    <t>741313875</t>
  </si>
  <si>
    <t>Demontáž spínačů zapuštěných normálních do 10 A šroubových se zachováním funkčnosti přes 2 do 4 svorek</t>
  </si>
  <si>
    <t>1944033900</t>
  </si>
  <si>
    <t>Demontáž spínačů se zachováním funkčnosti polozapuštěných nebo zapuštěných, pro prostředí normální do 10 A, připojení šroubové přes 2 svorky do 4 svorek</t>
  </si>
  <si>
    <t>https://podminky.urs.cz/item/CS_URS_2024_01/741313875</t>
  </si>
  <si>
    <t>27</t>
  </si>
  <si>
    <t>741316823</t>
  </si>
  <si>
    <t>Demontáž zásuvek domovních normální prostředí do 16A zapuštěných šroubových se zachováním funkčnosti 2P+PE</t>
  </si>
  <si>
    <t>665864373</t>
  </si>
  <si>
    <t>Demontáž zásuvek se zachováním funkčnosti domovních polozapuštěných nebo zapuštěných, pro prostředí normální do 16 A, připojení šroubové 2P+PE</t>
  </si>
  <si>
    <t>https://podminky.urs.cz/item/CS_URS_2024_01/741316823</t>
  </si>
  <si>
    <t>28</t>
  </si>
  <si>
    <t>741372061</t>
  </si>
  <si>
    <t>Montáž svítidlo LED interiérové přisazené stropní hranaté nebo kruhové do 0,09 m2 se zapojením vodičů</t>
  </si>
  <si>
    <t>1879082156</t>
  </si>
  <si>
    <t>Montáž svítidel s integrovaným zdrojem LED se zapojením vodičů interiérových přisazených stropních hranatých nebo kruhových, plochy do 0,09 m2</t>
  </si>
  <si>
    <t>https://podminky.urs.cz/item/CS_URS_2024_01/741372061</t>
  </si>
  <si>
    <t>29</t>
  </si>
  <si>
    <t>34825001R</t>
  </si>
  <si>
    <t>svítidlo interiérové stropní přisazené kruhové D 200-300mm 1300-2000lm</t>
  </si>
  <si>
    <t>R-položka</t>
  </si>
  <si>
    <t>587918352</t>
  </si>
  <si>
    <t>30</t>
  </si>
  <si>
    <t>741372067</t>
  </si>
  <si>
    <t>Montáž svítidlo LED exteriérové přisazené nástěnné reflektorové se samostatným nebo integrovaným pohybovým čidlem se zapojením vodičů</t>
  </si>
  <si>
    <t>-1910602124</t>
  </si>
  <si>
    <t>Montáž svítidel s integrovaným zdrojem LED se zapojením vodičů exteriérových přisazených nástěnných reflektorových se samostatným nebo integrovaným pohybovým čidlem</t>
  </si>
  <si>
    <t>https://podminky.urs.cz/item/CS_URS_2024_01/741372067</t>
  </si>
  <si>
    <t>31</t>
  </si>
  <si>
    <t>34835006R</t>
  </si>
  <si>
    <t>LED reflektor nástěnný 40-80W s integ. čidlem</t>
  </si>
  <si>
    <t>61731653</t>
  </si>
  <si>
    <t>741374841</t>
  </si>
  <si>
    <t>Demontáž svítidla interiérového se standardní paticí přisazeného stropního do 0,09 m2 se zachováním funkčnosti</t>
  </si>
  <si>
    <t>-28110699</t>
  </si>
  <si>
    <t>Demontáž svítidel se zachováním funkčnosti interiérových se standardní paticí (E27, T5, GU10) nebo integrovaným zdrojem LED přisazených, ploše stropních do 0,09 m2</t>
  </si>
  <si>
    <t>https://podminky.urs.cz/item/CS_URS_2024_01/741374841</t>
  </si>
  <si>
    <t>33</t>
  </si>
  <si>
    <t>741374873</t>
  </si>
  <si>
    <t>Demontáž svítidla byt se standard paticí skleněného lustr typu do 5 zdrojů se zachováním funkčnosti</t>
  </si>
  <si>
    <t>-594372966</t>
  </si>
  <si>
    <t>Demontáž svítidel se zachováním funkčnosti interiérových se standardní paticí (E27, T5, GU10) nebo integrovaným zdrojem LED skleněného lustrového typu do 5 zdrojů</t>
  </si>
  <si>
    <t>https://podminky.urs.cz/item/CS_URS_2024_01/741374873</t>
  </si>
  <si>
    <t>34</t>
  </si>
  <si>
    <t>74137490R</t>
  </si>
  <si>
    <t>Demontáž svítidla exteriérového přisazeného nástěnného se zachováním funkčnosti</t>
  </si>
  <si>
    <t>833781503</t>
  </si>
  <si>
    <t>Demontáž svítidel se zachováním funkčnosti exteriérových přisazených nástěnných</t>
  </si>
  <si>
    <t>35</t>
  </si>
  <si>
    <t>998741311</t>
  </si>
  <si>
    <t>Přesun hmot procentní pro silnoproud ruční v objektech v do 6 m</t>
  </si>
  <si>
    <t>%</t>
  </si>
  <si>
    <t>-624750508</t>
  </si>
  <si>
    <t>Přesun hmot pro silnoproud stanovený procentní sazbou (%) z ceny vodorovná dopravní vzdálenost do 50 m ruční (bez užití mechanizace) v objektech výšky do 6 m</t>
  </si>
  <si>
    <t>https://podminky.urs.cz/item/CS_URS_2024_01/998741311</t>
  </si>
  <si>
    <t>36</t>
  </si>
  <si>
    <t>998741319</t>
  </si>
  <si>
    <t>Příplatek k ručnímu přesunu hmot procentnímu pro silnoproud za zvětšený přesun ZKD 50 m</t>
  </si>
  <si>
    <t>980978982</t>
  </si>
  <si>
    <t>Přesun hmot pro silnoproud stanovený procentní sazbou (%) z ceny vodorovná dopravní vzdálenost do 50 m Příplatek k cenám za ruční zvětšený přesun přes vymezenou vodorovnou dopravní vzdálenost za každých dalších započatých 50 m</t>
  </si>
  <si>
    <t>https://podminky.urs.cz/item/CS_URS_2024_01/998741319</t>
  </si>
  <si>
    <t>762</t>
  </si>
  <si>
    <t>Konstrukce tesařské</t>
  </si>
  <si>
    <t>37</t>
  </si>
  <si>
    <t>762081510</t>
  </si>
  <si>
    <t>Plošné hoblování hraněného řeziva zabudovaného do konstrukce</t>
  </si>
  <si>
    <t>-792386457</t>
  </si>
  <si>
    <t>Hoblování hraněného řeziva zabudovaného do konstrukce plošné prkna, fošny</t>
  </si>
  <si>
    <t>https://podminky.urs.cz/item/CS_URS_2024_01/762081510</t>
  </si>
  <si>
    <t>7,9*4,2</t>
  </si>
  <si>
    <t>1,2*1,3</t>
  </si>
  <si>
    <t>38</t>
  </si>
  <si>
    <t>762521812</t>
  </si>
  <si>
    <t>Demontáž podlah bez polštářů z prken nebo fošen tloušťky přes 32 mm</t>
  </si>
  <si>
    <t>-490226974</t>
  </si>
  <si>
    <t>Demontáž podlah bez polštářů z prken nebo fošen tl. přes 32 mm</t>
  </si>
  <si>
    <t>https://podminky.urs.cz/item/CS_URS_2024_01/762521812</t>
  </si>
  <si>
    <t>39</t>
  </si>
  <si>
    <t>762523108</t>
  </si>
  <si>
    <t>Položení podlahy z hoblovaných fošen na sraz</t>
  </si>
  <si>
    <t>-230850634</t>
  </si>
  <si>
    <t>Položení podlah hoblovaných na sraz z fošen</t>
  </si>
  <si>
    <t>https://podminky.urs.cz/item/CS_URS_2024_01/762523108</t>
  </si>
  <si>
    <t>40</t>
  </si>
  <si>
    <t>60516101</t>
  </si>
  <si>
    <t>řezivo smrkové sušené tl 50mm</t>
  </si>
  <si>
    <t>m3</t>
  </si>
  <si>
    <t>1393778412</t>
  </si>
  <si>
    <t>34,74*0,05*1,2</t>
  </si>
  <si>
    <t>41</t>
  </si>
  <si>
    <t>762595001</t>
  </si>
  <si>
    <t>Spojovací prostředky pro položení dřevěných podlah a zakrytí kanálů</t>
  </si>
  <si>
    <t>35324903</t>
  </si>
  <si>
    <t>Spojovací prostředky podlah a podkladových konstrukcí hřebíky, vruty</t>
  </si>
  <si>
    <t>https://podminky.urs.cz/item/CS_URS_2024_01/762595001</t>
  </si>
  <si>
    <t>42</t>
  </si>
  <si>
    <t>76284195R</t>
  </si>
  <si>
    <t>Doplnění části podbíjení palubkami pl jednotlivě do 0,25 m2</t>
  </si>
  <si>
    <t>792610458</t>
  </si>
  <si>
    <t>Podbíjení (materiál v ceně) doplnění prkny tl. do 32 mm hoblovanými palubkovými, plochy jednotlivě do 0,25 m2</t>
  </si>
  <si>
    <t>exteriérové podhledy, obložení vykířů apod.</t>
  </si>
  <si>
    <t>50</t>
  </si>
  <si>
    <t>43</t>
  </si>
  <si>
    <t>998762311</t>
  </si>
  <si>
    <t>Přesun hmot procentní pro kce tesařské ruční v objektech v do 6 m</t>
  </si>
  <si>
    <t>127113694</t>
  </si>
  <si>
    <t>Přesun hmot pro konstrukce tesařské stanovený procentní sazbou (%) z ceny vodorovná dopravní vzdálenost do 50 m ruční (bez užití mechanizace) v objektech výšky do 6 m</t>
  </si>
  <si>
    <t>https://podminky.urs.cz/item/CS_URS_2024_01/998762311</t>
  </si>
  <si>
    <t>44</t>
  </si>
  <si>
    <t>998762319</t>
  </si>
  <si>
    <t>Příplatek k ručnímu přesunu hmot procentnímu pro kce tesařské za zvětšený přesun ZKD 50 m</t>
  </si>
  <si>
    <t>-427609377</t>
  </si>
  <si>
    <t>Přesun hmot pro konstrukce tesařské stanovený procentní sazbou (%) z ceny vodorovná dopravní vzdálenost do 50 m Příplatek k cenám za ruční zvětšený přesun přes vymezenou vodorovnou dopravní vzdálenost za každých dalších započatých 50 m</t>
  </si>
  <si>
    <t>https://podminky.urs.cz/item/CS_URS_2024_01/998762319</t>
  </si>
  <si>
    <t>766</t>
  </si>
  <si>
    <t>Konstrukce truhlářské</t>
  </si>
  <si>
    <t>45</t>
  </si>
  <si>
    <t>766111820</t>
  </si>
  <si>
    <t>Demontáž truhlářských stěn dřevěných plných</t>
  </si>
  <si>
    <t>-796544411</t>
  </si>
  <si>
    <t>Demontáž dřevěných stěn plných</t>
  </si>
  <si>
    <t>https://podminky.urs.cz/item/CS_URS_2024_01/766111820</t>
  </si>
  <si>
    <t>demontáž recepce</t>
  </si>
  <si>
    <t>1,5*(4,31+2,14)</t>
  </si>
  <si>
    <t>46</t>
  </si>
  <si>
    <t>766112820</t>
  </si>
  <si>
    <t>Demontáž truhlářských stěn dřevěných zasklených</t>
  </si>
  <si>
    <t>-490279706</t>
  </si>
  <si>
    <t>Demontáž dřevěných stěn zasklených</t>
  </si>
  <si>
    <t>https://podminky.urs.cz/item/CS_URS_2024_01/766112820</t>
  </si>
  <si>
    <t>47</t>
  </si>
  <si>
    <t>998766311</t>
  </si>
  <si>
    <t>Přesun hmot procentní pro kce truhlářské ruční v objektech v do 6 m</t>
  </si>
  <si>
    <t>-229769577</t>
  </si>
  <si>
    <t>Přesun hmot pro konstrukce truhlářské stanovený procentní sazbou (%) z ceny vodorovná dopravní vzdálenost do 50 m ruční (bez užití mechanizace) v objektech výšky do 6 m</t>
  </si>
  <si>
    <t>https://podminky.urs.cz/item/CS_URS_2024_01/998766311</t>
  </si>
  <si>
    <t>48</t>
  </si>
  <si>
    <t>998766319</t>
  </si>
  <si>
    <t>Příplatek k ručnímu přesunu hmot procentnímu pro kce truhlářské za zvětšený přesun ZKD 50 m</t>
  </si>
  <si>
    <t>1513639858</t>
  </si>
  <si>
    <t>Přesun hmot pro konstrukce truhlářské stanovený procentní sazbou (%) z ceny vodorovná dopravní vzdálenost do 50 m Příplatek k cenám za ruční zvětšený přesun přes vymezenou vodorovnou dopravní vzdálenost za každých dalších započatých 50 m</t>
  </si>
  <si>
    <t>https://podminky.urs.cz/item/CS_URS_2024_01/998766319</t>
  </si>
  <si>
    <t>771</t>
  </si>
  <si>
    <t>Podlahy z dlaždic</t>
  </si>
  <si>
    <t>49</t>
  </si>
  <si>
    <t>771111011</t>
  </si>
  <si>
    <t>Vysátí podkladu před pokládkou dlažby</t>
  </si>
  <si>
    <t>2130743603</t>
  </si>
  <si>
    <t>Příprava podkladu před provedením dlažby vysátí podlah</t>
  </si>
  <si>
    <t>https://podminky.urs.cz/item/CS_URS_2024_01/771111011</t>
  </si>
  <si>
    <t>771121011</t>
  </si>
  <si>
    <t>Nátěr penetrační na podlahu</t>
  </si>
  <si>
    <t>1053453604</t>
  </si>
  <si>
    <t>Příprava podkladu před provedením dlažby nátěr penetrační na podlahu</t>
  </si>
  <si>
    <t>https://podminky.urs.cz/item/CS_URS_2024_01/771121011</t>
  </si>
  <si>
    <t>33,06+23*0,09</t>
  </si>
  <si>
    <t>51</t>
  </si>
  <si>
    <t>771151013</t>
  </si>
  <si>
    <t>Samonivelační stěrka podlah pevnosti 20 MPa tl přes 5 do 8 mm</t>
  </si>
  <si>
    <t>-323840498</t>
  </si>
  <si>
    <t>Příprava podkladu před provedením dlažby samonivelační stěrka min.pevnosti 20 MPa, tloušťky přes 5 do 8 mm</t>
  </si>
  <si>
    <t>https://podminky.urs.cz/item/CS_URS_2024_01/771151013</t>
  </si>
  <si>
    <t>52</t>
  </si>
  <si>
    <t>771474212</t>
  </si>
  <si>
    <t>Montáž soklů z dlaždic keramických rovných lepených cementovým flexibilním rychletuhnoucím lepidlem v přes 65 do 90 mm</t>
  </si>
  <si>
    <t>m</t>
  </si>
  <si>
    <t>-1609211071</t>
  </si>
  <si>
    <t>Montáž soklů z dlaždic keramických lepených cementovým flexibilním rychletuhnoucím lepidlem rovných, výšky přes 65 do 90 mm</t>
  </si>
  <si>
    <t>https://podminky.urs.cz/item/CS_URS_2024_01/771474212</t>
  </si>
  <si>
    <t>2*5,7+2*5,8</t>
  </si>
  <si>
    <t>53</t>
  </si>
  <si>
    <t>59761184</t>
  </si>
  <si>
    <t>sokl keramický mrazuvzdorný povrch hladký/matný tl do 10mm výšky přes 65 do 90mm</t>
  </si>
  <si>
    <t>-1500041025</t>
  </si>
  <si>
    <t>23*1,1 'Přepočtené koeficientem množství</t>
  </si>
  <si>
    <t>54</t>
  </si>
  <si>
    <t>771571810</t>
  </si>
  <si>
    <t>Demontáž podlah z dlaždic keramických kladených do malty</t>
  </si>
  <si>
    <t>-564293021</t>
  </si>
  <si>
    <t>https://podminky.urs.cz/item/CS_URS_2024_01/771571810</t>
  </si>
  <si>
    <t>55</t>
  </si>
  <si>
    <t>771573932</t>
  </si>
  <si>
    <t>Výměna dlaždice keramické pro mechanické zatížení lepené přes 9 do 12 ks/m2</t>
  </si>
  <si>
    <t>-1849905894</t>
  </si>
  <si>
    <t>Výměna keramické dlaždice lepené pro vysoké mechanické zatížení, velikosti přes 9 do 12 ks/m2</t>
  </si>
  <si>
    <t>https://podminky.urs.cz/item/CS_URS_2024_01/771573932</t>
  </si>
  <si>
    <t>56</t>
  </si>
  <si>
    <t>59761135</t>
  </si>
  <si>
    <t>dlažba keramická slinutá nemrazuvzdorná povrch hladký/matný tl do 10mm přes 9 do 12ks/m2</t>
  </si>
  <si>
    <t>-473217254</t>
  </si>
  <si>
    <t>57</t>
  </si>
  <si>
    <t>771574573</t>
  </si>
  <si>
    <t>Montáž podlah keramických pro mechanické zatížení lepených cementovým flexibilním rychletuhnoucím lepidlem přes 2 do 4 ks/m2</t>
  </si>
  <si>
    <t>1938423754</t>
  </si>
  <si>
    <t>Montáž podlah z dlaždic keramických lepených cementovým flexibilním rychletuhnoucím lepidlem pro vysoké mechanické zatížení, tloušťky přes 10 mm přes 2 do 4 ks/m2</t>
  </si>
  <si>
    <t>https://podminky.urs.cz/item/CS_URS_2024_01/771574573</t>
  </si>
  <si>
    <t>58</t>
  </si>
  <si>
    <t>59761169</t>
  </si>
  <si>
    <t>dlažba keramická slinutá mrazuvzdorná R10/A povrch reliéfní/matný tl přes 10 do 15mm přes 2 do 4ks/m2</t>
  </si>
  <si>
    <t>-101259186</t>
  </si>
  <si>
    <t>33,06</t>
  </si>
  <si>
    <t>33,06*1,15 'Přepočtené koeficientem množství</t>
  </si>
  <si>
    <t>59</t>
  </si>
  <si>
    <t>771574906</t>
  </si>
  <si>
    <t>Oprava spárování podlah z dlaždic keramických přes 9 do 15 ks/m2</t>
  </si>
  <si>
    <t>910387299</t>
  </si>
  <si>
    <t>Oprava spárování podlah z dlaždic keramických včetně vyškrabání a vymytí spár přes 9 do 15 ks/m2</t>
  </si>
  <si>
    <t>https://podminky.urs.cz/item/CS_URS_2024_01/771574906</t>
  </si>
  <si>
    <t>60</t>
  </si>
  <si>
    <t>771591115</t>
  </si>
  <si>
    <t>Podlahy spárování silikonem</t>
  </si>
  <si>
    <t>-1733020496</t>
  </si>
  <si>
    <t>Podlahy - dokončovací práce spárování silikonem</t>
  </si>
  <si>
    <t>https://podminky.urs.cz/item/CS_URS_2024_01/771591115</t>
  </si>
  <si>
    <t>61</t>
  </si>
  <si>
    <t>771592011</t>
  </si>
  <si>
    <t>Čištění vnitřních ploch podlah nebo schodišť po položení dlažby chemickými prostředky</t>
  </si>
  <si>
    <t>878925535</t>
  </si>
  <si>
    <t>Čištění vnitřních ploch po položení dlažby podlah nebo schodišť chemickými prostředky</t>
  </si>
  <si>
    <t>https://podminky.urs.cz/item/CS_URS_2024_01/771592011</t>
  </si>
  <si>
    <t>35,13+12</t>
  </si>
  <si>
    <t>62</t>
  </si>
  <si>
    <t>998771311</t>
  </si>
  <si>
    <t>Přesun hmot procentní pro podlahy z dlaždic ruční v objektech v do 6 m</t>
  </si>
  <si>
    <t>717360498</t>
  </si>
  <si>
    <t>Přesun hmot pro podlahy z dlaždic stanovený procentní sazbou (%) z ceny vodorovná dopravní vzdálenost do 50 m ruční (bez užití mechanizace) v objektech výšky do 6 m</t>
  </si>
  <si>
    <t>https://podminky.urs.cz/item/CS_URS_2024_01/998771311</t>
  </si>
  <si>
    <t>63</t>
  </si>
  <si>
    <t>998771319</t>
  </si>
  <si>
    <t>Příplatek k ručnímu přesunu hmot procentnímu pro podlahy z dlaždic za zvětšený přesun ZKD 50 m</t>
  </si>
  <si>
    <t>1111280834</t>
  </si>
  <si>
    <t>Přesun hmot pro podlahy z dlaždic stanovený procentní sazbou (%) z ceny vodorovná dopravní vzdálenost do 50 m Příplatek k cenám za ruční zvětšený přesun přes vymezenou vodorovnou dopravní vzdálenost za každých dalších započatých 50 m</t>
  </si>
  <si>
    <t>https://podminky.urs.cz/item/CS_URS_2024_01/998771319</t>
  </si>
  <si>
    <t>776</t>
  </si>
  <si>
    <t>Podlahy povlakové</t>
  </si>
  <si>
    <t>64</t>
  </si>
  <si>
    <t>776111116</t>
  </si>
  <si>
    <t>Odstranění zbytků lepidla z podkladu povlakových podlah broušením</t>
  </si>
  <si>
    <t>1337651945</t>
  </si>
  <si>
    <t>Příprava podkladu povlakových podlah a stěn broušení podlah stávajícího podkladu pro odstranění lepidla (po starých krytinách)</t>
  </si>
  <si>
    <t>https://podminky.urs.cz/item/CS_URS_2024_01/776111116</t>
  </si>
  <si>
    <t>"pokoj 1" 4,22*4,25</t>
  </si>
  <si>
    <t>"pokoj 2" 4,17*4,09</t>
  </si>
  <si>
    <t>"pokoj 3" 4,89*6,06</t>
  </si>
  <si>
    <t>"pokoj 4" 4,87*3,14</t>
  </si>
  <si>
    <t>"pokoj 5" 4,76*3,05</t>
  </si>
  <si>
    <t>"pokoj 6" 4,85*3,05</t>
  </si>
  <si>
    <t>"pokoj 7" 4,76*3,06</t>
  </si>
  <si>
    <t>"pokoj 8" 4,85*3,06</t>
  </si>
  <si>
    <t>"pokoj 9" 4,76*3,06</t>
  </si>
  <si>
    <t>"pokoj 10" 4,85*3,06</t>
  </si>
  <si>
    <t>"pokoj 11" 4,76*3,04</t>
  </si>
  <si>
    <t>"pokoj 12" 4,76*3,04</t>
  </si>
  <si>
    <t>65</t>
  </si>
  <si>
    <t>776111311</t>
  </si>
  <si>
    <t>Vysátí podkladu povlakových podlah</t>
  </si>
  <si>
    <t>1237013357</t>
  </si>
  <si>
    <t>Příprava podkladu povlakových podlah a stěn vysátí podlah</t>
  </si>
  <si>
    <t>https://podminky.urs.cz/item/CS_URS_2024_01/776111311</t>
  </si>
  <si>
    <t>66</t>
  </si>
  <si>
    <t>776121321</t>
  </si>
  <si>
    <t>Neředěná penetrace savého podkladu povlakových podlah</t>
  </si>
  <si>
    <t>1406226161</t>
  </si>
  <si>
    <t>Příprava podkladu povlakových podlah a stěn penetrace neředěná podlah</t>
  </si>
  <si>
    <t>https://podminky.urs.cz/item/CS_URS_2024_01/776121321</t>
  </si>
  <si>
    <t>196,98+187,32*0,055</t>
  </si>
  <si>
    <t>67</t>
  </si>
  <si>
    <t>776201812</t>
  </si>
  <si>
    <t>Demontáž lepených povlakových podlah s podložkou ručně</t>
  </si>
  <si>
    <t>-70170757</t>
  </si>
  <si>
    <t>Demontáž povlakových podlahovin lepených ručně s podložkou</t>
  </si>
  <si>
    <t>https://podminky.urs.cz/item/CS_URS_2024_01/776201812</t>
  </si>
  <si>
    <t>68</t>
  </si>
  <si>
    <t>776211131</t>
  </si>
  <si>
    <t>Lepení textilních pásů tkaných</t>
  </si>
  <si>
    <t>1640719518</t>
  </si>
  <si>
    <t>Montáž textilních podlahovin lepením pásů tkaných</t>
  </si>
  <si>
    <t>https://podminky.urs.cz/item/CS_URS_2024_01/776211131</t>
  </si>
  <si>
    <t>69</t>
  </si>
  <si>
    <t>69751103</t>
  </si>
  <si>
    <t>koberec zátěžový v pásu tl 5.5mm, všívaná smyčka, vlákno 100% polyamid, 23 dB, třída zátěže 33</t>
  </si>
  <si>
    <t>-1503543443</t>
  </si>
  <si>
    <t>207,283</t>
  </si>
  <si>
    <t>207,283*1,1 'Přepočtené koeficientem množství</t>
  </si>
  <si>
    <t>70</t>
  </si>
  <si>
    <t>776421111</t>
  </si>
  <si>
    <t>Montáž obvodových lišt lepením</t>
  </si>
  <si>
    <t>959915036</t>
  </si>
  <si>
    <t>Montáž lišt obvodových lepených</t>
  </si>
  <si>
    <t>https://podminky.urs.cz/item/CS_URS_2024_01/776421111</t>
  </si>
  <si>
    <t>"pokoj 1" 2*4,22+4,25+3,45</t>
  </si>
  <si>
    <t>"pokoj 2" 2*4,17+4,09+3,29</t>
  </si>
  <si>
    <t>"pokoj 3" 2*4,89+6,06+5,26</t>
  </si>
  <si>
    <t>"pokoj 4" 2*4,87+3,14+2,34</t>
  </si>
  <si>
    <t>"pokoj 5" 2*4,76+3,05+2,25</t>
  </si>
  <si>
    <t>"pokoj 6" 2*4,85+3,05+2,25</t>
  </si>
  <si>
    <t>"pokoj 7" 2*4,76+3,06+2,26</t>
  </si>
  <si>
    <t>"pokoj 8" 2*4,85+3,06+2,26</t>
  </si>
  <si>
    <t>"pokoj 9" 2*4,76+3,06+2,26</t>
  </si>
  <si>
    <t>"pokoj 10" 2*4,85+3,06+2,26</t>
  </si>
  <si>
    <t>"pokoj 11" 2*4,76+3,04+2,24</t>
  </si>
  <si>
    <t>"pokoj 12" 2*4,76+3,04+2,24</t>
  </si>
  <si>
    <t>71</t>
  </si>
  <si>
    <t>69751204</t>
  </si>
  <si>
    <t>lišta kobercová 55x9mm</t>
  </si>
  <si>
    <t>-1772163738</t>
  </si>
  <si>
    <t>187,32</t>
  </si>
  <si>
    <t>187,32*1,05 'Přepočtené koeficientem množství</t>
  </si>
  <si>
    <t>72</t>
  </si>
  <si>
    <t>776421711</t>
  </si>
  <si>
    <t>Vložení nařezaných pásků z podlahoviny do lišt</t>
  </si>
  <si>
    <t>-520463367</t>
  </si>
  <si>
    <t>Montáž lišt vložení pásků z podlahoviny do lišt včetně nařezání</t>
  </si>
  <si>
    <t>https://podminky.urs.cz/item/CS_URS_2024_01/776421711</t>
  </si>
  <si>
    <t>73</t>
  </si>
  <si>
    <t>776991121</t>
  </si>
  <si>
    <t>Základní čištění nově položených podlahovin vysátím a setřením vlhkým mopem</t>
  </si>
  <si>
    <t>-683327953</t>
  </si>
  <si>
    <t>Ostatní práce údržba nových podlahovin po pokládce čištění základní</t>
  </si>
  <si>
    <t>https://podminky.urs.cz/item/CS_URS_2024_01/776991121</t>
  </si>
  <si>
    <t>74</t>
  </si>
  <si>
    <t>776991821</t>
  </si>
  <si>
    <t>Odstranění lepidla ručně z podlah</t>
  </si>
  <si>
    <t>57424564</t>
  </si>
  <si>
    <t>Ostatní práce odstranění lepidla ručně z podlah</t>
  </si>
  <si>
    <t>https://podminky.urs.cz/item/CS_URS_2024_01/776991821</t>
  </si>
  <si>
    <t>75</t>
  </si>
  <si>
    <t>998776311</t>
  </si>
  <si>
    <t>Přesun hmot procentní pro podlahy povlakové ruční v objektech v do 6 m</t>
  </si>
  <si>
    <t>-977292509</t>
  </si>
  <si>
    <t>Přesun hmot pro podlahy povlakové stanovený procentní sazbou (%) z ceny vodorovná dopravní vzdálenost do 50 m ruční (bez užití mechanizace) v objektech výšky do 6 m</t>
  </si>
  <si>
    <t>https://podminky.urs.cz/item/CS_URS_2024_01/998776311</t>
  </si>
  <si>
    <t>76</t>
  </si>
  <si>
    <t>998776319</t>
  </si>
  <si>
    <t>Příplatek k ručnímu přesunu hmot procentnímu pro podlahy povlakové za zvětšený přesun ZKD 50 m</t>
  </si>
  <si>
    <t>-1052600650</t>
  </si>
  <si>
    <t>Přesun hmot pro podlahy povlakové stanovený procentní sazbou (%) z ceny vodorovná dopravní vzdálenost do 50 m Příplatek k cenám za ruční zvětšený přesun přes vymezenou vodorovnou dopravní vzdálenost za každých dalších započatých 50 m</t>
  </si>
  <si>
    <t>https://podminky.urs.cz/item/CS_URS_2024_01/998776319</t>
  </si>
  <si>
    <t>783</t>
  </si>
  <si>
    <t>Dokončovací práce - nátěry</t>
  </si>
  <si>
    <t>77</t>
  </si>
  <si>
    <t>783000103</t>
  </si>
  <si>
    <t>Ochrana podlah nebo vodorovných ploch při provádění nátěrů položením fólie</t>
  </si>
  <si>
    <t>-895876168</t>
  </si>
  <si>
    <t>Zakrývání konstrukcí včetně pozdějšího odkrytí podlah nebo vodorovných ploch položením fólie</t>
  </si>
  <si>
    <t>https://podminky.urs.cz/item/CS_URS_2024_01/783000103</t>
  </si>
  <si>
    <t>78</t>
  </si>
  <si>
    <t>28323156</t>
  </si>
  <si>
    <t>fólie pro malířské potřeby zakrývací tl 41µ 4x5m</t>
  </si>
  <si>
    <t>-388848847</t>
  </si>
  <si>
    <t>100</t>
  </si>
  <si>
    <t>100*1,05 'Přepočtené koeficientem množství</t>
  </si>
  <si>
    <t>79</t>
  </si>
  <si>
    <t>783000111</t>
  </si>
  <si>
    <t>Ochrana svislých ploch při provádění nátěrů olepením páskou nebo fólií</t>
  </si>
  <si>
    <t>-1419137310</t>
  </si>
  <si>
    <t>Zakrývání konstrukcí včetně pozdějšího odkrytí svislých ploch olepením páskou nebo fólií</t>
  </si>
  <si>
    <t>https://podminky.urs.cz/item/CS_URS_2024_01/783000111</t>
  </si>
  <si>
    <t>80</t>
  </si>
  <si>
    <t>58124840</t>
  </si>
  <si>
    <t>páska malířská z PVC a UV odolná (7 dnů) do š 50mm</t>
  </si>
  <si>
    <t>1534553634</t>
  </si>
  <si>
    <t>550</t>
  </si>
  <si>
    <t>550*1,05 'Přepočtené koeficientem množství</t>
  </si>
  <si>
    <t>81</t>
  </si>
  <si>
    <t>783000201</t>
  </si>
  <si>
    <t>Přemístění okenních nebo dveřních křídel pro zhotovení nátěrů vodorovné do 50 m</t>
  </si>
  <si>
    <t>-478645227</t>
  </si>
  <si>
    <t>Ostatní práce přemístění okenních nebo dveřních křídel pro zhotovení nátěrů vodorovné do 50 m</t>
  </si>
  <si>
    <t>https://podminky.urs.cz/item/CS_URS_2024_01/783000201</t>
  </si>
  <si>
    <t>82</t>
  </si>
  <si>
    <t>783000211</t>
  </si>
  <si>
    <t>Přemístění okenních nebo dveřních křídel pro zhotovení nátěrů svislé za jedno podlaží</t>
  </si>
  <si>
    <t>-505383948</t>
  </si>
  <si>
    <t>Ostatní práce přemístění okenních nebo dveřních křídel pro zhotovení nátěrů svislé za jedno podlaží</t>
  </si>
  <si>
    <t>https://podminky.urs.cz/item/CS_URS_2024_01/783000211</t>
  </si>
  <si>
    <t>2*30</t>
  </si>
  <si>
    <t>83</t>
  </si>
  <si>
    <t>783000223</t>
  </si>
  <si>
    <t>Vyvěšení nebo zavěšení okenních křídel zdvojených ostatních</t>
  </si>
  <si>
    <t>1427386541</t>
  </si>
  <si>
    <t>Ostatní práce vyvěšení nebo zavěšení křídel okenních zdvojených ostatních</t>
  </si>
  <si>
    <t>https://podminky.urs.cz/item/CS_URS_2024_01/783000223</t>
  </si>
  <si>
    <t>84</t>
  </si>
  <si>
    <t>783000225</t>
  </si>
  <si>
    <t>Vyvěšení nebo zavěšení dveřních nebo okenních jednoduchých křídel</t>
  </si>
  <si>
    <t>1753566748</t>
  </si>
  <si>
    <t>Ostatní práce vyvěšení nebo zavěšení křídel dveřních nebo okenních jednoduchých</t>
  </si>
  <si>
    <t>https://podminky.urs.cz/item/CS_URS_2024_01/783000225</t>
  </si>
  <si>
    <t>85</t>
  </si>
  <si>
    <t>783101203</t>
  </si>
  <si>
    <t>Jemné obroušení podkladu truhlářských konstrukcí před provedením nátěru</t>
  </si>
  <si>
    <t>-938886780</t>
  </si>
  <si>
    <t>Příprava podkladu truhlářských konstrukcí před provedením nátěru broušení smirkovým papírem nebo plátnem jemné</t>
  </si>
  <si>
    <t>https://podminky.urs.cz/item/CS_URS_2024_01/783101203</t>
  </si>
  <si>
    <t>86</t>
  </si>
  <si>
    <t>783101403</t>
  </si>
  <si>
    <t>Oprášení podkladu truhlářských konstrukcí před provedením nátěru</t>
  </si>
  <si>
    <t>-1454408376</t>
  </si>
  <si>
    <t>Příprava podkladu truhlářských konstrukcí před provedením nátěru oprášení</t>
  </si>
  <si>
    <t>https://podminky.urs.cz/item/CS_URS_2024_01/783101403</t>
  </si>
  <si>
    <t>87</t>
  </si>
  <si>
    <t>783106807</t>
  </si>
  <si>
    <t>Odstranění nátěrů z truhlářských konstrukcí odstraňovačem nátěrů</t>
  </si>
  <si>
    <t>800120887</t>
  </si>
  <si>
    <t>Odstranění nátěrů z truhlářských konstrukcí odstraňovačem nátěrů s obroušením</t>
  </si>
  <si>
    <t>https://podminky.urs.cz/item/CS_URS_2024_01/783106807</t>
  </si>
  <si>
    <t>88</t>
  </si>
  <si>
    <t>783118101</t>
  </si>
  <si>
    <t>Lazurovací jednonásobný syntetický nátěr truhlářských konstrukcí</t>
  </si>
  <si>
    <t>879773478</t>
  </si>
  <si>
    <t>Lazurovací nátěr truhlářských konstrukcí jednonásobný syntetický</t>
  </si>
  <si>
    <t>https://podminky.urs.cz/item/CS_URS_2024_01/783118101</t>
  </si>
  <si>
    <t>89</t>
  </si>
  <si>
    <t>783201201</t>
  </si>
  <si>
    <t>Obroušení tesařských konstrukcí před provedením nátěru</t>
  </si>
  <si>
    <t>-1205790933</t>
  </si>
  <si>
    <t>Příprava podkladu tesařských konstrukcí před provedením nátěru broušení</t>
  </si>
  <si>
    <t>https://podminky.urs.cz/item/CS_URS_2024_01/783201201</t>
  </si>
  <si>
    <t>venkovní terasa</t>
  </si>
  <si>
    <t>34,74</t>
  </si>
  <si>
    <t>podhledy</t>
  </si>
  <si>
    <t>0,6*80</t>
  </si>
  <si>
    <t>vikýře</t>
  </si>
  <si>
    <t>10*4,2</t>
  </si>
  <si>
    <t>ostatní konstrukce</t>
  </si>
  <si>
    <t>90</t>
  </si>
  <si>
    <t>783206807</t>
  </si>
  <si>
    <t>Odstranění nátěrů z tesařských konstrukcí odstraňovačem nátěrů</t>
  </si>
  <si>
    <t>-24018845</t>
  </si>
  <si>
    <t>Odstranění nátěrů z tesařských konstrukcí odstraňovačem nátěrů s obroušením</t>
  </si>
  <si>
    <t>https://podminky.urs.cz/item/CS_URS_2024_01/783206807</t>
  </si>
  <si>
    <t>91</t>
  </si>
  <si>
    <t>783213011</t>
  </si>
  <si>
    <t>Napouštěcí jednonásobný syntetický biocidní nátěr tesařských prvků nezabudovaných do konstrukce</t>
  </si>
  <si>
    <t>1032284706</t>
  </si>
  <si>
    <t>Preventivní napouštěcí nátěr tesařských prvků proti dřevokazným houbám, hmyzu a plísním nezabudovaných do konstrukce jednonásobný syntetický</t>
  </si>
  <si>
    <t>https://podminky.urs.cz/item/CS_URS_2024_01/783213011</t>
  </si>
  <si>
    <t>92</t>
  </si>
  <si>
    <t>783218111</t>
  </si>
  <si>
    <t>Lazurovací dvojnásobný syntetický nátěr tesařských konstrukcí</t>
  </si>
  <si>
    <t>1857957520</t>
  </si>
  <si>
    <t>Lazurovací nátěr tesařských konstrukcí dvojnásobný syntetický</t>
  </si>
  <si>
    <t>https://podminky.urs.cz/item/CS_URS_2024_01/783218111</t>
  </si>
  <si>
    <t>93</t>
  </si>
  <si>
    <t>783301313</t>
  </si>
  <si>
    <t>Odmaštění zámečnických konstrukcí ředidlovým odmašťovačem</t>
  </si>
  <si>
    <t>-306824787</t>
  </si>
  <si>
    <t>Příprava podkladu zámečnických konstrukcí před provedením nátěru odmaštění odmašťovačem ředidlovým</t>
  </si>
  <si>
    <t>https://podminky.urs.cz/item/CS_URS_2024_01/783301313</t>
  </si>
  <si>
    <t>94</t>
  </si>
  <si>
    <t>783306807</t>
  </si>
  <si>
    <t>Odstranění nátěru ze zámečnických konstrukcí odstraňovačem nátěrů</t>
  </si>
  <si>
    <t>1036156160</t>
  </si>
  <si>
    <t>Odstranění nátěrů ze zámečnických konstrukcí odstraňovačem nátěrů s obroušením</t>
  </si>
  <si>
    <t>https://podminky.urs.cz/item/CS_URS_2024_01/783306807</t>
  </si>
  <si>
    <t>95</t>
  </si>
  <si>
    <t>783314205</t>
  </si>
  <si>
    <t>Základní antikorozní jednonásobný syntetický samozákladující nátěr s obsahem železité slídy (kovářský) zámečnických konstrukcí</t>
  </si>
  <si>
    <t>2031507911</t>
  </si>
  <si>
    <t>Základní antikorozní nátěr zámečnických konstrukcí jednonásobný syntetický samozákladující s obsahem železité slídy (kovářský)</t>
  </si>
  <si>
    <t>https://podminky.urs.cz/item/CS_URS_2024_01/783314205</t>
  </si>
  <si>
    <t>96</t>
  </si>
  <si>
    <t>783317107</t>
  </si>
  <si>
    <t>Krycí jednonásobný syntetický samozákladující s obsahem železité slídy (kovářský) nátěr zámečnických konstrukcí</t>
  </si>
  <si>
    <t>7612140</t>
  </si>
  <si>
    <t>Krycí nátěr (email) zámečnických konstrukcí jednonásobný syntetický samozákladující s obsahem železité slídy (kovářský)</t>
  </si>
  <si>
    <t>https://podminky.urs.cz/item/CS_URS_2024_01/783317107</t>
  </si>
  <si>
    <t>784</t>
  </si>
  <si>
    <t>Dokončovací práce - malby a tapety</t>
  </si>
  <si>
    <t>97</t>
  </si>
  <si>
    <t>784111001</t>
  </si>
  <si>
    <t>Oprášení (ometení ) podkladu v místnostech v do 3,80 m</t>
  </si>
  <si>
    <t>1796731375</t>
  </si>
  <si>
    <t>Oprášení (ometení) podkladu v místnostech výšky do 3,80 m</t>
  </si>
  <si>
    <t>https://podminky.urs.cz/item/CS_URS_2024_01/784111001</t>
  </si>
  <si>
    <t>98</t>
  </si>
  <si>
    <t>784111011</t>
  </si>
  <si>
    <t>Obroušení podkladu omítnutého v místnostech v do 3,80 m</t>
  </si>
  <si>
    <t>-1235347574</t>
  </si>
  <si>
    <t>Obroušení podkladu omítky v místnostech výšky do 3,80 m</t>
  </si>
  <si>
    <t>https://podminky.urs.cz/item/CS_URS_2024_01/784111011</t>
  </si>
  <si>
    <t>99</t>
  </si>
  <si>
    <t>784161001</t>
  </si>
  <si>
    <t>Tmelení spar a rohů šířky do 3 mm akrylátovým tmelem v místnostech v do 3,80 m</t>
  </si>
  <si>
    <t>33103553</t>
  </si>
  <si>
    <t>Tmelení spar a rohů, šířky do 3 mm akrylátovým tmelem v místnostech výšky do 3,80 m</t>
  </si>
  <si>
    <t>https://podminky.urs.cz/item/CS_URS_2024_01/784161001</t>
  </si>
  <si>
    <t>784161007</t>
  </si>
  <si>
    <t>Tmelení spar a rohů do 3 mm akrylátovým tmelem na schodišti podlaží v do 3,80 m</t>
  </si>
  <si>
    <t>-2141856924</t>
  </si>
  <si>
    <t>Tmelení spar a rohů, šířky do 3 mm akrylátovým tmelem na schodišti o výšce podlaží do 3,80 m</t>
  </si>
  <si>
    <t>https://podminky.urs.cz/item/CS_URS_2024_01/784161007</t>
  </si>
  <si>
    <t>101</t>
  </si>
  <si>
    <t>784161101</t>
  </si>
  <si>
    <t>Bandážování spar a prasklin v místnostech v do 3,80 m</t>
  </si>
  <si>
    <t>679695778</t>
  </si>
  <si>
    <t>Bandážování (materiál ve specifikaci) spar a prasklin v místnostech výšky do 3,80 m</t>
  </si>
  <si>
    <t>102</t>
  </si>
  <si>
    <t>59030680</t>
  </si>
  <si>
    <t>páska ze skelných vláken pro SDK</t>
  </si>
  <si>
    <t>1069508813</t>
  </si>
  <si>
    <t>25*1,05 'Přepočtené koeficientem množství</t>
  </si>
  <si>
    <t>103</t>
  </si>
  <si>
    <t>784171001</t>
  </si>
  <si>
    <t>Olepování vnitřních ploch páskou v místnostech v do 3,80 m</t>
  </si>
  <si>
    <t>-1576175612</t>
  </si>
  <si>
    <t>Olepování vnitřních ploch (materiál ve specifikaci) včetně pozdějšího odlepení páskou nebo fólií v místnostech výšky do 3,80 m</t>
  </si>
  <si>
    <t>https://podminky.urs.cz/item/CS_URS_2024_01/784171001</t>
  </si>
  <si>
    <t>104</t>
  </si>
  <si>
    <t>58124838</t>
  </si>
  <si>
    <t>páska maskovací krepová pro malířské potřeby š 50mm</t>
  </si>
  <si>
    <t>465441511</t>
  </si>
  <si>
    <t>750</t>
  </si>
  <si>
    <t>750*1,05 'Přepočtené koeficientem množství</t>
  </si>
  <si>
    <t>105</t>
  </si>
  <si>
    <t>784171007</t>
  </si>
  <si>
    <t>Olepování vnitřních ploch páskou na schodišti podlaží v do 3,80 m</t>
  </si>
  <si>
    <t>1290607330</t>
  </si>
  <si>
    <t>Olepování vnitřních ploch (materiál ve specifikaci) včetně pozdějšího odlepení páskou nebo fólií na schodišti o výšce podlaží do 3,80 m</t>
  </si>
  <si>
    <t>https://podminky.urs.cz/item/CS_URS_2024_01/784171007</t>
  </si>
  <si>
    <t>106</t>
  </si>
  <si>
    <t>1496556752</t>
  </si>
  <si>
    <t>107</t>
  </si>
  <si>
    <t>784171101</t>
  </si>
  <si>
    <t>Zakrytí vnitřních podlah včetně pozdějšího odkrytí</t>
  </si>
  <si>
    <t>284330563</t>
  </si>
  <si>
    <t>Zakrytí nemalovaných ploch (materiál ve specifikaci) včetně pozdějšího odkrytí podlah</t>
  </si>
  <si>
    <t>https://podminky.urs.cz/item/CS_URS_2024_01/784171101</t>
  </si>
  <si>
    <t>108</t>
  </si>
  <si>
    <t>58124844</t>
  </si>
  <si>
    <t>fólie pro malířské potřeby zakrývací tl 25µ 4x5m</t>
  </si>
  <si>
    <t>-1603834625</t>
  </si>
  <si>
    <t>300</t>
  </si>
  <si>
    <t>300*1,05 'Přepočtené koeficientem množství</t>
  </si>
  <si>
    <t>109</t>
  </si>
  <si>
    <t>784171111</t>
  </si>
  <si>
    <t>Zakrytí vnitřních ploch stěn v místnostech v do 3,80 m</t>
  </si>
  <si>
    <t>-155961659</t>
  </si>
  <si>
    <t>Zakrytí nemalovaných ploch (materiál ve specifikaci) včetně pozdějšího odkrytí svislých ploch např. stěn, oken, dveří v místnostech výšky do 3,80</t>
  </si>
  <si>
    <t>https://podminky.urs.cz/item/CS_URS_2024_01/784171111</t>
  </si>
  <si>
    <t>110</t>
  </si>
  <si>
    <t>28323157</t>
  </si>
  <si>
    <t>fólie pro malířské potřeby zakrývací tl 14µ 4x5m</t>
  </si>
  <si>
    <t>-699486685</t>
  </si>
  <si>
    <t>250</t>
  </si>
  <si>
    <t>250*1,05 'Přepočtené koeficientem množství</t>
  </si>
  <si>
    <t>111</t>
  </si>
  <si>
    <t>784181121</t>
  </si>
  <si>
    <t>Hloubková jednonásobná bezbarvá penetrace podkladu v místnostech v do 3,80 m</t>
  </si>
  <si>
    <t>-864960388</t>
  </si>
  <si>
    <t>Penetrace podkladu jednonásobná hloubková akrylátová bezbarvá v místnostech výšky do 3,80 m</t>
  </si>
  <si>
    <t>https://podminky.urs.cz/item/CS_URS_2024_01/784181121</t>
  </si>
  <si>
    <t>112</t>
  </si>
  <si>
    <t>784211111</t>
  </si>
  <si>
    <t>Dvojnásobné bílé malby ze směsí za mokra velmi dobře oděruvzdorných v místnostech v do 3,80 m</t>
  </si>
  <si>
    <t>1169338984</t>
  </si>
  <si>
    <t>Malby z malířských směsí oděruvzdorných za mokra dvojnásobné, bílé za mokra oděruvzdorné velmi dobře v místnostech výšky do 3,80 m</t>
  </si>
  <si>
    <t>https://podminky.urs.cz/item/CS_URS_2024_01/784211111</t>
  </si>
  <si>
    <t>113</t>
  </si>
  <si>
    <t>784211161</t>
  </si>
  <si>
    <t>Příplatek k cenám 2x maleb ze směsí za mokra oděruvzdorných za barevnou malbu v světlém odstínu</t>
  </si>
  <si>
    <t>1892240660</t>
  </si>
  <si>
    <t>Malby z malířských směsí oděruvzdorných za mokra Příplatek k cenám dvojnásobných maleb za provádění barevné malby tónované na tónovacích automatech, v odstínu světlém</t>
  </si>
  <si>
    <t>https://podminky.urs.cz/item/CS_URS_2024_01/784211161</t>
  </si>
  <si>
    <t>HZS</t>
  </si>
  <si>
    <t>Hodinové zúčtovací sazby</t>
  </si>
  <si>
    <t>114</t>
  </si>
  <si>
    <t>HZS1291</t>
  </si>
  <si>
    <t>Hodinová zúčtovací sazba pomocný stavební dělník</t>
  </si>
  <si>
    <t>hod</t>
  </si>
  <si>
    <t>512</t>
  </si>
  <si>
    <t>-1161726182</t>
  </si>
  <si>
    <t>Hodinové zúčtovací sazby profesí HSV zemní a pomocné práce pomocný stavební dělník</t>
  </si>
  <si>
    <t>https://podminky.urs.cz/item/CS_URS_2024_01/HZS1291</t>
  </si>
  <si>
    <t>přemisťování nábytku a ostatního vybavení určeného k dalšímu použití v rámci objektu</t>
  </si>
  <si>
    <t>a další pomocné práce v průběhu realizace akce</t>
  </si>
  <si>
    <t>115</t>
  </si>
  <si>
    <t>HZS2231</t>
  </si>
  <si>
    <t>Hodinová zúčtovací sazba elektrikář</t>
  </si>
  <si>
    <t>-1662381865</t>
  </si>
  <si>
    <t>Hodinové zúčtovací sazby profesí PSV provádění stavebních instalací elektrikář</t>
  </si>
  <si>
    <t>https://podminky.urs.cz/item/CS_URS_2024_01/HZS2231</t>
  </si>
  <si>
    <t>prověření funkčnosti zásuvek, vypínačů, drobné opravy, demontáže nefunkčních instalací apod.</t>
  </si>
  <si>
    <t>116</t>
  </si>
  <si>
    <t>HZS4211</t>
  </si>
  <si>
    <t>Hodinová zúčtovací sazba revizní technik</t>
  </si>
  <si>
    <t>1782590722</t>
  </si>
  <si>
    <t>Hodinové zúčtovací sazby ostatních profesí revizní a kontrolní činnost revizní technik</t>
  </si>
  <si>
    <t>https://podminky.urs.cz/item/CS_URS_2024_01/HZS4211</t>
  </si>
  <si>
    <t>revize a revizní zpráva</t>
  </si>
  <si>
    <t>02 - Dodávka a montáž nábytku</t>
  </si>
  <si>
    <t>38388005R</t>
  </si>
  <si>
    <t>D+M barového pultu včetně skříněk, polic a spotřebičů</t>
  </si>
  <si>
    <t>soubor</t>
  </si>
  <si>
    <t>1023707950</t>
  </si>
  <si>
    <t>39444006R</t>
  </si>
  <si>
    <t>D+M televize s nástěnným držákem</t>
  </si>
  <si>
    <t>-889570636</t>
  </si>
  <si>
    <t>61510104R</t>
  </si>
  <si>
    <t>D+M postel skládací s matrací 800x2000mm</t>
  </si>
  <si>
    <t>1492465010</t>
  </si>
  <si>
    <t>61510105R</t>
  </si>
  <si>
    <t>D+M postel s matrací 900x2000mm</t>
  </si>
  <si>
    <t>1970359958</t>
  </si>
  <si>
    <t>61510106R</t>
  </si>
  <si>
    <t>D+M skříň šatní dřevěná vysoká 3 dveřová</t>
  </si>
  <si>
    <t>-454951332</t>
  </si>
  <si>
    <t>61510107R</t>
  </si>
  <si>
    <t>D+M stůl jídelní dřevěný</t>
  </si>
  <si>
    <t>-715599186</t>
  </si>
  <si>
    <t>61510108R</t>
  </si>
  <si>
    <t>D+M stůl psací dřevěný</t>
  </si>
  <si>
    <t>1564008373</t>
  </si>
  <si>
    <t>61510109R</t>
  </si>
  <si>
    <t>D+M židle dřevěná čalouněná</t>
  </si>
  <si>
    <t>-104136164</t>
  </si>
  <si>
    <t>61510110R</t>
  </si>
  <si>
    <t>D+M židle barová dřevěná čalouněná</t>
  </si>
  <si>
    <t>-1121232529</t>
  </si>
  <si>
    <t>61510111R</t>
  </si>
  <si>
    <t>D+M závěsy, záclony, gárnyže</t>
  </si>
  <si>
    <t>1326367562</t>
  </si>
  <si>
    <t>61510112R</t>
  </si>
  <si>
    <t>D+M stolek noční dřevěný</t>
  </si>
  <si>
    <t>-1437098601</t>
  </si>
  <si>
    <t>63465126R</t>
  </si>
  <si>
    <t>D+M zrcadlo čiré tl 5mm</t>
  </si>
  <si>
    <t>1789351457</t>
  </si>
  <si>
    <t>63465127R</t>
  </si>
  <si>
    <t>D+M interiérové dekorace - obrazy, drobné dekorační předměty apod.</t>
  </si>
  <si>
    <t>-1743975548</t>
  </si>
  <si>
    <t>2025133585</t>
  </si>
  <si>
    <t>214755744</t>
  </si>
  <si>
    <t>03 - Vedlejší a ostatní náklady</t>
  </si>
  <si>
    <t>VRN - Vedlejší rozpočtové náklady</t>
  </si>
  <si>
    <t xml:space="preserve">    VRN4 - Inženýrská činnost</t>
  </si>
  <si>
    <t xml:space="preserve">    VRN6 - Územní vlivy</t>
  </si>
  <si>
    <t xml:space="preserve">    VRN9 - Ostatní náklady</t>
  </si>
  <si>
    <t>VRN</t>
  </si>
  <si>
    <t>Vedlejší rozpočtové náklady</t>
  </si>
  <si>
    <t>VRN4</t>
  </si>
  <si>
    <t>Inženýrská činnost</t>
  </si>
  <si>
    <t>045203000</t>
  </si>
  <si>
    <t>Kompletační činnost</t>
  </si>
  <si>
    <t>1024</t>
  </si>
  <si>
    <t>1154841303</t>
  </si>
  <si>
    <t>https://podminky.urs.cz/item/CS_URS_2024_01/045203000</t>
  </si>
  <si>
    <t>045303000</t>
  </si>
  <si>
    <t>Koordinační činnost</t>
  </si>
  <si>
    <t>-556277405</t>
  </si>
  <si>
    <t>https://podminky.urs.cz/item/CS_URS_2024_01/045303000</t>
  </si>
  <si>
    <t>VRN6</t>
  </si>
  <si>
    <t>Územní vlivy</t>
  </si>
  <si>
    <t>065002000</t>
  </si>
  <si>
    <t>Mimostaveništní doprava materiálů a výrobků</t>
  </si>
  <si>
    <t>1184916614</t>
  </si>
  <si>
    <t>https://podminky.urs.cz/item/CS_URS_2024_01/065002000</t>
  </si>
  <si>
    <t>VRN9</t>
  </si>
  <si>
    <t>Ostatní náklady</t>
  </si>
  <si>
    <t>094103000</t>
  </si>
  <si>
    <t>Náklady na plánované vyklizení objektu</t>
  </si>
  <si>
    <t>1317122351</t>
  </si>
  <si>
    <t>https://podminky.urs.cz/item/CS_URS_2024_01/094103000</t>
  </si>
  <si>
    <t>vyklizení pokojů a dalších prostor dotčených akci včetně naložení hmot na vodorovnou</t>
  </si>
  <si>
    <t>dopravu</t>
  </si>
  <si>
    <t>8*8*2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</si>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</sst>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2325416" TargetMode="External" /><Relationship Id="rId2" Type="http://schemas.openxmlformats.org/officeDocument/2006/relationships/hyperlink" Target="https://podminky.urs.cz/item/CS_URS_2024_01/632452515" TargetMode="External" /><Relationship Id="rId3" Type="http://schemas.openxmlformats.org/officeDocument/2006/relationships/hyperlink" Target="https://podminky.urs.cz/item/CS_URS_2024_01/941111131" TargetMode="External" /><Relationship Id="rId4" Type="http://schemas.openxmlformats.org/officeDocument/2006/relationships/hyperlink" Target="https://podminky.urs.cz/item/CS_URS_2024_01/941111231" TargetMode="External" /><Relationship Id="rId5" Type="http://schemas.openxmlformats.org/officeDocument/2006/relationships/hyperlink" Target="https://podminky.urs.cz/item/CS_URS_2024_01/941111831" TargetMode="External" /><Relationship Id="rId6" Type="http://schemas.openxmlformats.org/officeDocument/2006/relationships/hyperlink" Target="https://podminky.urs.cz/item/CS_URS_2024_01/949101111" TargetMode="External" /><Relationship Id="rId7" Type="http://schemas.openxmlformats.org/officeDocument/2006/relationships/hyperlink" Target="https://podminky.urs.cz/item/CS_URS_2024_01/949101112" TargetMode="External" /><Relationship Id="rId8" Type="http://schemas.openxmlformats.org/officeDocument/2006/relationships/hyperlink" Target="https://podminky.urs.cz/item/CS_URS_2024_01/952901111" TargetMode="External" /><Relationship Id="rId9" Type="http://schemas.openxmlformats.org/officeDocument/2006/relationships/hyperlink" Target="https://podminky.urs.cz/item/CS_URS_2024_01/985323111" TargetMode="External" /><Relationship Id="rId10" Type="http://schemas.openxmlformats.org/officeDocument/2006/relationships/hyperlink" Target="https://podminky.urs.cz/item/CS_URS_2024_01/993111111" TargetMode="External" /><Relationship Id="rId11" Type="http://schemas.openxmlformats.org/officeDocument/2006/relationships/hyperlink" Target="https://podminky.urs.cz/item/CS_URS_2024_01/993111119" TargetMode="External" /><Relationship Id="rId12" Type="http://schemas.openxmlformats.org/officeDocument/2006/relationships/hyperlink" Target="https://podminky.urs.cz/item/CS_URS_2024_01/997013211" TargetMode="External" /><Relationship Id="rId13" Type="http://schemas.openxmlformats.org/officeDocument/2006/relationships/hyperlink" Target="https://podminky.urs.cz/item/CS_URS_2024_01/997013219" TargetMode="External" /><Relationship Id="rId14" Type="http://schemas.openxmlformats.org/officeDocument/2006/relationships/hyperlink" Target="https://podminky.urs.cz/item/CS_URS_2024_01/997013501" TargetMode="External" /><Relationship Id="rId15" Type="http://schemas.openxmlformats.org/officeDocument/2006/relationships/hyperlink" Target="https://podminky.urs.cz/item/CS_URS_2024_01/997013509" TargetMode="External" /><Relationship Id="rId16" Type="http://schemas.openxmlformats.org/officeDocument/2006/relationships/hyperlink" Target="https://podminky.urs.cz/item/CS_URS_2024_01/997013631" TargetMode="External" /><Relationship Id="rId17" Type="http://schemas.openxmlformats.org/officeDocument/2006/relationships/hyperlink" Target="https://podminky.urs.cz/item/CS_URS_2024_01/997013635" TargetMode="External" /><Relationship Id="rId18" Type="http://schemas.openxmlformats.org/officeDocument/2006/relationships/hyperlink" Target="https://podminky.urs.cz/item/CS_URS_2024_01/998018001" TargetMode="External" /><Relationship Id="rId19" Type="http://schemas.openxmlformats.org/officeDocument/2006/relationships/hyperlink" Target="https://podminky.urs.cz/item/CS_URS_2024_01/741310201" TargetMode="External" /><Relationship Id="rId20" Type="http://schemas.openxmlformats.org/officeDocument/2006/relationships/hyperlink" Target="https://podminky.urs.cz/item/CS_URS_2024_01/741313041" TargetMode="External" /><Relationship Id="rId21" Type="http://schemas.openxmlformats.org/officeDocument/2006/relationships/hyperlink" Target="https://podminky.urs.cz/item/CS_URS_2024_01/741313875" TargetMode="External" /><Relationship Id="rId22" Type="http://schemas.openxmlformats.org/officeDocument/2006/relationships/hyperlink" Target="https://podminky.urs.cz/item/CS_URS_2024_01/741316823" TargetMode="External" /><Relationship Id="rId23" Type="http://schemas.openxmlformats.org/officeDocument/2006/relationships/hyperlink" Target="https://podminky.urs.cz/item/CS_URS_2024_01/741372061" TargetMode="External" /><Relationship Id="rId24" Type="http://schemas.openxmlformats.org/officeDocument/2006/relationships/hyperlink" Target="https://podminky.urs.cz/item/CS_URS_2024_01/741372067" TargetMode="External" /><Relationship Id="rId25" Type="http://schemas.openxmlformats.org/officeDocument/2006/relationships/hyperlink" Target="https://podminky.urs.cz/item/CS_URS_2024_01/741374841" TargetMode="External" /><Relationship Id="rId26" Type="http://schemas.openxmlformats.org/officeDocument/2006/relationships/hyperlink" Target="https://podminky.urs.cz/item/CS_URS_2024_01/741374873" TargetMode="External" /><Relationship Id="rId27" Type="http://schemas.openxmlformats.org/officeDocument/2006/relationships/hyperlink" Target="https://podminky.urs.cz/item/CS_URS_2024_01/998741311" TargetMode="External" /><Relationship Id="rId28" Type="http://schemas.openxmlformats.org/officeDocument/2006/relationships/hyperlink" Target="https://podminky.urs.cz/item/CS_URS_2024_01/998741319" TargetMode="External" /><Relationship Id="rId29" Type="http://schemas.openxmlformats.org/officeDocument/2006/relationships/hyperlink" Target="https://podminky.urs.cz/item/CS_URS_2024_01/762081510" TargetMode="External" /><Relationship Id="rId30" Type="http://schemas.openxmlformats.org/officeDocument/2006/relationships/hyperlink" Target="https://podminky.urs.cz/item/CS_URS_2024_01/762521812" TargetMode="External" /><Relationship Id="rId31" Type="http://schemas.openxmlformats.org/officeDocument/2006/relationships/hyperlink" Target="https://podminky.urs.cz/item/CS_URS_2024_01/762523108" TargetMode="External" /><Relationship Id="rId32" Type="http://schemas.openxmlformats.org/officeDocument/2006/relationships/hyperlink" Target="https://podminky.urs.cz/item/CS_URS_2024_01/762595001" TargetMode="External" /><Relationship Id="rId33" Type="http://schemas.openxmlformats.org/officeDocument/2006/relationships/hyperlink" Target="https://podminky.urs.cz/item/CS_URS_2024_01/998762311" TargetMode="External" /><Relationship Id="rId34" Type="http://schemas.openxmlformats.org/officeDocument/2006/relationships/hyperlink" Target="https://podminky.urs.cz/item/CS_URS_2024_01/998762319" TargetMode="External" /><Relationship Id="rId35" Type="http://schemas.openxmlformats.org/officeDocument/2006/relationships/hyperlink" Target="https://podminky.urs.cz/item/CS_URS_2024_01/766111820" TargetMode="External" /><Relationship Id="rId36" Type="http://schemas.openxmlformats.org/officeDocument/2006/relationships/hyperlink" Target="https://podminky.urs.cz/item/CS_URS_2024_01/766112820" TargetMode="External" /><Relationship Id="rId37" Type="http://schemas.openxmlformats.org/officeDocument/2006/relationships/hyperlink" Target="https://podminky.urs.cz/item/CS_URS_2024_01/998766311" TargetMode="External" /><Relationship Id="rId38" Type="http://schemas.openxmlformats.org/officeDocument/2006/relationships/hyperlink" Target="https://podminky.urs.cz/item/CS_URS_2024_01/998766319" TargetMode="External" /><Relationship Id="rId39" Type="http://schemas.openxmlformats.org/officeDocument/2006/relationships/hyperlink" Target="https://podminky.urs.cz/item/CS_URS_2024_01/771111011" TargetMode="External" /><Relationship Id="rId40" Type="http://schemas.openxmlformats.org/officeDocument/2006/relationships/hyperlink" Target="https://podminky.urs.cz/item/CS_URS_2024_01/771121011" TargetMode="External" /><Relationship Id="rId41" Type="http://schemas.openxmlformats.org/officeDocument/2006/relationships/hyperlink" Target="https://podminky.urs.cz/item/CS_URS_2024_01/771151013" TargetMode="External" /><Relationship Id="rId42" Type="http://schemas.openxmlformats.org/officeDocument/2006/relationships/hyperlink" Target="https://podminky.urs.cz/item/CS_URS_2024_01/771474212" TargetMode="External" /><Relationship Id="rId43" Type="http://schemas.openxmlformats.org/officeDocument/2006/relationships/hyperlink" Target="https://podminky.urs.cz/item/CS_URS_2024_01/771571810" TargetMode="External" /><Relationship Id="rId44" Type="http://schemas.openxmlformats.org/officeDocument/2006/relationships/hyperlink" Target="https://podminky.urs.cz/item/CS_URS_2024_01/771573932" TargetMode="External" /><Relationship Id="rId45" Type="http://schemas.openxmlformats.org/officeDocument/2006/relationships/hyperlink" Target="https://podminky.urs.cz/item/CS_URS_2024_01/771574573" TargetMode="External" /><Relationship Id="rId46" Type="http://schemas.openxmlformats.org/officeDocument/2006/relationships/hyperlink" Target="https://podminky.urs.cz/item/CS_URS_2024_01/771574906" TargetMode="External" /><Relationship Id="rId47" Type="http://schemas.openxmlformats.org/officeDocument/2006/relationships/hyperlink" Target="https://podminky.urs.cz/item/CS_URS_2024_01/771591115" TargetMode="External" /><Relationship Id="rId48" Type="http://schemas.openxmlformats.org/officeDocument/2006/relationships/hyperlink" Target="https://podminky.urs.cz/item/CS_URS_2024_01/771592011" TargetMode="External" /><Relationship Id="rId49" Type="http://schemas.openxmlformats.org/officeDocument/2006/relationships/hyperlink" Target="https://podminky.urs.cz/item/CS_URS_2024_01/998771311" TargetMode="External" /><Relationship Id="rId50" Type="http://schemas.openxmlformats.org/officeDocument/2006/relationships/hyperlink" Target="https://podminky.urs.cz/item/CS_URS_2024_01/998771319" TargetMode="External" /><Relationship Id="rId51" Type="http://schemas.openxmlformats.org/officeDocument/2006/relationships/hyperlink" Target="https://podminky.urs.cz/item/CS_URS_2024_01/776111116" TargetMode="External" /><Relationship Id="rId52" Type="http://schemas.openxmlformats.org/officeDocument/2006/relationships/hyperlink" Target="https://podminky.urs.cz/item/CS_URS_2024_01/776111311" TargetMode="External" /><Relationship Id="rId53" Type="http://schemas.openxmlformats.org/officeDocument/2006/relationships/hyperlink" Target="https://podminky.urs.cz/item/CS_URS_2024_01/776121321" TargetMode="External" /><Relationship Id="rId54" Type="http://schemas.openxmlformats.org/officeDocument/2006/relationships/hyperlink" Target="https://podminky.urs.cz/item/CS_URS_2024_01/776201812" TargetMode="External" /><Relationship Id="rId55" Type="http://schemas.openxmlformats.org/officeDocument/2006/relationships/hyperlink" Target="https://podminky.urs.cz/item/CS_URS_2024_01/776211131" TargetMode="External" /><Relationship Id="rId56" Type="http://schemas.openxmlformats.org/officeDocument/2006/relationships/hyperlink" Target="https://podminky.urs.cz/item/CS_URS_2024_01/776421111" TargetMode="External" /><Relationship Id="rId57" Type="http://schemas.openxmlformats.org/officeDocument/2006/relationships/hyperlink" Target="https://podminky.urs.cz/item/CS_URS_2024_01/776421711" TargetMode="External" /><Relationship Id="rId58" Type="http://schemas.openxmlformats.org/officeDocument/2006/relationships/hyperlink" Target="https://podminky.urs.cz/item/CS_URS_2024_01/776991121" TargetMode="External" /><Relationship Id="rId59" Type="http://schemas.openxmlformats.org/officeDocument/2006/relationships/hyperlink" Target="https://podminky.urs.cz/item/CS_URS_2024_01/776991821" TargetMode="External" /><Relationship Id="rId60" Type="http://schemas.openxmlformats.org/officeDocument/2006/relationships/hyperlink" Target="https://podminky.urs.cz/item/CS_URS_2024_01/998776311" TargetMode="External" /><Relationship Id="rId61" Type="http://schemas.openxmlformats.org/officeDocument/2006/relationships/hyperlink" Target="https://podminky.urs.cz/item/CS_URS_2024_01/998776319" TargetMode="External" /><Relationship Id="rId62" Type="http://schemas.openxmlformats.org/officeDocument/2006/relationships/hyperlink" Target="https://podminky.urs.cz/item/CS_URS_2024_01/783000103" TargetMode="External" /><Relationship Id="rId63" Type="http://schemas.openxmlformats.org/officeDocument/2006/relationships/hyperlink" Target="https://podminky.urs.cz/item/CS_URS_2024_01/783000111" TargetMode="External" /><Relationship Id="rId64" Type="http://schemas.openxmlformats.org/officeDocument/2006/relationships/hyperlink" Target="https://podminky.urs.cz/item/CS_URS_2024_01/783000201" TargetMode="External" /><Relationship Id="rId65" Type="http://schemas.openxmlformats.org/officeDocument/2006/relationships/hyperlink" Target="https://podminky.urs.cz/item/CS_URS_2024_01/783000211" TargetMode="External" /><Relationship Id="rId66" Type="http://schemas.openxmlformats.org/officeDocument/2006/relationships/hyperlink" Target="https://podminky.urs.cz/item/CS_URS_2024_01/783000223" TargetMode="External" /><Relationship Id="rId67" Type="http://schemas.openxmlformats.org/officeDocument/2006/relationships/hyperlink" Target="https://podminky.urs.cz/item/CS_URS_2024_01/783000225" TargetMode="External" /><Relationship Id="rId68" Type="http://schemas.openxmlformats.org/officeDocument/2006/relationships/hyperlink" Target="https://podminky.urs.cz/item/CS_URS_2024_01/783101203" TargetMode="External" /><Relationship Id="rId69" Type="http://schemas.openxmlformats.org/officeDocument/2006/relationships/hyperlink" Target="https://podminky.urs.cz/item/CS_URS_2024_01/783101403" TargetMode="External" /><Relationship Id="rId70" Type="http://schemas.openxmlformats.org/officeDocument/2006/relationships/hyperlink" Target="https://podminky.urs.cz/item/CS_URS_2024_01/783106807" TargetMode="External" /><Relationship Id="rId71" Type="http://schemas.openxmlformats.org/officeDocument/2006/relationships/hyperlink" Target="https://podminky.urs.cz/item/CS_URS_2024_01/783118101" TargetMode="External" /><Relationship Id="rId72" Type="http://schemas.openxmlformats.org/officeDocument/2006/relationships/hyperlink" Target="https://podminky.urs.cz/item/CS_URS_2024_01/783201201" TargetMode="External" /><Relationship Id="rId73" Type="http://schemas.openxmlformats.org/officeDocument/2006/relationships/hyperlink" Target="https://podminky.urs.cz/item/CS_URS_2024_01/783206807" TargetMode="External" /><Relationship Id="rId74" Type="http://schemas.openxmlformats.org/officeDocument/2006/relationships/hyperlink" Target="https://podminky.urs.cz/item/CS_URS_2024_01/783213011" TargetMode="External" /><Relationship Id="rId75" Type="http://schemas.openxmlformats.org/officeDocument/2006/relationships/hyperlink" Target="https://podminky.urs.cz/item/CS_URS_2024_01/783218111" TargetMode="External" /><Relationship Id="rId76" Type="http://schemas.openxmlformats.org/officeDocument/2006/relationships/hyperlink" Target="https://podminky.urs.cz/item/CS_URS_2024_01/783301313" TargetMode="External" /><Relationship Id="rId77" Type="http://schemas.openxmlformats.org/officeDocument/2006/relationships/hyperlink" Target="https://podminky.urs.cz/item/CS_URS_2024_01/783306807" TargetMode="External" /><Relationship Id="rId78" Type="http://schemas.openxmlformats.org/officeDocument/2006/relationships/hyperlink" Target="https://podminky.urs.cz/item/CS_URS_2024_01/783314205" TargetMode="External" /><Relationship Id="rId79" Type="http://schemas.openxmlformats.org/officeDocument/2006/relationships/hyperlink" Target="https://podminky.urs.cz/item/CS_URS_2024_01/783317107" TargetMode="External" /><Relationship Id="rId80" Type="http://schemas.openxmlformats.org/officeDocument/2006/relationships/hyperlink" Target="https://podminky.urs.cz/item/CS_URS_2024_01/784111001" TargetMode="External" /><Relationship Id="rId81" Type="http://schemas.openxmlformats.org/officeDocument/2006/relationships/hyperlink" Target="https://podminky.urs.cz/item/CS_URS_2024_01/784111011" TargetMode="External" /><Relationship Id="rId82" Type="http://schemas.openxmlformats.org/officeDocument/2006/relationships/hyperlink" Target="https://podminky.urs.cz/item/CS_URS_2024_01/784161001" TargetMode="External" /><Relationship Id="rId83" Type="http://schemas.openxmlformats.org/officeDocument/2006/relationships/hyperlink" Target="https://podminky.urs.cz/item/CS_URS_2024_01/784161007" TargetMode="External" /><Relationship Id="rId84" Type="http://schemas.openxmlformats.org/officeDocument/2006/relationships/hyperlink" Target="https://podminky.urs.cz/item/CS_URS_2024_01/784171001" TargetMode="External" /><Relationship Id="rId85" Type="http://schemas.openxmlformats.org/officeDocument/2006/relationships/hyperlink" Target="https://podminky.urs.cz/item/CS_URS_2024_01/784171007" TargetMode="External" /><Relationship Id="rId86" Type="http://schemas.openxmlformats.org/officeDocument/2006/relationships/hyperlink" Target="https://podminky.urs.cz/item/CS_URS_2024_01/784171101" TargetMode="External" /><Relationship Id="rId87" Type="http://schemas.openxmlformats.org/officeDocument/2006/relationships/hyperlink" Target="https://podminky.urs.cz/item/CS_URS_2024_01/784171111" TargetMode="External" /><Relationship Id="rId88" Type="http://schemas.openxmlformats.org/officeDocument/2006/relationships/hyperlink" Target="https://podminky.urs.cz/item/CS_URS_2024_01/784181121" TargetMode="External" /><Relationship Id="rId89" Type="http://schemas.openxmlformats.org/officeDocument/2006/relationships/hyperlink" Target="https://podminky.urs.cz/item/CS_URS_2024_01/784211111" TargetMode="External" /><Relationship Id="rId90" Type="http://schemas.openxmlformats.org/officeDocument/2006/relationships/hyperlink" Target="https://podminky.urs.cz/item/CS_URS_2024_01/784211161" TargetMode="External" /><Relationship Id="rId91" Type="http://schemas.openxmlformats.org/officeDocument/2006/relationships/hyperlink" Target="https://podminky.urs.cz/item/CS_URS_2024_01/HZS1291" TargetMode="External" /><Relationship Id="rId92" Type="http://schemas.openxmlformats.org/officeDocument/2006/relationships/hyperlink" Target="https://podminky.urs.cz/item/CS_URS_2024_01/HZS2231" TargetMode="External" /><Relationship Id="rId93" Type="http://schemas.openxmlformats.org/officeDocument/2006/relationships/hyperlink" Target="https://podminky.urs.cz/item/CS_URS_2024_01/HZS4211" TargetMode="External" /><Relationship Id="rId9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98766311" TargetMode="External" /><Relationship Id="rId2" Type="http://schemas.openxmlformats.org/officeDocument/2006/relationships/hyperlink" Target="https://podminky.urs.cz/item/CS_URS_2024_01/998766319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45203000" TargetMode="External" /><Relationship Id="rId2" Type="http://schemas.openxmlformats.org/officeDocument/2006/relationships/hyperlink" Target="https://podminky.urs.cz/item/CS_URS_2024_01/045303000" TargetMode="External" /><Relationship Id="rId3" Type="http://schemas.openxmlformats.org/officeDocument/2006/relationships/hyperlink" Target="https://podminky.urs.cz/item/CS_URS_2024_01/065002000" TargetMode="External" /><Relationship Id="rId4" Type="http://schemas.openxmlformats.org/officeDocument/2006/relationships/hyperlink" Target="https://podminky.urs.cz/item/CS_URS_2024_01/094103000" TargetMode="External" /><Relationship Id="rId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33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36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37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38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39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40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41</v>
      </c>
      <c r="E29" s="49"/>
      <c r="F29" s="34" t="s">
        <v>42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43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44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45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46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48</v>
      </c>
      <c r="U35" s="56"/>
      <c r="V35" s="56"/>
      <c r="W35" s="56"/>
      <c r="X35" s="58" t="s">
        <v>49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20240328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Modernizace interiéru a exteriéru hotelu Sádek, Kojetice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Kojetice 169, 675 23 Kojetice na Moravě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28. 3. 2024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Česká zemědělská univerzita v Praze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51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52</v>
      </c>
      <c r="D52" s="89"/>
      <c r="E52" s="89"/>
      <c r="F52" s="89"/>
      <c r="G52" s="89"/>
      <c r="H52" s="90"/>
      <c r="I52" s="91" t="s">
        <v>53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54</v>
      </c>
      <c r="AH52" s="89"/>
      <c r="AI52" s="89"/>
      <c r="AJ52" s="89"/>
      <c r="AK52" s="89"/>
      <c r="AL52" s="89"/>
      <c r="AM52" s="89"/>
      <c r="AN52" s="91" t="s">
        <v>55</v>
      </c>
      <c r="AO52" s="89"/>
      <c r="AP52" s="89"/>
      <c r="AQ52" s="93" t="s">
        <v>56</v>
      </c>
      <c r="AR52" s="46"/>
      <c r="AS52" s="94" t="s">
        <v>57</v>
      </c>
      <c r="AT52" s="95" t="s">
        <v>58</v>
      </c>
      <c r="AU52" s="95" t="s">
        <v>59</v>
      </c>
      <c r="AV52" s="95" t="s">
        <v>60</v>
      </c>
      <c r="AW52" s="95" t="s">
        <v>61</v>
      </c>
      <c r="AX52" s="95" t="s">
        <v>62</v>
      </c>
      <c r="AY52" s="95" t="s">
        <v>63</v>
      </c>
      <c r="AZ52" s="95" t="s">
        <v>64</v>
      </c>
      <c r="BA52" s="95" t="s">
        <v>65</v>
      </c>
      <c r="BB52" s="95" t="s">
        <v>66</v>
      </c>
      <c r="BC52" s="95" t="s">
        <v>67</v>
      </c>
      <c r="BD52" s="96" t="s">
        <v>68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69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ROUND(SUM(AG55:AG57),2)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ROUND(SUM(AS55:AS57),2)</f>
        <v>0</v>
      </c>
      <c r="AT54" s="108">
        <f>ROUND(SUM(AV54:AW54),2)</f>
        <v>0</v>
      </c>
      <c r="AU54" s="109">
        <f>ROUND(SUM(AU55:AU57),5)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ROUND(SUM(AZ55:AZ57),2)</f>
        <v>0</v>
      </c>
      <c r="BA54" s="108">
        <f>ROUND(SUM(BA55:BA57),2)</f>
        <v>0</v>
      </c>
      <c r="BB54" s="108">
        <f>ROUND(SUM(BB55:BB57),2)</f>
        <v>0</v>
      </c>
      <c r="BC54" s="108">
        <f>ROUND(SUM(BC55:BC57),2)</f>
        <v>0</v>
      </c>
      <c r="BD54" s="110">
        <f>ROUND(SUM(BD55:BD57),2)</f>
        <v>0</v>
      </c>
      <c r="BE54" s="6"/>
      <c r="BS54" s="111" t="s">
        <v>70</v>
      </c>
      <c r="BT54" s="111" t="s">
        <v>71</v>
      </c>
      <c r="BU54" s="112" t="s">
        <v>72</v>
      </c>
      <c r="BV54" s="111" t="s">
        <v>73</v>
      </c>
      <c r="BW54" s="111" t="s">
        <v>5</v>
      </c>
      <c r="BX54" s="111" t="s">
        <v>74</v>
      </c>
      <c r="CL54" s="111" t="s">
        <v>19</v>
      </c>
    </row>
    <row r="55" spans="1:91" s="7" customFormat="1" ht="16.5" customHeight="1">
      <c r="A55" s="113" t="s">
        <v>75</v>
      </c>
      <c r="B55" s="114"/>
      <c r="C55" s="115"/>
      <c r="D55" s="116" t="s">
        <v>76</v>
      </c>
      <c r="E55" s="116"/>
      <c r="F55" s="116"/>
      <c r="G55" s="116"/>
      <c r="H55" s="116"/>
      <c r="I55" s="117"/>
      <c r="J55" s="116" t="s">
        <v>77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Stavební část'!J30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78</v>
      </c>
      <c r="AR55" s="120"/>
      <c r="AS55" s="121">
        <v>0</v>
      </c>
      <c r="AT55" s="122">
        <f>ROUND(SUM(AV55:AW55),2)</f>
        <v>0</v>
      </c>
      <c r="AU55" s="123">
        <f>'01 - Stavební část'!P93</f>
        <v>0</v>
      </c>
      <c r="AV55" s="122">
        <f>'01 - Stavební část'!J33</f>
        <v>0</v>
      </c>
      <c r="AW55" s="122">
        <f>'01 - Stavební část'!J34</f>
        <v>0</v>
      </c>
      <c r="AX55" s="122">
        <f>'01 - Stavební část'!J35</f>
        <v>0</v>
      </c>
      <c r="AY55" s="122">
        <f>'01 - Stavební část'!J36</f>
        <v>0</v>
      </c>
      <c r="AZ55" s="122">
        <f>'01 - Stavební část'!F33</f>
        <v>0</v>
      </c>
      <c r="BA55" s="122">
        <f>'01 - Stavební část'!F34</f>
        <v>0</v>
      </c>
      <c r="BB55" s="122">
        <f>'01 - Stavební část'!F35</f>
        <v>0</v>
      </c>
      <c r="BC55" s="122">
        <f>'01 - Stavební část'!F36</f>
        <v>0</v>
      </c>
      <c r="BD55" s="124">
        <f>'01 - Stavební část'!F37</f>
        <v>0</v>
      </c>
      <c r="BE55" s="7"/>
      <c r="BT55" s="125" t="s">
        <v>79</v>
      </c>
      <c r="BV55" s="125" t="s">
        <v>73</v>
      </c>
      <c r="BW55" s="125" t="s">
        <v>80</v>
      </c>
      <c r="BX55" s="125" t="s">
        <v>5</v>
      </c>
      <c r="CL55" s="125" t="s">
        <v>19</v>
      </c>
      <c r="CM55" s="125" t="s">
        <v>81</v>
      </c>
    </row>
    <row r="56" spans="1:91" s="7" customFormat="1" ht="16.5" customHeight="1">
      <c r="A56" s="113" t="s">
        <v>75</v>
      </c>
      <c r="B56" s="114"/>
      <c r="C56" s="115"/>
      <c r="D56" s="116" t="s">
        <v>82</v>
      </c>
      <c r="E56" s="116"/>
      <c r="F56" s="116"/>
      <c r="G56" s="116"/>
      <c r="H56" s="116"/>
      <c r="I56" s="117"/>
      <c r="J56" s="116" t="s">
        <v>83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'02 - Dodávka a montáž náb...'!J30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78</v>
      </c>
      <c r="AR56" s="120"/>
      <c r="AS56" s="121">
        <v>0</v>
      </c>
      <c r="AT56" s="122">
        <f>ROUND(SUM(AV56:AW56),2)</f>
        <v>0</v>
      </c>
      <c r="AU56" s="123">
        <f>'02 - Dodávka a montáž náb...'!P81</f>
        <v>0</v>
      </c>
      <c r="AV56" s="122">
        <f>'02 - Dodávka a montáž náb...'!J33</f>
        <v>0</v>
      </c>
      <c r="AW56" s="122">
        <f>'02 - Dodávka a montáž náb...'!J34</f>
        <v>0</v>
      </c>
      <c r="AX56" s="122">
        <f>'02 - Dodávka a montáž náb...'!J35</f>
        <v>0</v>
      </c>
      <c r="AY56" s="122">
        <f>'02 - Dodávka a montáž náb...'!J36</f>
        <v>0</v>
      </c>
      <c r="AZ56" s="122">
        <f>'02 - Dodávka a montáž náb...'!F33</f>
        <v>0</v>
      </c>
      <c r="BA56" s="122">
        <f>'02 - Dodávka a montáž náb...'!F34</f>
        <v>0</v>
      </c>
      <c r="BB56" s="122">
        <f>'02 - Dodávka a montáž náb...'!F35</f>
        <v>0</v>
      </c>
      <c r="BC56" s="122">
        <f>'02 - Dodávka a montáž náb...'!F36</f>
        <v>0</v>
      </c>
      <c r="BD56" s="124">
        <f>'02 - Dodávka a montáž náb...'!F37</f>
        <v>0</v>
      </c>
      <c r="BE56" s="7"/>
      <c r="BT56" s="125" t="s">
        <v>79</v>
      </c>
      <c r="BV56" s="125" t="s">
        <v>73</v>
      </c>
      <c r="BW56" s="125" t="s">
        <v>84</v>
      </c>
      <c r="BX56" s="125" t="s">
        <v>5</v>
      </c>
      <c r="CL56" s="125" t="s">
        <v>19</v>
      </c>
      <c r="CM56" s="125" t="s">
        <v>81</v>
      </c>
    </row>
    <row r="57" spans="1:91" s="7" customFormat="1" ht="16.5" customHeight="1">
      <c r="A57" s="113" t="s">
        <v>75</v>
      </c>
      <c r="B57" s="114"/>
      <c r="C57" s="115"/>
      <c r="D57" s="116" t="s">
        <v>85</v>
      </c>
      <c r="E57" s="116"/>
      <c r="F57" s="116"/>
      <c r="G57" s="116"/>
      <c r="H57" s="116"/>
      <c r="I57" s="117"/>
      <c r="J57" s="116" t="s">
        <v>86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'03 - Vedlejší a ostatní n...'!J30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78</v>
      </c>
      <c r="AR57" s="120"/>
      <c r="AS57" s="126">
        <v>0</v>
      </c>
      <c r="AT57" s="127">
        <f>ROUND(SUM(AV57:AW57),2)</f>
        <v>0</v>
      </c>
      <c r="AU57" s="128">
        <f>'03 - Vedlejší a ostatní n...'!P83</f>
        <v>0</v>
      </c>
      <c r="AV57" s="127">
        <f>'03 - Vedlejší a ostatní n...'!J33</f>
        <v>0</v>
      </c>
      <c r="AW57" s="127">
        <f>'03 - Vedlejší a ostatní n...'!J34</f>
        <v>0</v>
      </c>
      <c r="AX57" s="127">
        <f>'03 - Vedlejší a ostatní n...'!J35</f>
        <v>0</v>
      </c>
      <c r="AY57" s="127">
        <f>'03 - Vedlejší a ostatní n...'!J36</f>
        <v>0</v>
      </c>
      <c r="AZ57" s="127">
        <f>'03 - Vedlejší a ostatní n...'!F33</f>
        <v>0</v>
      </c>
      <c r="BA57" s="127">
        <f>'03 - Vedlejší a ostatní n...'!F34</f>
        <v>0</v>
      </c>
      <c r="BB57" s="127">
        <f>'03 - Vedlejší a ostatní n...'!F35</f>
        <v>0</v>
      </c>
      <c r="BC57" s="127">
        <f>'03 - Vedlejší a ostatní n...'!F36</f>
        <v>0</v>
      </c>
      <c r="BD57" s="129">
        <f>'03 - Vedlejší a ostatní n...'!F37</f>
        <v>0</v>
      </c>
      <c r="BE57" s="7"/>
      <c r="BT57" s="125" t="s">
        <v>79</v>
      </c>
      <c r="BV57" s="125" t="s">
        <v>73</v>
      </c>
      <c r="BW57" s="125" t="s">
        <v>87</v>
      </c>
      <c r="BX57" s="125" t="s">
        <v>5</v>
      </c>
      <c r="CL57" s="125" t="s">
        <v>19</v>
      </c>
      <c r="CM57" s="125" t="s">
        <v>81</v>
      </c>
    </row>
    <row r="58" spans="1:57" s="2" customFormat="1" ht="30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s="2" customFormat="1" ht="6.95" customHeight="1">
      <c r="A59" s="40"/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01 - Stavební část'!C2" display="/"/>
    <hyperlink ref="A56" location="'02 - Dodávka a montáž náb...'!C2" display="/"/>
    <hyperlink ref="A57" location="'03 - Vedlejší a ostatní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88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Modernizace interiéru a exteriéru hotelu Sádek, Kojetice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28. 3. 2024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28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ROUND(J93,2)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ROUND((SUM(BE93:BE619)),2)</f>
        <v>0</v>
      </c>
      <c r="G33" s="40"/>
      <c r="H33" s="40"/>
      <c r="I33" s="150">
        <v>0.21</v>
      </c>
      <c r="J33" s="149">
        <f>ROUND(((SUM(BE93:BE619))*I33),2)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43</v>
      </c>
      <c r="F34" s="149">
        <f>ROUND((SUM(BF93:BF619)),2)</f>
        <v>0</v>
      </c>
      <c r="G34" s="40"/>
      <c r="H34" s="40"/>
      <c r="I34" s="150">
        <v>0.12</v>
      </c>
      <c r="J34" s="149">
        <f>ROUND(((SUM(BF93:BF619))*I34),2)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44</v>
      </c>
      <c r="F35" s="149">
        <f>ROUND((SUM(BG93:BG619)),2)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45</v>
      </c>
      <c r="F36" s="149">
        <f>ROUND((SUM(BH93:BH619)),2)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46</v>
      </c>
      <c r="F37" s="149">
        <f>ROUND((SUM(BI93:BI619)),2)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Modernizace interiéru a exteriéru hotelu Sádek, Kojetice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01 - Stavební část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Kojetice 169, 675 23 Kojetice na Moravě</v>
      </c>
      <c r="G52" s="42"/>
      <c r="H52" s="42"/>
      <c r="I52" s="34" t="s">
        <v>23</v>
      </c>
      <c r="J52" s="74" t="str">
        <f>IF(J12="","",J12)</f>
        <v>28. 3. 2024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Česká zemědělská univerzita v Praze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92</v>
      </c>
      <c r="D57" s="164"/>
      <c r="E57" s="164"/>
      <c r="F57" s="164"/>
      <c r="G57" s="164"/>
      <c r="H57" s="164"/>
      <c r="I57" s="164"/>
      <c r="J57" s="165" t="s">
        <v>93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J93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94</v>
      </c>
    </row>
    <row r="60" spans="1:31" s="9" customFormat="1" ht="24.95" customHeight="1">
      <c r="A60" s="9"/>
      <c r="B60" s="167"/>
      <c r="C60" s="168"/>
      <c r="D60" s="169" t="s">
        <v>95</v>
      </c>
      <c r="E60" s="170"/>
      <c r="F60" s="170"/>
      <c r="G60" s="170"/>
      <c r="H60" s="170"/>
      <c r="I60" s="170"/>
      <c r="J60" s="171">
        <f>J94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96</v>
      </c>
      <c r="E61" s="176"/>
      <c r="F61" s="176"/>
      <c r="G61" s="176"/>
      <c r="H61" s="176"/>
      <c r="I61" s="176"/>
      <c r="J61" s="177">
        <f>J95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97</v>
      </c>
      <c r="E62" s="176"/>
      <c r="F62" s="176"/>
      <c r="G62" s="176"/>
      <c r="H62" s="176"/>
      <c r="I62" s="176"/>
      <c r="J62" s="177">
        <f>J120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98</v>
      </c>
      <c r="E63" s="176"/>
      <c r="F63" s="176"/>
      <c r="G63" s="176"/>
      <c r="H63" s="176"/>
      <c r="I63" s="176"/>
      <c r="J63" s="177">
        <f>J151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99</v>
      </c>
      <c r="E64" s="176"/>
      <c r="F64" s="176"/>
      <c r="G64" s="176"/>
      <c r="H64" s="176"/>
      <c r="I64" s="176"/>
      <c r="J64" s="177">
        <f>J175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100</v>
      </c>
      <c r="E65" s="170"/>
      <c r="F65" s="170"/>
      <c r="G65" s="170"/>
      <c r="H65" s="170"/>
      <c r="I65" s="170"/>
      <c r="J65" s="171">
        <f>J179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3"/>
      <c r="C66" s="174"/>
      <c r="D66" s="175" t="s">
        <v>101</v>
      </c>
      <c r="E66" s="176"/>
      <c r="F66" s="176"/>
      <c r="G66" s="176"/>
      <c r="H66" s="176"/>
      <c r="I66" s="176"/>
      <c r="J66" s="177">
        <f>J180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102</v>
      </c>
      <c r="E67" s="176"/>
      <c r="F67" s="176"/>
      <c r="G67" s="176"/>
      <c r="H67" s="176"/>
      <c r="I67" s="176"/>
      <c r="J67" s="177">
        <f>J227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103</v>
      </c>
      <c r="E68" s="176"/>
      <c r="F68" s="176"/>
      <c r="G68" s="176"/>
      <c r="H68" s="176"/>
      <c r="I68" s="176"/>
      <c r="J68" s="177">
        <f>J256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104</v>
      </c>
      <c r="E69" s="176"/>
      <c r="F69" s="176"/>
      <c r="G69" s="176"/>
      <c r="H69" s="176"/>
      <c r="I69" s="176"/>
      <c r="J69" s="177">
        <f>J275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105</v>
      </c>
      <c r="E70" s="176"/>
      <c r="F70" s="176"/>
      <c r="G70" s="176"/>
      <c r="H70" s="176"/>
      <c r="I70" s="176"/>
      <c r="J70" s="177">
        <f>J331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106</v>
      </c>
      <c r="E71" s="176"/>
      <c r="F71" s="176"/>
      <c r="G71" s="176"/>
      <c r="H71" s="176"/>
      <c r="I71" s="176"/>
      <c r="J71" s="177">
        <f>J401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107</v>
      </c>
      <c r="E72" s="176"/>
      <c r="F72" s="176"/>
      <c r="G72" s="176"/>
      <c r="H72" s="176"/>
      <c r="I72" s="176"/>
      <c r="J72" s="177">
        <f>J499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67"/>
      <c r="C73" s="168"/>
      <c r="D73" s="169" t="s">
        <v>108</v>
      </c>
      <c r="E73" s="170"/>
      <c r="F73" s="170"/>
      <c r="G73" s="170"/>
      <c r="H73" s="170"/>
      <c r="I73" s="170"/>
      <c r="J73" s="171">
        <f>J603</f>
        <v>0</v>
      </c>
      <c r="K73" s="168"/>
      <c r="L73" s="17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109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62" t="str">
        <f>E7</f>
        <v>Modernizace interiéru a exteriéru hotelu Sádek, Kojetice</v>
      </c>
      <c r="F83" s="34"/>
      <c r="G83" s="34"/>
      <c r="H83" s="34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89</v>
      </c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E9</f>
        <v>01 - Stavební část</v>
      </c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F12</f>
        <v>Kojetice 169, 675 23 Kojetice na Moravě</v>
      </c>
      <c r="G87" s="42"/>
      <c r="H87" s="42"/>
      <c r="I87" s="34" t="s">
        <v>23</v>
      </c>
      <c r="J87" s="74" t="str">
        <f>IF(J12="","",J12)</f>
        <v>28. 3. 2024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25</v>
      </c>
      <c r="D89" s="42"/>
      <c r="E89" s="42"/>
      <c r="F89" s="29" t="str">
        <f>E15</f>
        <v>Česká zemědělská univerzita v Praze</v>
      </c>
      <c r="G89" s="42"/>
      <c r="H89" s="42"/>
      <c r="I89" s="34" t="s">
        <v>31</v>
      </c>
      <c r="J89" s="38" t="str">
        <f>E21</f>
        <v xml:space="preserve"> 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29</v>
      </c>
      <c r="D90" s="42"/>
      <c r="E90" s="42"/>
      <c r="F90" s="29" t="str">
        <f>IF(E18="","",E18)</f>
        <v>Vyplň údaj</v>
      </c>
      <c r="G90" s="42"/>
      <c r="H90" s="42"/>
      <c r="I90" s="34" t="s">
        <v>34</v>
      </c>
      <c r="J90" s="38" t="str">
        <f>E24</f>
        <v xml:space="preserve"> </v>
      </c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79"/>
      <c r="B92" s="180"/>
      <c r="C92" s="181" t="s">
        <v>110</v>
      </c>
      <c r="D92" s="182" t="s">
        <v>56</v>
      </c>
      <c r="E92" s="182" t="s">
        <v>52</v>
      </c>
      <c r="F92" s="182" t="s">
        <v>53</v>
      </c>
      <c r="G92" s="182" t="s">
        <v>111</v>
      </c>
      <c r="H92" s="182" t="s">
        <v>112</v>
      </c>
      <c r="I92" s="182" t="s">
        <v>113</v>
      </c>
      <c r="J92" s="182" t="s">
        <v>93</v>
      </c>
      <c r="K92" s="183" t="s">
        <v>114</v>
      </c>
      <c r="L92" s="184"/>
      <c r="M92" s="94" t="s">
        <v>19</v>
      </c>
      <c r="N92" s="95" t="s">
        <v>41</v>
      </c>
      <c r="O92" s="95" t="s">
        <v>115</v>
      </c>
      <c r="P92" s="95" t="s">
        <v>116</v>
      </c>
      <c r="Q92" s="95" t="s">
        <v>117</v>
      </c>
      <c r="R92" s="95" t="s">
        <v>118</v>
      </c>
      <c r="S92" s="95" t="s">
        <v>119</v>
      </c>
      <c r="T92" s="96" t="s">
        <v>120</v>
      </c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</row>
    <row r="93" spans="1:63" s="2" customFormat="1" ht="22.8" customHeight="1">
      <c r="A93" s="40"/>
      <c r="B93" s="41"/>
      <c r="C93" s="101" t="s">
        <v>121</v>
      </c>
      <c r="D93" s="42"/>
      <c r="E93" s="42"/>
      <c r="F93" s="42"/>
      <c r="G93" s="42"/>
      <c r="H93" s="42"/>
      <c r="I93" s="42"/>
      <c r="J93" s="185">
        <f>BK93</f>
        <v>0</v>
      </c>
      <c r="K93" s="42"/>
      <c r="L93" s="46"/>
      <c r="M93" s="97"/>
      <c r="N93" s="186"/>
      <c r="O93" s="98"/>
      <c r="P93" s="187">
        <f>P94+P179+P603</f>
        <v>0</v>
      </c>
      <c r="Q93" s="98"/>
      <c r="R93" s="187">
        <f>R94+R179+R603</f>
        <v>12.30953766</v>
      </c>
      <c r="S93" s="98"/>
      <c r="T93" s="188">
        <f>T94+T179+T603</f>
        <v>5.01205135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70</v>
      </c>
      <c r="AU93" s="19" t="s">
        <v>94</v>
      </c>
      <c r="BK93" s="189">
        <f>BK94+BK179+BK603</f>
        <v>0</v>
      </c>
    </row>
    <row r="94" spans="1:63" s="12" customFormat="1" ht="25.9" customHeight="1">
      <c r="A94" s="12"/>
      <c r="B94" s="190"/>
      <c r="C94" s="191"/>
      <c r="D94" s="192" t="s">
        <v>70</v>
      </c>
      <c r="E94" s="193" t="s">
        <v>122</v>
      </c>
      <c r="F94" s="193" t="s">
        <v>123</v>
      </c>
      <c r="G94" s="191"/>
      <c r="H94" s="191"/>
      <c r="I94" s="194"/>
      <c r="J94" s="195">
        <f>BK94</f>
        <v>0</v>
      </c>
      <c r="K94" s="191"/>
      <c r="L94" s="196"/>
      <c r="M94" s="197"/>
      <c r="N94" s="198"/>
      <c r="O94" s="198"/>
      <c r="P94" s="199">
        <f>P95+P120+P151+P175</f>
        <v>0</v>
      </c>
      <c r="Q94" s="198"/>
      <c r="R94" s="199">
        <f>R95+R120+R151+R175</f>
        <v>7.855536799999999</v>
      </c>
      <c r="S94" s="198"/>
      <c r="T94" s="200">
        <f>T95+T120+T151+T175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79</v>
      </c>
      <c r="AT94" s="202" t="s">
        <v>70</v>
      </c>
      <c r="AU94" s="202" t="s">
        <v>71</v>
      </c>
      <c r="AY94" s="201" t="s">
        <v>124</v>
      </c>
      <c r="BK94" s="203">
        <f>BK95+BK120+BK151+BK175</f>
        <v>0</v>
      </c>
    </row>
    <row r="95" spans="1:63" s="12" customFormat="1" ht="22.8" customHeight="1">
      <c r="A95" s="12"/>
      <c r="B95" s="190"/>
      <c r="C95" s="191"/>
      <c r="D95" s="192" t="s">
        <v>70</v>
      </c>
      <c r="E95" s="204" t="s">
        <v>125</v>
      </c>
      <c r="F95" s="204" t="s">
        <v>126</v>
      </c>
      <c r="G95" s="191"/>
      <c r="H95" s="191"/>
      <c r="I95" s="194"/>
      <c r="J95" s="205">
        <f>BK95</f>
        <v>0</v>
      </c>
      <c r="K95" s="191"/>
      <c r="L95" s="196"/>
      <c r="M95" s="197"/>
      <c r="N95" s="198"/>
      <c r="O95" s="198"/>
      <c r="P95" s="199">
        <f>SUM(P96:P119)</f>
        <v>0</v>
      </c>
      <c r="Q95" s="198"/>
      <c r="R95" s="199">
        <f>SUM(R96:R119)</f>
        <v>7.734310799999999</v>
      </c>
      <c r="S95" s="198"/>
      <c r="T95" s="200">
        <f>SUM(T96:T119)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1" t="s">
        <v>79</v>
      </c>
      <c r="AT95" s="202" t="s">
        <v>70</v>
      </c>
      <c r="AU95" s="202" t="s">
        <v>79</v>
      </c>
      <c r="AY95" s="201" t="s">
        <v>124</v>
      </c>
      <c r="BK95" s="203">
        <f>SUM(BK96:BK119)</f>
        <v>0</v>
      </c>
    </row>
    <row r="96" spans="1:65" s="2" customFormat="1" ht="33" customHeight="1">
      <c r="A96" s="40"/>
      <c r="B96" s="41"/>
      <c r="C96" s="206" t="s">
        <v>79</v>
      </c>
      <c r="D96" s="206" t="s">
        <v>127</v>
      </c>
      <c r="E96" s="207" t="s">
        <v>128</v>
      </c>
      <c r="F96" s="208" t="s">
        <v>129</v>
      </c>
      <c r="G96" s="209" t="s">
        <v>130</v>
      </c>
      <c r="H96" s="210">
        <v>618.356</v>
      </c>
      <c r="I96" s="211"/>
      <c r="J96" s="212">
        <f>ROUND(I96*H96,2)</f>
        <v>0</v>
      </c>
      <c r="K96" s="208" t="s">
        <v>131</v>
      </c>
      <c r="L96" s="46"/>
      <c r="M96" s="213" t="s">
        <v>19</v>
      </c>
      <c r="N96" s="214" t="s">
        <v>42</v>
      </c>
      <c r="O96" s="86"/>
      <c r="P96" s="215">
        <f>O96*H96</f>
        <v>0</v>
      </c>
      <c r="Q96" s="215">
        <v>0.0093</v>
      </c>
      <c r="R96" s="215">
        <f>Q96*H96</f>
        <v>5.750710799999999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132</v>
      </c>
      <c r="AT96" s="217" t="s">
        <v>127</v>
      </c>
      <c r="AU96" s="217" t="s">
        <v>81</v>
      </c>
      <c r="AY96" s="19" t="s">
        <v>124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79</v>
      </c>
      <c r="BK96" s="218">
        <f>ROUND(I96*H96,2)</f>
        <v>0</v>
      </c>
      <c r="BL96" s="19" t="s">
        <v>132</v>
      </c>
      <c r="BM96" s="217" t="s">
        <v>133</v>
      </c>
    </row>
    <row r="97" spans="1:47" s="2" customFormat="1" ht="12">
      <c r="A97" s="40"/>
      <c r="B97" s="41"/>
      <c r="C97" s="42"/>
      <c r="D97" s="219" t="s">
        <v>134</v>
      </c>
      <c r="E97" s="42"/>
      <c r="F97" s="220" t="s">
        <v>135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134</v>
      </c>
      <c r="AU97" s="19" t="s">
        <v>81</v>
      </c>
    </row>
    <row r="98" spans="1:47" s="2" customFormat="1" ht="12">
      <c r="A98" s="40"/>
      <c r="B98" s="41"/>
      <c r="C98" s="42"/>
      <c r="D98" s="224" t="s">
        <v>136</v>
      </c>
      <c r="E98" s="42"/>
      <c r="F98" s="225" t="s">
        <v>137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136</v>
      </c>
      <c r="AU98" s="19" t="s">
        <v>81</v>
      </c>
    </row>
    <row r="99" spans="1:51" s="13" customFormat="1" ht="12">
      <c r="A99" s="13"/>
      <c r="B99" s="226"/>
      <c r="C99" s="227"/>
      <c r="D99" s="219" t="s">
        <v>138</v>
      </c>
      <c r="E99" s="228" t="s">
        <v>19</v>
      </c>
      <c r="F99" s="229" t="s">
        <v>139</v>
      </c>
      <c r="G99" s="227"/>
      <c r="H99" s="230">
        <v>18.399</v>
      </c>
      <c r="I99" s="231"/>
      <c r="J99" s="227"/>
      <c r="K99" s="227"/>
      <c r="L99" s="232"/>
      <c r="M99" s="233"/>
      <c r="N99" s="234"/>
      <c r="O99" s="234"/>
      <c r="P99" s="234"/>
      <c r="Q99" s="234"/>
      <c r="R99" s="234"/>
      <c r="S99" s="234"/>
      <c r="T99" s="23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6" t="s">
        <v>138</v>
      </c>
      <c r="AU99" s="236" t="s">
        <v>81</v>
      </c>
      <c r="AV99" s="13" t="s">
        <v>81</v>
      </c>
      <c r="AW99" s="13" t="s">
        <v>33</v>
      </c>
      <c r="AX99" s="13" t="s">
        <v>71</v>
      </c>
      <c r="AY99" s="236" t="s">
        <v>124</v>
      </c>
    </row>
    <row r="100" spans="1:51" s="13" customFormat="1" ht="12">
      <c r="A100" s="13"/>
      <c r="B100" s="226"/>
      <c r="C100" s="227"/>
      <c r="D100" s="219" t="s">
        <v>138</v>
      </c>
      <c r="E100" s="228" t="s">
        <v>19</v>
      </c>
      <c r="F100" s="229" t="s">
        <v>140</v>
      </c>
      <c r="G100" s="227"/>
      <c r="H100" s="230">
        <v>28.497</v>
      </c>
      <c r="I100" s="231"/>
      <c r="J100" s="227"/>
      <c r="K100" s="227"/>
      <c r="L100" s="232"/>
      <c r="M100" s="233"/>
      <c r="N100" s="234"/>
      <c r="O100" s="234"/>
      <c r="P100" s="234"/>
      <c r="Q100" s="234"/>
      <c r="R100" s="234"/>
      <c r="S100" s="234"/>
      <c r="T100" s="23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6" t="s">
        <v>138</v>
      </c>
      <c r="AU100" s="236" t="s">
        <v>81</v>
      </c>
      <c r="AV100" s="13" t="s">
        <v>81</v>
      </c>
      <c r="AW100" s="13" t="s">
        <v>33</v>
      </c>
      <c r="AX100" s="13" t="s">
        <v>71</v>
      </c>
      <c r="AY100" s="236" t="s">
        <v>124</v>
      </c>
    </row>
    <row r="101" spans="1:51" s="13" customFormat="1" ht="12">
      <c r="A101" s="13"/>
      <c r="B101" s="226"/>
      <c r="C101" s="227"/>
      <c r="D101" s="219" t="s">
        <v>138</v>
      </c>
      <c r="E101" s="228" t="s">
        <v>19</v>
      </c>
      <c r="F101" s="229" t="s">
        <v>141</v>
      </c>
      <c r="G101" s="227"/>
      <c r="H101" s="230">
        <v>37.192</v>
      </c>
      <c r="I101" s="231"/>
      <c r="J101" s="227"/>
      <c r="K101" s="227"/>
      <c r="L101" s="232"/>
      <c r="M101" s="233"/>
      <c r="N101" s="234"/>
      <c r="O101" s="234"/>
      <c r="P101" s="234"/>
      <c r="Q101" s="234"/>
      <c r="R101" s="234"/>
      <c r="S101" s="234"/>
      <c r="T101" s="23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6" t="s">
        <v>138</v>
      </c>
      <c r="AU101" s="236" t="s">
        <v>81</v>
      </c>
      <c r="AV101" s="13" t="s">
        <v>81</v>
      </c>
      <c r="AW101" s="13" t="s">
        <v>33</v>
      </c>
      <c r="AX101" s="13" t="s">
        <v>71</v>
      </c>
      <c r="AY101" s="236" t="s">
        <v>124</v>
      </c>
    </row>
    <row r="102" spans="1:51" s="13" customFormat="1" ht="12">
      <c r="A102" s="13"/>
      <c r="B102" s="226"/>
      <c r="C102" s="227"/>
      <c r="D102" s="219" t="s">
        <v>138</v>
      </c>
      <c r="E102" s="228" t="s">
        <v>19</v>
      </c>
      <c r="F102" s="229" t="s">
        <v>142</v>
      </c>
      <c r="G102" s="227"/>
      <c r="H102" s="230">
        <v>29.644</v>
      </c>
      <c r="I102" s="231"/>
      <c r="J102" s="227"/>
      <c r="K102" s="227"/>
      <c r="L102" s="232"/>
      <c r="M102" s="233"/>
      <c r="N102" s="234"/>
      <c r="O102" s="234"/>
      <c r="P102" s="234"/>
      <c r="Q102" s="234"/>
      <c r="R102" s="234"/>
      <c r="S102" s="234"/>
      <c r="T102" s="23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6" t="s">
        <v>138</v>
      </c>
      <c r="AU102" s="236" t="s">
        <v>81</v>
      </c>
      <c r="AV102" s="13" t="s">
        <v>81</v>
      </c>
      <c r="AW102" s="13" t="s">
        <v>33</v>
      </c>
      <c r="AX102" s="13" t="s">
        <v>71</v>
      </c>
      <c r="AY102" s="236" t="s">
        <v>124</v>
      </c>
    </row>
    <row r="103" spans="1:51" s="13" customFormat="1" ht="12">
      <c r="A103" s="13"/>
      <c r="B103" s="226"/>
      <c r="C103" s="227"/>
      <c r="D103" s="219" t="s">
        <v>138</v>
      </c>
      <c r="E103" s="228" t="s">
        <v>19</v>
      </c>
      <c r="F103" s="229" t="s">
        <v>143</v>
      </c>
      <c r="G103" s="227"/>
      <c r="H103" s="230">
        <v>28.854</v>
      </c>
      <c r="I103" s="231"/>
      <c r="J103" s="227"/>
      <c r="K103" s="227"/>
      <c r="L103" s="232"/>
      <c r="M103" s="233"/>
      <c r="N103" s="234"/>
      <c r="O103" s="234"/>
      <c r="P103" s="234"/>
      <c r="Q103" s="234"/>
      <c r="R103" s="234"/>
      <c r="S103" s="234"/>
      <c r="T103" s="23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6" t="s">
        <v>138</v>
      </c>
      <c r="AU103" s="236" t="s">
        <v>81</v>
      </c>
      <c r="AV103" s="13" t="s">
        <v>81</v>
      </c>
      <c r="AW103" s="13" t="s">
        <v>33</v>
      </c>
      <c r="AX103" s="13" t="s">
        <v>71</v>
      </c>
      <c r="AY103" s="236" t="s">
        <v>124</v>
      </c>
    </row>
    <row r="104" spans="1:51" s="13" customFormat="1" ht="12">
      <c r="A104" s="13"/>
      <c r="B104" s="226"/>
      <c r="C104" s="227"/>
      <c r="D104" s="219" t="s">
        <v>138</v>
      </c>
      <c r="E104" s="228" t="s">
        <v>19</v>
      </c>
      <c r="F104" s="229" t="s">
        <v>144</v>
      </c>
      <c r="G104" s="227"/>
      <c r="H104" s="230">
        <v>29.313</v>
      </c>
      <c r="I104" s="231"/>
      <c r="J104" s="227"/>
      <c r="K104" s="227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138</v>
      </c>
      <c r="AU104" s="236" t="s">
        <v>81</v>
      </c>
      <c r="AV104" s="13" t="s">
        <v>81</v>
      </c>
      <c r="AW104" s="13" t="s">
        <v>33</v>
      </c>
      <c r="AX104" s="13" t="s">
        <v>71</v>
      </c>
      <c r="AY104" s="236" t="s">
        <v>124</v>
      </c>
    </row>
    <row r="105" spans="1:51" s="13" customFormat="1" ht="12">
      <c r="A105" s="13"/>
      <c r="B105" s="226"/>
      <c r="C105" s="227"/>
      <c r="D105" s="219" t="s">
        <v>138</v>
      </c>
      <c r="E105" s="228" t="s">
        <v>19</v>
      </c>
      <c r="F105" s="229" t="s">
        <v>145</v>
      </c>
      <c r="G105" s="227"/>
      <c r="H105" s="230">
        <v>28.879</v>
      </c>
      <c r="I105" s="231"/>
      <c r="J105" s="227"/>
      <c r="K105" s="227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138</v>
      </c>
      <c r="AU105" s="236" t="s">
        <v>81</v>
      </c>
      <c r="AV105" s="13" t="s">
        <v>81</v>
      </c>
      <c r="AW105" s="13" t="s">
        <v>33</v>
      </c>
      <c r="AX105" s="13" t="s">
        <v>71</v>
      </c>
      <c r="AY105" s="236" t="s">
        <v>124</v>
      </c>
    </row>
    <row r="106" spans="1:51" s="13" customFormat="1" ht="12">
      <c r="A106" s="13"/>
      <c r="B106" s="226"/>
      <c r="C106" s="227"/>
      <c r="D106" s="219" t="s">
        <v>138</v>
      </c>
      <c r="E106" s="228" t="s">
        <v>19</v>
      </c>
      <c r="F106" s="229" t="s">
        <v>146</v>
      </c>
      <c r="G106" s="227"/>
      <c r="H106" s="230">
        <v>29.338</v>
      </c>
      <c r="I106" s="231"/>
      <c r="J106" s="227"/>
      <c r="K106" s="227"/>
      <c r="L106" s="232"/>
      <c r="M106" s="233"/>
      <c r="N106" s="234"/>
      <c r="O106" s="234"/>
      <c r="P106" s="234"/>
      <c r="Q106" s="234"/>
      <c r="R106" s="234"/>
      <c r="S106" s="234"/>
      <c r="T106" s="23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6" t="s">
        <v>138</v>
      </c>
      <c r="AU106" s="236" t="s">
        <v>81</v>
      </c>
      <c r="AV106" s="13" t="s">
        <v>81</v>
      </c>
      <c r="AW106" s="13" t="s">
        <v>33</v>
      </c>
      <c r="AX106" s="13" t="s">
        <v>71</v>
      </c>
      <c r="AY106" s="236" t="s">
        <v>124</v>
      </c>
    </row>
    <row r="107" spans="1:51" s="13" customFormat="1" ht="12">
      <c r="A107" s="13"/>
      <c r="B107" s="226"/>
      <c r="C107" s="227"/>
      <c r="D107" s="219" t="s">
        <v>138</v>
      </c>
      <c r="E107" s="228" t="s">
        <v>19</v>
      </c>
      <c r="F107" s="229" t="s">
        <v>147</v>
      </c>
      <c r="G107" s="227"/>
      <c r="H107" s="230">
        <v>28.879</v>
      </c>
      <c r="I107" s="231"/>
      <c r="J107" s="227"/>
      <c r="K107" s="227"/>
      <c r="L107" s="232"/>
      <c r="M107" s="233"/>
      <c r="N107" s="234"/>
      <c r="O107" s="234"/>
      <c r="P107" s="234"/>
      <c r="Q107" s="234"/>
      <c r="R107" s="234"/>
      <c r="S107" s="234"/>
      <c r="T107" s="23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6" t="s">
        <v>138</v>
      </c>
      <c r="AU107" s="236" t="s">
        <v>81</v>
      </c>
      <c r="AV107" s="13" t="s">
        <v>81</v>
      </c>
      <c r="AW107" s="13" t="s">
        <v>33</v>
      </c>
      <c r="AX107" s="13" t="s">
        <v>71</v>
      </c>
      <c r="AY107" s="236" t="s">
        <v>124</v>
      </c>
    </row>
    <row r="108" spans="1:51" s="13" customFormat="1" ht="12">
      <c r="A108" s="13"/>
      <c r="B108" s="226"/>
      <c r="C108" s="227"/>
      <c r="D108" s="219" t="s">
        <v>138</v>
      </c>
      <c r="E108" s="228" t="s">
        <v>19</v>
      </c>
      <c r="F108" s="229" t="s">
        <v>148</v>
      </c>
      <c r="G108" s="227"/>
      <c r="H108" s="230">
        <v>29.338</v>
      </c>
      <c r="I108" s="231"/>
      <c r="J108" s="227"/>
      <c r="K108" s="227"/>
      <c r="L108" s="232"/>
      <c r="M108" s="233"/>
      <c r="N108" s="234"/>
      <c r="O108" s="234"/>
      <c r="P108" s="234"/>
      <c r="Q108" s="234"/>
      <c r="R108" s="234"/>
      <c r="S108" s="234"/>
      <c r="T108" s="23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6" t="s">
        <v>138</v>
      </c>
      <c r="AU108" s="236" t="s">
        <v>81</v>
      </c>
      <c r="AV108" s="13" t="s">
        <v>81</v>
      </c>
      <c r="AW108" s="13" t="s">
        <v>33</v>
      </c>
      <c r="AX108" s="13" t="s">
        <v>71</v>
      </c>
      <c r="AY108" s="236" t="s">
        <v>124</v>
      </c>
    </row>
    <row r="109" spans="1:51" s="13" customFormat="1" ht="12">
      <c r="A109" s="13"/>
      <c r="B109" s="226"/>
      <c r="C109" s="227"/>
      <c r="D109" s="219" t="s">
        <v>138</v>
      </c>
      <c r="E109" s="228" t="s">
        <v>19</v>
      </c>
      <c r="F109" s="229" t="s">
        <v>149</v>
      </c>
      <c r="G109" s="227"/>
      <c r="H109" s="230">
        <v>28.828</v>
      </c>
      <c r="I109" s="231"/>
      <c r="J109" s="227"/>
      <c r="K109" s="227"/>
      <c r="L109" s="232"/>
      <c r="M109" s="233"/>
      <c r="N109" s="234"/>
      <c r="O109" s="234"/>
      <c r="P109" s="234"/>
      <c r="Q109" s="234"/>
      <c r="R109" s="234"/>
      <c r="S109" s="234"/>
      <c r="T109" s="23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6" t="s">
        <v>138</v>
      </c>
      <c r="AU109" s="236" t="s">
        <v>81</v>
      </c>
      <c r="AV109" s="13" t="s">
        <v>81</v>
      </c>
      <c r="AW109" s="13" t="s">
        <v>33</v>
      </c>
      <c r="AX109" s="13" t="s">
        <v>71</v>
      </c>
      <c r="AY109" s="236" t="s">
        <v>124</v>
      </c>
    </row>
    <row r="110" spans="1:51" s="13" customFormat="1" ht="12">
      <c r="A110" s="13"/>
      <c r="B110" s="226"/>
      <c r="C110" s="227"/>
      <c r="D110" s="219" t="s">
        <v>138</v>
      </c>
      <c r="E110" s="228" t="s">
        <v>19</v>
      </c>
      <c r="F110" s="229" t="s">
        <v>150</v>
      </c>
      <c r="G110" s="227"/>
      <c r="H110" s="230">
        <v>28.828</v>
      </c>
      <c r="I110" s="231"/>
      <c r="J110" s="227"/>
      <c r="K110" s="227"/>
      <c r="L110" s="232"/>
      <c r="M110" s="233"/>
      <c r="N110" s="234"/>
      <c r="O110" s="234"/>
      <c r="P110" s="234"/>
      <c r="Q110" s="234"/>
      <c r="R110" s="234"/>
      <c r="S110" s="234"/>
      <c r="T110" s="23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6" t="s">
        <v>138</v>
      </c>
      <c r="AU110" s="236" t="s">
        <v>81</v>
      </c>
      <c r="AV110" s="13" t="s">
        <v>81</v>
      </c>
      <c r="AW110" s="13" t="s">
        <v>33</v>
      </c>
      <c r="AX110" s="13" t="s">
        <v>71</v>
      </c>
      <c r="AY110" s="236" t="s">
        <v>124</v>
      </c>
    </row>
    <row r="111" spans="1:51" s="13" customFormat="1" ht="12">
      <c r="A111" s="13"/>
      <c r="B111" s="226"/>
      <c r="C111" s="227"/>
      <c r="D111" s="219" t="s">
        <v>138</v>
      </c>
      <c r="E111" s="228" t="s">
        <v>19</v>
      </c>
      <c r="F111" s="229" t="s">
        <v>151</v>
      </c>
      <c r="G111" s="227"/>
      <c r="H111" s="230">
        <v>168.961</v>
      </c>
      <c r="I111" s="231"/>
      <c r="J111" s="227"/>
      <c r="K111" s="227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138</v>
      </c>
      <c r="AU111" s="236" t="s">
        <v>81</v>
      </c>
      <c r="AV111" s="13" t="s">
        <v>81</v>
      </c>
      <c r="AW111" s="13" t="s">
        <v>33</v>
      </c>
      <c r="AX111" s="13" t="s">
        <v>71</v>
      </c>
      <c r="AY111" s="236" t="s">
        <v>124</v>
      </c>
    </row>
    <row r="112" spans="1:51" s="13" customFormat="1" ht="12">
      <c r="A112" s="13"/>
      <c r="B112" s="226"/>
      <c r="C112" s="227"/>
      <c r="D112" s="219" t="s">
        <v>138</v>
      </c>
      <c r="E112" s="228" t="s">
        <v>19</v>
      </c>
      <c r="F112" s="229" t="s">
        <v>152</v>
      </c>
      <c r="G112" s="227"/>
      <c r="H112" s="230">
        <v>59.13</v>
      </c>
      <c r="I112" s="231"/>
      <c r="J112" s="227"/>
      <c r="K112" s="227"/>
      <c r="L112" s="232"/>
      <c r="M112" s="233"/>
      <c r="N112" s="234"/>
      <c r="O112" s="234"/>
      <c r="P112" s="234"/>
      <c r="Q112" s="234"/>
      <c r="R112" s="234"/>
      <c r="S112" s="234"/>
      <c r="T112" s="23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6" t="s">
        <v>138</v>
      </c>
      <c r="AU112" s="236" t="s">
        <v>81</v>
      </c>
      <c r="AV112" s="13" t="s">
        <v>81</v>
      </c>
      <c r="AW112" s="13" t="s">
        <v>33</v>
      </c>
      <c r="AX112" s="13" t="s">
        <v>71</v>
      </c>
      <c r="AY112" s="236" t="s">
        <v>124</v>
      </c>
    </row>
    <row r="113" spans="1:51" s="13" customFormat="1" ht="12">
      <c r="A113" s="13"/>
      <c r="B113" s="226"/>
      <c r="C113" s="227"/>
      <c r="D113" s="219" t="s">
        <v>138</v>
      </c>
      <c r="E113" s="228" t="s">
        <v>19</v>
      </c>
      <c r="F113" s="229" t="s">
        <v>153</v>
      </c>
      <c r="G113" s="227"/>
      <c r="H113" s="230">
        <v>44.276</v>
      </c>
      <c r="I113" s="231"/>
      <c r="J113" s="227"/>
      <c r="K113" s="227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138</v>
      </c>
      <c r="AU113" s="236" t="s">
        <v>81</v>
      </c>
      <c r="AV113" s="13" t="s">
        <v>81</v>
      </c>
      <c r="AW113" s="13" t="s">
        <v>33</v>
      </c>
      <c r="AX113" s="13" t="s">
        <v>71</v>
      </c>
      <c r="AY113" s="236" t="s">
        <v>124</v>
      </c>
    </row>
    <row r="114" spans="1:51" s="14" customFormat="1" ht="12">
      <c r="A114" s="14"/>
      <c r="B114" s="237"/>
      <c r="C114" s="238"/>
      <c r="D114" s="219" t="s">
        <v>138</v>
      </c>
      <c r="E114" s="239" t="s">
        <v>19</v>
      </c>
      <c r="F114" s="240" t="s">
        <v>154</v>
      </c>
      <c r="G114" s="238"/>
      <c r="H114" s="241">
        <v>618.356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7" t="s">
        <v>138</v>
      </c>
      <c r="AU114" s="247" t="s">
        <v>81</v>
      </c>
      <c r="AV114" s="14" t="s">
        <v>132</v>
      </c>
      <c r="AW114" s="14" t="s">
        <v>33</v>
      </c>
      <c r="AX114" s="14" t="s">
        <v>79</v>
      </c>
      <c r="AY114" s="247" t="s">
        <v>124</v>
      </c>
    </row>
    <row r="115" spans="1:65" s="2" customFormat="1" ht="24.15" customHeight="1">
      <c r="A115" s="40"/>
      <c r="B115" s="41"/>
      <c r="C115" s="206" t="s">
        <v>81</v>
      </c>
      <c r="D115" s="206" t="s">
        <v>127</v>
      </c>
      <c r="E115" s="207" t="s">
        <v>155</v>
      </c>
      <c r="F115" s="208" t="s">
        <v>156</v>
      </c>
      <c r="G115" s="209" t="s">
        <v>130</v>
      </c>
      <c r="H115" s="210">
        <v>33.06</v>
      </c>
      <c r="I115" s="211"/>
      <c r="J115" s="212">
        <f>ROUND(I115*H115,2)</f>
        <v>0</v>
      </c>
      <c r="K115" s="208" t="s">
        <v>131</v>
      </c>
      <c r="L115" s="46"/>
      <c r="M115" s="213" t="s">
        <v>19</v>
      </c>
      <c r="N115" s="214" t="s">
        <v>42</v>
      </c>
      <c r="O115" s="86"/>
      <c r="P115" s="215">
        <f>O115*H115</f>
        <v>0</v>
      </c>
      <c r="Q115" s="215">
        <v>0.06</v>
      </c>
      <c r="R115" s="215">
        <f>Q115*H115</f>
        <v>1.9836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132</v>
      </c>
      <c r="AT115" s="217" t="s">
        <v>127</v>
      </c>
      <c r="AU115" s="217" t="s">
        <v>81</v>
      </c>
      <c r="AY115" s="19" t="s">
        <v>124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79</v>
      </c>
      <c r="BK115" s="218">
        <f>ROUND(I115*H115,2)</f>
        <v>0</v>
      </c>
      <c r="BL115" s="19" t="s">
        <v>132</v>
      </c>
      <c r="BM115" s="217" t="s">
        <v>157</v>
      </c>
    </row>
    <row r="116" spans="1:47" s="2" customFormat="1" ht="12">
      <c r="A116" s="40"/>
      <c r="B116" s="41"/>
      <c r="C116" s="42"/>
      <c r="D116" s="219" t="s">
        <v>134</v>
      </c>
      <c r="E116" s="42"/>
      <c r="F116" s="220" t="s">
        <v>158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134</v>
      </c>
      <c r="AU116" s="19" t="s">
        <v>81</v>
      </c>
    </row>
    <row r="117" spans="1:47" s="2" customFormat="1" ht="12">
      <c r="A117" s="40"/>
      <c r="B117" s="41"/>
      <c r="C117" s="42"/>
      <c r="D117" s="224" t="s">
        <v>136</v>
      </c>
      <c r="E117" s="42"/>
      <c r="F117" s="225" t="s">
        <v>159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136</v>
      </c>
      <c r="AU117" s="19" t="s">
        <v>81</v>
      </c>
    </row>
    <row r="118" spans="1:51" s="15" customFormat="1" ht="12">
      <c r="A118" s="15"/>
      <c r="B118" s="248"/>
      <c r="C118" s="249"/>
      <c r="D118" s="219" t="s">
        <v>138</v>
      </c>
      <c r="E118" s="250" t="s">
        <v>19</v>
      </c>
      <c r="F118" s="251" t="s">
        <v>160</v>
      </c>
      <c r="G118" s="249"/>
      <c r="H118" s="250" t="s">
        <v>19</v>
      </c>
      <c r="I118" s="252"/>
      <c r="J118" s="249"/>
      <c r="K118" s="249"/>
      <c r="L118" s="253"/>
      <c r="M118" s="254"/>
      <c r="N118" s="255"/>
      <c r="O118" s="255"/>
      <c r="P118" s="255"/>
      <c r="Q118" s="255"/>
      <c r="R118" s="255"/>
      <c r="S118" s="255"/>
      <c r="T118" s="256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7" t="s">
        <v>138</v>
      </c>
      <c r="AU118" s="257" t="s">
        <v>81</v>
      </c>
      <c r="AV118" s="15" t="s">
        <v>79</v>
      </c>
      <c r="AW118" s="15" t="s">
        <v>33</v>
      </c>
      <c r="AX118" s="15" t="s">
        <v>71</v>
      </c>
      <c r="AY118" s="257" t="s">
        <v>124</v>
      </c>
    </row>
    <row r="119" spans="1:51" s="13" customFormat="1" ht="12">
      <c r="A119" s="13"/>
      <c r="B119" s="226"/>
      <c r="C119" s="227"/>
      <c r="D119" s="219" t="s">
        <v>138</v>
      </c>
      <c r="E119" s="228" t="s">
        <v>19</v>
      </c>
      <c r="F119" s="229" t="s">
        <v>161</v>
      </c>
      <c r="G119" s="227"/>
      <c r="H119" s="230">
        <v>33.06</v>
      </c>
      <c r="I119" s="231"/>
      <c r="J119" s="227"/>
      <c r="K119" s="227"/>
      <c r="L119" s="232"/>
      <c r="M119" s="233"/>
      <c r="N119" s="234"/>
      <c r="O119" s="234"/>
      <c r="P119" s="234"/>
      <c r="Q119" s="234"/>
      <c r="R119" s="234"/>
      <c r="S119" s="234"/>
      <c r="T119" s="23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6" t="s">
        <v>138</v>
      </c>
      <c r="AU119" s="236" t="s">
        <v>81</v>
      </c>
      <c r="AV119" s="13" t="s">
        <v>81</v>
      </c>
      <c r="AW119" s="13" t="s">
        <v>33</v>
      </c>
      <c r="AX119" s="13" t="s">
        <v>79</v>
      </c>
      <c r="AY119" s="236" t="s">
        <v>124</v>
      </c>
    </row>
    <row r="120" spans="1:63" s="12" customFormat="1" ht="22.8" customHeight="1">
      <c r="A120" s="12"/>
      <c r="B120" s="190"/>
      <c r="C120" s="191"/>
      <c r="D120" s="192" t="s">
        <v>70</v>
      </c>
      <c r="E120" s="204" t="s">
        <v>162</v>
      </c>
      <c r="F120" s="204" t="s">
        <v>163</v>
      </c>
      <c r="G120" s="191"/>
      <c r="H120" s="191"/>
      <c r="I120" s="194"/>
      <c r="J120" s="205">
        <f>BK120</f>
        <v>0</v>
      </c>
      <c r="K120" s="191"/>
      <c r="L120" s="196"/>
      <c r="M120" s="197"/>
      <c r="N120" s="198"/>
      <c r="O120" s="198"/>
      <c r="P120" s="199">
        <f>SUM(P121:P150)</f>
        <v>0</v>
      </c>
      <c r="Q120" s="198"/>
      <c r="R120" s="199">
        <f>SUM(R121:R150)</f>
        <v>0.121226</v>
      </c>
      <c r="S120" s="198"/>
      <c r="T120" s="200">
        <f>SUM(T121:T150)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1" t="s">
        <v>79</v>
      </c>
      <c r="AT120" s="202" t="s">
        <v>70</v>
      </c>
      <c r="AU120" s="202" t="s">
        <v>79</v>
      </c>
      <c r="AY120" s="201" t="s">
        <v>124</v>
      </c>
      <c r="BK120" s="203">
        <f>SUM(BK121:BK150)</f>
        <v>0</v>
      </c>
    </row>
    <row r="121" spans="1:65" s="2" customFormat="1" ht="37.8" customHeight="1">
      <c r="A121" s="40"/>
      <c r="B121" s="41"/>
      <c r="C121" s="206" t="s">
        <v>164</v>
      </c>
      <c r="D121" s="206" t="s">
        <v>127</v>
      </c>
      <c r="E121" s="207" t="s">
        <v>165</v>
      </c>
      <c r="F121" s="208" t="s">
        <v>166</v>
      </c>
      <c r="G121" s="209" t="s">
        <v>130</v>
      </c>
      <c r="H121" s="210">
        <v>400</v>
      </c>
      <c r="I121" s="211"/>
      <c r="J121" s="212">
        <f>ROUND(I121*H121,2)</f>
        <v>0</v>
      </c>
      <c r="K121" s="208" t="s">
        <v>131</v>
      </c>
      <c r="L121" s="46"/>
      <c r="M121" s="213" t="s">
        <v>19</v>
      </c>
      <c r="N121" s="214" t="s">
        <v>42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132</v>
      </c>
      <c r="AT121" s="217" t="s">
        <v>127</v>
      </c>
      <c r="AU121" s="217" t="s">
        <v>81</v>
      </c>
      <c r="AY121" s="19" t="s">
        <v>124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79</v>
      </c>
      <c r="BK121" s="218">
        <f>ROUND(I121*H121,2)</f>
        <v>0</v>
      </c>
      <c r="BL121" s="19" t="s">
        <v>132</v>
      </c>
      <c r="BM121" s="217" t="s">
        <v>167</v>
      </c>
    </row>
    <row r="122" spans="1:47" s="2" customFormat="1" ht="12">
      <c r="A122" s="40"/>
      <c r="B122" s="41"/>
      <c r="C122" s="42"/>
      <c r="D122" s="219" t="s">
        <v>134</v>
      </c>
      <c r="E122" s="42"/>
      <c r="F122" s="220" t="s">
        <v>168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134</v>
      </c>
      <c r="AU122" s="19" t="s">
        <v>81</v>
      </c>
    </row>
    <row r="123" spans="1:47" s="2" customFormat="1" ht="12">
      <c r="A123" s="40"/>
      <c r="B123" s="41"/>
      <c r="C123" s="42"/>
      <c r="D123" s="224" t="s">
        <v>136</v>
      </c>
      <c r="E123" s="42"/>
      <c r="F123" s="225" t="s">
        <v>169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136</v>
      </c>
      <c r="AU123" s="19" t="s">
        <v>81</v>
      </c>
    </row>
    <row r="124" spans="1:65" s="2" customFormat="1" ht="37.8" customHeight="1">
      <c r="A124" s="40"/>
      <c r="B124" s="41"/>
      <c r="C124" s="206" t="s">
        <v>132</v>
      </c>
      <c r="D124" s="206" t="s">
        <v>127</v>
      </c>
      <c r="E124" s="207" t="s">
        <v>170</v>
      </c>
      <c r="F124" s="208" t="s">
        <v>171</v>
      </c>
      <c r="G124" s="209" t="s">
        <v>130</v>
      </c>
      <c r="H124" s="210">
        <v>24000</v>
      </c>
      <c r="I124" s="211"/>
      <c r="J124" s="212">
        <f>ROUND(I124*H124,2)</f>
        <v>0</v>
      </c>
      <c r="K124" s="208" t="s">
        <v>131</v>
      </c>
      <c r="L124" s="46"/>
      <c r="M124" s="213" t="s">
        <v>19</v>
      </c>
      <c r="N124" s="214" t="s">
        <v>42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132</v>
      </c>
      <c r="AT124" s="217" t="s">
        <v>127</v>
      </c>
      <c r="AU124" s="217" t="s">
        <v>81</v>
      </c>
      <c r="AY124" s="19" t="s">
        <v>124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79</v>
      </c>
      <c r="BK124" s="218">
        <f>ROUND(I124*H124,2)</f>
        <v>0</v>
      </c>
      <c r="BL124" s="19" t="s">
        <v>132</v>
      </c>
      <c r="BM124" s="217" t="s">
        <v>172</v>
      </c>
    </row>
    <row r="125" spans="1:47" s="2" customFormat="1" ht="12">
      <c r="A125" s="40"/>
      <c r="B125" s="41"/>
      <c r="C125" s="42"/>
      <c r="D125" s="219" t="s">
        <v>134</v>
      </c>
      <c r="E125" s="42"/>
      <c r="F125" s="220" t="s">
        <v>173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134</v>
      </c>
      <c r="AU125" s="19" t="s">
        <v>81</v>
      </c>
    </row>
    <row r="126" spans="1:47" s="2" customFormat="1" ht="12">
      <c r="A126" s="40"/>
      <c r="B126" s="41"/>
      <c r="C126" s="42"/>
      <c r="D126" s="224" t="s">
        <v>136</v>
      </c>
      <c r="E126" s="42"/>
      <c r="F126" s="225" t="s">
        <v>174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136</v>
      </c>
      <c r="AU126" s="19" t="s">
        <v>81</v>
      </c>
    </row>
    <row r="127" spans="1:51" s="13" customFormat="1" ht="12">
      <c r="A127" s="13"/>
      <c r="B127" s="226"/>
      <c r="C127" s="227"/>
      <c r="D127" s="219" t="s">
        <v>138</v>
      </c>
      <c r="E127" s="228" t="s">
        <v>19</v>
      </c>
      <c r="F127" s="229" t="s">
        <v>175</v>
      </c>
      <c r="G127" s="227"/>
      <c r="H127" s="230">
        <v>24000</v>
      </c>
      <c r="I127" s="231"/>
      <c r="J127" s="227"/>
      <c r="K127" s="227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138</v>
      </c>
      <c r="AU127" s="236" t="s">
        <v>81</v>
      </c>
      <c r="AV127" s="13" t="s">
        <v>81</v>
      </c>
      <c r="AW127" s="13" t="s">
        <v>33</v>
      </c>
      <c r="AX127" s="13" t="s">
        <v>79</v>
      </c>
      <c r="AY127" s="236" t="s">
        <v>124</v>
      </c>
    </row>
    <row r="128" spans="1:65" s="2" customFormat="1" ht="37.8" customHeight="1">
      <c r="A128" s="40"/>
      <c r="B128" s="41"/>
      <c r="C128" s="206" t="s">
        <v>176</v>
      </c>
      <c r="D128" s="206" t="s">
        <v>127</v>
      </c>
      <c r="E128" s="207" t="s">
        <v>177</v>
      </c>
      <c r="F128" s="208" t="s">
        <v>178</v>
      </c>
      <c r="G128" s="209" t="s">
        <v>130</v>
      </c>
      <c r="H128" s="210">
        <v>400</v>
      </c>
      <c r="I128" s="211"/>
      <c r="J128" s="212">
        <f>ROUND(I128*H128,2)</f>
        <v>0</v>
      </c>
      <c r="K128" s="208" t="s">
        <v>131</v>
      </c>
      <c r="L128" s="46"/>
      <c r="M128" s="213" t="s">
        <v>19</v>
      </c>
      <c r="N128" s="214" t="s">
        <v>42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132</v>
      </c>
      <c r="AT128" s="217" t="s">
        <v>127</v>
      </c>
      <c r="AU128" s="217" t="s">
        <v>81</v>
      </c>
      <c r="AY128" s="19" t="s">
        <v>124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79</v>
      </c>
      <c r="BK128" s="218">
        <f>ROUND(I128*H128,2)</f>
        <v>0</v>
      </c>
      <c r="BL128" s="19" t="s">
        <v>132</v>
      </c>
      <c r="BM128" s="217" t="s">
        <v>179</v>
      </c>
    </row>
    <row r="129" spans="1:47" s="2" customFormat="1" ht="12">
      <c r="A129" s="40"/>
      <c r="B129" s="41"/>
      <c r="C129" s="42"/>
      <c r="D129" s="219" t="s">
        <v>134</v>
      </c>
      <c r="E129" s="42"/>
      <c r="F129" s="220" t="s">
        <v>180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134</v>
      </c>
      <c r="AU129" s="19" t="s">
        <v>81</v>
      </c>
    </row>
    <row r="130" spans="1:47" s="2" customFormat="1" ht="12">
      <c r="A130" s="40"/>
      <c r="B130" s="41"/>
      <c r="C130" s="42"/>
      <c r="D130" s="224" t="s">
        <v>136</v>
      </c>
      <c r="E130" s="42"/>
      <c r="F130" s="225" t="s">
        <v>181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136</v>
      </c>
      <c r="AU130" s="19" t="s">
        <v>81</v>
      </c>
    </row>
    <row r="131" spans="1:65" s="2" customFormat="1" ht="33" customHeight="1">
      <c r="A131" s="40"/>
      <c r="B131" s="41"/>
      <c r="C131" s="206" t="s">
        <v>125</v>
      </c>
      <c r="D131" s="206" t="s">
        <v>127</v>
      </c>
      <c r="E131" s="207" t="s">
        <v>182</v>
      </c>
      <c r="F131" s="208" t="s">
        <v>183</v>
      </c>
      <c r="G131" s="209" t="s">
        <v>130</v>
      </c>
      <c r="H131" s="210">
        <v>290</v>
      </c>
      <c r="I131" s="211"/>
      <c r="J131" s="212">
        <f>ROUND(I131*H131,2)</f>
        <v>0</v>
      </c>
      <c r="K131" s="208" t="s">
        <v>131</v>
      </c>
      <c r="L131" s="46"/>
      <c r="M131" s="213" t="s">
        <v>19</v>
      </c>
      <c r="N131" s="214" t="s">
        <v>42</v>
      </c>
      <c r="O131" s="86"/>
      <c r="P131" s="215">
        <f>O131*H131</f>
        <v>0</v>
      </c>
      <c r="Q131" s="215">
        <v>0.00013</v>
      </c>
      <c r="R131" s="215">
        <f>Q131*H131</f>
        <v>0.0377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132</v>
      </c>
      <c r="AT131" s="217" t="s">
        <v>127</v>
      </c>
      <c r="AU131" s="217" t="s">
        <v>81</v>
      </c>
      <c r="AY131" s="19" t="s">
        <v>124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79</v>
      </c>
      <c r="BK131" s="218">
        <f>ROUND(I131*H131,2)</f>
        <v>0</v>
      </c>
      <c r="BL131" s="19" t="s">
        <v>132</v>
      </c>
      <c r="BM131" s="217" t="s">
        <v>184</v>
      </c>
    </row>
    <row r="132" spans="1:47" s="2" customFormat="1" ht="12">
      <c r="A132" s="40"/>
      <c r="B132" s="41"/>
      <c r="C132" s="42"/>
      <c r="D132" s="219" t="s">
        <v>134</v>
      </c>
      <c r="E132" s="42"/>
      <c r="F132" s="220" t="s">
        <v>185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134</v>
      </c>
      <c r="AU132" s="19" t="s">
        <v>81</v>
      </c>
    </row>
    <row r="133" spans="1:47" s="2" customFormat="1" ht="12">
      <c r="A133" s="40"/>
      <c r="B133" s="41"/>
      <c r="C133" s="42"/>
      <c r="D133" s="224" t="s">
        <v>136</v>
      </c>
      <c r="E133" s="42"/>
      <c r="F133" s="225" t="s">
        <v>186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136</v>
      </c>
      <c r="AU133" s="19" t="s">
        <v>81</v>
      </c>
    </row>
    <row r="134" spans="1:65" s="2" customFormat="1" ht="37.8" customHeight="1">
      <c r="A134" s="40"/>
      <c r="B134" s="41"/>
      <c r="C134" s="206" t="s">
        <v>187</v>
      </c>
      <c r="D134" s="206" t="s">
        <v>127</v>
      </c>
      <c r="E134" s="207" t="s">
        <v>188</v>
      </c>
      <c r="F134" s="208" t="s">
        <v>189</v>
      </c>
      <c r="G134" s="209" t="s">
        <v>130</v>
      </c>
      <c r="H134" s="210">
        <v>10</v>
      </c>
      <c r="I134" s="211"/>
      <c r="J134" s="212">
        <f>ROUND(I134*H134,2)</f>
        <v>0</v>
      </c>
      <c r="K134" s="208" t="s">
        <v>131</v>
      </c>
      <c r="L134" s="46"/>
      <c r="M134" s="213" t="s">
        <v>19</v>
      </c>
      <c r="N134" s="214" t="s">
        <v>42</v>
      </c>
      <c r="O134" s="86"/>
      <c r="P134" s="215">
        <f>O134*H134</f>
        <v>0</v>
      </c>
      <c r="Q134" s="215">
        <v>0.00021</v>
      </c>
      <c r="R134" s="215">
        <f>Q134*H134</f>
        <v>0.0021000000000000003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132</v>
      </c>
      <c r="AT134" s="217" t="s">
        <v>127</v>
      </c>
      <c r="AU134" s="217" t="s">
        <v>81</v>
      </c>
      <c r="AY134" s="19" t="s">
        <v>124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79</v>
      </c>
      <c r="BK134" s="218">
        <f>ROUND(I134*H134,2)</f>
        <v>0</v>
      </c>
      <c r="BL134" s="19" t="s">
        <v>132</v>
      </c>
      <c r="BM134" s="217" t="s">
        <v>190</v>
      </c>
    </row>
    <row r="135" spans="1:47" s="2" customFormat="1" ht="12">
      <c r="A135" s="40"/>
      <c r="B135" s="41"/>
      <c r="C135" s="42"/>
      <c r="D135" s="219" t="s">
        <v>134</v>
      </c>
      <c r="E135" s="42"/>
      <c r="F135" s="220" t="s">
        <v>191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134</v>
      </c>
      <c r="AU135" s="19" t="s">
        <v>81</v>
      </c>
    </row>
    <row r="136" spans="1:47" s="2" customFormat="1" ht="12">
      <c r="A136" s="40"/>
      <c r="B136" s="41"/>
      <c r="C136" s="42"/>
      <c r="D136" s="224" t="s">
        <v>136</v>
      </c>
      <c r="E136" s="42"/>
      <c r="F136" s="225" t="s">
        <v>192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136</v>
      </c>
      <c r="AU136" s="19" t="s">
        <v>81</v>
      </c>
    </row>
    <row r="137" spans="1:65" s="2" customFormat="1" ht="24.15" customHeight="1">
      <c r="A137" s="40"/>
      <c r="B137" s="41"/>
      <c r="C137" s="206" t="s">
        <v>193</v>
      </c>
      <c r="D137" s="206" t="s">
        <v>127</v>
      </c>
      <c r="E137" s="207" t="s">
        <v>194</v>
      </c>
      <c r="F137" s="208" t="s">
        <v>195</v>
      </c>
      <c r="G137" s="209" t="s">
        <v>130</v>
      </c>
      <c r="H137" s="210">
        <v>300</v>
      </c>
      <c r="I137" s="211"/>
      <c r="J137" s="212">
        <f>ROUND(I137*H137,2)</f>
        <v>0</v>
      </c>
      <c r="K137" s="208" t="s">
        <v>131</v>
      </c>
      <c r="L137" s="46"/>
      <c r="M137" s="213" t="s">
        <v>19</v>
      </c>
      <c r="N137" s="214" t="s">
        <v>42</v>
      </c>
      <c r="O137" s="86"/>
      <c r="P137" s="215">
        <f>O137*H137</f>
        <v>0</v>
      </c>
      <c r="Q137" s="215">
        <v>4E-05</v>
      </c>
      <c r="R137" s="215">
        <f>Q137*H137</f>
        <v>0.012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132</v>
      </c>
      <c r="AT137" s="217" t="s">
        <v>127</v>
      </c>
      <c r="AU137" s="217" t="s">
        <v>81</v>
      </c>
      <c r="AY137" s="19" t="s">
        <v>124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79</v>
      </c>
      <c r="BK137" s="218">
        <f>ROUND(I137*H137,2)</f>
        <v>0</v>
      </c>
      <c r="BL137" s="19" t="s">
        <v>132</v>
      </c>
      <c r="BM137" s="217" t="s">
        <v>196</v>
      </c>
    </row>
    <row r="138" spans="1:47" s="2" customFormat="1" ht="12">
      <c r="A138" s="40"/>
      <c r="B138" s="41"/>
      <c r="C138" s="42"/>
      <c r="D138" s="219" t="s">
        <v>134</v>
      </c>
      <c r="E138" s="42"/>
      <c r="F138" s="220" t="s">
        <v>197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134</v>
      </c>
      <c r="AU138" s="19" t="s">
        <v>81</v>
      </c>
    </row>
    <row r="139" spans="1:47" s="2" customFormat="1" ht="12">
      <c r="A139" s="40"/>
      <c r="B139" s="41"/>
      <c r="C139" s="42"/>
      <c r="D139" s="224" t="s">
        <v>136</v>
      </c>
      <c r="E139" s="42"/>
      <c r="F139" s="225" t="s">
        <v>198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136</v>
      </c>
      <c r="AU139" s="19" t="s">
        <v>81</v>
      </c>
    </row>
    <row r="140" spans="1:65" s="2" customFormat="1" ht="24.15" customHeight="1">
      <c r="A140" s="40"/>
      <c r="B140" s="41"/>
      <c r="C140" s="206" t="s">
        <v>162</v>
      </c>
      <c r="D140" s="206" t="s">
        <v>127</v>
      </c>
      <c r="E140" s="207" t="s">
        <v>199</v>
      </c>
      <c r="F140" s="208" t="s">
        <v>200</v>
      </c>
      <c r="G140" s="209" t="s">
        <v>130</v>
      </c>
      <c r="H140" s="210">
        <v>33.06</v>
      </c>
      <c r="I140" s="211"/>
      <c r="J140" s="212">
        <f>ROUND(I140*H140,2)</f>
        <v>0</v>
      </c>
      <c r="K140" s="208" t="s">
        <v>131</v>
      </c>
      <c r="L140" s="46"/>
      <c r="M140" s="213" t="s">
        <v>19</v>
      </c>
      <c r="N140" s="214" t="s">
        <v>42</v>
      </c>
      <c r="O140" s="86"/>
      <c r="P140" s="215">
        <f>O140*H140</f>
        <v>0</v>
      </c>
      <c r="Q140" s="215">
        <v>0.0021</v>
      </c>
      <c r="R140" s="215">
        <f>Q140*H140</f>
        <v>0.069426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132</v>
      </c>
      <c r="AT140" s="217" t="s">
        <v>127</v>
      </c>
      <c r="AU140" s="217" t="s">
        <v>81</v>
      </c>
      <c r="AY140" s="19" t="s">
        <v>124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79</v>
      </c>
      <c r="BK140" s="218">
        <f>ROUND(I140*H140,2)</f>
        <v>0</v>
      </c>
      <c r="BL140" s="19" t="s">
        <v>132</v>
      </c>
      <c r="BM140" s="217" t="s">
        <v>201</v>
      </c>
    </row>
    <row r="141" spans="1:47" s="2" customFormat="1" ht="12">
      <c r="A141" s="40"/>
      <c r="B141" s="41"/>
      <c r="C141" s="42"/>
      <c r="D141" s="219" t="s">
        <v>134</v>
      </c>
      <c r="E141" s="42"/>
      <c r="F141" s="220" t="s">
        <v>202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134</v>
      </c>
      <c r="AU141" s="19" t="s">
        <v>81</v>
      </c>
    </row>
    <row r="142" spans="1:47" s="2" customFormat="1" ht="12">
      <c r="A142" s="40"/>
      <c r="B142" s="41"/>
      <c r="C142" s="42"/>
      <c r="D142" s="224" t="s">
        <v>136</v>
      </c>
      <c r="E142" s="42"/>
      <c r="F142" s="225" t="s">
        <v>203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136</v>
      </c>
      <c r="AU142" s="19" t="s">
        <v>81</v>
      </c>
    </row>
    <row r="143" spans="1:51" s="15" customFormat="1" ht="12">
      <c r="A143" s="15"/>
      <c r="B143" s="248"/>
      <c r="C143" s="249"/>
      <c r="D143" s="219" t="s">
        <v>138</v>
      </c>
      <c r="E143" s="250" t="s">
        <v>19</v>
      </c>
      <c r="F143" s="251" t="s">
        <v>160</v>
      </c>
      <c r="G143" s="249"/>
      <c r="H143" s="250" t="s">
        <v>19</v>
      </c>
      <c r="I143" s="252"/>
      <c r="J143" s="249"/>
      <c r="K143" s="249"/>
      <c r="L143" s="253"/>
      <c r="M143" s="254"/>
      <c r="N143" s="255"/>
      <c r="O143" s="255"/>
      <c r="P143" s="255"/>
      <c r="Q143" s="255"/>
      <c r="R143" s="255"/>
      <c r="S143" s="255"/>
      <c r="T143" s="25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7" t="s">
        <v>138</v>
      </c>
      <c r="AU143" s="257" t="s">
        <v>81</v>
      </c>
      <c r="AV143" s="15" t="s">
        <v>79</v>
      </c>
      <c r="AW143" s="15" t="s">
        <v>33</v>
      </c>
      <c r="AX143" s="15" t="s">
        <v>71</v>
      </c>
      <c r="AY143" s="257" t="s">
        <v>124</v>
      </c>
    </row>
    <row r="144" spans="1:51" s="13" customFormat="1" ht="12">
      <c r="A144" s="13"/>
      <c r="B144" s="226"/>
      <c r="C144" s="227"/>
      <c r="D144" s="219" t="s">
        <v>138</v>
      </c>
      <c r="E144" s="228" t="s">
        <v>19</v>
      </c>
      <c r="F144" s="229" t="s">
        <v>161</v>
      </c>
      <c r="G144" s="227"/>
      <c r="H144" s="230">
        <v>33.06</v>
      </c>
      <c r="I144" s="231"/>
      <c r="J144" s="227"/>
      <c r="K144" s="227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138</v>
      </c>
      <c r="AU144" s="236" t="s">
        <v>81</v>
      </c>
      <c r="AV144" s="13" t="s">
        <v>81</v>
      </c>
      <c r="AW144" s="13" t="s">
        <v>33</v>
      </c>
      <c r="AX144" s="13" t="s">
        <v>79</v>
      </c>
      <c r="AY144" s="236" t="s">
        <v>124</v>
      </c>
    </row>
    <row r="145" spans="1:65" s="2" customFormat="1" ht="24.15" customHeight="1">
      <c r="A145" s="40"/>
      <c r="B145" s="41"/>
      <c r="C145" s="206" t="s">
        <v>204</v>
      </c>
      <c r="D145" s="206" t="s">
        <v>127</v>
      </c>
      <c r="E145" s="207" t="s">
        <v>205</v>
      </c>
      <c r="F145" s="208" t="s">
        <v>206</v>
      </c>
      <c r="G145" s="209" t="s">
        <v>130</v>
      </c>
      <c r="H145" s="210">
        <v>400</v>
      </c>
      <c r="I145" s="211"/>
      <c r="J145" s="212">
        <f>ROUND(I145*H145,2)</f>
        <v>0</v>
      </c>
      <c r="K145" s="208" t="s">
        <v>131</v>
      </c>
      <c r="L145" s="46"/>
      <c r="M145" s="213" t="s">
        <v>19</v>
      </c>
      <c r="N145" s="214" t="s">
        <v>42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132</v>
      </c>
      <c r="AT145" s="217" t="s">
        <v>127</v>
      </c>
      <c r="AU145" s="217" t="s">
        <v>81</v>
      </c>
      <c r="AY145" s="19" t="s">
        <v>124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79</v>
      </c>
      <c r="BK145" s="218">
        <f>ROUND(I145*H145,2)</f>
        <v>0</v>
      </c>
      <c r="BL145" s="19" t="s">
        <v>132</v>
      </c>
      <c r="BM145" s="217" t="s">
        <v>207</v>
      </c>
    </row>
    <row r="146" spans="1:47" s="2" customFormat="1" ht="12">
      <c r="A146" s="40"/>
      <c r="B146" s="41"/>
      <c r="C146" s="42"/>
      <c r="D146" s="219" t="s">
        <v>134</v>
      </c>
      <c r="E146" s="42"/>
      <c r="F146" s="220" t="s">
        <v>208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134</v>
      </c>
      <c r="AU146" s="19" t="s">
        <v>81</v>
      </c>
    </row>
    <row r="147" spans="1:47" s="2" customFormat="1" ht="12">
      <c r="A147" s="40"/>
      <c r="B147" s="41"/>
      <c r="C147" s="42"/>
      <c r="D147" s="224" t="s">
        <v>136</v>
      </c>
      <c r="E147" s="42"/>
      <c r="F147" s="225" t="s">
        <v>209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136</v>
      </c>
      <c r="AU147" s="19" t="s">
        <v>81</v>
      </c>
    </row>
    <row r="148" spans="1:65" s="2" customFormat="1" ht="24.15" customHeight="1">
      <c r="A148" s="40"/>
      <c r="B148" s="41"/>
      <c r="C148" s="206" t="s">
        <v>210</v>
      </c>
      <c r="D148" s="206" t="s">
        <v>127</v>
      </c>
      <c r="E148" s="207" t="s">
        <v>211</v>
      </c>
      <c r="F148" s="208" t="s">
        <v>212</v>
      </c>
      <c r="G148" s="209" t="s">
        <v>130</v>
      </c>
      <c r="H148" s="210">
        <v>400</v>
      </c>
      <c r="I148" s="211"/>
      <c r="J148" s="212">
        <f>ROUND(I148*H148,2)</f>
        <v>0</v>
      </c>
      <c r="K148" s="208" t="s">
        <v>131</v>
      </c>
      <c r="L148" s="46"/>
      <c r="M148" s="213" t="s">
        <v>19</v>
      </c>
      <c r="N148" s="214" t="s">
        <v>42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132</v>
      </c>
      <c r="AT148" s="217" t="s">
        <v>127</v>
      </c>
      <c r="AU148" s="217" t="s">
        <v>81</v>
      </c>
      <c r="AY148" s="19" t="s">
        <v>124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79</v>
      </c>
      <c r="BK148" s="218">
        <f>ROUND(I148*H148,2)</f>
        <v>0</v>
      </c>
      <c r="BL148" s="19" t="s">
        <v>132</v>
      </c>
      <c r="BM148" s="217" t="s">
        <v>213</v>
      </c>
    </row>
    <row r="149" spans="1:47" s="2" customFormat="1" ht="12">
      <c r="A149" s="40"/>
      <c r="B149" s="41"/>
      <c r="C149" s="42"/>
      <c r="D149" s="219" t="s">
        <v>134</v>
      </c>
      <c r="E149" s="42"/>
      <c r="F149" s="220" t="s">
        <v>214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134</v>
      </c>
      <c r="AU149" s="19" t="s">
        <v>81</v>
      </c>
    </row>
    <row r="150" spans="1:47" s="2" customFormat="1" ht="12">
      <c r="A150" s="40"/>
      <c r="B150" s="41"/>
      <c r="C150" s="42"/>
      <c r="D150" s="224" t="s">
        <v>136</v>
      </c>
      <c r="E150" s="42"/>
      <c r="F150" s="225" t="s">
        <v>215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136</v>
      </c>
      <c r="AU150" s="19" t="s">
        <v>81</v>
      </c>
    </row>
    <row r="151" spans="1:63" s="12" customFormat="1" ht="22.8" customHeight="1">
      <c r="A151" s="12"/>
      <c r="B151" s="190"/>
      <c r="C151" s="191"/>
      <c r="D151" s="192" t="s">
        <v>70</v>
      </c>
      <c r="E151" s="204" t="s">
        <v>216</v>
      </c>
      <c r="F151" s="204" t="s">
        <v>217</v>
      </c>
      <c r="G151" s="191"/>
      <c r="H151" s="191"/>
      <c r="I151" s="194"/>
      <c r="J151" s="205">
        <f>BK151</f>
        <v>0</v>
      </c>
      <c r="K151" s="191"/>
      <c r="L151" s="196"/>
      <c r="M151" s="197"/>
      <c r="N151" s="198"/>
      <c r="O151" s="198"/>
      <c r="P151" s="199">
        <f>SUM(P152:P174)</f>
        <v>0</v>
      </c>
      <c r="Q151" s="198"/>
      <c r="R151" s="199">
        <f>SUM(R152:R174)</f>
        <v>0</v>
      </c>
      <c r="S151" s="198"/>
      <c r="T151" s="200">
        <f>SUM(T152:T174)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1" t="s">
        <v>79</v>
      </c>
      <c r="AT151" s="202" t="s">
        <v>70</v>
      </c>
      <c r="AU151" s="202" t="s">
        <v>79</v>
      </c>
      <c r="AY151" s="201" t="s">
        <v>124</v>
      </c>
      <c r="BK151" s="203">
        <f>SUM(BK152:BK174)</f>
        <v>0</v>
      </c>
    </row>
    <row r="152" spans="1:65" s="2" customFormat="1" ht="24.15" customHeight="1">
      <c r="A152" s="40"/>
      <c r="B152" s="41"/>
      <c r="C152" s="206" t="s">
        <v>8</v>
      </c>
      <c r="D152" s="206" t="s">
        <v>127</v>
      </c>
      <c r="E152" s="207" t="s">
        <v>218</v>
      </c>
      <c r="F152" s="208" t="s">
        <v>219</v>
      </c>
      <c r="G152" s="209" t="s">
        <v>220</v>
      </c>
      <c r="H152" s="210">
        <v>14.252</v>
      </c>
      <c r="I152" s="211"/>
      <c r="J152" s="212">
        <f>ROUND(I152*H152,2)</f>
        <v>0</v>
      </c>
      <c r="K152" s="208" t="s">
        <v>131</v>
      </c>
      <c r="L152" s="46"/>
      <c r="M152" s="213" t="s">
        <v>19</v>
      </c>
      <c r="N152" s="214" t="s">
        <v>42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132</v>
      </c>
      <c r="AT152" s="217" t="s">
        <v>127</v>
      </c>
      <c r="AU152" s="217" t="s">
        <v>81</v>
      </c>
      <c r="AY152" s="19" t="s">
        <v>124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79</v>
      </c>
      <c r="BK152" s="218">
        <f>ROUND(I152*H152,2)</f>
        <v>0</v>
      </c>
      <c r="BL152" s="19" t="s">
        <v>132</v>
      </c>
      <c r="BM152" s="217" t="s">
        <v>221</v>
      </c>
    </row>
    <row r="153" spans="1:47" s="2" customFormat="1" ht="12">
      <c r="A153" s="40"/>
      <c r="B153" s="41"/>
      <c r="C153" s="42"/>
      <c r="D153" s="219" t="s">
        <v>134</v>
      </c>
      <c r="E153" s="42"/>
      <c r="F153" s="220" t="s">
        <v>222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134</v>
      </c>
      <c r="AU153" s="19" t="s">
        <v>81</v>
      </c>
    </row>
    <row r="154" spans="1:47" s="2" customFormat="1" ht="12">
      <c r="A154" s="40"/>
      <c r="B154" s="41"/>
      <c r="C154" s="42"/>
      <c r="D154" s="224" t="s">
        <v>136</v>
      </c>
      <c r="E154" s="42"/>
      <c r="F154" s="225" t="s">
        <v>223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136</v>
      </c>
      <c r="AU154" s="19" t="s">
        <v>81</v>
      </c>
    </row>
    <row r="155" spans="1:51" s="13" customFormat="1" ht="12">
      <c r="A155" s="13"/>
      <c r="B155" s="226"/>
      <c r="C155" s="227"/>
      <c r="D155" s="219" t="s">
        <v>138</v>
      </c>
      <c r="E155" s="228" t="s">
        <v>19</v>
      </c>
      <c r="F155" s="229" t="s">
        <v>224</v>
      </c>
      <c r="G155" s="227"/>
      <c r="H155" s="230">
        <v>14.252</v>
      </c>
      <c r="I155" s="231"/>
      <c r="J155" s="227"/>
      <c r="K155" s="227"/>
      <c r="L155" s="232"/>
      <c r="M155" s="233"/>
      <c r="N155" s="234"/>
      <c r="O155" s="234"/>
      <c r="P155" s="234"/>
      <c r="Q155" s="234"/>
      <c r="R155" s="234"/>
      <c r="S155" s="234"/>
      <c r="T155" s="23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6" t="s">
        <v>138</v>
      </c>
      <c r="AU155" s="236" t="s">
        <v>81</v>
      </c>
      <c r="AV155" s="13" t="s">
        <v>81</v>
      </c>
      <c r="AW155" s="13" t="s">
        <v>33</v>
      </c>
      <c r="AX155" s="13" t="s">
        <v>71</v>
      </c>
      <c r="AY155" s="236" t="s">
        <v>124</v>
      </c>
    </row>
    <row r="156" spans="1:51" s="14" customFormat="1" ht="12">
      <c r="A156" s="14"/>
      <c r="B156" s="237"/>
      <c r="C156" s="238"/>
      <c r="D156" s="219" t="s">
        <v>138</v>
      </c>
      <c r="E156" s="239" t="s">
        <v>19</v>
      </c>
      <c r="F156" s="240" t="s">
        <v>154</v>
      </c>
      <c r="G156" s="238"/>
      <c r="H156" s="241">
        <v>14.252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7" t="s">
        <v>138</v>
      </c>
      <c r="AU156" s="247" t="s">
        <v>81</v>
      </c>
      <c r="AV156" s="14" t="s">
        <v>132</v>
      </c>
      <c r="AW156" s="14" t="s">
        <v>33</v>
      </c>
      <c r="AX156" s="14" t="s">
        <v>79</v>
      </c>
      <c r="AY156" s="247" t="s">
        <v>124</v>
      </c>
    </row>
    <row r="157" spans="1:65" s="2" customFormat="1" ht="33" customHeight="1">
      <c r="A157" s="40"/>
      <c r="B157" s="41"/>
      <c r="C157" s="206" t="s">
        <v>225</v>
      </c>
      <c r="D157" s="206" t="s">
        <v>127</v>
      </c>
      <c r="E157" s="207" t="s">
        <v>226</v>
      </c>
      <c r="F157" s="208" t="s">
        <v>227</v>
      </c>
      <c r="G157" s="209" t="s">
        <v>220</v>
      </c>
      <c r="H157" s="210">
        <v>28.504</v>
      </c>
      <c r="I157" s="211"/>
      <c r="J157" s="212">
        <f>ROUND(I157*H157,2)</f>
        <v>0</v>
      </c>
      <c r="K157" s="208" t="s">
        <v>131</v>
      </c>
      <c r="L157" s="46"/>
      <c r="M157" s="213" t="s">
        <v>19</v>
      </c>
      <c r="N157" s="214" t="s">
        <v>42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132</v>
      </c>
      <c r="AT157" s="217" t="s">
        <v>127</v>
      </c>
      <c r="AU157" s="217" t="s">
        <v>81</v>
      </c>
      <c r="AY157" s="19" t="s">
        <v>124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79</v>
      </c>
      <c r="BK157" s="218">
        <f>ROUND(I157*H157,2)</f>
        <v>0</v>
      </c>
      <c r="BL157" s="19" t="s">
        <v>132</v>
      </c>
      <c r="BM157" s="217" t="s">
        <v>228</v>
      </c>
    </row>
    <row r="158" spans="1:47" s="2" customFormat="1" ht="12">
      <c r="A158" s="40"/>
      <c r="B158" s="41"/>
      <c r="C158" s="42"/>
      <c r="D158" s="219" t="s">
        <v>134</v>
      </c>
      <c r="E158" s="42"/>
      <c r="F158" s="220" t="s">
        <v>229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134</v>
      </c>
      <c r="AU158" s="19" t="s">
        <v>81</v>
      </c>
    </row>
    <row r="159" spans="1:47" s="2" customFormat="1" ht="12">
      <c r="A159" s="40"/>
      <c r="B159" s="41"/>
      <c r="C159" s="42"/>
      <c r="D159" s="224" t="s">
        <v>136</v>
      </c>
      <c r="E159" s="42"/>
      <c r="F159" s="225" t="s">
        <v>230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136</v>
      </c>
      <c r="AU159" s="19" t="s">
        <v>81</v>
      </c>
    </row>
    <row r="160" spans="1:51" s="13" customFormat="1" ht="12">
      <c r="A160" s="13"/>
      <c r="B160" s="226"/>
      <c r="C160" s="227"/>
      <c r="D160" s="219" t="s">
        <v>138</v>
      </c>
      <c r="E160" s="228" t="s">
        <v>19</v>
      </c>
      <c r="F160" s="229" t="s">
        <v>231</v>
      </c>
      <c r="G160" s="227"/>
      <c r="H160" s="230">
        <v>28.504</v>
      </c>
      <c r="I160" s="231"/>
      <c r="J160" s="227"/>
      <c r="K160" s="227"/>
      <c r="L160" s="232"/>
      <c r="M160" s="233"/>
      <c r="N160" s="234"/>
      <c r="O160" s="234"/>
      <c r="P160" s="234"/>
      <c r="Q160" s="234"/>
      <c r="R160" s="234"/>
      <c r="S160" s="234"/>
      <c r="T160" s="23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6" t="s">
        <v>138</v>
      </c>
      <c r="AU160" s="236" t="s">
        <v>81</v>
      </c>
      <c r="AV160" s="13" t="s">
        <v>81</v>
      </c>
      <c r="AW160" s="13" t="s">
        <v>33</v>
      </c>
      <c r="AX160" s="13" t="s">
        <v>79</v>
      </c>
      <c r="AY160" s="236" t="s">
        <v>124</v>
      </c>
    </row>
    <row r="161" spans="1:65" s="2" customFormat="1" ht="24.15" customHeight="1">
      <c r="A161" s="40"/>
      <c r="B161" s="41"/>
      <c r="C161" s="206" t="s">
        <v>232</v>
      </c>
      <c r="D161" s="206" t="s">
        <v>127</v>
      </c>
      <c r="E161" s="207" t="s">
        <v>233</v>
      </c>
      <c r="F161" s="208" t="s">
        <v>234</v>
      </c>
      <c r="G161" s="209" t="s">
        <v>220</v>
      </c>
      <c r="H161" s="210">
        <v>14.252</v>
      </c>
      <c r="I161" s="211"/>
      <c r="J161" s="212">
        <f>ROUND(I161*H161,2)</f>
        <v>0</v>
      </c>
      <c r="K161" s="208" t="s">
        <v>131</v>
      </c>
      <c r="L161" s="46"/>
      <c r="M161" s="213" t="s">
        <v>19</v>
      </c>
      <c r="N161" s="214" t="s">
        <v>42</v>
      </c>
      <c r="O161" s="86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132</v>
      </c>
      <c r="AT161" s="217" t="s">
        <v>127</v>
      </c>
      <c r="AU161" s="217" t="s">
        <v>81</v>
      </c>
      <c r="AY161" s="19" t="s">
        <v>124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79</v>
      </c>
      <c r="BK161" s="218">
        <f>ROUND(I161*H161,2)</f>
        <v>0</v>
      </c>
      <c r="BL161" s="19" t="s">
        <v>132</v>
      </c>
      <c r="BM161" s="217" t="s">
        <v>235</v>
      </c>
    </row>
    <row r="162" spans="1:47" s="2" customFormat="1" ht="12">
      <c r="A162" s="40"/>
      <c r="B162" s="41"/>
      <c r="C162" s="42"/>
      <c r="D162" s="219" t="s">
        <v>134</v>
      </c>
      <c r="E162" s="42"/>
      <c r="F162" s="220" t="s">
        <v>236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134</v>
      </c>
      <c r="AU162" s="19" t="s">
        <v>81</v>
      </c>
    </row>
    <row r="163" spans="1:47" s="2" customFormat="1" ht="12">
      <c r="A163" s="40"/>
      <c r="B163" s="41"/>
      <c r="C163" s="42"/>
      <c r="D163" s="224" t="s">
        <v>136</v>
      </c>
      <c r="E163" s="42"/>
      <c r="F163" s="225" t="s">
        <v>237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136</v>
      </c>
      <c r="AU163" s="19" t="s">
        <v>81</v>
      </c>
    </row>
    <row r="164" spans="1:51" s="13" customFormat="1" ht="12">
      <c r="A164" s="13"/>
      <c r="B164" s="226"/>
      <c r="C164" s="227"/>
      <c r="D164" s="219" t="s">
        <v>138</v>
      </c>
      <c r="E164" s="228" t="s">
        <v>19</v>
      </c>
      <c r="F164" s="229" t="s">
        <v>238</v>
      </c>
      <c r="G164" s="227"/>
      <c r="H164" s="230">
        <v>14.252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6" t="s">
        <v>138</v>
      </c>
      <c r="AU164" s="236" t="s">
        <v>81</v>
      </c>
      <c r="AV164" s="13" t="s">
        <v>81</v>
      </c>
      <c r="AW164" s="13" t="s">
        <v>33</v>
      </c>
      <c r="AX164" s="13" t="s">
        <v>79</v>
      </c>
      <c r="AY164" s="236" t="s">
        <v>124</v>
      </c>
    </row>
    <row r="165" spans="1:65" s="2" customFormat="1" ht="24.15" customHeight="1">
      <c r="A165" s="40"/>
      <c r="B165" s="41"/>
      <c r="C165" s="206" t="s">
        <v>239</v>
      </c>
      <c r="D165" s="206" t="s">
        <v>127</v>
      </c>
      <c r="E165" s="207" t="s">
        <v>240</v>
      </c>
      <c r="F165" s="208" t="s">
        <v>241</v>
      </c>
      <c r="G165" s="209" t="s">
        <v>220</v>
      </c>
      <c r="H165" s="210">
        <v>270.788</v>
      </c>
      <c r="I165" s="211"/>
      <c r="J165" s="212">
        <f>ROUND(I165*H165,2)</f>
        <v>0</v>
      </c>
      <c r="K165" s="208" t="s">
        <v>131</v>
      </c>
      <c r="L165" s="46"/>
      <c r="M165" s="213" t="s">
        <v>19</v>
      </c>
      <c r="N165" s="214" t="s">
        <v>42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132</v>
      </c>
      <c r="AT165" s="217" t="s">
        <v>127</v>
      </c>
      <c r="AU165" s="217" t="s">
        <v>81</v>
      </c>
      <c r="AY165" s="19" t="s">
        <v>124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79</v>
      </c>
      <c r="BK165" s="218">
        <f>ROUND(I165*H165,2)</f>
        <v>0</v>
      </c>
      <c r="BL165" s="19" t="s">
        <v>132</v>
      </c>
      <c r="BM165" s="217" t="s">
        <v>242</v>
      </c>
    </row>
    <row r="166" spans="1:47" s="2" customFormat="1" ht="12">
      <c r="A166" s="40"/>
      <c r="B166" s="41"/>
      <c r="C166" s="42"/>
      <c r="D166" s="219" t="s">
        <v>134</v>
      </c>
      <c r="E166" s="42"/>
      <c r="F166" s="220" t="s">
        <v>243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134</v>
      </c>
      <c r="AU166" s="19" t="s">
        <v>81</v>
      </c>
    </row>
    <row r="167" spans="1:47" s="2" customFormat="1" ht="12">
      <c r="A167" s="40"/>
      <c r="B167" s="41"/>
      <c r="C167" s="42"/>
      <c r="D167" s="224" t="s">
        <v>136</v>
      </c>
      <c r="E167" s="42"/>
      <c r="F167" s="225" t="s">
        <v>244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136</v>
      </c>
      <c r="AU167" s="19" t="s">
        <v>81</v>
      </c>
    </row>
    <row r="168" spans="1:51" s="13" customFormat="1" ht="12">
      <c r="A168" s="13"/>
      <c r="B168" s="226"/>
      <c r="C168" s="227"/>
      <c r="D168" s="219" t="s">
        <v>138</v>
      </c>
      <c r="E168" s="228" t="s">
        <v>19</v>
      </c>
      <c r="F168" s="229" t="s">
        <v>245</v>
      </c>
      <c r="G168" s="227"/>
      <c r="H168" s="230">
        <v>270.788</v>
      </c>
      <c r="I168" s="231"/>
      <c r="J168" s="227"/>
      <c r="K168" s="227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138</v>
      </c>
      <c r="AU168" s="236" t="s">
        <v>81</v>
      </c>
      <c r="AV168" s="13" t="s">
        <v>81</v>
      </c>
      <c r="AW168" s="13" t="s">
        <v>33</v>
      </c>
      <c r="AX168" s="13" t="s">
        <v>79</v>
      </c>
      <c r="AY168" s="236" t="s">
        <v>124</v>
      </c>
    </row>
    <row r="169" spans="1:65" s="2" customFormat="1" ht="33" customHeight="1">
      <c r="A169" s="40"/>
      <c r="B169" s="41"/>
      <c r="C169" s="206" t="s">
        <v>246</v>
      </c>
      <c r="D169" s="206" t="s">
        <v>127</v>
      </c>
      <c r="E169" s="207" t="s">
        <v>247</v>
      </c>
      <c r="F169" s="208" t="s">
        <v>248</v>
      </c>
      <c r="G169" s="209" t="s">
        <v>220</v>
      </c>
      <c r="H169" s="210">
        <v>5.012</v>
      </c>
      <c r="I169" s="211"/>
      <c r="J169" s="212">
        <f>ROUND(I169*H169,2)</f>
        <v>0</v>
      </c>
      <c r="K169" s="208" t="s">
        <v>131</v>
      </c>
      <c r="L169" s="46"/>
      <c r="M169" s="213" t="s">
        <v>19</v>
      </c>
      <c r="N169" s="214" t="s">
        <v>42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132</v>
      </c>
      <c r="AT169" s="217" t="s">
        <v>127</v>
      </c>
      <c r="AU169" s="217" t="s">
        <v>81</v>
      </c>
      <c r="AY169" s="19" t="s">
        <v>124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79</v>
      </c>
      <c r="BK169" s="218">
        <f>ROUND(I169*H169,2)</f>
        <v>0</v>
      </c>
      <c r="BL169" s="19" t="s">
        <v>132</v>
      </c>
      <c r="BM169" s="217" t="s">
        <v>249</v>
      </c>
    </row>
    <row r="170" spans="1:47" s="2" customFormat="1" ht="12">
      <c r="A170" s="40"/>
      <c r="B170" s="41"/>
      <c r="C170" s="42"/>
      <c r="D170" s="219" t="s">
        <v>134</v>
      </c>
      <c r="E170" s="42"/>
      <c r="F170" s="220" t="s">
        <v>250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134</v>
      </c>
      <c r="AU170" s="19" t="s">
        <v>81</v>
      </c>
    </row>
    <row r="171" spans="1:47" s="2" customFormat="1" ht="12">
      <c r="A171" s="40"/>
      <c r="B171" s="41"/>
      <c r="C171" s="42"/>
      <c r="D171" s="224" t="s">
        <v>136</v>
      </c>
      <c r="E171" s="42"/>
      <c r="F171" s="225" t="s">
        <v>251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136</v>
      </c>
      <c r="AU171" s="19" t="s">
        <v>81</v>
      </c>
    </row>
    <row r="172" spans="1:65" s="2" customFormat="1" ht="24.15" customHeight="1">
      <c r="A172" s="40"/>
      <c r="B172" s="41"/>
      <c r="C172" s="206" t="s">
        <v>252</v>
      </c>
      <c r="D172" s="206" t="s">
        <v>127</v>
      </c>
      <c r="E172" s="207" t="s">
        <v>253</v>
      </c>
      <c r="F172" s="208" t="s">
        <v>254</v>
      </c>
      <c r="G172" s="209" t="s">
        <v>220</v>
      </c>
      <c r="H172" s="210">
        <v>9.24</v>
      </c>
      <c r="I172" s="211"/>
      <c r="J172" s="212">
        <f>ROUND(I172*H172,2)</f>
        <v>0</v>
      </c>
      <c r="K172" s="208" t="s">
        <v>131</v>
      </c>
      <c r="L172" s="46"/>
      <c r="M172" s="213" t="s">
        <v>19</v>
      </c>
      <c r="N172" s="214" t="s">
        <v>42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132</v>
      </c>
      <c r="AT172" s="217" t="s">
        <v>127</v>
      </c>
      <c r="AU172" s="217" t="s">
        <v>81</v>
      </c>
      <c r="AY172" s="19" t="s">
        <v>124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79</v>
      </c>
      <c r="BK172" s="218">
        <f>ROUND(I172*H172,2)</f>
        <v>0</v>
      </c>
      <c r="BL172" s="19" t="s">
        <v>132</v>
      </c>
      <c r="BM172" s="217" t="s">
        <v>255</v>
      </c>
    </row>
    <row r="173" spans="1:47" s="2" customFormat="1" ht="12">
      <c r="A173" s="40"/>
      <c r="B173" s="41"/>
      <c r="C173" s="42"/>
      <c r="D173" s="219" t="s">
        <v>134</v>
      </c>
      <c r="E173" s="42"/>
      <c r="F173" s="220" t="s">
        <v>256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134</v>
      </c>
      <c r="AU173" s="19" t="s">
        <v>81</v>
      </c>
    </row>
    <row r="174" spans="1:47" s="2" customFormat="1" ht="12">
      <c r="A174" s="40"/>
      <c r="B174" s="41"/>
      <c r="C174" s="42"/>
      <c r="D174" s="224" t="s">
        <v>136</v>
      </c>
      <c r="E174" s="42"/>
      <c r="F174" s="225" t="s">
        <v>257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136</v>
      </c>
      <c r="AU174" s="19" t="s">
        <v>81</v>
      </c>
    </row>
    <row r="175" spans="1:63" s="12" customFormat="1" ht="22.8" customHeight="1">
      <c r="A175" s="12"/>
      <c r="B175" s="190"/>
      <c r="C175" s="191"/>
      <c r="D175" s="192" t="s">
        <v>70</v>
      </c>
      <c r="E175" s="204" t="s">
        <v>258</v>
      </c>
      <c r="F175" s="204" t="s">
        <v>259</v>
      </c>
      <c r="G175" s="191"/>
      <c r="H175" s="191"/>
      <c r="I175" s="194"/>
      <c r="J175" s="205">
        <f>BK175</f>
        <v>0</v>
      </c>
      <c r="K175" s="191"/>
      <c r="L175" s="196"/>
      <c r="M175" s="197"/>
      <c r="N175" s="198"/>
      <c r="O175" s="198"/>
      <c r="P175" s="199">
        <f>SUM(P176:P178)</f>
        <v>0</v>
      </c>
      <c r="Q175" s="198"/>
      <c r="R175" s="199">
        <f>SUM(R176:R178)</f>
        <v>0</v>
      </c>
      <c r="S175" s="198"/>
      <c r="T175" s="200">
        <f>SUM(T176:T178)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1" t="s">
        <v>79</v>
      </c>
      <c r="AT175" s="202" t="s">
        <v>70</v>
      </c>
      <c r="AU175" s="202" t="s">
        <v>79</v>
      </c>
      <c r="AY175" s="201" t="s">
        <v>124</v>
      </c>
      <c r="BK175" s="203">
        <f>SUM(BK176:BK178)</f>
        <v>0</v>
      </c>
    </row>
    <row r="176" spans="1:65" s="2" customFormat="1" ht="21.75" customHeight="1">
      <c r="A176" s="40"/>
      <c r="B176" s="41"/>
      <c r="C176" s="206" t="s">
        <v>260</v>
      </c>
      <c r="D176" s="206" t="s">
        <v>127</v>
      </c>
      <c r="E176" s="207" t="s">
        <v>261</v>
      </c>
      <c r="F176" s="208" t="s">
        <v>262</v>
      </c>
      <c r="G176" s="209" t="s">
        <v>220</v>
      </c>
      <c r="H176" s="210">
        <v>7.856</v>
      </c>
      <c r="I176" s="211"/>
      <c r="J176" s="212">
        <f>ROUND(I176*H176,2)</f>
        <v>0</v>
      </c>
      <c r="K176" s="208" t="s">
        <v>131</v>
      </c>
      <c r="L176" s="46"/>
      <c r="M176" s="213" t="s">
        <v>19</v>
      </c>
      <c r="N176" s="214" t="s">
        <v>42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132</v>
      </c>
      <c r="AT176" s="217" t="s">
        <v>127</v>
      </c>
      <c r="AU176" s="217" t="s">
        <v>81</v>
      </c>
      <c r="AY176" s="19" t="s">
        <v>124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79</v>
      </c>
      <c r="BK176" s="218">
        <f>ROUND(I176*H176,2)</f>
        <v>0</v>
      </c>
      <c r="BL176" s="19" t="s">
        <v>132</v>
      </c>
      <c r="BM176" s="217" t="s">
        <v>263</v>
      </c>
    </row>
    <row r="177" spans="1:47" s="2" customFormat="1" ht="12">
      <c r="A177" s="40"/>
      <c r="B177" s="41"/>
      <c r="C177" s="42"/>
      <c r="D177" s="219" t="s">
        <v>134</v>
      </c>
      <c r="E177" s="42"/>
      <c r="F177" s="220" t="s">
        <v>264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134</v>
      </c>
      <c r="AU177" s="19" t="s">
        <v>81</v>
      </c>
    </row>
    <row r="178" spans="1:47" s="2" customFormat="1" ht="12">
      <c r="A178" s="40"/>
      <c r="B178" s="41"/>
      <c r="C178" s="42"/>
      <c r="D178" s="224" t="s">
        <v>136</v>
      </c>
      <c r="E178" s="42"/>
      <c r="F178" s="225" t="s">
        <v>265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136</v>
      </c>
      <c r="AU178" s="19" t="s">
        <v>81</v>
      </c>
    </row>
    <row r="179" spans="1:63" s="12" customFormat="1" ht="25.9" customHeight="1">
      <c r="A179" s="12"/>
      <c r="B179" s="190"/>
      <c r="C179" s="191"/>
      <c r="D179" s="192" t="s">
        <v>70</v>
      </c>
      <c r="E179" s="193" t="s">
        <v>266</v>
      </c>
      <c r="F179" s="193" t="s">
        <v>267</v>
      </c>
      <c r="G179" s="191"/>
      <c r="H179" s="191"/>
      <c r="I179" s="194"/>
      <c r="J179" s="195">
        <f>BK179</f>
        <v>0</v>
      </c>
      <c r="K179" s="191"/>
      <c r="L179" s="196"/>
      <c r="M179" s="197"/>
      <c r="N179" s="198"/>
      <c r="O179" s="198"/>
      <c r="P179" s="199">
        <f>P180+P227+P256+P275+P331+P401+P499</f>
        <v>0</v>
      </c>
      <c r="Q179" s="198"/>
      <c r="R179" s="199">
        <f>R180+R227+R256+R275+R331+R401+R499</f>
        <v>4.45400086</v>
      </c>
      <c r="S179" s="198"/>
      <c r="T179" s="200">
        <f>T180+T227+T256+T275+T331+T401+T499</f>
        <v>5.01205135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1" t="s">
        <v>81</v>
      </c>
      <c r="AT179" s="202" t="s">
        <v>70</v>
      </c>
      <c r="AU179" s="202" t="s">
        <v>71</v>
      </c>
      <c r="AY179" s="201" t="s">
        <v>124</v>
      </c>
      <c r="BK179" s="203">
        <f>BK180+BK227+BK256+BK275+BK331+BK401+BK499</f>
        <v>0</v>
      </c>
    </row>
    <row r="180" spans="1:63" s="12" customFormat="1" ht="22.8" customHeight="1">
      <c r="A180" s="12"/>
      <c r="B180" s="190"/>
      <c r="C180" s="191"/>
      <c r="D180" s="192" t="s">
        <v>70</v>
      </c>
      <c r="E180" s="204" t="s">
        <v>268</v>
      </c>
      <c r="F180" s="204" t="s">
        <v>269</v>
      </c>
      <c r="G180" s="191"/>
      <c r="H180" s="191"/>
      <c r="I180" s="194"/>
      <c r="J180" s="205">
        <f>BK180</f>
        <v>0</v>
      </c>
      <c r="K180" s="191"/>
      <c r="L180" s="196"/>
      <c r="M180" s="197"/>
      <c r="N180" s="198"/>
      <c r="O180" s="198"/>
      <c r="P180" s="199">
        <f>SUM(P181:P226)</f>
        <v>0</v>
      </c>
      <c r="Q180" s="198"/>
      <c r="R180" s="199">
        <f>SUM(R181:R226)</f>
        <v>0.042</v>
      </c>
      <c r="S180" s="198"/>
      <c r="T180" s="200">
        <f>SUM(T181:T226)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1" t="s">
        <v>81</v>
      </c>
      <c r="AT180" s="202" t="s">
        <v>70</v>
      </c>
      <c r="AU180" s="202" t="s">
        <v>79</v>
      </c>
      <c r="AY180" s="201" t="s">
        <v>124</v>
      </c>
      <c r="BK180" s="203">
        <f>SUM(BK181:BK226)</f>
        <v>0</v>
      </c>
    </row>
    <row r="181" spans="1:65" s="2" customFormat="1" ht="24.15" customHeight="1">
      <c r="A181" s="40"/>
      <c r="B181" s="41"/>
      <c r="C181" s="206" t="s">
        <v>270</v>
      </c>
      <c r="D181" s="206" t="s">
        <v>127</v>
      </c>
      <c r="E181" s="207" t="s">
        <v>271</v>
      </c>
      <c r="F181" s="208" t="s">
        <v>272</v>
      </c>
      <c r="G181" s="209" t="s">
        <v>273</v>
      </c>
      <c r="H181" s="210">
        <v>40</v>
      </c>
      <c r="I181" s="211"/>
      <c r="J181" s="212">
        <f>ROUND(I181*H181,2)</f>
        <v>0</v>
      </c>
      <c r="K181" s="208" t="s">
        <v>131</v>
      </c>
      <c r="L181" s="46"/>
      <c r="M181" s="213" t="s">
        <v>19</v>
      </c>
      <c r="N181" s="214" t="s">
        <v>42</v>
      </c>
      <c r="O181" s="86"/>
      <c r="P181" s="215">
        <f>O181*H181</f>
        <v>0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246</v>
      </c>
      <c r="AT181" s="217" t="s">
        <v>127</v>
      </c>
      <c r="AU181" s="217" t="s">
        <v>81</v>
      </c>
      <c r="AY181" s="19" t="s">
        <v>124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79</v>
      </c>
      <c r="BK181" s="218">
        <f>ROUND(I181*H181,2)</f>
        <v>0</v>
      </c>
      <c r="BL181" s="19" t="s">
        <v>246</v>
      </c>
      <c r="BM181" s="217" t="s">
        <v>274</v>
      </c>
    </row>
    <row r="182" spans="1:47" s="2" customFormat="1" ht="12">
      <c r="A182" s="40"/>
      <c r="B182" s="41"/>
      <c r="C182" s="42"/>
      <c r="D182" s="219" t="s">
        <v>134</v>
      </c>
      <c r="E182" s="42"/>
      <c r="F182" s="220" t="s">
        <v>275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134</v>
      </c>
      <c r="AU182" s="19" t="s">
        <v>81</v>
      </c>
    </row>
    <row r="183" spans="1:47" s="2" customFormat="1" ht="12">
      <c r="A183" s="40"/>
      <c r="B183" s="41"/>
      <c r="C183" s="42"/>
      <c r="D183" s="224" t="s">
        <v>136</v>
      </c>
      <c r="E183" s="42"/>
      <c r="F183" s="225" t="s">
        <v>276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136</v>
      </c>
      <c r="AU183" s="19" t="s">
        <v>81</v>
      </c>
    </row>
    <row r="184" spans="1:65" s="2" customFormat="1" ht="24.15" customHeight="1">
      <c r="A184" s="40"/>
      <c r="B184" s="41"/>
      <c r="C184" s="258" t="s">
        <v>277</v>
      </c>
      <c r="D184" s="258" t="s">
        <v>278</v>
      </c>
      <c r="E184" s="259" t="s">
        <v>279</v>
      </c>
      <c r="F184" s="260" t="s">
        <v>280</v>
      </c>
      <c r="G184" s="261" t="s">
        <v>273</v>
      </c>
      <c r="H184" s="262">
        <v>40</v>
      </c>
      <c r="I184" s="263"/>
      <c r="J184" s="264">
        <f>ROUND(I184*H184,2)</f>
        <v>0</v>
      </c>
      <c r="K184" s="260" t="s">
        <v>131</v>
      </c>
      <c r="L184" s="265"/>
      <c r="M184" s="266" t="s">
        <v>19</v>
      </c>
      <c r="N184" s="267" t="s">
        <v>42</v>
      </c>
      <c r="O184" s="86"/>
      <c r="P184" s="215">
        <f>O184*H184</f>
        <v>0</v>
      </c>
      <c r="Q184" s="215">
        <v>5E-05</v>
      </c>
      <c r="R184" s="215">
        <f>Q184*H184</f>
        <v>0.002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281</v>
      </c>
      <c r="AT184" s="217" t="s">
        <v>278</v>
      </c>
      <c r="AU184" s="217" t="s">
        <v>81</v>
      </c>
      <c r="AY184" s="19" t="s">
        <v>124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79</v>
      </c>
      <c r="BK184" s="218">
        <f>ROUND(I184*H184,2)</f>
        <v>0</v>
      </c>
      <c r="BL184" s="19" t="s">
        <v>246</v>
      </c>
      <c r="BM184" s="217" t="s">
        <v>282</v>
      </c>
    </row>
    <row r="185" spans="1:47" s="2" customFormat="1" ht="12">
      <c r="A185" s="40"/>
      <c r="B185" s="41"/>
      <c r="C185" s="42"/>
      <c r="D185" s="219" t="s">
        <v>134</v>
      </c>
      <c r="E185" s="42"/>
      <c r="F185" s="220" t="s">
        <v>280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134</v>
      </c>
      <c r="AU185" s="19" t="s">
        <v>81</v>
      </c>
    </row>
    <row r="186" spans="1:65" s="2" customFormat="1" ht="16.5" customHeight="1">
      <c r="A186" s="40"/>
      <c r="B186" s="41"/>
      <c r="C186" s="258" t="s">
        <v>7</v>
      </c>
      <c r="D186" s="258" t="s">
        <v>278</v>
      </c>
      <c r="E186" s="259" t="s">
        <v>283</v>
      </c>
      <c r="F186" s="260" t="s">
        <v>284</v>
      </c>
      <c r="G186" s="261" t="s">
        <v>273</v>
      </c>
      <c r="H186" s="262">
        <v>40</v>
      </c>
      <c r="I186" s="263"/>
      <c r="J186" s="264">
        <f>ROUND(I186*H186,2)</f>
        <v>0</v>
      </c>
      <c r="K186" s="260" t="s">
        <v>131</v>
      </c>
      <c r="L186" s="265"/>
      <c r="M186" s="266" t="s">
        <v>19</v>
      </c>
      <c r="N186" s="267" t="s">
        <v>42</v>
      </c>
      <c r="O186" s="86"/>
      <c r="P186" s="215">
        <f>O186*H186</f>
        <v>0</v>
      </c>
      <c r="Q186" s="215">
        <v>3E-05</v>
      </c>
      <c r="R186" s="215">
        <f>Q186*H186</f>
        <v>0.0012000000000000001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281</v>
      </c>
      <c r="AT186" s="217" t="s">
        <v>278</v>
      </c>
      <c r="AU186" s="217" t="s">
        <v>81</v>
      </c>
      <c r="AY186" s="19" t="s">
        <v>124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79</v>
      </c>
      <c r="BK186" s="218">
        <f>ROUND(I186*H186,2)</f>
        <v>0</v>
      </c>
      <c r="BL186" s="19" t="s">
        <v>246</v>
      </c>
      <c r="BM186" s="217" t="s">
        <v>285</v>
      </c>
    </row>
    <row r="187" spans="1:47" s="2" customFormat="1" ht="12">
      <c r="A187" s="40"/>
      <c r="B187" s="41"/>
      <c r="C187" s="42"/>
      <c r="D187" s="219" t="s">
        <v>134</v>
      </c>
      <c r="E187" s="42"/>
      <c r="F187" s="220" t="s">
        <v>284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134</v>
      </c>
      <c r="AU187" s="19" t="s">
        <v>81</v>
      </c>
    </row>
    <row r="188" spans="1:65" s="2" customFormat="1" ht="16.5" customHeight="1">
      <c r="A188" s="40"/>
      <c r="B188" s="41"/>
      <c r="C188" s="258" t="s">
        <v>286</v>
      </c>
      <c r="D188" s="258" t="s">
        <v>278</v>
      </c>
      <c r="E188" s="259" t="s">
        <v>287</v>
      </c>
      <c r="F188" s="260" t="s">
        <v>288</v>
      </c>
      <c r="G188" s="261" t="s">
        <v>273</v>
      </c>
      <c r="H188" s="262">
        <v>40</v>
      </c>
      <c r="I188" s="263"/>
      <c r="J188" s="264">
        <f>ROUND(I188*H188,2)</f>
        <v>0</v>
      </c>
      <c r="K188" s="260" t="s">
        <v>131</v>
      </c>
      <c r="L188" s="265"/>
      <c r="M188" s="266" t="s">
        <v>19</v>
      </c>
      <c r="N188" s="267" t="s">
        <v>42</v>
      </c>
      <c r="O188" s="86"/>
      <c r="P188" s="215">
        <f>O188*H188</f>
        <v>0</v>
      </c>
      <c r="Q188" s="215">
        <v>1E-05</v>
      </c>
      <c r="R188" s="215">
        <f>Q188*H188</f>
        <v>0.0004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281</v>
      </c>
      <c r="AT188" s="217" t="s">
        <v>278</v>
      </c>
      <c r="AU188" s="217" t="s">
        <v>81</v>
      </c>
      <c r="AY188" s="19" t="s">
        <v>124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79</v>
      </c>
      <c r="BK188" s="218">
        <f>ROUND(I188*H188,2)</f>
        <v>0</v>
      </c>
      <c r="BL188" s="19" t="s">
        <v>246</v>
      </c>
      <c r="BM188" s="217" t="s">
        <v>289</v>
      </c>
    </row>
    <row r="189" spans="1:47" s="2" customFormat="1" ht="12">
      <c r="A189" s="40"/>
      <c r="B189" s="41"/>
      <c r="C189" s="42"/>
      <c r="D189" s="219" t="s">
        <v>134</v>
      </c>
      <c r="E189" s="42"/>
      <c r="F189" s="220" t="s">
        <v>288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134</v>
      </c>
      <c r="AU189" s="19" t="s">
        <v>81</v>
      </c>
    </row>
    <row r="190" spans="1:65" s="2" customFormat="1" ht="24.15" customHeight="1">
      <c r="A190" s="40"/>
      <c r="B190" s="41"/>
      <c r="C190" s="206" t="s">
        <v>290</v>
      </c>
      <c r="D190" s="206" t="s">
        <v>127</v>
      </c>
      <c r="E190" s="207" t="s">
        <v>291</v>
      </c>
      <c r="F190" s="208" t="s">
        <v>292</v>
      </c>
      <c r="G190" s="209" t="s">
        <v>273</v>
      </c>
      <c r="H190" s="210">
        <v>80</v>
      </c>
      <c r="I190" s="211"/>
      <c r="J190" s="212">
        <f>ROUND(I190*H190,2)</f>
        <v>0</v>
      </c>
      <c r="K190" s="208" t="s">
        <v>131</v>
      </c>
      <c r="L190" s="46"/>
      <c r="M190" s="213" t="s">
        <v>19</v>
      </c>
      <c r="N190" s="214" t="s">
        <v>42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246</v>
      </c>
      <c r="AT190" s="217" t="s">
        <v>127</v>
      </c>
      <c r="AU190" s="217" t="s">
        <v>81</v>
      </c>
      <c r="AY190" s="19" t="s">
        <v>124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79</v>
      </c>
      <c r="BK190" s="218">
        <f>ROUND(I190*H190,2)</f>
        <v>0</v>
      </c>
      <c r="BL190" s="19" t="s">
        <v>246</v>
      </c>
      <c r="BM190" s="217" t="s">
        <v>293</v>
      </c>
    </row>
    <row r="191" spans="1:47" s="2" customFormat="1" ht="12">
      <c r="A191" s="40"/>
      <c r="B191" s="41"/>
      <c r="C191" s="42"/>
      <c r="D191" s="219" t="s">
        <v>134</v>
      </c>
      <c r="E191" s="42"/>
      <c r="F191" s="220" t="s">
        <v>294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134</v>
      </c>
      <c r="AU191" s="19" t="s">
        <v>81</v>
      </c>
    </row>
    <row r="192" spans="1:47" s="2" customFormat="1" ht="12">
      <c r="A192" s="40"/>
      <c r="B192" s="41"/>
      <c r="C192" s="42"/>
      <c r="D192" s="224" t="s">
        <v>136</v>
      </c>
      <c r="E192" s="42"/>
      <c r="F192" s="225" t="s">
        <v>295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136</v>
      </c>
      <c r="AU192" s="19" t="s">
        <v>81</v>
      </c>
    </row>
    <row r="193" spans="1:65" s="2" customFormat="1" ht="24.15" customHeight="1">
      <c r="A193" s="40"/>
      <c r="B193" s="41"/>
      <c r="C193" s="258" t="s">
        <v>296</v>
      </c>
      <c r="D193" s="258" t="s">
        <v>278</v>
      </c>
      <c r="E193" s="259" t="s">
        <v>297</v>
      </c>
      <c r="F193" s="260" t="s">
        <v>298</v>
      </c>
      <c r="G193" s="261" t="s">
        <v>273</v>
      </c>
      <c r="H193" s="262">
        <v>80</v>
      </c>
      <c r="I193" s="263"/>
      <c r="J193" s="264">
        <f>ROUND(I193*H193,2)</f>
        <v>0</v>
      </c>
      <c r="K193" s="260" t="s">
        <v>131</v>
      </c>
      <c r="L193" s="265"/>
      <c r="M193" s="266" t="s">
        <v>19</v>
      </c>
      <c r="N193" s="267" t="s">
        <v>42</v>
      </c>
      <c r="O193" s="86"/>
      <c r="P193" s="215">
        <f>O193*H193</f>
        <v>0</v>
      </c>
      <c r="Q193" s="215">
        <v>7E-05</v>
      </c>
      <c r="R193" s="215">
        <f>Q193*H193</f>
        <v>0.005599999999999999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281</v>
      </c>
      <c r="AT193" s="217" t="s">
        <v>278</v>
      </c>
      <c r="AU193" s="217" t="s">
        <v>81</v>
      </c>
      <c r="AY193" s="19" t="s">
        <v>124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79</v>
      </c>
      <c r="BK193" s="218">
        <f>ROUND(I193*H193,2)</f>
        <v>0</v>
      </c>
      <c r="BL193" s="19" t="s">
        <v>246</v>
      </c>
      <c r="BM193" s="217" t="s">
        <v>299</v>
      </c>
    </row>
    <row r="194" spans="1:47" s="2" customFormat="1" ht="12">
      <c r="A194" s="40"/>
      <c r="B194" s="41"/>
      <c r="C194" s="42"/>
      <c r="D194" s="219" t="s">
        <v>134</v>
      </c>
      <c r="E194" s="42"/>
      <c r="F194" s="220" t="s">
        <v>298</v>
      </c>
      <c r="G194" s="42"/>
      <c r="H194" s="42"/>
      <c r="I194" s="221"/>
      <c r="J194" s="42"/>
      <c r="K194" s="42"/>
      <c r="L194" s="46"/>
      <c r="M194" s="222"/>
      <c r="N194" s="223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134</v>
      </c>
      <c r="AU194" s="19" t="s">
        <v>81</v>
      </c>
    </row>
    <row r="195" spans="1:65" s="2" customFormat="1" ht="16.5" customHeight="1">
      <c r="A195" s="40"/>
      <c r="B195" s="41"/>
      <c r="C195" s="258" t="s">
        <v>300</v>
      </c>
      <c r="D195" s="258" t="s">
        <v>278</v>
      </c>
      <c r="E195" s="259" t="s">
        <v>287</v>
      </c>
      <c r="F195" s="260" t="s">
        <v>288</v>
      </c>
      <c r="G195" s="261" t="s">
        <v>273</v>
      </c>
      <c r="H195" s="262">
        <v>80</v>
      </c>
      <c r="I195" s="263"/>
      <c r="J195" s="264">
        <f>ROUND(I195*H195,2)</f>
        <v>0</v>
      </c>
      <c r="K195" s="260" t="s">
        <v>131</v>
      </c>
      <c r="L195" s="265"/>
      <c r="M195" s="266" t="s">
        <v>19</v>
      </c>
      <c r="N195" s="267" t="s">
        <v>42</v>
      </c>
      <c r="O195" s="86"/>
      <c r="P195" s="215">
        <f>O195*H195</f>
        <v>0</v>
      </c>
      <c r="Q195" s="215">
        <v>1E-05</v>
      </c>
      <c r="R195" s="215">
        <f>Q195*H195</f>
        <v>0.0008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281</v>
      </c>
      <c r="AT195" s="217" t="s">
        <v>278</v>
      </c>
      <c r="AU195" s="217" t="s">
        <v>81</v>
      </c>
      <c r="AY195" s="19" t="s">
        <v>124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79</v>
      </c>
      <c r="BK195" s="218">
        <f>ROUND(I195*H195,2)</f>
        <v>0</v>
      </c>
      <c r="BL195" s="19" t="s">
        <v>246</v>
      </c>
      <c r="BM195" s="217" t="s">
        <v>301</v>
      </c>
    </row>
    <row r="196" spans="1:47" s="2" customFormat="1" ht="12">
      <c r="A196" s="40"/>
      <c r="B196" s="41"/>
      <c r="C196" s="42"/>
      <c r="D196" s="219" t="s">
        <v>134</v>
      </c>
      <c r="E196" s="42"/>
      <c r="F196" s="220" t="s">
        <v>288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134</v>
      </c>
      <c r="AU196" s="19" t="s">
        <v>81</v>
      </c>
    </row>
    <row r="197" spans="1:65" s="2" customFormat="1" ht="37.8" customHeight="1">
      <c r="A197" s="40"/>
      <c r="B197" s="41"/>
      <c r="C197" s="206" t="s">
        <v>302</v>
      </c>
      <c r="D197" s="206" t="s">
        <v>127</v>
      </c>
      <c r="E197" s="207" t="s">
        <v>303</v>
      </c>
      <c r="F197" s="208" t="s">
        <v>304</v>
      </c>
      <c r="G197" s="209" t="s">
        <v>273</v>
      </c>
      <c r="H197" s="210">
        <v>40</v>
      </c>
      <c r="I197" s="211"/>
      <c r="J197" s="212">
        <f>ROUND(I197*H197,2)</f>
        <v>0</v>
      </c>
      <c r="K197" s="208" t="s">
        <v>131</v>
      </c>
      <c r="L197" s="46"/>
      <c r="M197" s="213" t="s">
        <v>19</v>
      </c>
      <c r="N197" s="214" t="s">
        <v>42</v>
      </c>
      <c r="O197" s="86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246</v>
      </c>
      <c r="AT197" s="217" t="s">
        <v>127</v>
      </c>
      <c r="AU197" s="217" t="s">
        <v>81</v>
      </c>
      <c r="AY197" s="19" t="s">
        <v>124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79</v>
      </c>
      <c r="BK197" s="218">
        <f>ROUND(I197*H197,2)</f>
        <v>0</v>
      </c>
      <c r="BL197" s="19" t="s">
        <v>246</v>
      </c>
      <c r="BM197" s="217" t="s">
        <v>305</v>
      </c>
    </row>
    <row r="198" spans="1:47" s="2" customFormat="1" ht="12">
      <c r="A198" s="40"/>
      <c r="B198" s="41"/>
      <c r="C198" s="42"/>
      <c r="D198" s="219" t="s">
        <v>134</v>
      </c>
      <c r="E198" s="42"/>
      <c r="F198" s="220" t="s">
        <v>306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134</v>
      </c>
      <c r="AU198" s="19" t="s">
        <v>81</v>
      </c>
    </row>
    <row r="199" spans="1:47" s="2" customFormat="1" ht="12">
      <c r="A199" s="40"/>
      <c r="B199" s="41"/>
      <c r="C199" s="42"/>
      <c r="D199" s="224" t="s">
        <v>136</v>
      </c>
      <c r="E199" s="42"/>
      <c r="F199" s="225" t="s">
        <v>307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136</v>
      </c>
      <c r="AU199" s="19" t="s">
        <v>81</v>
      </c>
    </row>
    <row r="200" spans="1:65" s="2" customFormat="1" ht="37.8" customHeight="1">
      <c r="A200" s="40"/>
      <c r="B200" s="41"/>
      <c r="C200" s="206" t="s">
        <v>308</v>
      </c>
      <c r="D200" s="206" t="s">
        <v>127</v>
      </c>
      <c r="E200" s="207" t="s">
        <v>309</v>
      </c>
      <c r="F200" s="208" t="s">
        <v>310</v>
      </c>
      <c r="G200" s="209" t="s">
        <v>273</v>
      </c>
      <c r="H200" s="210">
        <v>80</v>
      </c>
      <c r="I200" s="211"/>
      <c r="J200" s="212">
        <f>ROUND(I200*H200,2)</f>
        <v>0</v>
      </c>
      <c r="K200" s="208" t="s">
        <v>131</v>
      </c>
      <c r="L200" s="46"/>
      <c r="M200" s="213" t="s">
        <v>19</v>
      </c>
      <c r="N200" s="214" t="s">
        <v>42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246</v>
      </c>
      <c r="AT200" s="217" t="s">
        <v>127</v>
      </c>
      <c r="AU200" s="217" t="s">
        <v>81</v>
      </c>
      <c r="AY200" s="19" t="s">
        <v>124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79</v>
      </c>
      <c r="BK200" s="218">
        <f>ROUND(I200*H200,2)</f>
        <v>0</v>
      </c>
      <c r="BL200" s="19" t="s">
        <v>246</v>
      </c>
      <c r="BM200" s="217" t="s">
        <v>311</v>
      </c>
    </row>
    <row r="201" spans="1:47" s="2" customFormat="1" ht="12">
      <c r="A201" s="40"/>
      <c r="B201" s="41"/>
      <c r="C201" s="42"/>
      <c r="D201" s="219" t="s">
        <v>134</v>
      </c>
      <c r="E201" s="42"/>
      <c r="F201" s="220" t="s">
        <v>312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134</v>
      </c>
      <c r="AU201" s="19" t="s">
        <v>81</v>
      </c>
    </row>
    <row r="202" spans="1:47" s="2" customFormat="1" ht="12">
      <c r="A202" s="40"/>
      <c r="B202" s="41"/>
      <c r="C202" s="42"/>
      <c r="D202" s="224" t="s">
        <v>136</v>
      </c>
      <c r="E202" s="42"/>
      <c r="F202" s="225" t="s">
        <v>313</v>
      </c>
      <c r="G202" s="42"/>
      <c r="H202" s="42"/>
      <c r="I202" s="221"/>
      <c r="J202" s="42"/>
      <c r="K202" s="42"/>
      <c r="L202" s="46"/>
      <c r="M202" s="222"/>
      <c r="N202" s="22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136</v>
      </c>
      <c r="AU202" s="19" t="s">
        <v>81</v>
      </c>
    </row>
    <row r="203" spans="1:65" s="2" customFormat="1" ht="33" customHeight="1">
      <c r="A203" s="40"/>
      <c r="B203" s="41"/>
      <c r="C203" s="206" t="s">
        <v>314</v>
      </c>
      <c r="D203" s="206" t="s">
        <v>127</v>
      </c>
      <c r="E203" s="207" t="s">
        <v>315</v>
      </c>
      <c r="F203" s="208" t="s">
        <v>316</v>
      </c>
      <c r="G203" s="209" t="s">
        <v>273</v>
      </c>
      <c r="H203" s="210">
        <v>50</v>
      </c>
      <c r="I203" s="211"/>
      <c r="J203" s="212">
        <f>ROUND(I203*H203,2)</f>
        <v>0</v>
      </c>
      <c r="K203" s="208" t="s">
        <v>131</v>
      </c>
      <c r="L203" s="46"/>
      <c r="M203" s="213" t="s">
        <v>19</v>
      </c>
      <c r="N203" s="214" t="s">
        <v>42</v>
      </c>
      <c r="O203" s="86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246</v>
      </c>
      <c r="AT203" s="217" t="s">
        <v>127</v>
      </c>
      <c r="AU203" s="217" t="s">
        <v>81</v>
      </c>
      <c r="AY203" s="19" t="s">
        <v>124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79</v>
      </c>
      <c r="BK203" s="218">
        <f>ROUND(I203*H203,2)</f>
        <v>0</v>
      </c>
      <c r="BL203" s="19" t="s">
        <v>246</v>
      </c>
      <c r="BM203" s="217" t="s">
        <v>317</v>
      </c>
    </row>
    <row r="204" spans="1:47" s="2" customFormat="1" ht="12">
      <c r="A204" s="40"/>
      <c r="B204" s="41"/>
      <c r="C204" s="42"/>
      <c r="D204" s="219" t="s">
        <v>134</v>
      </c>
      <c r="E204" s="42"/>
      <c r="F204" s="220" t="s">
        <v>318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134</v>
      </c>
      <c r="AU204" s="19" t="s">
        <v>81</v>
      </c>
    </row>
    <row r="205" spans="1:47" s="2" customFormat="1" ht="12">
      <c r="A205" s="40"/>
      <c r="B205" s="41"/>
      <c r="C205" s="42"/>
      <c r="D205" s="224" t="s">
        <v>136</v>
      </c>
      <c r="E205" s="42"/>
      <c r="F205" s="225" t="s">
        <v>319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136</v>
      </c>
      <c r="AU205" s="19" t="s">
        <v>81</v>
      </c>
    </row>
    <row r="206" spans="1:65" s="2" customFormat="1" ht="24.15" customHeight="1">
      <c r="A206" s="40"/>
      <c r="B206" s="41"/>
      <c r="C206" s="258" t="s">
        <v>320</v>
      </c>
      <c r="D206" s="258" t="s">
        <v>278</v>
      </c>
      <c r="E206" s="259" t="s">
        <v>321</v>
      </c>
      <c r="F206" s="260" t="s">
        <v>322</v>
      </c>
      <c r="G206" s="261" t="s">
        <v>273</v>
      </c>
      <c r="H206" s="262">
        <v>50</v>
      </c>
      <c r="I206" s="263"/>
      <c r="J206" s="264">
        <f>ROUND(I206*H206,2)</f>
        <v>0</v>
      </c>
      <c r="K206" s="260" t="s">
        <v>323</v>
      </c>
      <c r="L206" s="265"/>
      <c r="M206" s="266" t="s">
        <v>19</v>
      </c>
      <c r="N206" s="267" t="s">
        <v>42</v>
      </c>
      <c r="O206" s="86"/>
      <c r="P206" s="215">
        <f>O206*H206</f>
        <v>0</v>
      </c>
      <c r="Q206" s="215">
        <v>0.00048</v>
      </c>
      <c r="R206" s="215">
        <f>Q206*H206</f>
        <v>0.024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281</v>
      </c>
      <c r="AT206" s="217" t="s">
        <v>278</v>
      </c>
      <c r="AU206" s="217" t="s">
        <v>81</v>
      </c>
      <c r="AY206" s="19" t="s">
        <v>124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79</v>
      </c>
      <c r="BK206" s="218">
        <f>ROUND(I206*H206,2)</f>
        <v>0</v>
      </c>
      <c r="BL206" s="19" t="s">
        <v>246</v>
      </c>
      <c r="BM206" s="217" t="s">
        <v>324</v>
      </c>
    </row>
    <row r="207" spans="1:47" s="2" customFormat="1" ht="12">
      <c r="A207" s="40"/>
      <c r="B207" s="41"/>
      <c r="C207" s="42"/>
      <c r="D207" s="219" t="s">
        <v>134</v>
      </c>
      <c r="E207" s="42"/>
      <c r="F207" s="220" t="s">
        <v>322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134</v>
      </c>
      <c r="AU207" s="19" t="s">
        <v>81</v>
      </c>
    </row>
    <row r="208" spans="1:65" s="2" customFormat="1" ht="44.25" customHeight="1">
      <c r="A208" s="40"/>
      <c r="B208" s="41"/>
      <c r="C208" s="206" t="s">
        <v>325</v>
      </c>
      <c r="D208" s="206" t="s">
        <v>127</v>
      </c>
      <c r="E208" s="207" t="s">
        <v>326</v>
      </c>
      <c r="F208" s="208" t="s">
        <v>327</v>
      </c>
      <c r="G208" s="209" t="s">
        <v>273</v>
      </c>
      <c r="H208" s="210">
        <v>10</v>
      </c>
      <c r="I208" s="211"/>
      <c r="J208" s="212">
        <f>ROUND(I208*H208,2)</f>
        <v>0</v>
      </c>
      <c r="K208" s="208" t="s">
        <v>131</v>
      </c>
      <c r="L208" s="46"/>
      <c r="M208" s="213" t="s">
        <v>19</v>
      </c>
      <c r="N208" s="214" t="s">
        <v>42</v>
      </c>
      <c r="O208" s="86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246</v>
      </c>
      <c r="AT208" s="217" t="s">
        <v>127</v>
      </c>
      <c r="AU208" s="217" t="s">
        <v>81</v>
      </c>
      <c r="AY208" s="19" t="s">
        <v>124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79</v>
      </c>
      <c r="BK208" s="218">
        <f>ROUND(I208*H208,2)</f>
        <v>0</v>
      </c>
      <c r="BL208" s="19" t="s">
        <v>246</v>
      </c>
      <c r="BM208" s="217" t="s">
        <v>328</v>
      </c>
    </row>
    <row r="209" spans="1:47" s="2" customFormat="1" ht="12">
      <c r="A209" s="40"/>
      <c r="B209" s="41"/>
      <c r="C209" s="42"/>
      <c r="D209" s="219" t="s">
        <v>134</v>
      </c>
      <c r="E209" s="42"/>
      <c r="F209" s="220" t="s">
        <v>329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134</v>
      </c>
      <c r="AU209" s="19" t="s">
        <v>81</v>
      </c>
    </row>
    <row r="210" spans="1:47" s="2" customFormat="1" ht="12">
      <c r="A210" s="40"/>
      <c r="B210" s="41"/>
      <c r="C210" s="42"/>
      <c r="D210" s="224" t="s">
        <v>136</v>
      </c>
      <c r="E210" s="42"/>
      <c r="F210" s="225" t="s">
        <v>330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136</v>
      </c>
      <c r="AU210" s="19" t="s">
        <v>81</v>
      </c>
    </row>
    <row r="211" spans="1:65" s="2" customFormat="1" ht="16.5" customHeight="1">
      <c r="A211" s="40"/>
      <c r="B211" s="41"/>
      <c r="C211" s="258" t="s">
        <v>331</v>
      </c>
      <c r="D211" s="258" t="s">
        <v>278</v>
      </c>
      <c r="E211" s="259" t="s">
        <v>332</v>
      </c>
      <c r="F211" s="260" t="s">
        <v>333</v>
      </c>
      <c r="G211" s="261" t="s">
        <v>273</v>
      </c>
      <c r="H211" s="262">
        <v>10</v>
      </c>
      <c r="I211" s="263"/>
      <c r="J211" s="264">
        <f>ROUND(I211*H211,2)</f>
        <v>0</v>
      </c>
      <c r="K211" s="260" t="s">
        <v>323</v>
      </c>
      <c r="L211" s="265"/>
      <c r="M211" s="266" t="s">
        <v>19</v>
      </c>
      <c r="N211" s="267" t="s">
        <v>42</v>
      </c>
      <c r="O211" s="86"/>
      <c r="P211" s="215">
        <f>O211*H211</f>
        <v>0</v>
      </c>
      <c r="Q211" s="215">
        <v>0.0008</v>
      </c>
      <c r="R211" s="215">
        <f>Q211*H211</f>
        <v>0.008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281</v>
      </c>
      <c r="AT211" s="217" t="s">
        <v>278</v>
      </c>
      <c r="AU211" s="217" t="s">
        <v>81</v>
      </c>
      <c r="AY211" s="19" t="s">
        <v>124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79</v>
      </c>
      <c r="BK211" s="218">
        <f>ROUND(I211*H211,2)</f>
        <v>0</v>
      </c>
      <c r="BL211" s="19" t="s">
        <v>246</v>
      </c>
      <c r="BM211" s="217" t="s">
        <v>334</v>
      </c>
    </row>
    <row r="212" spans="1:47" s="2" customFormat="1" ht="12">
      <c r="A212" s="40"/>
      <c r="B212" s="41"/>
      <c r="C212" s="42"/>
      <c r="D212" s="219" t="s">
        <v>134</v>
      </c>
      <c r="E212" s="42"/>
      <c r="F212" s="220" t="s">
        <v>333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134</v>
      </c>
      <c r="AU212" s="19" t="s">
        <v>81</v>
      </c>
    </row>
    <row r="213" spans="1:65" s="2" customFormat="1" ht="37.8" customHeight="1">
      <c r="A213" s="40"/>
      <c r="B213" s="41"/>
      <c r="C213" s="206" t="s">
        <v>281</v>
      </c>
      <c r="D213" s="206" t="s">
        <v>127</v>
      </c>
      <c r="E213" s="207" t="s">
        <v>335</v>
      </c>
      <c r="F213" s="208" t="s">
        <v>336</v>
      </c>
      <c r="G213" s="209" t="s">
        <v>273</v>
      </c>
      <c r="H213" s="210">
        <v>50</v>
      </c>
      <c r="I213" s="211"/>
      <c r="J213" s="212">
        <f>ROUND(I213*H213,2)</f>
        <v>0</v>
      </c>
      <c r="K213" s="208" t="s">
        <v>131</v>
      </c>
      <c r="L213" s="46"/>
      <c r="M213" s="213" t="s">
        <v>19</v>
      </c>
      <c r="N213" s="214" t="s">
        <v>42</v>
      </c>
      <c r="O213" s="86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246</v>
      </c>
      <c r="AT213" s="217" t="s">
        <v>127</v>
      </c>
      <c r="AU213" s="217" t="s">
        <v>81</v>
      </c>
      <c r="AY213" s="19" t="s">
        <v>124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79</v>
      </c>
      <c r="BK213" s="218">
        <f>ROUND(I213*H213,2)</f>
        <v>0</v>
      </c>
      <c r="BL213" s="19" t="s">
        <v>246</v>
      </c>
      <c r="BM213" s="217" t="s">
        <v>337</v>
      </c>
    </row>
    <row r="214" spans="1:47" s="2" customFormat="1" ht="12">
      <c r="A214" s="40"/>
      <c r="B214" s="41"/>
      <c r="C214" s="42"/>
      <c r="D214" s="219" t="s">
        <v>134</v>
      </c>
      <c r="E214" s="42"/>
      <c r="F214" s="220" t="s">
        <v>338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134</v>
      </c>
      <c r="AU214" s="19" t="s">
        <v>81</v>
      </c>
    </row>
    <row r="215" spans="1:47" s="2" customFormat="1" ht="12">
      <c r="A215" s="40"/>
      <c r="B215" s="41"/>
      <c r="C215" s="42"/>
      <c r="D215" s="224" t="s">
        <v>136</v>
      </c>
      <c r="E215" s="42"/>
      <c r="F215" s="225" t="s">
        <v>339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136</v>
      </c>
      <c r="AU215" s="19" t="s">
        <v>81</v>
      </c>
    </row>
    <row r="216" spans="1:65" s="2" customFormat="1" ht="33" customHeight="1">
      <c r="A216" s="40"/>
      <c r="B216" s="41"/>
      <c r="C216" s="206" t="s">
        <v>340</v>
      </c>
      <c r="D216" s="206" t="s">
        <v>127</v>
      </c>
      <c r="E216" s="207" t="s">
        <v>341</v>
      </c>
      <c r="F216" s="208" t="s">
        <v>342</v>
      </c>
      <c r="G216" s="209" t="s">
        <v>273</v>
      </c>
      <c r="H216" s="210">
        <v>10</v>
      </c>
      <c r="I216" s="211"/>
      <c r="J216" s="212">
        <f>ROUND(I216*H216,2)</f>
        <v>0</v>
      </c>
      <c r="K216" s="208" t="s">
        <v>131</v>
      </c>
      <c r="L216" s="46"/>
      <c r="M216" s="213" t="s">
        <v>19</v>
      </c>
      <c r="N216" s="214" t="s">
        <v>42</v>
      </c>
      <c r="O216" s="86"/>
      <c r="P216" s="215">
        <f>O216*H216</f>
        <v>0</v>
      </c>
      <c r="Q216" s="215">
        <v>0</v>
      </c>
      <c r="R216" s="215">
        <f>Q216*H216</f>
        <v>0</v>
      </c>
      <c r="S216" s="215">
        <v>0</v>
      </c>
      <c r="T216" s="21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246</v>
      </c>
      <c r="AT216" s="217" t="s">
        <v>127</v>
      </c>
      <c r="AU216" s="217" t="s">
        <v>81</v>
      </c>
      <c r="AY216" s="19" t="s">
        <v>124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79</v>
      </c>
      <c r="BK216" s="218">
        <f>ROUND(I216*H216,2)</f>
        <v>0</v>
      </c>
      <c r="BL216" s="19" t="s">
        <v>246</v>
      </c>
      <c r="BM216" s="217" t="s">
        <v>343</v>
      </c>
    </row>
    <row r="217" spans="1:47" s="2" customFormat="1" ht="12">
      <c r="A217" s="40"/>
      <c r="B217" s="41"/>
      <c r="C217" s="42"/>
      <c r="D217" s="219" t="s">
        <v>134</v>
      </c>
      <c r="E217" s="42"/>
      <c r="F217" s="220" t="s">
        <v>344</v>
      </c>
      <c r="G217" s="42"/>
      <c r="H217" s="42"/>
      <c r="I217" s="221"/>
      <c r="J217" s="42"/>
      <c r="K217" s="42"/>
      <c r="L217" s="46"/>
      <c r="M217" s="222"/>
      <c r="N217" s="223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134</v>
      </c>
      <c r="AU217" s="19" t="s">
        <v>81</v>
      </c>
    </row>
    <row r="218" spans="1:47" s="2" customFormat="1" ht="12">
      <c r="A218" s="40"/>
      <c r="B218" s="41"/>
      <c r="C218" s="42"/>
      <c r="D218" s="224" t="s">
        <v>136</v>
      </c>
      <c r="E218" s="42"/>
      <c r="F218" s="225" t="s">
        <v>345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136</v>
      </c>
      <c r="AU218" s="19" t="s">
        <v>81</v>
      </c>
    </row>
    <row r="219" spans="1:65" s="2" customFormat="1" ht="24.15" customHeight="1">
      <c r="A219" s="40"/>
      <c r="B219" s="41"/>
      <c r="C219" s="206" t="s">
        <v>346</v>
      </c>
      <c r="D219" s="206" t="s">
        <v>127</v>
      </c>
      <c r="E219" s="207" t="s">
        <v>347</v>
      </c>
      <c r="F219" s="208" t="s">
        <v>348</v>
      </c>
      <c r="G219" s="209" t="s">
        <v>273</v>
      </c>
      <c r="H219" s="210">
        <v>10</v>
      </c>
      <c r="I219" s="211"/>
      <c r="J219" s="212">
        <f>ROUND(I219*H219,2)</f>
        <v>0</v>
      </c>
      <c r="K219" s="208" t="s">
        <v>323</v>
      </c>
      <c r="L219" s="46"/>
      <c r="M219" s="213" t="s">
        <v>19</v>
      </c>
      <c r="N219" s="214" t="s">
        <v>42</v>
      </c>
      <c r="O219" s="86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246</v>
      </c>
      <c r="AT219" s="217" t="s">
        <v>127</v>
      </c>
      <c r="AU219" s="217" t="s">
        <v>81</v>
      </c>
      <c r="AY219" s="19" t="s">
        <v>124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79</v>
      </c>
      <c r="BK219" s="218">
        <f>ROUND(I219*H219,2)</f>
        <v>0</v>
      </c>
      <c r="BL219" s="19" t="s">
        <v>246</v>
      </c>
      <c r="BM219" s="217" t="s">
        <v>349</v>
      </c>
    </row>
    <row r="220" spans="1:47" s="2" customFormat="1" ht="12">
      <c r="A220" s="40"/>
      <c r="B220" s="41"/>
      <c r="C220" s="42"/>
      <c r="D220" s="219" t="s">
        <v>134</v>
      </c>
      <c r="E220" s="42"/>
      <c r="F220" s="220" t="s">
        <v>350</v>
      </c>
      <c r="G220" s="42"/>
      <c r="H220" s="42"/>
      <c r="I220" s="221"/>
      <c r="J220" s="42"/>
      <c r="K220" s="42"/>
      <c r="L220" s="46"/>
      <c r="M220" s="222"/>
      <c r="N220" s="223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134</v>
      </c>
      <c r="AU220" s="19" t="s">
        <v>81</v>
      </c>
    </row>
    <row r="221" spans="1:65" s="2" customFormat="1" ht="24.15" customHeight="1">
      <c r="A221" s="40"/>
      <c r="B221" s="41"/>
      <c r="C221" s="206" t="s">
        <v>351</v>
      </c>
      <c r="D221" s="206" t="s">
        <v>127</v>
      </c>
      <c r="E221" s="207" t="s">
        <v>352</v>
      </c>
      <c r="F221" s="208" t="s">
        <v>353</v>
      </c>
      <c r="G221" s="209" t="s">
        <v>354</v>
      </c>
      <c r="H221" s="268"/>
      <c r="I221" s="211"/>
      <c r="J221" s="212">
        <f>ROUND(I221*H221,2)</f>
        <v>0</v>
      </c>
      <c r="K221" s="208" t="s">
        <v>131</v>
      </c>
      <c r="L221" s="46"/>
      <c r="M221" s="213" t="s">
        <v>19</v>
      </c>
      <c r="N221" s="214" t="s">
        <v>42</v>
      </c>
      <c r="O221" s="86"/>
      <c r="P221" s="215">
        <f>O221*H221</f>
        <v>0</v>
      </c>
      <c r="Q221" s="215">
        <v>0</v>
      </c>
      <c r="R221" s="215">
        <f>Q221*H221</f>
        <v>0</v>
      </c>
      <c r="S221" s="215">
        <v>0</v>
      </c>
      <c r="T221" s="21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7" t="s">
        <v>246</v>
      </c>
      <c r="AT221" s="217" t="s">
        <v>127</v>
      </c>
      <c r="AU221" s="217" t="s">
        <v>81</v>
      </c>
      <c r="AY221" s="19" t="s">
        <v>124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9" t="s">
        <v>79</v>
      </c>
      <c r="BK221" s="218">
        <f>ROUND(I221*H221,2)</f>
        <v>0</v>
      </c>
      <c r="BL221" s="19" t="s">
        <v>246</v>
      </c>
      <c r="BM221" s="217" t="s">
        <v>355</v>
      </c>
    </row>
    <row r="222" spans="1:47" s="2" customFormat="1" ht="12">
      <c r="A222" s="40"/>
      <c r="B222" s="41"/>
      <c r="C222" s="42"/>
      <c r="D222" s="219" t="s">
        <v>134</v>
      </c>
      <c r="E222" s="42"/>
      <c r="F222" s="220" t="s">
        <v>356</v>
      </c>
      <c r="G222" s="42"/>
      <c r="H222" s="42"/>
      <c r="I222" s="221"/>
      <c r="J222" s="42"/>
      <c r="K222" s="42"/>
      <c r="L222" s="46"/>
      <c r="M222" s="222"/>
      <c r="N222" s="223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134</v>
      </c>
      <c r="AU222" s="19" t="s">
        <v>81</v>
      </c>
    </row>
    <row r="223" spans="1:47" s="2" customFormat="1" ht="12">
      <c r="A223" s="40"/>
      <c r="B223" s="41"/>
      <c r="C223" s="42"/>
      <c r="D223" s="224" t="s">
        <v>136</v>
      </c>
      <c r="E223" s="42"/>
      <c r="F223" s="225" t="s">
        <v>357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136</v>
      </c>
      <c r="AU223" s="19" t="s">
        <v>81</v>
      </c>
    </row>
    <row r="224" spans="1:65" s="2" customFormat="1" ht="24.15" customHeight="1">
      <c r="A224" s="40"/>
      <c r="B224" s="41"/>
      <c r="C224" s="206" t="s">
        <v>358</v>
      </c>
      <c r="D224" s="206" t="s">
        <v>127</v>
      </c>
      <c r="E224" s="207" t="s">
        <v>359</v>
      </c>
      <c r="F224" s="208" t="s">
        <v>360</v>
      </c>
      <c r="G224" s="209" t="s">
        <v>354</v>
      </c>
      <c r="H224" s="268"/>
      <c r="I224" s="211"/>
      <c r="J224" s="212">
        <f>ROUND(I224*H224,2)</f>
        <v>0</v>
      </c>
      <c r="K224" s="208" t="s">
        <v>131</v>
      </c>
      <c r="L224" s="46"/>
      <c r="M224" s="213" t="s">
        <v>19</v>
      </c>
      <c r="N224" s="214" t="s">
        <v>42</v>
      </c>
      <c r="O224" s="86"/>
      <c r="P224" s="215">
        <f>O224*H224</f>
        <v>0</v>
      </c>
      <c r="Q224" s="215">
        <v>0</v>
      </c>
      <c r="R224" s="215">
        <f>Q224*H224</f>
        <v>0</v>
      </c>
      <c r="S224" s="215">
        <v>0</v>
      </c>
      <c r="T224" s="21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7" t="s">
        <v>246</v>
      </c>
      <c r="AT224" s="217" t="s">
        <v>127</v>
      </c>
      <c r="AU224" s="217" t="s">
        <v>81</v>
      </c>
      <c r="AY224" s="19" t="s">
        <v>124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9" t="s">
        <v>79</v>
      </c>
      <c r="BK224" s="218">
        <f>ROUND(I224*H224,2)</f>
        <v>0</v>
      </c>
      <c r="BL224" s="19" t="s">
        <v>246</v>
      </c>
      <c r="BM224" s="217" t="s">
        <v>361</v>
      </c>
    </row>
    <row r="225" spans="1:47" s="2" customFormat="1" ht="12">
      <c r="A225" s="40"/>
      <c r="B225" s="41"/>
      <c r="C225" s="42"/>
      <c r="D225" s="219" t="s">
        <v>134</v>
      </c>
      <c r="E225" s="42"/>
      <c r="F225" s="220" t="s">
        <v>362</v>
      </c>
      <c r="G225" s="42"/>
      <c r="H225" s="42"/>
      <c r="I225" s="221"/>
      <c r="J225" s="42"/>
      <c r="K225" s="42"/>
      <c r="L225" s="46"/>
      <c r="M225" s="222"/>
      <c r="N225" s="22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134</v>
      </c>
      <c r="AU225" s="19" t="s">
        <v>81</v>
      </c>
    </row>
    <row r="226" spans="1:47" s="2" customFormat="1" ht="12">
      <c r="A226" s="40"/>
      <c r="B226" s="41"/>
      <c r="C226" s="42"/>
      <c r="D226" s="224" t="s">
        <v>136</v>
      </c>
      <c r="E226" s="42"/>
      <c r="F226" s="225" t="s">
        <v>363</v>
      </c>
      <c r="G226" s="42"/>
      <c r="H226" s="42"/>
      <c r="I226" s="221"/>
      <c r="J226" s="42"/>
      <c r="K226" s="42"/>
      <c r="L226" s="46"/>
      <c r="M226" s="222"/>
      <c r="N226" s="22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136</v>
      </c>
      <c r="AU226" s="19" t="s">
        <v>81</v>
      </c>
    </row>
    <row r="227" spans="1:63" s="12" customFormat="1" ht="22.8" customHeight="1">
      <c r="A227" s="12"/>
      <c r="B227" s="190"/>
      <c r="C227" s="191"/>
      <c r="D227" s="192" t="s">
        <v>70</v>
      </c>
      <c r="E227" s="204" t="s">
        <v>364</v>
      </c>
      <c r="F227" s="204" t="s">
        <v>365</v>
      </c>
      <c r="G227" s="191"/>
      <c r="H227" s="191"/>
      <c r="I227" s="194"/>
      <c r="J227" s="205">
        <f>BK227</f>
        <v>0</v>
      </c>
      <c r="K227" s="191"/>
      <c r="L227" s="196"/>
      <c r="M227" s="197"/>
      <c r="N227" s="198"/>
      <c r="O227" s="198"/>
      <c r="P227" s="199">
        <f>SUM(P228:P255)</f>
        <v>0</v>
      </c>
      <c r="Q227" s="198"/>
      <c r="R227" s="199">
        <f>SUM(R228:R255)</f>
        <v>1.6057532</v>
      </c>
      <c r="S227" s="198"/>
      <c r="T227" s="200">
        <f>SUM(T228:T255)</f>
        <v>0.8337600000000001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1" t="s">
        <v>81</v>
      </c>
      <c r="AT227" s="202" t="s">
        <v>70</v>
      </c>
      <c r="AU227" s="202" t="s">
        <v>79</v>
      </c>
      <c r="AY227" s="201" t="s">
        <v>124</v>
      </c>
      <c r="BK227" s="203">
        <f>SUM(BK228:BK255)</f>
        <v>0</v>
      </c>
    </row>
    <row r="228" spans="1:65" s="2" customFormat="1" ht="24.15" customHeight="1">
      <c r="A228" s="40"/>
      <c r="B228" s="41"/>
      <c r="C228" s="206" t="s">
        <v>366</v>
      </c>
      <c r="D228" s="206" t="s">
        <v>127</v>
      </c>
      <c r="E228" s="207" t="s">
        <v>367</v>
      </c>
      <c r="F228" s="208" t="s">
        <v>368</v>
      </c>
      <c r="G228" s="209" t="s">
        <v>130</v>
      </c>
      <c r="H228" s="210">
        <v>34.74</v>
      </c>
      <c r="I228" s="211"/>
      <c r="J228" s="212">
        <f>ROUND(I228*H228,2)</f>
        <v>0</v>
      </c>
      <c r="K228" s="208" t="s">
        <v>131</v>
      </c>
      <c r="L228" s="46"/>
      <c r="M228" s="213" t="s">
        <v>19</v>
      </c>
      <c r="N228" s="214" t="s">
        <v>42</v>
      </c>
      <c r="O228" s="86"/>
      <c r="P228" s="215">
        <f>O228*H228</f>
        <v>0</v>
      </c>
      <c r="Q228" s="215">
        <v>0</v>
      </c>
      <c r="R228" s="215">
        <f>Q228*H228</f>
        <v>0</v>
      </c>
      <c r="S228" s="215">
        <v>0</v>
      </c>
      <c r="T228" s="21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246</v>
      </c>
      <c r="AT228" s="217" t="s">
        <v>127</v>
      </c>
      <c r="AU228" s="217" t="s">
        <v>81</v>
      </c>
      <c r="AY228" s="19" t="s">
        <v>124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9" t="s">
        <v>79</v>
      </c>
      <c r="BK228" s="218">
        <f>ROUND(I228*H228,2)</f>
        <v>0</v>
      </c>
      <c r="BL228" s="19" t="s">
        <v>246</v>
      </c>
      <c r="BM228" s="217" t="s">
        <v>369</v>
      </c>
    </row>
    <row r="229" spans="1:47" s="2" customFormat="1" ht="12">
      <c r="A229" s="40"/>
      <c r="B229" s="41"/>
      <c r="C229" s="42"/>
      <c r="D229" s="219" t="s">
        <v>134</v>
      </c>
      <c r="E229" s="42"/>
      <c r="F229" s="220" t="s">
        <v>370</v>
      </c>
      <c r="G229" s="42"/>
      <c r="H229" s="42"/>
      <c r="I229" s="221"/>
      <c r="J229" s="42"/>
      <c r="K229" s="42"/>
      <c r="L229" s="46"/>
      <c r="M229" s="222"/>
      <c r="N229" s="22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134</v>
      </c>
      <c r="AU229" s="19" t="s">
        <v>81</v>
      </c>
    </row>
    <row r="230" spans="1:47" s="2" customFormat="1" ht="12">
      <c r="A230" s="40"/>
      <c r="B230" s="41"/>
      <c r="C230" s="42"/>
      <c r="D230" s="224" t="s">
        <v>136</v>
      </c>
      <c r="E230" s="42"/>
      <c r="F230" s="225" t="s">
        <v>371</v>
      </c>
      <c r="G230" s="42"/>
      <c r="H230" s="42"/>
      <c r="I230" s="221"/>
      <c r="J230" s="42"/>
      <c r="K230" s="42"/>
      <c r="L230" s="46"/>
      <c r="M230" s="222"/>
      <c r="N230" s="22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136</v>
      </c>
      <c r="AU230" s="19" t="s">
        <v>81</v>
      </c>
    </row>
    <row r="231" spans="1:51" s="13" customFormat="1" ht="12">
      <c r="A231" s="13"/>
      <c r="B231" s="226"/>
      <c r="C231" s="227"/>
      <c r="D231" s="219" t="s">
        <v>138</v>
      </c>
      <c r="E231" s="228" t="s">
        <v>19</v>
      </c>
      <c r="F231" s="229" t="s">
        <v>372</v>
      </c>
      <c r="G231" s="227"/>
      <c r="H231" s="230">
        <v>33.18</v>
      </c>
      <c r="I231" s="231"/>
      <c r="J231" s="227"/>
      <c r="K231" s="227"/>
      <c r="L231" s="232"/>
      <c r="M231" s="233"/>
      <c r="N231" s="234"/>
      <c r="O231" s="234"/>
      <c r="P231" s="234"/>
      <c r="Q231" s="234"/>
      <c r="R231" s="234"/>
      <c r="S231" s="234"/>
      <c r="T231" s="23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6" t="s">
        <v>138</v>
      </c>
      <c r="AU231" s="236" t="s">
        <v>81</v>
      </c>
      <c r="AV231" s="13" t="s">
        <v>81</v>
      </c>
      <c r="AW231" s="13" t="s">
        <v>33</v>
      </c>
      <c r="AX231" s="13" t="s">
        <v>71</v>
      </c>
      <c r="AY231" s="236" t="s">
        <v>124</v>
      </c>
    </row>
    <row r="232" spans="1:51" s="13" customFormat="1" ht="12">
      <c r="A232" s="13"/>
      <c r="B232" s="226"/>
      <c r="C232" s="227"/>
      <c r="D232" s="219" t="s">
        <v>138</v>
      </c>
      <c r="E232" s="228" t="s">
        <v>19</v>
      </c>
      <c r="F232" s="229" t="s">
        <v>373</v>
      </c>
      <c r="G232" s="227"/>
      <c r="H232" s="230">
        <v>1.56</v>
      </c>
      <c r="I232" s="231"/>
      <c r="J232" s="227"/>
      <c r="K232" s="227"/>
      <c r="L232" s="232"/>
      <c r="M232" s="233"/>
      <c r="N232" s="234"/>
      <c r="O232" s="234"/>
      <c r="P232" s="234"/>
      <c r="Q232" s="234"/>
      <c r="R232" s="234"/>
      <c r="S232" s="234"/>
      <c r="T232" s="23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6" t="s">
        <v>138</v>
      </c>
      <c r="AU232" s="236" t="s">
        <v>81</v>
      </c>
      <c r="AV232" s="13" t="s">
        <v>81</v>
      </c>
      <c r="AW232" s="13" t="s">
        <v>33</v>
      </c>
      <c r="AX232" s="13" t="s">
        <v>71</v>
      </c>
      <c r="AY232" s="236" t="s">
        <v>124</v>
      </c>
    </row>
    <row r="233" spans="1:51" s="14" customFormat="1" ht="12">
      <c r="A233" s="14"/>
      <c r="B233" s="237"/>
      <c r="C233" s="238"/>
      <c r="D233" s="219" t="s">
        <v>138</v>
      </c>
      <c r="E233" s="239" t="s">
        <v>19</v>
      </c>
      <c r="F233" s="240" t="s">
        <v>154</v>
      </c>
      <c r="G233" s="238"/>
      <c r="H233" s="241">
        <v>34.74</v>
      </c>
      <c r="I233" s="242"/>
      <c r="J233" s="238"/>
      <c r="K233" s="238"/>
      <c r="L233" s="243"/>
      <c r="M233" s="244"/>
      <c r="N233" s="245"/>
      <c r="O233" s="245"/>
      <c r="P233" s="245"/>
      <c r="Q233" s="245"/>
      <c r="R233" s="245"/>
      <c r="S233" s="245"/>
      <c r="T233" s="24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7" t="s">
        <v>138</v>
      </c>
      <c r="AU233" s="247" t="s">
        <v>81</v>
      </c>
      <c r="AV233" s="14" t="s">
        <v>132</v>
      </c>
      <c r="AW233" s="14" t="s">
        <v>33</v>
      </c>
      <c r="AX233" s="14" t="s">
        <v>79</v>
      </c>
      <c r="AY233" s="247" t="s">
        <v>124</v>
      </c>
    </row>
    <row r="234" spans="1:65" s="2" customFormat="1" ht="24.15" customHeight="1">
      <c r="A234" s="40"/>
      <c r="B234" s="41"/>
      <c r="C234" s="206" t="s">
        <v>374</v>
      </c>
      <c r="D234" s="206" t="s">
        <v>127</v>
      </c>
      <c r="E234" s="207" t="s">
        <v>375</v>
      </c>
      <c r="F234" s="208" t="s">
        <v>376</v>
      </c>
      <c r="G234" s="209" t="s">
        <v>130</v>
      </c>
      <c r="H234" s="210">
        <v>34.74</v>
      </c>
      <c r="I234" s="211"/>
      <c r="J234" s="212">
        <f>ROUND(I234*H234,2)</f>
        <v>0</v>
      </c>
      <c r="K234" s="208" t="s">
        <v>131</v>
      </c>
      <c r="L234" s="46"/>
      <c r="M234" s="213" t="s">
        <v>19</v>
      </c>
      <c r="N234" s="214" t="s">
        <v>42</v>
      </c>
      <c r="O234" s="86"/>
      <c r="P234" s="215">
        <f>O234*H234</f>
        <v>0</v>
      </c>
      <c r="Q234" s="215">
        <v>0</v>
      </c>
      <c r="R234" s="215">
        <f>Q234*H234</f>
        <v>0</v>
      </c>
      <c r="S234" s="215">
        <v>0.024</v>
      </c>
      <c r="T234" s="216">
        <f>S234*H234</f>
        <v>0.8337600000000001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246</v>
      </c>
      <c r="AT234" s="217" t="s">
        <v>127</v>
      </c>
      <c r="AU234" s="217" t="s">
        <v>81</v>
      </c>
      <c r="AY234" s="19" t="s">
        <v>124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79</v>
      </c>
      <c r="BK234" s="218">
        <f>ROUND(I234*H234,2)</f>
        <v>0</v>
      </c>
      <c r="BL234" s="19" t="s">
        <v>246</v>
      </c>
      <c r="BM234" s="217" t="s">
        <v>377</v>
      </c>
    </row>
    <row r="235" spans="1:47" s="2" customFormat="1" ht="12">
      <c r="A235" s="40"/>
      <c r="B235" s="41"/>
      <c r="C235" s="42"/>
      <c r="D235" s="219" t="s">
        <v>134</v>
      </c>
      <c r="E235" s="42"/>
      <c r="F235" s="220" t="s">
        <v>378</v>
      </c>
      <c r="G235" s="42"/>
      <c r="H235" s="42"/>
      <c r="I235" s="221"/>
      <c r="J235" s="42"/>
      <c r="K235" s="42"/>
      <c r="L235" s="46"/>
      <c r="M235" s="222"/>
      <c r="N235" s="22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134</v>
      </c>
      <c r="AU235" s="19" t="s">
        <v>81</v>
      </c>
    </row>
    <row r="236" spans="1:47" s="2" customFormat="1" ht="12">
      <c r="A236" s="40"/>
      <c r="B236" s="41"/>
      <c r="C236" s="42"/>
      <c r="D236" s="224" t="s">
        <v>136</v>
      </c>
      <c r="E236" s="42"/>
      <c r="F236" s="225" t="s">
        <v>379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136</v>
      </c>
      <c r="AU236" s="19" t="s">
        <v>81</v>
      </c>
    </row>
    <row r="237" spans="1:65" s="2" customFormat="1" ht="16.5" customHeight="1">
      <c r="A237" s="40"/>
      <c r="B237" s="41"/>
      <c r="C237" s="206" t="s">
        <v>380</v>
      </c>
      <c r="D237" s="206" t="s">
        <v>127</v>
      </c>
      <c r="E237" s="207" t="s">
        <v>381</v>
      </c>
      <c r="F237" s="208" t="s">
        <v>382</v>
      </c>
      <c r="G237" s="209" t="s">
        <v>130</v>
      </c>
      <c r="H237" s="210">
        <v>34.74</v>
      </c>
      <c r="I237" s="211"/>
      <c r="J237" s="212">
        <f>ROUND(I237*H237,2)</f>
        <v>0</v>
      </c>
      <c r="K237" s="208" t="s">
        <v>131</v>
      </c>
      <c r="L237" s="46"/>
      <c r="M237" s="213" t="s">
        <v>19</v>
      </c>
      <c r="N237" s="214" t="s">
        <v>42</v>
      </c>
      <c r="O237" s="86"/>
      <c r="P237" s="215">
        <f>O237*H237</f>
        <v>0</v>
      </c>
      <c r="Q237" s="215">
        <v>0</v>
      </c>
      <c r="R237" s="215">
        <f>Q237*H237</f>
        <v>0</v>
      </c>
      <c r="S237" s="215">
        <v>0</v>
      </c>
      <c r="T237" s="21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7" t="s">
        <v>246</v>
      </c>
      <c r="AT237" s="217" t="s">
        <v>127</v>
      </c>
      <c r="AU237" s="217" t="s">
        <v>81</v>
      </c>
      <c r="AY237" s="19" t="s">
        <v>124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79</v>
      </c>
      <c r="BK237" s="218">
        <f>ROUND(I237*H237,2)</f>
        <v>0</v>
      </c>
      <c r="BL237" s="19" t="s">
        <v>246</v>
      </c>
      <c r="BM237" s="217" t="s">
        <v>383</v>
      </c>
    </row>
    <row r="238" spans="1:47" s="2" customFormat="1" ht="12">
      <c r="A238" s="40"/>
      <c r="B238" s="41"/>
      <c r="C238" s="42"/>
      <c r="D238" s="219" t="s">
        <v>134</v>
      </c>
      <c r="E238" s="42"/>
      <c r="F238" s="220" t="s">
        <v>384</v>
      </c>
      <c r="G238" s="42"/>
      <c r="H238" s="42"/>
      <c r="I238" s="221"/>
      <c r="J238" s="42"/>
      <c r="K238" s="42"/>
      <c r="L238" s="46"/>
      <c r="M238" s="222"/>
      <c r="N238" s="223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134</v>
      </c>
      <c r="AU238" s="19" t="s">
        <v>81</v>
      </c>
    </row>
    <row r="239" spans="1:47" s="2" customFormat="1" ht="12">
      <c r="A239" s="40"/>
      <c r="B239" s="41"/>
      <c r="C239" s="42"/>
      <c r="D239" s="224" t="s">
        <v>136</v>
      </c>
      <c r="E239" s="42"/>
      <c r="F239" s="225" t="s">
        <v>385</v>
      </c>
      <c r="G239" s="42"/>
      <c r="H239" s="42"/>
      <c r="I239" s="221"/>
      <c r="J239" s="42"/>
      <c r="K239" s="42"/>
      <c r="L239" s="46"/>
      <c r="M239" s="222"/>
      <c r="N239" s="223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136</v>
      </c>
      <c r="AU239" s="19" t="s">
        <v>81</v>
      </c>
    </row>
    <row r="240" spans="1:65" s="2" customFormat="1" ht="16.5" customHeight="1">
      <c r="A240" s="40"/>
      <c r="B240" s="41"/>
      <c r="C240" s="258" t="s">
        <v>386</v>
      </c>
      <c r="D240" s="258" t="s">
        <v>278</v>
      </c>
      <c r="E240" s="259" t="s">
        <v>387</v>
      </c>
      <c r="F240" s="260" t="s">
        <v>388</v>
      </c>
      <c r="G240" s="261" t="s">
        <v>389</v>
      </c>
      <c r="H240" s="262">
        <v>2.084</v>
      </c>
      <c r="I240" s="263"/>
      <c r="J240" s="264">
        <f>ROUND(I240*H240,2)</f>
        <v>0</v>
      </c>
      <c r="K240" s="260" t="s">
        <v>131</v>
      </c>
      <c r="L240" s="265"/>
      <c r="M240" s="266" t="s">
        <v>19</v>
      </c>
      <c r="N240" s="267" t="s">
        <v>42</v>
      </c>
      <c r="O240" s="86"/>
      <c r="P240" s="215">
        <f>O240*H240</f>
        <v>0</v>
      </c>
      <c r="Q240" s="215">
        <v>0.5</v>
      </c>
      <c r="R240" s="215">
        <f>Q240*H240</f>
        <v>1.042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281</v>
      </c>
      <c r="AT240" s="217" t="s">
        <v>278</v>
      </c>
      <c r="AU240" s="217" t="s">
        <v>81</v>
      </c>
      <c r="AY240" s="19" t="s">
        <v>124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79</v>
      </c>
      <c r="BK240" s="218">
        <f>ROUND(I240*H240,2)</f>
        <v>0</v>
      </c>
      <c r="BL240" s="19" t="s">
        <v>246</v>
      </c>
      <c r="BM240" s="217" t="s">
        <v>390</v>
      </c>
    </row>
    <row r="241" spans="1:47" s="2" customFormat="1" ht="12">
      <c r="A241" s="40"/>
      <c r="B241" s="41"/>
      <c r="C241" s="42"/>
      <c r="D241" s="219" t="s">
        <v>134</v>
      </c>
      <c r="E241" s="42"/>
      <c r="F241" s="220" t="s">
        <v>388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134</v>
      </c>
      <c r="AU241" s="19" t="s">
        <v>81</v>
      </c>
    </row>
    <row r="242" spans="1:51" s="13" customFormat="1" ht="12">
      <c r="A242" s="13"/>
      <c r="B242" s="226"/>
      <c r="C242" s="227"/>
      <c r="D242" s="219" t="s">
        <v>138</v>
      </c>
      <c r="E242" s="228" t="s">
        <v>19</v>
      </c>
      <c r="F242" s="229" t="s">
        <v>391</v>
      </c>
      <c r="G242" s="227"/>
      <c r="H242" s="230">
        <v>2.084</v>
      </c>
      <c r="I242" s="231"/>
      <c r="J242" s="227"/>
      <c r="K242" s="227"/>
      <c r="L242" s="232"/>
      <c r="M242" s="233"/>
      <c r="N242" s="234"/>
      <c r="O242" s="234"/>
      <c r="P242" s="234"/>
      <c r="Q242" s="234"/>
      <c r="R242" s="234"/>
      <c r="S242" s="234"/>
      <c r="T242" s="23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6" t="s">
        <v>138</v>
      </c>
      <c r="AU242" s="236" t="s">
        <v>81</v>
      </c>
      <c r="AV242" s="13" t="s">
        <v>81</v>
      </c>
      <c r="AW242" s="13" t="s">
        <v>33</v>
      </c>
      <c r="AX242" s="13" t="s">
        <v>79</v>
      </c>
      <c r="AY242" s="236" t="s">
        <v>124</v>
      </c>
    </row>
    <row r="243" spans="1:65" s="2" customFormat="1" ht="24.15" customHeight="1">
      <c r="A243" s="40"/>
      <c r="B243" s="41"/>
      <c r="C243" s="206" t="s">
        <v>392</v>
      </c>
      <c r="D243" s="206" t="s">
        <v>127</v>
      </c>
      <c r="E243" s="207" t="s">
        <v>393</v>
      </c>
      <c r="F243" s="208" t="s">
        <v>394</v>
      </c>
      <c r="G243" s="209" t="s">
        <v>130</v>
      </c>
      <c r="H243" s="210">
        <v>34.74</v>
      </c>
      <c r="I243" s="211"/>
      <c r="J243" s="212">
        <f>ROUND(I243*H243,2)</f>
        <v>0</v>
      </c>
      <c r="K243" s="208" t="s">
        <v>131</v>
      </c>
      <c r="L243" s="46"/>
      <c r="M243" s="213" t="s">
        <v>19</v>
      </c>
      <c r="N243" s="214" t="s">
        <v>42</v>
      </c>
      <c r="O243" s="86"/>
      <c r="P243" s="215">
        <f>O243*H243</f>
        <v>0</v>
      </c>
      <c r="Q243" s="215">
        <v>0.00018</v>
      </c>
      <c r="R243" s="215">
        <f>Q243*H243</f>
        <v>0.0062532</v>
      </c>
      <c r="S243" s="215">
        <v>0</v>
      </c>
      <c r="T243" s="21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246</v>
      </c>
      <c r="AT243" s="217" t="s">
        <v>127</v>
      </c>
      <c r="AU243" s="217" t="s">
        <v>81</v>
      </c>
      <c r="AY243" s="19" t="s">
        <v>124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79</v>
      </c>
      <c r="BK243" s="218">
        <f>ROUND(I243*H243,2)</f>
        <v>0</v>
      </c>
      <c r="BL243" s="19" t="s">
        <v>246</v>
      </c>
      <c r="BM243" s="217" t="s">
        <v>395</v>
      </c>
    </row>
    <row r="244" spans="1:47" s="2" customFormat="1" ht="12">
      <c r="A244" s="40"/>
      <c r="B244" s="41"/>
      <c r="C244" s="42"/>
      <c r="D244" s="219" t="s">
        <v>134</v>
      </c>
      <c r="E244" s="42"/>
      <c r="F244" s="220" t="s">
        <v>396</v>
      </c>
      <c r="G244" s="42"/>
      <c r="H244" s="42"/>
      <c r="I244" s="221"/>
      <c r="J244" s="42"/>
      <c r="K244" s="42"/>
      <c r="L244" s="46"/>
      <c r="M244" s="222"/>
      <c r="N244" s="223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134</v>
      </c>
      <c r="AU244" s="19" t="s">
        <v>81</v>
      </c>
    </row>
    <row r="245" spans="1:47" s="2" customFormat="1" ht="12">
      <c r="A245" s="40"/>
      <c r="B245" s="41"/>
      <c r="C245" s="42"/>
      <c r="D245" s="224" t="s">
        <v>136</v>
      </c>
      <c r="E245" s="42"/>
      <c r="F245" s="225" t="s">
        <v>397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136</v>
      </c>
      <c r="AU245" s="19" t="s">
        <v>81</v>
      </c>
    </row>
    <row r="246" spans="1:65" s="2" customFormat="1" ht="24.15" customHeight="1">
      <c r="A246" s="40"/>
      <c r="B246" s="41"/>
      <c r="C246" s="206" t="s">
        <v>398</v>
      </c>
      <c r="D246" s="206" t="s">
        <v>127</v>
      </c>
      <c r="E246" s="207" t="s">
        <v>399</v>
      </c>
      <c r="F246" s="208" t="s">
        <v>400</v>
      </c>
      <c r="G246" s="209" t="s">
        <v>130</v>
      </c>
      <c r="H246" s="210">
        <v>50</v>
      </c>
      <c r="I246" s="211"/>
      <c r="J246" s="212">
        <f>ROUND(I246*H246,2)</f>
        <v>0</v>
      </c>
      <c r="K246" s="208" t="s">
        <v>323</v>
      </c>
      <c r="L246" s="46"/>
      <c r="M246" s="213" t="s">
        <v>19</v>
      </c>
      <c r="N246" s="214" t="s">
        <v>42</v>
      </c>
      <c r="O246" s="86"/>
      <c r="P246" s="215">
        <f>O246*H246</f>
        <v>0</v>
      </c>
      <c r="Q246" s="215">
        <v>0.01115</v>
      </c>
      <c r="R246" s="215">
        <f>Q246*H246</f>
        <v>0.5575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246</v>
      </c>
      <c r="AT246" s="217" t="s">
        <v>127</v>
      </c>
      <c r="AU246" s="217" t="s">
        <v>81</v>
      </c>
      <c r="AY246" s="19" t="s">
        <v>124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79</v>
      </c>
      <c r="BK246" s="218">
        <f>ROUND(I246*H246,2)</f>
        <v>0</v>
      </c>
      <c r="BL246" s="19" t="s">
        <v>246</v>
      </c>
      <c r="BM246" s="217" t="s">
        <v>401</v>
      </c>
    </row>
    <row r="247" spans="1:47" s="2" customFormat="1" ht="12">
      <c r="A247" s="40"/>
      <c r="B247" s="41"/>
      <c r="C247" s="42"/>
      <c r="D247" s="219" t="s">
        <v>134</v>
      </c>
      <c r="E247" s="42"/>
      <c r="F247" s="220" t="s">
        <v>402</v>
      </c>
      <c r="G247" s="42"/>
      <c r="H247" s="42"/>
      <c r="I247" s="221"/>
      <c r="J247" s="42"/>
      <c r="K247" s="42"/>
      <c r="L247" s="46"/>
      <c r="M247" s="222"/>
      <c r="N247" s="223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134</v>
      </c>
      <c r="AU247" s="19" t="s">
        <v>81</v>
      </c>
    </row>
    <row r="248" spans="1:51" s="15" customFormat="1" ht="12">
      <c r="A248" s="15"/>
      <c r="B248" s="248"/>
      <c r="C248" s="249"/>
      <c r="D248" s="219" t="s">
        <v>138</v>
      </c>
      <c r="E248" s="250" t="s">
        <v>19</v>
      </c>
      <c r="F248" s="251" t="s">
        <v>403</v>
      </c>
      <c r="G248" s="249"/>
      <c r="H248" s="250" t="s">
        <v>19</v>
      </c>
      <c r="I248" s="252"/>
      <c r="J248" s="249"/>
      <c r="K248" s="249"/>
      <c r="L248" s="253"/>
      <c r="M248" s="254"/>
      <c r="N248" s="255"/>
      <c r="O248" s="255"/>
      <c r="P248" s="255"/>
      <c r="Q248" s="255"/>
      <c r="R248" s="255"/>
      <c r="S248" s="255"/>
      <c r="T248" s="256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57" t="s">
        <v>138</v>
      </c>
      <c r="AU248" s="257" t="s">
        <v>81</v>
      </c>
      <c r="AV248" s="15" t="s">
        <v>79</v>
      </c>
      <c r="AW248" s="15" t="s">
        <v>33</v>
      </c>
      <c r="AX248" s="15" t="s">
        <v>71</v>
      </c>
      <c r="AY248" s="257" t="s">
        <v>124</v>
      </c>
    </row>
    <row r="249" spans="1:51" s="13" customFormat="1" ht="12">
      <c r="A249" s="13"/>
      <c r="B249" s="226"/>
      <c r="C249" s="227"/>
      <c r="D249" s="219" t="s">
        <v>138</v>
      </c>
      <c r="E249" s="228" t="s">
        <v>19</v>
      </c>
      <c r="F249" s="229" t="s">
        <v>404</v>
      </c>
      <c r="G249" s="227"/>
      <c r="H249" s="230">
        <v>50</v>
      </c>
      <c r="I249" s="231"/>
      <c r="J249" s="227"/>
      <c r="K249" s="227"/>
      <c r="L249" s="232"/>
      <c r="M249" s="233"/>
      <c r="N249" s="234"/>
      <c r="O249" s="234"/>
      <c r="P249" s="234"/>
      <c r="Q249" s="234"/>
      <c r="R249" s="234"/>
      <c r="S249" s="234"/>
      <c r="T249" s="23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6" t="s">
        <v>138</v>
      </c>
      <c r="AU249" s="236" t="s">
        <v>81</v>
      </c>
      <c r="AV249" s="13" t="s">
        <v>81</v>
      </c>
      <c r="AW249" s="13" t="s">
        <v>33</v>
      </c>
      <c r="AX249" s="13" t="s">
        <v>79</v>
      </c>
      <c r="AY249" s="236" t="s">
        <v>124</v>
      </c>
    </row>
    <row r="250" spans="1:65" s="2" customFormat="1" ht="24.15" customHeight="1">
      <c r="A250" s="40"/>
      <c r="B250" s="41"/>
      <c r="C250" s="206" t="s">
        <v>405</v>
      </c>
      <c r="D250" s="206" t="s">
        <v>127</v>
      </c>
      <c r="E250" s="207" t="s">
        <v>406</v>
      </c>
      <c r="F250" s="208" t="s">
        <v>407</v>
      </c>
      <c r="G250" s="209" t="s">
        <v>354</v>
      </c>
      <c r="H250" s="268"/>
      <c r="I250" s="211"/>
      <c r="J250" s="212">
        <f>ROUND(I250*H250,2)</f>
        <v>0</v>
      </c>
      <c r="K250" s="208" t="s">
        <v>131</v>
      </c>
      <c r="L250" s="46"/>
      <c r="M250" s="213" t="s">
        <v>19</v>
      </c>
      <c r="N250" s="214" t="s">
        <v>42</v>
      </c>
      <c r="O250" s="86"/>
      <c r="P250" s="215">
        <f>O250*H250</f>
        <v>0</v>
      </c>
      <c r="Q250" s="215">
        <v>0</v>
      </c>
      <c r="R250" s="215">
        <f>Q250*H250</f>
        <v>0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246</v>
      </c>
      <c r="AT250" s="217" t="s">
        <v>127</v>
      </c>
      <c r="AU250" s="217" t="s">
        <v>81</v>
      </c>
      <c r="AY250" s="19" t="s">
        <v>124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79</v>
      </c>
      <c r="BK250" s="218">
        <f>ROUND(I250*H250,2)</f>
        <v>0</v>
      </c>
      <c r="BL250" s="19" t="s">
        <v>246</v>
      </c>
      <c r="BM250" s="217" t="s">
        <v>408</v>
      </c>
    </row>
    <row r="251" spans="1:47" s="2" customFormat="1" ht="12">
      <c r="A251" s="40"/>
      <c r="B251" s="41"/>
      <c r="C251" s="42"/>
      <c r="D251" s="219" t="s">
        <v>134</v>
      </c>
      <c r="E251" s="42"/>
      <c r="F251" s="220" t="s">
        <v>409</v>
      </c>
      <c r="G251" s="42"/>
      <c r="H251" s="42"/>
      <c r="I251" s="221"/>
      <c r="J251" s="42"/>
      <c r="K251" s="42"/>
      <c r="L251" s="46"/>
      <c r="M251" s="222"/>
      <c r="N251" s="22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134</v>
      </c>
      <c r="AU251" s="19" t="s">
        <v>81</v>
      </c>
    </row>
    <row r="252" spans="1:47" s="2" customFormat="1" ht="12">
      <c r="A252" s="40"/>
      <c r="B252" s="41"/>
      <c r="C252" s="42"/>
      <c r="D252" s="224" t="s">
        <v>136</v>
      </c>
      <c r="E252" s="42"/>
      <c r="F252" s="225" t="s">
        <v>410</v>
      </c>
      <c r="G252" s="42"/>
      <c r="H252" s="42"/>
      <c r="I252" s="221"/>
      <c r="J252" s="42"/>
      <c r="K252" s="42"/>
      <c r="L252" s="46"/>
      <c r="M252" s="222"/>
      <c r="N252" s="223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136</v>
      </c>
      <c r="AU252" s="19" t="s">
        <v>81</v>
      </c>
    </row>
    <row r="253" spans="1:65" s="2" customFormat="1" ht="24.15" customHeight="1">
      <c r="A253" s="40"/>
      <c r="B253" s="41"/>
      <c r="C253" s="206" t="s">
        <v>411</v>
      </c>
      <c r="D253" s="206" t="s">
        <v>127</v>
      </c>
      <c r="E253" s="207" t="s">
        <v>412</v>
      </c>
      <c r="F253" s="208" t="s">
        <v>413</v>
      </c>
      <c r="G253" s="209" t="s">
        <v>354</v>
      </c>
      <c r="H253" s="268"/>
      <c r="I253" s="211"/>
      <c r="J253" s="212">
        <f>ROUND(I253*H253,2)</f>
        <v>0</v>
      </c>
      <c r="K253" s="208" t="s">
        <v>131</v>
      </c>
      <c r="L253" s="46"/>
      <c r="M253" s="213" t="s">
        <v>19</v>
      </c>
      <c r="N253" s="214" t="s">
        <v>42</v>
      </c>
      <c r="O253" s="86"/>
      <c r="P253" s="215">
        <f>O253*H253</f>
        <v>0</v>
      </c>
      <c r="Q253" s="215">
        <v>0</v>
      </c>
      <c r="R253" s="215">
        <f>Q253*H253</f>
        <v>0</v>
      </c>
      <c r="S253" s="215">
        <v>0</v>
      </c>
      <c r="T253" s="21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246</v>
      </c>
      <c r="AT253" s="217" t="s">
        <v>127</v>
      </c>
      <c r="AU253" s="217" t="s">
        <v>81</v>
      </c>
      <c r="AY253" s="19" t="s">
        <v>124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79</v>
      </c>
      <c r="BK253" s="218">
        <f>ROUND(I253*H253,2)</f>
        <v>0</v>
      </c>
      <c r="BL253" s="19" t="s">
        <v>246</v>
      </c>
      <c r="BM253" s="217" t="s">
        <v>414</v>
      </c>
    </row>
    <row r="254" spans="1:47" s="2" customFormat="1" ht="12">
      <c r="A254" s="40"/>
      <c r="B254" s="41"/>
      <c r="C254" s="42"/>
      <c r="D254" s="219" t="s">
        <v>134</v>
      </c>
      <c r="E254" s="42"/>
      <c r="F254" s="220" t="s">
        <v>415</v>
      </c>
      <c r="G254" s="42"/>
      <c r="H254" s="42"/>
      <c r="I254" s="221"/>
      <c r="J254" s="42"/>
      <c r="K254" s="42"/>
      <c r="L254" s="46"/>
      <c r="M254" s="222"/>
      <c r="N254" s="223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134</v>
      </c>
      <c r="AU254" s="19" t="s">
        <v>81</v>
      </c>
    </row>
    <row r="255" spans="1:47" s="2" customFormat="1" ht="12">
      <c r="A255" s="40"/>
      <c r="B255" s="41"/>
      <c r="C255" s="42"/>
      <c r="D255" s="224" t="s">
        <v>136</v>
      </c>
      <c r="E255" s="42"/>
      <c r="F255" s="225" t="s">
        <v>416</v>
      </c>
      <c r="G255" s="42"/>
      <c r="H255" s="42"/>
      <c r="I255" s="221"/>
      <c r="J255" s="42"/>
      <c r="K255" s="42"/>
      <c r="L255" s="46"/>
      <c r="M255" s="222"/>
      <c r="N255" s="22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136</v>
      </c>
      <c r="AU255" s="19" t="s">
        <v>81</v>
      </c>
    </row>
    <row r="256" spans="1:63" s="12" customFormat="1" ht="22.8" customHeight="1">
      <c r="A256" s="12"/>
      <c r="B256" s="190"/>
      <c r="C256" s="191"/>
      <c r="D256" s="192" t="s">
        <v>70</v>
      </c>
      <c r="E256" s="204" t="s">
        <v>417</v>
      </c>
      <c r="F256" s="204" t="s">
        <v>418</v>
      </c>
      <c r="G256" s="191"/>
      <c r="H256" s="191"/>
      <c r="I256" s="194"/>
      <c r="J256" s="205">
        <f>BK256</f>
        <v>0</v>
      </c>
      <c r="K256" s="191"/>
      <c r="L256" s="196"/>
      <c r="M256" s="197"/>
      <c r="N256" s="198"/>
      <c r="O256" s="198"/>
      <c r="P256" s="199">
        <f>SUM(P257:P274)</f>
        <v>0</v>
      </c>
      <c r="Q256" s="198"/>
      <c r="R256" s="199">
        <f>SUM(R257:R274)</f>
        <v>0</v>
      </c>
      <c r="S256" s="198"/>
      <c r="T256" s="200">
        <f>SUM(T257:T274)</f>
        <v>0.32246775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01" t="s">
        <v>81</v>
      </c>
      <c r="AT256" s="202" t="s">
        <v>70</v>
      </c>
      <c r="AU256" s="202" t="s">
        <v>79</v>
      </c>
      <c r="AY256" s="201" t="s">
        <v>124</v>
      </c>
      <c r="BK256" s="203">
        <f>SUM(BK257:BK274)</f>
        <v>0</v>
      </c>
    </row>
    <row r="257" spans="1:65" s="2" customFormat="1" ht="16.5" customHeight="1">
      <c r="A257" s="40"/>
      <c r="B257" s="41"/>
      <c r="C257" s="206" t="s">
        <v>419</v>
      </c>
      <c r="D257" s="206" t="s">
        <v>127</v>
      </c>
      <c r="E257" s="207" t="s">
        <v>420</v>
      </c>
      <c r="F257" s="208" t="s">
        <v>421</v>
      </c>
      <c r="G257" s="209" t="s">
        <v>130</v>
      </c>
      <c r="H257" s="210">
        <v>9.675</v>
      </c>
      <c r="I257" s="211"/>
      <c r="J257" s="212">
        <f>ROUND(I257*H257,2)</f>
        <v>0</v>
      </c>
      <c r="K257" s="208" t="s">
        <v>131</v>
      </c>
      <c r="L257" s="46"/>
      <c r="M257" s="213" t="s">
        <v>19</v>
      </c>
      <c r="N257" s="214" t="s">
        <v>42</v>
      </c>
      <c r="O257" s="86"/>
      <c r="P257" s="215">
        <f>O257*H257</f>
        <v>0</v>
      </c>
      <c r="Q257" s="215">
        <v>0</v>
      </c>
      <c r="R257" s="215">
        <f>Q257*H257</f>
        <v>0</v>
      </c>
      <c r="S257" s="215">
        <v>0.01695</v>
      </c>
      <c r="T257" s="216">
        <f>S257*H257</f>
        <v>0.16399125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246</v>
      </c>
      <c r="AT257" s="217" t="s">
        <v>127</v>
      </c>
      <c r="AU257" s="217" t="s">
        <v>81</v>
      </c>
      <c r="AY257" s="19" t="s">
        <v>124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79</v>
      </c>
      <c r="BK257" s="218">
        <f>ROUND(I257*H257,2)</f>
        <v>0</v>
      </c>
      <c r="BL257" s="19" t="s">
        <v>246</v>
      </c>
      <c r="BM257" s="217" t="s">
        <v>422</v>
      </c>
    </row>
    <row r="258" spans="1:47" s="2" customFormat="1" ht="12">
      <c r="A258" s="40"/>
      <c r="B258" s="41"/>
      <c r="C258" s="42"/>
      <c r="D258" s="219" t="s">
        <v>134</v>
      </c>
      <c r="E258" s="42"/>
      <c r="F258" s="220" t="s">
        <v>423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134</v>
      </c>
      <c r="AU258" s="19" t="s">
        <v>81</v>
      </c>
    </row>
    <row r="259" spans="1:47" s="2" customFormat="1" ht="12">
      <c r="A259" s="40"/>
      <c r="B259" s="41"/>
      <c r="C259" s="42"/>
      <c r="D259" s="224" t="s">
        <v>136</v>
      </c>
      <c r="E259" s="42"/>
      <c r="F259" s="225" t="s">
        <v>424</v>
      </c>
      <c r="G259" s="42"/>
      <c r="H259" s="42"/>
      <c r="I259" s="221"/>
      <c r="J259" s="42"/>
      <c r="K259" s="42"/>
      <c r="L259" s="46"/>
      <c r="M259" s="222"/>
      <c r="N259" s="223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136</v>
      </c>
      <c r="AU259" s="19" t="s">
        <v>81</v>
      </c>
    </row>
    <row r="260" spans="1:51" s="15" customFormat="1" ht="12">
      <c r="A260" s="15"/>
      <c r="B260" s="248"/>
      <c r="C260" s="249"/>
      <c r="D260" s="219" t="s">
        <v>138</v>
      </c>
      <c r="E260" s="250" t="s">
        <v>19</v>
      </c>
      <c r="F260" s="251" t="s">
        <v>425</v>
      </c>
      <c r="G260" s="249"/>
      <c r="H260" s="250" t="s">
        <v>19</v>
      </c>
      <c r="I260" s="252"/>
      <c r="J260" s="249"/>
      <c r="K260" s="249"/>
      <c r="L260" s="253"/>
      <c r="M260" s="254"/>
      <c r="N260" s="255"/>
      <c r="O260" s="255"/>
      <c r="P260" s="255"/>
      <c r="Q260" s="255"/>
      <c r="R260" s="255"/>
      <c r="S260" s="255"/>
      <c r="T260" s="256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57" t="s">
        <v>138</v>
      </c>
      <c r="AU260" s="257" t="s">
        <v>81</v>
      </c>
      <c r="AV260" s="15" t="s">
        <v>79</v>
      </c>
      <c r="AW260" s="15" t="s">
        <v>33</v>
      </c>
      <c r="AX260" s="15" t="s">
        <v>71</v>
      </c>
      <c r="AY260" s="257" t="s">
        <v>124</v>
      </c>
    </row>
    <row r="261" spans="1:51" s="13" customFormat="1" ht="12">
      <c r="A261" s="13"/>
      <c r="B261" s="226"/>
      <c r="C261" s="227"/>
      <c r="D261" s="219" t="s">
        <v>138</v>
      </c>
      <c r="E261" s="228" t="s">
        <v>19</v>
      </c>
      <c r="F261" s="229" t="s">
        <v>426</v>
      </c>
      <c r="G261" s="227"/>
      <c r="H261" s="230">
        <v>9.675</v>
      </c>
      <c r="I261" s="231"/>
      <c r="J261" s="227"/>
      <c r="K261" s="227"/>
      <c r="L261" s="232"/>
      <c r="M261" s="233"/>
      <c r="N261" s="234"/>
      <c r="O261" s="234"/>
      <c r="P261" s="234"/>
      <c r="Q261" s="234"/>
      <c r="R261" s="234"/>
      <c r="S261" s="234"/>
      <c r="T261" s="23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6" t="s">
        <v>138</v>
      </c>
      <c r="AU261" s="236" t="s">
        <v>81</v>
      </c>
      <c r="AV261" s="13" t="s">
        <v>81</v>
      </c>
      <c r="AW261" s="13" t="s">
        <v>33</v>
      </c>
      <c r="AX261" s="13" t="s">
        <v>71</v>
      </c>
      <c r="AY261" s="236" t="s">
        <v>124</v>
      </c>
    </row>
    <row r="262" spans="1:51" s="14" customFormat="1" ht="12">
      <c r="A262" s="14"/>
      <c r="B262" s="237"/>
      <c r="C262" s="238"/>
      <c r="D262" s="219" t="s">
        <v>138</v>
      </c>
      <c r="E262" s="239" t="s">
        <v>19</v>
      </c>
      <c r="F262" s="240" t="s">
        <v>154</v>
      </c>
      <c r="G262" s="238"/>
      <c r="H262" s="241">
        <v>9.675</v>
      </c>
      <c r="I262" s="242"/>
      <c r="J262" s="238"/>
      <c r="K262" s="238"/>
      <c r="L262" s="243"/>
      <c r="M262" s="244"/>
      <c r="N262" s="245"/>
      <c r="O262" s="245"/>
      <c r="P262" s="245"/>
      <c r="Q262" s="245"/>
      <c r="R262" s="245"/>
      <c r="S262" s="245"/>
      <c r="T262" s="246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7" t="s">
        <v>138</v>
      </c>
      <c r="AU262" s="247" t="s">
        <v>81</v>
      </c>
      <c r="AV262" s="14" t="s">
        <v>132</v>
      </c>
      <c r="AW262" s="14" t="s">
        <v>33</v>
      </c>
      <c r="AX262" s="14" t="s">
        <v>79</v>
      </c>
      <c r="AY262" s="247" t="s">
        <v>124</v>
      </c>
    </row>
    <row r="263" spans="1:65" s="2" customFormat="1" ht="16.5" customHeight="1">
      <c r="A263" s="40"/>
      <c r="B263" s="41"/>
      <c r="C263" s="206" t="s">
        <v>427</v>
      </c>
      <c r="D263" s="206" t="s">
        <v>127</v>
      </c>
      <c r="E263" s="207" t="s">
        <v>428</v>
      </c>
      <c r="F263" s="208" t="s">
        <v>429</v>
      </c>
      <c r="G263" s="209" t="s">
        <v>130</v>
      </c>
      <c r="H263" s="210">
        <v>9.675</v>
      </c>
      <c r="I263" s="211"/>
      <c r="J263" s="212">
        <f>ROUND(I263*H263,2)</f>
        <v>0</v>
      </c>
      <c r="K263" s="208" t="s">
        <v>131</v>
      </c>
      <c r="L263" s="46"/>
      <c r="M263" s="213" t="s">
        <v>19</v>
      </c>
      <c r="N263" s="214" t="s">
        <v>42</v>
      </c>
      <c r="O263" s="86"/>
      <c r="P263" s="215">
        <f>O263*H263</f>
        <v>0</v>
      </c>
      <c r="Q263" s="215">
        <v>0</v>
      </c>
      <c r="R263" s="215">
        <f>Q263*H263</f>
        <v>0</v>
      </c>
      <c r="S263" s="215">
        <v>0.01638</v>
      </c>
      <c r="T263" s="216">
        <f>S263*H263</f>
        <v>0.1584765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7" t="s">
        <v>246</v>
      </c>
      <c r="AT263" s="217" t="s">
        <v>127</v>
      </c>
      <c r="AU263" s="217" t="s">
        <v>81</v>
      </c>
      <c r="AY263" s="19" t="s">
        <v>124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9" t="s">
        <v>79</v>
      </c>
      <c r="BK263" s="218">
        <f>ROUND(I263*H263,2)</f>
        <v>0</v>
      </c>
      <c r="BL263" s="19" t="s">
        <v>246</v>
      </c>
      <c r="BM263" s="217" t="s">
        <v>430</v>
      </c>
    </row>
    <row r="264" spans="1:47" s="2" customFormat="1" ht="12">
      <c r="A264" s="40"/>
      <c r="B264" s="41"/>
      <c r="C264" s="42"/>
      <c r="D264" s="219" t="s">
        <v>134</v>
      </c>
      <c r="E264" s="42"/>
      <c r="F264" s="220" t="s">
        <v>431</v>
      </c>
      <c r="G264" s="42"/>
      <c r="H264" s="42"/>
      <c r="I264" s="221"/>
      <c r="J264" s="42"/>
      <c r="K264" s="42"/>
      <c r="L264" s="46"/>
      <c r="M264" s="222"/>
      <c r="N264" s="223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134</v>
      </c>
      <c r="AU264" s="19" t="s">
        <v>81</v>
      </c>
    </row>
    <row r="265" spans="1:47" s="2" customFormat="1" ht="12">
      <c r="A265" s="40"/>
      <c r="B265" s="41"/>
      <c r="C265" s="42"/>
      <c r="D265" s="224" t="s">
        <v>136</v>
      </c>
      <c r="E265" s="42"/>
      <c r="F265" s="225" t="s">
        <v>432</v>
      </c>
      <c r="G265" s="42"/>
      <c r="H265" s="42"/>
      <c r="I265" s="221"/>
      <c r="J265" s="42"/>
      <c r="K265" s="42"/>
      <c r="L265" s="46"/>
      <c r="M265" s="222"/>
      <c r="N265" s="223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136</v>
      </c>
      <c r="AU265" s="19" t="s">
        <v>81</v>
      </c>
    </row>
    <row r="266" spans="1:51" s="15" customFormat="1" ht="12">
      <c r="A266" s="15"/>
      <c r="B266" s="248"/>
      <c r="C266" s="249"/>
      <c r="D266" s="219" t="s">
        <v>138</v>
      </c>
      <c r="E266" s="250" t="s">
        <v>19</v>
      </c>
      <c r="F266" s="251" t="s">
        <v>425</v>
      </c>
      <c r="G266" s="249"/>
      <c r="H266" s="250" t="s">
        <v>19</v>
      </c>
      <c r="I266" s="252"/>
      <c r="J266" s="249"/>
      <c r="K266" s="249"/>
      <c r="L266" s="253"/>
      <c r="M266" s="254"/>
      <c r="N266" s="255"/>
      <c r="O266" s="255"/>
      <c r="P266" s="255"/>
      <c r="Q266" s="255"/>
      <c r="R266" s="255"/>
      <c r="S266" s="255"/>
      <c r="T266" s="256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57" t="s">
        <v>138</v>
      </c>
      <c r="AU266" s="257" t="s">
        <v>81</v>
      </c>
      <c r="AV266" s="15" t="s">
        <v>79</v>
      </c>
      <c r="AW266" s="15" t="s">
        <v>33</v>
      </c>
      <c r="AX266" s="15" t="s">
        <v>71</v>
      </c>
      <c r="AY266" s="257" t="s">
        <v>124</v>
      </c>
    </row>
    <row r="267" spans="1:51" s="13" customFormat="1" ht="12">
      <c r="A267" s="13"/>
      <c r="B267" s="226"/>
      <c r="C267" s="227"/>
      <c r="D267" s="219" t="s">
        <v>138</v>
      </c>
      <c r="E267" s="228" t="s">
        <v>19</v>
      </c>
      <c r="F267" s="229" t="s">
        <v>426</v>
      </c>
      <c r="G267" s="227"/>
      <c r="H267" s="230">
        <v>9.675</v>
      </c>
      <c r="I267" s="231"/>
      <c r="J267" s="227"/>
      <c r="K267" s="227"/>
      <c r="L267" s="232"/>
      <c r="M267" s="233"/>
      <c r="N267" s="234"/>
      <c r="O267" s="234"/>
      <c r="P267" s="234"/>
      <c r="Q267" s="234"/>
      <c r="R267" s="234"/>
      <c r="S267" s="234"/>
      <c r="T267" s="23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6" t="s">
        <v>138</v>
      </c>
      <c r="AU267" s="236" t="s">
        <v>81</v>
      </c>
      <c r="AV267" s="13" t="s">
        <v>81</v>
      </c>
      <c r="AW267" s="13" t="s">
        <v>33</v>
      </c>
      <c r="AX267" s="13" t="s">
        <v>71</v>
      </c>
      <c r="AY267" s="236" t="s">
        <v>124</v>
      </c>
    </row>
    <row r="268" spans="1:51" s="14" customFormat="1" ht="12">
      <c r="A268" s="14"/>
      <c r="B268" s="237"/>
      <c r="C268" s="238"/>
      <c r="D268" s="219" t="s">
        <v>138</v>
      </c>
      <c r="E268" s="239" t="s">
        <v>19</v>
      </c>
      <c r="F268" s="240" t="s">
        <v>154</v>
      </c>
      <c r="G268" s="238"/>
      <c r="H268" s="241">
        <v>9.675</v>
      </c>
      <c r="I268" s="242"/>
      <c r="J268" s="238"/>
      <c r="K268" s="238"/>
      <c r="L268" s="243"/>
      <c r="M268" s="244"/>
      <c r="N268" s="245"/>
      <c r="O268" s="245"/>
      <c r="P268" s="245"/>
      <c r="Q268" s="245"/>
      <c r="R268" s="245"/>
      <c r="S268" s="245"/>
      <c r="T268" s="246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7" t="s">
        <v>138</v>
      </c>
      <c r="AU268" s="247" t="s">
        <v>81</v>
      </c>
      <c r="AV268" s="14" t="s">
        <v>132</v>
      </c>
      <c r="AW268" s="14" t="s">
        <v>33</v>
      </c>
      <c r="AX268" s="14" t="s">
        <v>79</v>
      </c>
      <c r="AY268" s="247" t="s">
        <v>124</v>
      </c>
    </row>
    <row r="269" spans="1:65" s="2" customFormat="1" ht="24.15" customHeight="1">
      <c r="A269" s="40"/>
      <c r="B269" s="41"/>
      <c r="C269" s="206" t="s">
        <v>433</v>
      </c>
      <c r="D269" s="206" t="s">
        <v>127</v>
      </c>
      <c r="E269" s="207" t="s">
        <v>434</v>
      </c>
      <c r="F269" s="208" t="s">
        <v>435</v>
      </c>
      <c r="G269" s="209" t="s">
        <v>354</v>
      </c>
      <c r="H269" s="268"/>
      <c r="I269" s="211"/>
      <c r="J269" s="212">
        <f>ROUND(I269*H269,2)</f>
        <v>0</v>
      </c>
      <c r="K269" s="208" t="s">
        <v>131</v>
      </c>
      <c r="L269" s="46"/>
      <c r="M269" s="213" t="s">
        <v>19</v>
      </c>
      <c r="N269" s="214" t="s">
        <v>42</v>
      </c>
      <c r="O269" s="86"/>
      <c r="P269" s="215">
        <f>O269*H269</f>
        <v>0</v>
      </c>
      <c r="Q269" s="215">
        <v>0</v>
      </c>
      <c r="R269" s="215">
        <f>Q269*H269</f>
        <v>0</v>
      </c>
      <c r="S269" s="215">
        <v>0</v>
      </c>
      <c r="T269" s="216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7" t="s">
        <v>246</v>
      </c>
      <c r="AT269" s="217" t="s">
        <v>127</v>
      </c>
      <c r="AU269" s="217" t="s">
        <v>81</v>
      </c>
      <c r="AY269" s="19" t="s">
        <v>124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9" t="s">
        <v>79</v>
      </c>
      <c r="BK269" s="218">
        <f>ROUND(I269*H269,2)</f>
        <v>0</v>
      </c>
      <c r="BL269" s="19" t="s">
        <v>246</v>
      </c>
      <c r="BM269" s="217" t="s">
        <v>436</v>
      </c>
    </row>
    <row r="270" spans="1:47" s="2" customFormat="1" ht="12">
      <c r="A270" s="40"/>
      <c r="B270" s="41"/>
      <c r="C270" s="42"/>
      <c r="D270" s="219" t="s">
        <v>134</v>
      </c>
      <c r="E270" s="42"/>
      <c r="F270" s="220" t="s">
        <v>437</v>
      </c>
      <c r="G270" s="42"/>
      <c r="H270" s="42"/>
      <c r="I270" s="221"/>
      <c r="J270" s="42"/>
      <c r="K270" s="42"/>
      <c r="L270" s="46"/>
      <c r="M270" s="222"/>
      <c r="N270" s="223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134</v>
      </c>
      <c r="AU270" s="19" t="s">
        <v>81</v>
      </c>
    </row>
    <row r="271" spans="1:47" s="2" customFormat="1" ht="12">
      <c r="A271" s="40"/>
      <c r="B271" s="41"/>
      <c r="C271" s="42"/>
      <c r="D271" s="224" t="s">
        <v>136</v>
      </c>
      <c r="E271" s="42"/>
      <c r="F271" s="225" t="s">
        <v>438</v>
      </c>
      <c r="G271" s="42"/>
      <c r="H271" s="42"/>
      <c r="I271" s="221"/>
      <c r="J271" s="42"/>
      <c r="K271" s="42"/>
      <c r="L271" s="46"/>
      <c r="M271" s="222"/>
      <c r="N271" s="223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136</v>
      </c>
      <c r="AU271" s="19" t="s">
        <v>81</v>
      </c>
    </row>
    <row r="272" spans="1:65" s="2" customFormat="1" ht="33" customHeight="1">
      <c r="A272" s="40"/>
      <c r="B272" s="41"/>
      <c r="C272" s="206" t="s">
        <v>439</v>
      </c>
      <c r="D272" s="206" t="s">
        <v>127</v>
      </c>
      <c r="E272" s="207" t="s">
        <v>440</v>
      </c>
      <c r="F272" s="208" t="s">
        <v>441</v>
      </c>
      <c r="G272" s="209" t="s">
        <v>354</v>
      </c>
      <c r="H272" s="268"/>
      <c r="I272" s="211"/>
      <c r="J272" s="212">
        <f>ROUND(I272*H272,2)</f>
        <v>0</v>
      </c>
      <c r="K272" s="208" t="s">
        <v>131</v>
      </c>
      <c r="L272" s="46"/>
      <c r="M272" s="213" t="s">
        <v>19</v>
      </c>
      <c r="N272" s="214" t="s">
        <v>42</v>
      </c>
      <c r="O272" s="86"/>
      <c r="P272" s="215">
        <f>O272*H272</f>
        <v>0</v>
      </c>
      <c r="Q272" s="215">
        <v>0</v>
      </c>
      <c r="R272" s="215">
        <f>Q272*H272</f>
        <v>0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246</v>
      </c>
      <c r="AT272" s="217" t="s">
        <v>127</v>
      </c>
      <c r="AU272" s="217" t="s">
        <v>81</v>
      </c>
      <c r="AY272" s="19" t="s">
        <v>124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79</v>
      </c>
      <c r="BK272" s="218">
        <f>ROUND(I272*H272,2)</f>
        <v>0</v>
      </c>
      <c r="BL272" s="19" t="s">
        <v>246</v>
      </c>
      <c r="BM272" s="217" t="s">
        <v>442</v>
      </c>
    </row>
    <row r="273" spans="1:47" s="2" customFormat="1" ht="12">
      <c r="A273" s="40"/>
      <c r="B273" s="41"/>
      <c r="C273" s="42"/>
      <c r="D273" s="219" t="s">
        <v>134</v>
      </c>
      <c r="E273" s="42"/>
      <c r="F273" s="220" t="s">
        <v>443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134</v>
      </c>
      <c r="AU273" s="19" t="s">
        <v>81</v>
      </c>
    </row>
    <row r="274" spans="1:47" s="2" customFormat="1" ht="12">
      <c r="A274" s="40"/>
      <c r="B274" s="41"/>
      <c r="C274" s="42"/>
      <c r="D274" s="224" t="s">
        <v>136</v>
      </c>
      <c r="E274" s="42"/>
      <c r="F274" s="225" t="s">
        <v>444</v>
      </c>
      <c r="G274" s="42"/>
      <c r="H274" s="42"/>
      <c r="I274" s="221"/>
      <c r="J274" s="42"/>
      <c r="K274" s="42"/>
      <c r="L274" s="46"/>
      <c r="M274" s="222"/>
      <c r="N274" s="223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136</v>
      </c>
      <c r="AU274" s="19" t="s">
        <v>81</v>
      </c>
    </row>
    <row r="275" spans="1:63" s="12" customFormat="1" ht="22.8" customHeight="1">
      <c r="A275" s="12"/>
      <c r="B275" s="190"/>
      <c r="C275" s="191"/>
      <c r="D275" s="192" t="s">
        <v>70</v>
      </c>
      <c r="E275" s="204" t="s">
        <v>445</v>
      </c>
      <c r="F275" s="204" t="s">
        <v>446</v>
      </c>
      <c r="G275" s="191"/>
      <c r="H275" s="191"/>
      <c r="I275" s="194"/>
      <c r="J275" s="205">
        <f>BK275</f>
        <v>0</v>
      </c>
      <c r="K275" s="191"/>
      <c r="L275" s="196"/>
      <c r="M275" s="197"/>
      <c r="N275" s="198"/>
      <c r="O275" s="198"/>
      <c r="P275" s="199">
        <f>SUM(P276:P330)</f>
        <v>0</v>
      </c>
      <c r="Q275" s="198"/>
      <c r="R275" s="199">
        <f>SUM(R276:R330)</f>
        <v>1.9990252999999998</v>
      </c>
      <c r="S275" s="198"/>
      <c r="T275" s="200">
        <f>SUM(T276:T330)</f>
        <v>3.1328802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1" t="s">
        <v>81</v>
      </c>
      <c r="AT275" s="202" t="s">
        <v>70</v>
      </c>
      <c r="AU275" s="202" t="s">
        <v>79</v>
      </c>
      <c r="AY275" s="201" t="s">
        <v>124</v>
      </c>
      <c r="BK275" s="203">
        <f>SUM(BK276:BK330)</f>
        <v>0</v>
      </c>
    </row>
    <row r="276" spans="1:65" s="2" customFormat="1" ht="16.5" customHeight="1">
      <c r="A276" s="40"/>
      <c r="B276" s="41"/>
      <c r="C276" s="206" t="s">
        <v>447</v>
      </c>
      <c r="D276" s="206" t="s">
        <v>127</v>
      </c>
      <c r="E276" s="207" t="s">
        <v>448</v>
      </c>
      <c r="F276" s="208" t="s">
        <v>449</v>
      </c>
      <c r="G276" s="209" t="s">
        <v>130</v>
      </c>
      <c r="H276" s="210">
        <v>33.06</v>
      </c>
      <c r="I276" s="211"/>
      <c r="J276" s="212">
        <f>ROUND(I276*H276,2)</f>
        <v>0</v>
      </c>
      <c r="K276" s="208" t="s">
        <v>131</v>
      </c>
      <c r="L276" s="46"/>
      <c r="M276" s="213" t="s">
        <v>19</v>
      </c>
      <c r="N276" s="214" t="s">
        <v>42</v>
      </c>
      <c r="O276" s="86"/>
      <c r="P276" s="215">
        <f>O276*H276</f>
        <v>0</v>
      </c>
      <c r="Q276" s="215">
        <v>0</v>
      </c>
      <c r="R276" s="215">
        <f>Q276*H276</f>
        <v>0</v>
      </c>
      <c r="S276" s="215">
        <v>0</v>
      </c>
      <c r="T276" s="21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7" t="s">
        <v>246</v>
      </c>
      <c r="AT276" s="217" t="s">
        <v>127</v>
      </c>
      <c r="AU276" s="217" t="s">
        <v>81</v>
      </c>
      <c r="AY276" s="19" t="s">
        <v>124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79</v>
      </c>
      <c r="BK276" s="218">
        <f>ROUND(I276*H276,2)</f>
        <v>0</v>
      </c>
      <c r="BL276" s="19" t="s">
        <v>246</v>
      </c>
      <c r="BM276" s="217" t="s">
        <v>450</v>
      </c>
    </row>
    <row r="277" spans="1:47" s="2" customFormat="1" ht="12">
      <c r="A277" s="40"/>
      <c r="B277" s="41"/>
      <c r="C277" s="42"/>
      <c r="D277" s="219" t="s">
        <v>134</v>
      </c>
      <c r="E277" s="42"/>
      <c r="F277" s="220" t="s">
        <v>451</v>
      </c>
      <c r="G277" s="42"/>
      <c r="H277" s="42"/>
      <c r="I277" s="221"/>
      <c r="J277" s="42"/>
      <c r="K277" s="42"/>
      <c r="L277" s="46"/>
      <c r="M277" s="222"/>
      <c r="N277" s="223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134</v>
      </c>
      <c r="AU277" s="19" t="s">
        <v>81</v>
      </c>
    </row>
    <row r="278" spans="1:47" s="2" customFormat="1" ht="12">
      <c r="A278" s="40"/>
      <c r="B278" s="41"/>
      <c r="C278" s="42"/>
      <c r="D278" s="224" t="s">
        <v>136</v>
      </c>
      <c r="E278" s="42"/>
      <c r="F278" s="225" t="s">
        <v>452</v>
      </c>
      <c r="G278" s="42"/>
      <c r="H278" s="42"/>
      <c r="I278" s="221"/>
      <c r="J278" s="42"/>
      <c r="K278" s="42"/>
      <c r="L278" s="46"/>
      <c r="M278" s="222"/>
      <c r="N278" s="223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136</v>
      </c>
      <c r="AU278" s="19" t="s">
        <v>81</v>
      </c>
    </row>
    <row r="279" spans="1:51" s="15" customFormat="1" ht="12">
      <c r="A279" s="15"/>
      <c r="B279" s="248"/>
      <c r="C279" s="249"/>
      <c r="D279" s="219" t="s">
        <v>138</v>
      </c>
      <c r="E279" s="250" t="s">
        <v>19</v>
      </c>
      <c r="F279" s="251" t="s">
        <v>160</v>
      </c>
      <c r="G279" s="249"/>
      <c r="H279" s="250" t="s">
        <v>19</v>
      </c>
      <c r="I279" s="252"/>
      <c r="J279" s="249"/>
      <c r="K279" s="249"/>
      <c r="L279" s="253"/>
      <c r="M279" s="254"/>
      <c r="N279" s="255"/>
      <c r="O279" s="255"/>
      <c r="P279" s="255"/>
      <c r="Q279" s="255"/>
      <c r="R279" s="255"/>
      <c r="S279" s="255"/>
      <c r="T279" s="256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57" t="s">
        <v>138</v>
      </c>
      <c r="AU279" s="257" t="s">
        <v>81</v>
      </c>
      <c r="AV279" s="15" t="s">
        <v>79</v>
      </c>
      <c r="AW279" s="15" t="s">
        <v>33</v>
      </c>
      <c r="AX279" s="15" t="s">
        <v>71</v>
      </c>
      <c r="AY279" s="257" t="s">
        <v>124</v>
      </c>
    </row>
    <row r="280" spans="1:51" s="13" customFormat="1" ht="12">
      <c r="A280" s="13"/>
      <c r="B280" s="226"/>
      <c r="C280" s="227"/>
      <c r="D280" s="219" t="s">
        <v>138</v>
      </c>
      <c r="E280" s="228" t="s">
        <v>19</v>
      </c>
      <c r="F280" s="229" t="s">
        <v>161</v>
      </c>
      <c r="G280" s="227"/>
      <c r="H280" s="230">
        <v>33.06</v>
      </c>
      <c r="I280" s="231"/>
      <c r="J280" s="227"/>
      <c r="K280" s="227"/>
      <c r="L280" s="232"/>
      <c r="M280" s="233"/>
      <c r="N280" s="234"/>
      <c r="O280" s="234"/>
      <c r="P280" s="234"/>
      <c r="Q280" s="234"/>
      <c r="R280" s="234"/>
      <c r="S280" s="234"/>
      <c r="T280" s="23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6" t="s">
        <v>138</v>
      </c>
      <c r="AU280" s="236" t="s">
        <v>81</v>
      </c>
      <c r="AV280" s="13" t="s">
        <v>81</v>
      </c>
      <c r="AW280" s="13" t="s">
        <v>33</v>
      </c>
      <c r="AX280" s="13" t="s">
        <v>79</v>
      </c>
      <c r="AY280" s="236" t="s">
        <v>124</v>
      </c>
    </row>
    <row r="281" spans="1:65" s="2" customFormat="1" ht="16.5" customHeight="1">
      <c r="A281" s="40"/>
      <c r="B281" s="41"/>
      <c r="C281" s="206" t="s">
        <v>404</v>
      </c>
      <c r="D281" s="206" t="s">
        <v>127</v>
      </c>
      <c r="E281" s="207" t="s">
        <v>453</v>
      </c>
      <c r="F281" s="208" t="s">
        <v>454</v>
      </c>
      <c r="G281" s="209" t="s">
        <v>130</v>
      </c>
      <c r="H281" s="210">
        <v>35.13</v>
      </c>
      <c r="I281" s="211"/>
      <c r="J281" s="212">
        <f>ROUND(I281*H281,2)</f>
        <v>0</v>
      </c>
      <c r="K281" s="208" t="s">
        <v>131</v>
      </c>
      <c r="L281" s="46"/>
      <c r="M281" s="213" t="s">
        <v>19</v>
      </c>
      <c r="N281" s="214" t="s">
        <v>42</v>
      </c>
      <c r="O281" s="86"/>
      <c r="P281" s="215">
        <f>O281*H281</f>
        <v>0</v>
      </c>
      <c r="Q281" s="215">
        <v>0.0003</v>
      </c>
      <c r="R281" s="215">
        <f>Q281*H281</f>
        <v>0.010539</v>
      </c>
      <c r="S281" s="215">
        <v>0</v>
      </c>
      <c r="T281" s="21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7" t="s">
        <v>246</v>
      </c>
      <c r="AT281" s="217" t="s">
        <v>127</v>
      </c>
      <c r="AU281" s="217" t="s">
        <v>81</v>
      </c>
      <c r="AY281" s="19" t="s">
        <v>124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9" t="s">
        <v>79</v>
      </c>
      <c r="BK281" s="218">
        <f>ROUND(I281*H281,2)</f>
        <v>0</v>
      </c>
      <c r="BL281" s="19" t="s">
        <v>246</v>
      </c>
      <c r="BM281" s="217" t="s">
        <v>455</v>
      </c>
    </row>
    <row r="282" spans="1:47" s="2" customFormat="1" ht="12">
      <c r="A282" s="40"/>
      <c r="B282" s="41"/>
      <c r="C282" s="42"/>
      <c r="D282" s="219" t="s">
        <v>134</v>
      </c>
      <c r="E282" s="42"/>
      <c r="F282" s="220" t="s">
        <v>456</v>
      </c>
      <c r="G282" s="42"/>
      <c r="H282" s="42"/>
      <c r="I282" s="221"/>
      <c r="J282" s="42"/>
      <c r="K282" s="42"/>
      <c r="L282" s="46"/>
      <c r="M282" s="222"/>
      <c r="N282" s="223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134</v>
      </c>
      <c r="AU282" s="19" t="s">
        <v>81</v>
      </c>
    </row>
    <row r="283" spans="1:47" s="2" customFormat="1" ht="12">
      <c r="A283" s="40"/>
      <c r="B283" s="41"/>
      <c r="C283" s="42"/>
      <c r="D283" s="224" t="s">
        <v>136</v>
      </c>
      <c r="E283" s="42"/>
      <c r="F283" s="225" t="s">
        <v>457</v>
      </c>
      <c r="G283" s="42"/>
      <c r="H283" s="42"/>
      <c r="I283" s="221"/>
      <c r="J283" s="42"/>
      <c r="K283" s="42"/>
      <c r="L283" s="46"/>
      <c r="M283" s="222"/>
      <c r="N283" s="223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136</v>
      </c>
      <c r="AU283" s="19" t="s">
        <v>81</v>
      </c>
    </row>
    <row r="284" spans="1:51" s="13" customFormat="1" ht="12">
      <c r="A284" s="13"/>
      <c r="B284" s="226"/>
      <c r="C284" s="227"/>
      <c r="D284" s="219" t="s">
        <v>138</v>
      </c>
      <c r="E284" s="228" t="s">
        <v>19</v>
      </c>
      <c r="F284" s="229" t="s">
        <v>458</v>
      </c>
      <c r="G284" s="227"/>
      <c r="H284" s="230">
        <v>35.13</v>
      </c>
      <c r="I284" s="231"/>
      <c r="J284" s="227"/>
      <c r="K284" s="227"/>
      <c r="L284" s="232"/>
      <c r="M284" s="233"/>
      <c r="N284" s="234"/>
      <c r="O284" s="234"/>
      <c r="P284" s="234"/>
      <c r="Q284" s="234"/>
      <c r="R284" s="234"/>
      <c r="S284" s="234"/>
      <c r="T284" s="23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6" t="s">
        <v>138</v>
      </c>
      <c r="AU284" s="236" t="s">
        <v>81</v>
      </c>
      <c r="AV284" s="13" t="s">
        <v>81</v>
      </c>
      <c r="AW284" s="13" t="s">
        <v>33</v>
      </c>
      <c r="AX284" s="13" t="s">
        <v>71</v>
      </c>
      <c r="AY284" s="236" t="s">
        <v>124</v>
      </c>
    </row>
    <row r="285" spans="1:51" s="14" customFormat="1" ht="12">
      <c r="A285" s="14"/>
      <c r="B285" s="237"/>
      <c r="C285" s="238"/>
      <c r="D285" s="219" t="s">
        <v>138</v>
      </c>
      <c r="E285" s="239" t="s">
        <v>19</v>
      </c>
      <c r="F285" s="240" t="s">
        <v>154</v>
      </c>
      <c r="G285" s="238"/>
      <c r="H285" s="241">
        <v>35.13</v>
      </c>
      <c r="I285" s="242"/>
      <c r="J285" s="238"/>
      <c r="K285" s="238"/>
      <c r="L285" s="243"/>
      <c r="M285" s="244"/>
      <c r="N285" s="245"/>
      <c r="O285" s="245"/>
      <c r="P285" s="245"/>
      <c r="Q285" s="245"/>
      <c r="R285" s="245"/>
      <c r="S285" s="245"/>
      <c r="T285" s="246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7" t="s">
        <v>138</v>
      </c>
      <c r="AU285" s="247" t="s">
        <v>81</v>
      </c>
      <c r="AV285" s="14" t="s">
        <v>132</v>
      </c>
      <c r="AW285" s="14" t="s">
        <v>33</v>
      </c>
      <c r="AX285" s="14" t="s">
        <v>79</v>
      </c>
      <c r="AY285" s="247" t="s">
        <v>124</v>
      </c>
    </row>
    <row r="286" spans="1:65" s="2" customFormat="1" ht="24.15" customHeight="1">
      <c r="A286" s="40"/>
      <c r="B286" s="41"/>
      <c r="C286" s="206" t="s">
        <v>459</v>
      </c>
      <c r="D286" s="206" t="s">
        <v>127</v>
      </c>
      <c r="E286" s="207" t="s">
        <v>460</v>
      </c>
      <c r="F286" s="208" t="s">
        <v>461</v>
      </c>
      <c r="G286" s="209" t="s">
        <v>130</v>
      </c>
      <c r="H286" s="210">
        <v>33.06</v>
      </c>
      <c r="I286" s="211"/>
      <c r="J286" s="212">
        <f>ROUND(I286*H286,2)</f>
        <v>0</v>
      </c>
      <c r="K286" s="208" t="s">
        <v>131</v>
      </c>
      <c r="L286" s="46"/>
      <c r="M286" s="213" t="s">
        <v>19</v>
      </c>
      <c r="N286" s="214" t="s">
        <v>42</v>
      </c>
      <c r="O286" s="86"/>
      <c r="P286" s="215">
        <f>O286*H286</f>
        <v>0</v>
      </c>
      <c r="Q286" s="215">
        <v>0.012</v>
      </c>
      <c r="R286" s="215">
        <f>Q286*H286</f>
        <v>0.39672</v>
      </c>
      <c r="S286" s="215">
        <v>0</v>
      </c>
      <c r="T286" s="21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7" t="s">
        <v>246</v>
      </c>
      <c r="AT286" s="217" t="s">
        <v>127</v>
      </c>
      <c r="AU286" s="217" t="s">
        <v>81</v>
      </c>
      <c r="AY286" s="19" t="s">
        <v>124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9" t="s">
        <v>79</v>
      </c>
      <c r="BK286" s="218">
        <f>ROUND(I286*H286,2)</f>
        <v>0</v>
      </c>
      <c r="BL286" s="19" t="s">
        <v>246</v>
      </c>
      <c r="BM286" s="217" t="s">
        <v>462</v>
      </c>
    </row>
    <row r="287" spans="1:47" s="2" customFormat="1" ht="12">
      <c r="A287" s="40"/>
      <c r="B287" s="41"/>
      <c r="C287" s="42"/>
      <c r="D287" s="219" t="s">
        <v>134</v>
      </c>
      <c r="E287" s="42"/>
      <c r="F287" s="220" t="s">
        <v>463</v>
      </c>
      <c r="G287" s="42"/>
      <c r="H287" s="42"/>
      <c r="I287" s="221"/>
      <c r="J287" s="42"/>
      <c r="K287" s="42"/>
      <c r="L287" s="46"/>
      <c r="M287" s="222"/>
      <c r="N287" s="223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134</v>
      </c>
      <c r="AU287" s="19" t="s">
        <v>81</v>
      </c>
    </row>
    <row r="288" spans="1:47" s="2" customFormat="1" ht="12">
      <c r="A288" s="40"/>
      <c r="B288" s="41"/>
      <c r="C288" s="42"/>
      <c r="D288" s="224" t="s">
        <v>136</v>
      </c>
      <c r="E288" s="42"/>
      <c r="F288" s="225" t="s">
        <v>464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136</v>
      </c>
      <c r="AU288" s="19" t="s">
        <v>81</v>
      </c>
    </row>
    <row r="289" spans="1:65" s="2" customFormat="1" ht="37.8" customHeight="1">
      <c r="A289" s="40"/>
      <c r="B289" s="41"/>
      <c r="C289" s="206" t="s">
        <v>465</v>
      </c>
      <c r="D289" s="206" t="s">
        <v>127</v>
      </c>
      <c r="E289" s="207" t="s">
        <v>466</v>
      </c>
      <c r="F289" s="208" t="s">
        <v>467</v>
      </c>
      <c r="G289" s="209" t="s">
        <v>468</v>
      </c>
      <c r="H289" s="210">
        <v>23</v>
      </c>
      <c r="I289" s="211"/>
      <c r="J289" s="212">
        <f>ROUND(I289*H289,2)</f>
        <v>0</v>
      </c>
      <c r="K289" s="208" t="s">
        <v>131</v>
      </c>
      <c r="L289" s="46"/>
      <c r="M289" s="213" t="s">
        <v>19</v>
      </c>
      <c r="N289" s="214" t="s">
        <v>42</v>
      </c>
      <c r="O289" s="86"/>
      <c r="P289" s="215">
        <f>O289*H289</f>
        <v>0</v>
      </c>
      <c r="Q289" s="215">
        <v>0.00043</v>
      </c>
      <c r="R289" s="215">
        <f>Q289*H289</f>
        <v>0.00989</v>
      </c>
      <c r="S289" s="215">
        <v>0</v>
      </c>
      <c r="T289" s="21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7" t="s">
        <v>246</v>
      </c>
      <c r="AT289" s="217" t="s">
        <v>127</v>
      </c>
      <c r="AU289" s="217" t="s">
        <v>81</v>
      </c>
      <c r="AY289" s="19" t="s">
        <v>124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9" t="s">
        <v>79</v>
      </c>
      <c r="BK289" s="218">
        <f>ROUND(I289*H289,2)</f>
        <v>0</v>
      </c>
      <c r="BL289" s="19" t="s">
        <v>246</v>
      </c>
      <c r="BM289" s="217" t="s">
        <v>469</v>
      </c>
    </row>
    <row r="290" spans="1:47" s="2" customFormat="1" ht="12">
      <c r="A290" s="40"/>
      <c r="B290" s="41"/>
      <c r="C290" s="42"/>
      <c r="D290" s="219" t="s">
        <v>134</v>
      </c>
      <c r="E290" s="42"/>
      <c r="F290" s="220" t="s">
        <v>470</v>
      </c>
      <c r="G290" s="42"/>
      <c r="H290" s="42"/>
      <c r="I290" s="221"/>
      <c r="J290" s="42"/>
      <c r="K290" s="42"/>
      <c r="L290" s="46"/>
      <c r="M290" s="222"/>
      <c r="N290" s="223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134</v>
      </c>
      <c r="AU290" s="19" t="s">
        <v>81</v>
      </c>
    </row>
    <row r="291" spans="1:47" s="2" customFormat="1" ht="12">
      <c r="A291" s="40"/>
      <c r="B291" s="41"/>
      <c r="C291" s="42"/>
      <c r="D291" s="224" t="s">
        <v>136</v>
      </c>
      <c r="E291" s="42"/>
      <c r="F291" s="225" t="s">
        <v>471</v>
      </c>
      <c r="G291" s="42"/>
      <c r="H291" s="42"/>
      <c r="I291" s="221"/>
      <c r="J291" s="42"/>
      <c r="K291" s="42"/>
      <c r="L291" s="46"/>
      <c r="M291" s="222"/>
      <c r="N291" s="223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136</v>
      </c>
      <c r="AU291" s="19" t="s">
        <v>81</v>
      </c>
    </row>
    <row r="292" spans="1:51" s="13" customFormat="1" ht="12">
      <c r="A292" s="13"/>
      <c r="B292" s="226"/>
      <c r="C292" s="227"/>
      <c r="D292" s="219" t="s">
        <v>138</v>
      </c>
      <c r="E292" s="228" t="s">
        <v>19</v>
      </c>
      <c r="F292" s="229" t="s">
        <v>472</v>
      </c>
      <c r="G292" s="227"/>
      <c r="H292" s="230">
        <v>23</v>
      </c>
      <c r="I292" s="231"/>
      <c r="J292" s="227"/>
      <c r="K292" s="227"/>
      <c r="L292" s="232"/>
      <c r="M292" s="233"/>
      <c r="N292" s="234"/>
      <c r="O292" s="234"/>
      <c r="P292" s="234"/>
      <c r="Q292" s="234"/>
      <c r="R292" s="234"/>
      <c r="S292" s="234"/>
      <c r="T292" s="23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6" t="s">
        <v>138</v>
      </c>
      <c r="AU292" s="236" t="s">
        <v>81</v>
      </c>
      <c r="AV292" s="13" t="s">
        <v>81</v>
      </c>
      <c r="AW292" s="13" t="s">
        <v>33</v>
      </c>
      <c r="AX292" s="13" t="s">
        <v>71</v>
      </c>
      <c r="AY292" s="236" t="s">
        <v>124</v>
      </c>
    </row>
    <row r="293" spans="1:51" s="14" customFormat="1" ht="12">
      <c r="A293" s="14"/>
      <c r="B293" s="237"/>
      <c r="C293" s="238"/>
      <c r="D293" s="219" t="s">
        <v>138</v>
      </c>
      <c r="E293" s="239" t="s">
        <v>19</v>
      </c>
      <c r="F293" s="240" t="s">
        <v>154</v>
      </c>
      <c r="G293" s="238"/>
      <c r="H293" s="241">
        <v>23</v>
      </c>
      <c r="I293" s="242"/>
      <c r="J293" s="238"/>
      <c r="K293" s="238"/>
      <c r="L293" s="243"/>
      <c r="M293" s="244"/>
      <c r="N293" s="245"/>
      <c r="O293" s="245"/>
      <c r="P293" s="245"/>
      <c r="Q293" s="245"/>
      <c r="R293" s="245"/>
      <c r="S293" s="245"/>
      <c r="T293" s="246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7" t="s">
        <v>138</v>
      </c>
      <c r="AU293" s="247" t="s">
        <v>81</v>
      </c>
      <c r="AV293" s="14" t="s">
        <v>132</v>
      </c>
      <c r="AW293" s="14" t="s">
        <v>33</v>
      </c>
      <c r="AX293" s="14" t="s">
        <v>79</v>
      </c>
      <c r="AY293" s="247" t="s">
        <v>124</v>
      </c>
    </row>
    <row r="294" spans="1:65" s="2" customFormat="1" ht="24.15" customHeight="1">
      <c r="A294" s="40"/>
      <c r="B294" s="41"/>
      <c r="C294" s="258" t="s">
        <v>473</v>
      </c>
      <c r="D294" s="258" t="s">
        <v>278</v>
      </c>
      <c r="E294" s="259" t="s">
        <v>474</v>
      </c>
      <c r="F294" s="260" t="s">
        <v>475</v>
      </c>
      <c r="G294" s="261" t="s">
        <v>468</v>
      </c>
      <c r="H294" s="262">
        <v>25.3</v>
      </c>
      <c r="I294" s="263"/>
      <c r="J294" s="264">
        <f>ROUND(I294*H294,2)</f>
        <v>0</v>
      </c>
      <c r="K294" s="260" t="s">
        <v>131</v>
      </c>
      <c r="L294" s="265"/>
      <c r="M294" s="266" t="s">
        <v>19</v>
      </c>
      <c r="N294" s="267" t="s">
        <v>42</v>
      </c>
      <c r="O294" s="86"/>
      <c r="P294" s="215">
        <f>O294*H294</f>
        <v>0</v>
      </c>
      <c r="Q294" s="215">
        <v>0.00198</v>
      </c>
      <c r="R294" s="215">
        <f>Q294*H294</f>
        <v>0.050094</v>
      </c>
      <c r="S294" s="215">
        <v>0</v>
      </c>
      <c r="T294" s="21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7" t="s">
        <v>281</v>
      </c>
      <c r="AT294" s="217" t="s">
        <v>278</v>
      </c>
      <c r="AU294" s="217" t="s">
        <v>81</v>
      </c>
      <c r="AY294" s="19" t="s">
        <v>124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9" t="s">
        <v>79</v>
      </c>
      <c r="BK294" s="218">
        <f>ROUND(I294*H294,2)</f>
        <v>0</v>
      </c>
      <c r="BL294" s="19" t="s">
        <v>246</v>
      </c>
      <c r="BM294" s="217" t="s">
        <v>476</v>
      </c>
    </row>
    <row r="295" spans="1:47" s="2" customFormat="1" ht="12">
      <c r="A295" s="40"/>
      <c r="B295" s="41"/>
      <c r="C295" s="42"/>
      <c r="D295" s="219" t="s">
        <v>134</v>
      </c>
      <c r="E295" s="42"/>
      <c r="F295" s="220" t="s">
        <v>475</v>
      </c>
      <c r="G295" s="42"/>
      <c r="H295" s="42"/>
      <c r="I295" s="221"/>
      <c r="J295" s="42"/>
      <c r="K295" s="42"/>
      <c r="L295" s="46"/>
      <c r="M295" s="222"/>
      <c r="N295" s="223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134</v>
      </c>
      <c r="AU295" s="19" t="s">
        <v>81</v>
      </c>
    </row>
    <row r="296" spans="1:51" s="13" customFormat="1" ht="12">
      <c r="A296" s="13"/>
      <c r="B296" s="226"/>
      <c r="C296" s="227"/>
      <c r="D296" s="219" t="s">
        <v>138</v>
      </c>
      <c r="E296" s="228" t="s">
        <v>19</v>
      </c>
      <c r="F296" s="229" t="s">
        <v>290</v>
      </c>
      <c r="G296" s="227"/>
      <c r="H296" s="230">
        <v>23</v>
      </c>
      <c r="I296" s="231"/>
      <c r="J296" s="227"/>
      <c r="K296" s="227"/>
      <c r="L296" s="232"/>
      <c r="M296" s="233"/>
      <c r="N296" s="234"/>
      <c r="O296" s="234"/>
      <c r="P296" s="234"/>
      <c r="Q296" s="234"/>
      <c r="R296" s="234"/>
      <c r="S296" s="234"/>
      <c r="T296" s="23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6" t="s">
        <v>138</v>
      </c>
      <c r="AU296" s="236" t="s">
        <v>81</v>
      </c>
      <c r="AV296" s="13" t="s">
        <v>81</v>
      </c>
      <c r="AW296" s="13" t="s">
        <v>33</v>
      </c>
      <c r="AX296" s="13" t="s">
        <v>79</v>
      </c>
      <c r="AY296" s="236" t="s">
        <v>124</v>
      </c>
    </row>
    <row r="297" spans="1:51" s="13" customFormat="1" ht="12">
      <c r="A297" s="13"/>
      <c r="B297" s="226"/>
      <c r="C297" s="227"/>
      <c r="D297" s="219" t="s">
        <v>138</v>
      </c>
      <c r="E297" s="227"/>
      <c r="F297" s="229" t="s">
        <v>477</v>
      </c>
      <c r="G297" s="227"/>
      <c r="H297" s="230">
        <v>25.3</v>
      </c>
      <c r="I297" s="231"/>
      <c r="J297" s="227"/>
      <c r="K297" s="227"/>
      <c r="L297" s="232"/>
      <c r="M297" s="233"/>
      <c r="N297" s="234"/>
      <c r="O297" s="234"/>
      <c r="P297" s="234"/>
      <c r="Q297" s="234"/>
      <c r="R297" s="234"/>
      <c r="S297" s="234"/>
      <c r="T297" s="23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6" t="s">
        <v>138</v>
      </c>
      <c r="AU297" s="236" t="s">
        <v>81</v>
      </c>
      <c r="AV297" s="13" t="s">
        <v>81</v>
      </c>
      <c r="AW297" s="13" t="s">
        <v>4</v>
      </c>
      <c r="AX297" s="13" t="s">
        <v>79</v>
      </c>
      <c r="AY297" s="236" t="s">
        <v>124</v>
      </c>
    </row>
    <row r="298" spans="1:65" s="2" customFormat="1" ht="24.15" customHeight="1">
      <c r="A298" s="40"/>
      <c r="B298" s="41"/>
      <c r="C298" s="206" t="s">
        <v>478</v>
      </c>
      <c r="D298" s="206" t="s">
        <v>127</v>
      </c>
      <c r="E298" s="207" t="s">
        <v>479</v>
      </c>
      <c r="F298" s="208" t="s">
        <v>480</v>
      </c>
      <c r="G298" s="209" t="s">
        <v>130</v>
      </c>
      <c r="H298" s="210">
        <v>33.06</v>
      </c>
      <c r="I298" s="211"/>
      <c r="J298" s="212">
        <f>ROUND(I298*H298,2)</f>
        <v>0</v>
      </c>
      <c r="K298" s="208" t="s">
        <v>131</v>
      </c>
      <c r="L298" s="46"/>
      <c r="M298" s="213" t="s">
        <v>19</v>
      </c>
      <c r="N298" s="214" t="s">
        <v>42</v>
      </c>
      <c r="O298" s="86"/>
      <c r="P298" s="215">
        <f>O298*H298</f>
        <v>0</v>
      </c>
      <c r="Q298" s="215">
        <v>0</v>
      </c>
      <c r="R298" s="215">
        <f>Q298*H298</f>
        <v>0</v>
      </c>
      <c r="S298" s="215">
        <v>0.08317</v>
      </c>
      <c r="T298" s="216">
        <f>S298*H298</f>
        <v>2.7496002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7" t="s">
        <v>246</v>
      </c>
      <c r="AT298" s="217" t="s">
        <v>127</v>
      </c>
      <c r="AU298" s="217" t="s">
        <v>81</v>
      </c>
      <c r="AY298" s="19" t="s">
        <v>124</v>
      </c>
      <c r="BE298" s="218">
        <f>IF(N298="základní",J298,0)</f>
        <v>0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9" t="s">
        <v>79</v>
      </c>
      <c r="BK298" s="218">
        <f>ROUND(I298*H298,2)</f>
        <v>0</v>
      </c>
      <c r="BL298" s="19" t="s">
        <v>246</v>
      </c>
      <c r="BM298" s="217" t="s">
        <v>481</v>
      </c>
    </row>
    <row r="299" spans="1:47" s="2" customFormat="1" ht="12">
      <c r="A299" s="40"/>
      <c r="B299" s="41"/>
      <c r="C299" s="42"/>
      <c r="D299" s="219" t="s">
        <v>134</v>
      </c>
      <c r="E299" s="42"/>
      <c r="F299" s="220" t="s">
        <v>480</v>
      </c>
      <c r="G299" s="42"/>
      <c r="H299" s="42"/>
      <c r="I299" s="221"/>
      <c r="J299" s="42"/>
      <c r="K299" s="42"/>
      <c r="L299" s="46"/>
      <c r="M299" s="222"/>
      <c r="N299" s="223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134</v>
      </c>
      <c r="AU299" s="19" t="s">
        <v>81</v>
      </c>
    </row>
    <row r="300" spans="1:47" s="2" customFormat="1" ht="12">
      <c r="A300" s="40"/>
      <c r="B300" s="41"/>
      <c r="C300" s="42"/>
      <c r="D300" s="224" t="s">
        <v>136</v>
      </c>
      <c r="E300" s="42"/>
      <c r="F300" s="225" t="s">
        <v>482</v>
      </c>
      <c r="G300" s="42"/>
      <c r="H300" s="42"/>
      <c r="I300" s="221"/>
      <c r="J300" s="42"/>
      <c r="K300" s="42"/>
      <c r="L300" s="46"/>
      <c r="M300" s="222"/>
      <c r="N300" s="223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136</v>
      </c>
      <c r="AU300" s="19" t="s">
        <v>81</v>
      </c>
    </row>
    <row r="301" spans="1:65" s="2" customFormat="1" ht="24.15" customHeight="1">
      <c r="A301" s="40"/>
      <c r="B301" s="41"/>
      <c r="C301" s="206" t="s">
        <v>483</v>
      </c>
      <c r="D301" s="206" t="s">
        <v>127</v>
      </c>
      <c r="E301" s="207" t="s">
        <v>484</v>
      </c>
      <c r="F301" s="208" t="s">
        <v>485</v>
      </c>
      <c r="G301" s="209" t="s">
        <v>273</v>
      </c>
      <c r="H301" s="210">
        <v>144</v>
      </c>
      <c r="I301" s="211"/>
      <c r="J301" s="212">
        <f>ROUND(I301*H301,2)</f>
        <v>0</v>
      </c>
      <c r="K301" s="208" t="s">
        <v>131</v>
      </c>
      <c r="L301" s="46"/>
      <c r="M301" s="213" t="s">
        <v>19</v>
      </c>
      <c r="N301" s="214" t="s">
        <v>42</v>
      </c>
      <c r="O301" s="86"/>
      <c r="P301" s="215">
        <f>O301*H301</f>
        <v>0</v>
      </c>
      <c r="Q301" s="215">
        <v>0.00083</v>
      </c>
      <c r="R301" s="215">
        <f>Q301*H301</f>
        <v>0.11952</v>
      </c>
      <c r="S301" s="215">
        <v>0.00262</v>
      </c>
      <c r="T301" s="216">
        <f>S301*H301</f>
        <v>0.37728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7" t="s">
        <v>246</v>
      </c>
      <c r="AT301" s="217" t="s">
        <v>127</v>
      </c>
      <c r="AU301" s="217" t="s">
        <v>81</v>
      </c>
      <c r="AY301" s="19" t="s">
        <v>124</v>
      </c>
      <c r="BE301" s="218">
        <f>IF(N301="základní",J301,0)</f>
        <v>0</v>
      </c>
      <c r="BF301" s="218">
        <f>IF(N301="snížená",J301,0)</f>
        <v>0</v>
      </c>
      <c r="BG301" s="218">
        <f>IF(N301="zákl. přenesená",J301,0)</f>
        <v>0</v>
      </c>
      <c r="BH301" s="218">
        <f>IF(N301="sníž. přenesená",J301,0)</f>
        <v>0</v>
      </c>
      <c r="BI301" s="218">
        <f>IF(N301="nulová",J301,0)</f>
        <v>0</v>
      </c>
      <c r="BJ301" s="19" t="s">
        <v>79</v>
      </c>
      <c r="BK301" s="218">
        <f>ROUND(I301*H301,2)</f>
        <v>0</v>
      </c>
      <c r="BL301" s="19" t="s">
        <v>246</v>
      </c>
      <c r="BM301" s="217" t="s">
        <v>486</v>
      </c>
    </row>
    <row r="302" spans="1:47" s="2" customFormat="1" ht="12">
      <c r="A302" s="40"/>
      <c r="B302" s="41"/>
      <c r="C302" s="42"/>
      <c r="D302" s="219" t="s">
        <v>134</v>
      </c>
      <c r="E302" s="42"/>
      <c r="F302" s="220" t="s">
        <v>487</v>
      </c>
      <c r="G302" s="42"/>
      <c r="H302" s="42"/>
      <c r="I302" s="221"/>
      <c r="J302" s="42"/>
      <c r="K302" s="42"/>
      <c r="L302" s="46"/>
      <c r="M302" s="222"/>
      <c r="N302" s="223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134</v>
      </c>
      <c r="AU302" s="19" t="s">
        <v>81</v>
      </c>
    </row>
    <row r="303" spans="1:47" s="2" customFormat="1" ht="12">
      <c r="A303" s="40"/>
      <c r="B303" s="41"/>
      <c r="C303" s="42"/>
      <c r="D303" s="224" t="s">
        <v>136</v>
      </c>
      <c r="E303" s="42"/>
      <c r="F303" s="225" t="s">
        <v>488</v>
      </c>
      <c r="G303" s="42"/>
      <c r="H303" s="42"/>
      <c r="I303" s="221"/>
      <c r="J303" s="42"/>
      <c r="K303" s="42"/>
      <c r="L303" s="46"/>
      <c r="M303" s="222"/>
      <c r="N303" s="223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136</v>
      </c>
      <c r="AU303" s="19" t="s">
        <v>81</v>
      </c>
    </row>
    <row r="304" spans="1:65" s="2" customFormat="1" ht="24.15" customHeight="1">
      <c r="A304" s="40"/>
      <c r="B304" s="41"/>
      <c r="C304" s="258" t="s">
        <v>489</v>
      </c>
      <c r="D304" s="258" t="s">
        <v>278</v>
      </c>
      <c r="E304" s="259" t="s">
        <v>490</v>
      </c>
      <c r="F304" s="260" t="s">
        <v>491</v>
      </c>
      <c r="G304" s="261" t="s">
        <v>130</v>
      </c>
      <c r="H304" s="262">
        <v>12</v>
      </c>
      <c r="I304" s="263"/>
      <c r="J304" s="264">
        <f>ROUND(I304*H304,2)</f>
        <v>0</v>
      </c>
      <c r="K304" s="260" t="s">
        <v>131</v>
      </c>
      <c r="L304" s="265"/>
      <c r="M304" s="266" t="s">
        <v>19</v>
      </c>
      <c r="N304" s="267" t="s">
        <v>42</v>
      </c>
      <c r="O304" s="86"/>
      <c r="P304" s="215">
        <f>O304*H304</f>
        <v>0</v>
      </c>
      <c r="Q304" s="215">
        <v>0.022</v>
      </c>
      <c r="R304" s="215">
        <f>Q304*H304</f>
        <v>0.264</v>
      </c>
      <c r="S304" s="215">
        <v>0</v>
      </c>
      <c r="T304" s="21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7" t="s">
        <v>281</v>
      </c>
      <c r="AT304" s="217" t="s">
        <v>278</v>
      </c>
      <c r="AU304" s="217" t="s">
        <v>81</v>
      </c>
      <c r="AY304" s="19" t="s">
        <v>124</v>
      </c>
      <c r="BE304" s="218">
        <f>IF(N304="základní",J304,0)</f>
        <v>0</v>
      </c>
      <c r="BF304" s="218">
        <f>IF(N304="snížená",J304,0)</f>
        <v>0</v>
      </c>
      <c r="BG304" s="218">
        <f>IF(N304="zákl. přenesená",J304,0)</f>
        <v>0</v>
      </c>
      <c r="BH304" s="218">
        <f>IF(N304="sníž. přenesená",J304,0)</f>
        <v>0</v>
      </c>
      <c r="BI304" s="218">
        <f>IF(N304="nulová",J304,0)</f>
        <v>0</v>
      </c>
      <c r="BJ304" s="19" t="s">
        <v>79</v>
      </c>
      <c r="BK304" s="218">
        <f>ROUND(I304*H304,2)</f>
        <v>0</v>
      </c>
      <c r="BL304" s="19" t="s">
        <v>246</v>
      </c>
      <c r="BM304" s="217" t="s">
        <v>492</v>
      </c>
    </row>
    <row r="305" spans="1:47" s="2" customFormat="1" ht="12">
      <c r="A305" s="40"/>
      <c r="B305" s="41"/>
      <c r="C305" s="42"/>
      <c r="D305" s="219" t="s">
        <v>134</v>
      </c>
      <c r="E305" s="42"/>
      <c r="F305" s="220" t="s">
        <v>491</v>
      </c>
      <c r="G305" s="42"/>
      <c r="H305" s="42"/>
      <c r="I305" s="221"/>
      <c r="J305" s="42"/>
      <c r="K305" s="42"/>
      <c r="L305" s="46"/>
      <c r="M305" s="222"/>
      <c r="N305" s="223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134</v>
      </c>
      <c r="AU305" s="19" t="s">
        <v>81</v>
      </c>
    </row>
    <row r="306" spans="1:51" s="13" customFormat="1" ht="12">
      <c r="A306" s="13"/>
      <c r="B306" s="226"/>
      <c r="C306" s="227"/>
      <c r="D306" s="219" t="s">
        <v>138</v>
      </c>
      <c r="E306" s="228" t="s">
        <v>19</v>
      </c>
      <c r="F306" s="229" t="s">
        <v>8</v>
      </c>
      <c r="G306" s="227"/>
      <c r="H306" s="230">
        <v>12</v>
      </c>
      <c r="I306" s="231"/>
      <c r="J306" s="227"/>
      <c r="K306" s="227"/>
      <c r="L306" s="232"/>
      <c r="M306" s="233"/>
      <c r="N306" s="234"/>
      <c r="O306" s="234"/>
      <c r="P306" s="234"/>
      <c r="Q306" s="234"/>
      <c r="R306" s="234"/>
      <c r="S306" s="234"/>
      <c r="T306" s="23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6" t="s">
        <v>138</v>
      </c>
      <c r="AU306" s="236" t="s">
        <v>81</v>
      </c>
      <c r="AV306" s="13" t="s">
        <v>81</v>
      </c>
      <c r="AW306" s="13" t="s">
        <v>33</v>
      </c>
      <c r="AX306" s="13" t="s">
        <v>79</v>
      </c>
      <c r="AY306" s="236" t="s">
        <v>124</v>
      </c>
    </row>
    <row r="307" spans="1:65" s="2" customFormat="1" ht="37.8" customHeight="1">
      <c r="A307" s="40"/>
      <c r="B307" s="41"/>
      <c r="C307" s="206" t="s">
        <v>493</v>
      </c>
      <c r="D307" s="206" t="s">
        <v>127</v>
      </c>
      <c r="E307" s="207" t="s">
        <v>494</v>
      </c>
      <c r="F307" s="208" t="s">
        <v>495</v>
      </c>
      <c r="G307" s="209" t="s">
        <v>130</v>
      </c>
      <c r="H307" s="210">
        <v>33.06</v>
      </c>
      <c r="I307" s="211"/>
      <c r="J307" s="212">
        <f>ROUND(I307*H307,2)</f>
        <v>0</v>
      </c>
      <c r="K307" s="208" t="s">
        <v>131</v>
      </c>
      <c r="L307" s="46"/>
      <c r="M307" s="213" t="s">
        <v>19</v>
      </c>
      <c r="N307" s="214" t="s">
        <v>42</v>
      </c>
      <c r="O307" s="86"/>
      <c r="P307" s="215">
        <f>O307*H307</f>
        <v>0</v>
      </c>
      <c r="Q307" s="215">
        <v>0.00913</v>
      </c>
      <c r="R307" s="215">
        <f>Q307*H307</f>
        <v>0.3018378</v>
      </c>
      <c r="S307" s="215">
        <v>0</v>
      </c>
      <c r="T307" s="216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7" t="s">
        <v>246</v>
      </c>
      <c r="AT307" s="217" t="s">
        <v>127</v>
      </c>
      <c r="AU307" s="217" t="s">
        <v>81</v>
      </c>
      <c r="AY307" s="19" t="s">
        <v>124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9" t="s">
        <v>79</v>
      </c>
      <c r="BK307" s="218">
        <f>ROUND(I307*H307,2)</f>
        <v>0</v>
      </c>
      <c r="BL307" s="19" t="s">
        <v>246</v>
      </c>
      <c r="BM307" s="217" t="s">
        <v>496</v>
      </c>
    </row>
    <row r="308" spans="1:47" s="2" customFormat="1" ht="12">
      <c r="A308" s="40"/>
      <c r="B308" s="41"/>
      <c r="C308" s="42"/>
      <c r="D308" s="219" t="s">
        <v>134</v>
      </c>
      <c r="E308" s="42"/>
      <c r="F308" s="220" t="s">
        <v>497</v>
      </c>
      <c r="G308" s="42"/>
      <c r="H308" s="42"/>
      <c r="I308" s="221"/>
      <c r="J308" s="42"/>
      <c r="K308" s="42"/>
      <c r="L308" s="46"/>
      <c r="M308" s="222"/>
      <c r="N308" s="223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134</v>
      </c>
      <c r="AU308" s="19" t="s">
        <v>81</v>
      </c>
    </row>
    <row r="309" spans="1:47" s="2" customFormat="1" ht="12">
      <c r="A309" s="40"/>
      <c r="B309" s="41"/>
      <c r="C309" s="42"/>
      <c r="D309" s="224" t="s">
        <v>136</v>
      </c>
      <c r="E309" s="42"/>
      <c r="F309" s="225" t="s">
        <v>498</v>
      </c>
      <c r="G309" s="42"/>
      <c r="H309" s="42"/>
      <c r="I309" s="221"/>
      <c r="J309" s="42"/>
      <c r="K309" s="42"/>
      <c r="L309" s="46"/>
      <c r="M309" s="222"/>
      <c r="N309" s="223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136</v>
      </c>
      <c r="AU309" s="19" t="s">
        <v>81</v>
      </c>
    </row>
    <row r="310" spans="1:65" s="2" customFormat="1" ht="33" customHeight="1">
      <c r="A310" s="40"/>
      <c r="B310" s="41"/>
      <c r="C310" s="258" t="s">
        <v>499</v>
      </c>
      <c r="D310" s="258" t="s">
        <v>278</v>
      </c>
      <c r="E310" s="259" t="s">
        <v>500</v>
      </c>
      <c r="F310" s="260" t="s">
        <v>501</v>
      </c>
      <c r="G310" s="261" t="s">
        <v>130</v>
      </c>
      <c r="H310" s="262">
        <v>38.019</v>
      </c>
      <c r="I310" s="263"/>
      <c r="J310" s="264">
        <f>ROUND(I310*H310,2)</f>
        <v>0</v>
      </c>
      <c r="K310" s="260" t="s">
        <v>131</v>
      </c>
      <c r="L310" s="265"/>
      <c r="M310" s="266" t="s">
        <v>19</v>
      </c>
      <c r="N310" s="267" t="s">
        <v>42</v>
      </c>
      <c r="O310" s="86"/>
      <c r="P310" s="215">
        <f>O310*H310</f>
        <v>0</v>
      </c>
      <c r="Q310" s="215">
        <v>0.022</v>
      </c>
      <c r="R310" s="215">
        <f>Q310*H310</f>
        <v>0.8364179999999999</v>
      </c>
      <c r="S310" s="215">
        <v>0</v>
      </c>
      <c r="T310" s="21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7" t="s">
        <v>281</v>
      </c>
      <c r="AT310" s="217" t="s">
        <v>278</v>
      </c>
      <c r="AU310" s="217" t="s">
        <v>81</v>
      </c>
      <c r="AY310" s="19" t="s">
        <v>124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9" t="s">
        <v>79</v>
      </c>
      <c r="BK310" s="218">
        <f>ROUND(I310*H310,2)</f>
        <v>0</v>
      </c>
      <c r="BL310" s="19" t="s">
        <v>246</v>
      </c>
      <c r="BM310" s="217" t="s">
        <v>502</v>
      </c>
    </row>
    <row r="311" spans="1:47" s="2" customFormat="1" ht="12">
      <c r="A311" s="40"/>
      <c r="B311" s="41"/>
      <c r="C311" s="42"/>
      <c r="D311" s="219" t="s">
        <v>134</v>
      </c>
      <c r="E311" s="42"/>
      <c r="F311" s="220" t="s">
        <v>501</v>
      </c>
      <c r="G311" s="42"/>
      <c r="H311" s="42"/>
      <c r="I311" s="221"/>
      <c r="J311" s="42"/>
      <c r="K311" s="42"/>
      <c r="L311" s="46"/>
      <c r="M311" s="222"/>
      <c r="N311" s="223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134</v>
      </c>
      <c r="AU311" s="19" t="s">
        <v>81</v>
      </c>
    </row>
    <row r="312" spans="1:51" s="13" customFormat="1" ht="12">
      <c r="A312" s="13"/>
      <c r="B312" s="226"/>
      <c r="C312" s="227"/>
      <c r="D312" s="219" t="s">
        <v>138</v>
      </c>
      <c r="E312" s="228" t="s">
        <v>19</v>
      </c>
      <c r="F312" s="229" t="s">
        <v>503</v>
      </c>
      <c r="G312" s="227"/>
      <c r="H312" s="230">
        <v>33.06</v>
      </c>
      <c r="I312" s="231"/>
      <c r="J312" s="227"/>
      <c r="K312" s="227"/>
      <c r="L312" s="232"/>
      <c r="M312" s="233"/>
      <c r="N312" s="234"/>
      <c r="O312" s="234"/>
      <c r="P312" s="234"/>
      <c r="Q312" s="234"/>
      <c r="R312" s="234"/>
      <c r="S312" s="234"/>
      <c r="T312" s="23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6" t="s">
        <v>138</v>
      </c>
      <c r="AU312" s="236" t="s">
        <v>81</v>
      </c>
      <c r="AV312" s="13" t="s">
        <v>81</v>
      </c>
      <c r="AW312" s="13" t="s">
        <v>33</v>
      </c>
      <c r="AX312" s="13" t="s">
        <v>79</v>
      </c>
      <c r="AY312" s="236" t="s">
        <v>124</v>
      </c>
    </row>
    <row r="313" spans="1:51" s="13" customFormat="1" ht="12">
      <c r="A313" s="13"/>
      <c r="B313" s="226"/>
      <c r="C313" s="227"/>
      <c r="D313" s="219" t="s">
        <v>138</v>
      </c>
      <c r="E313" s="227"/>
      <c r="F313" s="229" t="s">
        <v>504</v>
      </c>
      <c r="G313" s="227"/>
      <c r="H313" s="230">
        <v>38.019</v>
      </c>
      <c r="I313" s="231"/>
      <c r="J313" s="227"/>
      <c r="K313" s="227"/>
      <c r="L313" s="232"/>
      <c r="M313" s="233"/>
      <c r="N313" s="234"/>
      <c r="O313" s="234"/>
      <c r="P313" s="234"/>
      <c r="Q313" s="234"/>
      <c r="R313" s="234"/>
      <c r="S313" s="234"/>
      <c r="T313" s="23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6" t="s">
        <v>138</v>
      </c>
      <c r="AU313" s="236" t="s">
        <v>81</v>
      </c>
      <c r="AV313" s="13" t="s">
        <v>81</v>
      </c>
      <c r="AW313" s="13" t="s">
        <v>4</v>
      </c>
      <c r="AX313" s="13" t="s">
        <v>79</v>
      </c>
      <c r="AY313" s="236" t="s">
        <v>124</v>
      </c>
    </row>
    <row r="314" spans="1:65" s="2" customFormat="1" ht="24.15" customHeight="1">
      <c r="A314" s="40"/>
      <c r="B314" s="41"/>
      <c r="C314" s="206" t="s">
        <v>505</v>
      </c>
      <c r="D314" s="206" t="s">
        <v>127</v>
      </c>
      <c r="E314" s="207" t="s">
        <v>506</v>
      </c>
      <c r="F314" s="208" t="s">
        <v>507</v>
      </c>
      <c r="G314" s="209" t="s">
        <v>130</v>
      </c>
      <c r="H314" s="210">
        <v>12</v>
      </c>
      <c r="I314" s="211"/>
      <c r="J314" s="212">
        <f>ROUND(I314*H314,2)</f>
        <v>0</v>
      </c>
      <c r="K314" s="208" t="s">
        <v>131</v>
      </c>
      <c r="L314" s="46"/>
      <c r="M314" s="213" t="s">
        <v>19</v>
      </c>
      <c r="N314" s="214" t="s">
        <v>42</v>
      </c>
      <c r="O314" s="86"/>
      <c r="P314" s="215">
        <f>O314*H314</f>
        <v>0</v>
      </c>
      <c r="Q314" s="215">
        <v>0.00058</v>
      </c>
      <c r="R314" s="215">
        <f>Q314*H314</f>
        <v>0.00696</v>
      </c>
      <c r="S314" s="215">
        <v>0.0005</v>
      </c>
      <c r="T314" s="216">
        <f>S314*H314</f>
        <v>0.006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7" t="s">
        <v>246</v>
      </c>
      <c r="AT314" s="217" t="s">
        <v>127</v>
      </c>
      <c r="AU314" s="217" t="s">
        <v>81</v>
      </c>
      <c r="AY314" s="19" t="s">
        <v>124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9" t="s">
        <v>79</v>
      </c>
      <c r="BK314" s="218">
        <f>ROUND(I314*H314,2)</f>
        <v>0</v>
      </c>
      <c r="BL314" s="19" t="s">
        <v>246</v>
      </c>
      <c r="BM314" s="217" t="s">
        <v>508</v>
      </c>
    </row>
    <row r="315" spans="1:47" s="2" customFormat="1" ht="12">
      <c r="A315" s="40"/>
      <c r="B315" s="41"/>
      <c r="C315" s="42"/>
      <c r="D315" s="219" t="s">
        <v>134</v>
      </c>
      <c r="E315" s="42"/>
      <c r="F315" s="220" t="s">
        <v>509</v>
      </c>
      <c r="G315" s="42"/>
      <c r="H315" s="42"/>
      <c r="I315" s="221"/>
      <c r="J315" s="42"/>
      <c r="K315" s="42"/>
      <c r="L315" s="46"/>
      <c r="M315" s="222"/>
      <c r="N315" s="223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134</v>
      </c>
      <c r="AU315" s="19" t="s">
        <v>81</v>
      </c>
    </row>
    <row r="316" spans="1:47" s="2" customFormat="1" ht="12">
      <c r="A316" s="40"/>
      <c r="B316" s="41"/>
      <c r="C316" s="42"/>
      <c r="D316" s="224" t="s">
        <v>136</v>
      </c>
      <c r="E316" s="42"/>
      <c r="F316" s="225" t="s">
        <v>510</v>
      </c>
      <c r="G316" s="42"/>
      <c r="H316" s="42"/>
      <c r="I316" s="221"/>
      <c r="J316" s="42"/>
      <c r="K316" s="42"/>
      <c r="L316" s="46"/>
      <c r="M316" s="222"/>
      <c r="N316" s="223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136</v>
      </c>
      <c r="AU316" s="19" t="s">
        <v>81</v>
      </c>
    </row>
    <row r="317" spans="1:65" s="2" customFormat="1" ht="16.5" customHeight="1">
      <c r="A317" s="40"/>
      <c r="B317" s="41"/>
      <c r="C317" s="206" t="s">
        <v>511</v>
      </c>
      <c r="D317" s="206" t="s">
        <v>127</v>
      </c>
      <c r="E317" s="207" t="s">
        <v>512</v>
      </c>
      <c r="F317" s="208" t="s">
        <v>513</v>
      </c>
      <c r="G317" s="209" t="s">
        <v>468</v>
      </c>
      <c r="H317" s="210">
        <v>23</v>
      </c>
      <c r="I317" s="211"/>
      <c r="J317" s="212">
        <f>ROUND(I317*H317,2)</f>
        <v>0</v>
      </c>
      <c r="K317" s="208" t="s">
        <v>131</v>
      </c>
      <c r="L317" s="46"/>
      <c r="M317" s="213" t="s">
        <v>19</v>
      </c>
      <c r="N317" s="214" t="s">
        <v>42</v>
      </c>
      <c r="O317" s="86"/>
      <c r="P317" s="215">
        <f>O317*H317</f>
        <v>0</v>
      </c>
      <c r="Q317" s="215">
        <v>3E-05</v>
      </c>
      <c r="R317" s="215">
        <f>Q317*H317</f>
        <v>0.00069</v>
      </c>
      <c r="S317" s="215">
        <v>0</v>
      </c>
      <c r="T317" s="216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7" t="s">
        <v>246</v>
      </c>
      <c r="AT317" s="217" t="s">
        <v>127</v>
      </c>
      <c r="AU317" s="217" t="s">
        <v>81</v>
      </c>
      <c r="AY317" s="19" t="s">
        <v>124</v>
      </c>
      <c r="BE317" s="218">
        <f>IF(N317="základní",J317,0)</f>
        <v>0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9" t="s">
        <v>79</v>
      </c>
      <c r="BK317" s="218">
        <f>ROUND(I317*H317,2)</f>
        <v>0</v>
      </c>
      <c r="BL317" s="19" t="s">
        <v>246</v>
      </c>
      <c r="BM317" s="217" t="s">
        <v>514</v>
      </c>
    </row>
    <row r="318" spans="1:47" s="2" customFormat="1" ht="12">
      <c r="A318" s="40"/>
      <c r="B318" s="41"/>
      <c r="C318" s="42"/>
      <c r="D318" s="219" t="s">
        <v>134</v>
      </c>
      <c r="E318" s="42"/>
      <c r="F318" s="220" t="s">
        <v>515</v>
      </c>
      <c r="G318" s="42"/>
      <c r="H318" s="42"/>
      <c r="I318" s="221"/>
      <c r="J318" s="42"/>
      <c r="K318" s="42"/>
      <c r="L318" s="46"/>
      <c r="M318" s="222"/>
      <c r="N318" s="223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134</v>
      </c>
      <c r="AU318" s="19" t="s">
        <v>81</v>
      </c>
    </row>
    <row r="319" spans="1:47" s="2" customFormat="1" ht="12">
      <c r="A319" s="40"/>
      <c r="B319" s="41"/>
      <c r="C319" s="42"/>
      <c r="D319" s="224" t="s">
        <v>136</v>
      </c>
      <c r="E319" s="42"/>
      <c r="F319" s="225" t="s">
        <v>516</v>
      </c>
      <c r="G319" s="42"/>
      <c r="H319" s="42"/>
      <c r="I319" s="221"/>
      <c r="J319" s="42"/>
      <c r="K319" s="42"/>
      <c r="L319" s="46"/>
      <c r="M319" s="222"/>
      <c r="N319" s="223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136</v>
      </c>
      <c r="AU319" s="19" t="s">
        <v>81</v>
      </c>
    </row>
    <row r="320" spans="1:65" s="2" customFormat="1" ht="24.15" customHeight="1">
      <c r="A320" s="40"/>
      <c r="B320" s="41"/>
      <c r="C320" s="206" t="s">
        <v>517</v>
      </c>
      <c r="D320" s="206" t="s">
        <v>127</v>
      </c>
      <c r="E320" s="207" t="s">
        <v>518</v>
      </c>
      <c r="F320" s="208" t="s">
        <v>519</v>
      </c>
      <c r="G320" s="209" t="s">
        <v>130</v>
      </c>
      <c r="H320" s="210">
        <v>47.13</v>
      </c>
      <c r="I320" s="211"/>
      <c r="J320" s="212">
        <f>ROUND(I320*H320,2)</f>
        <v>0</v>
      </c>
      <c r="K320" s="208" t="s">
        <v>131</v>
      </c>
      <c r="L320" s="46"/>
      <c r="M320" s="213" t="s">
        <v>19</v>
      </c>
      <c r="N320" s="214" t="s">
        <v>42</v>
      </c>
      <c r="O320" s="86"/>
      <c r="P320" s="215">
        <f>O320*H320</f>
        <v>0</v>
      </c>
      <c r="Q320" s="215">
        <v>5E-05</v>
      </c>
      <c r="R320" s="215">
        <f>Q320*H320</f>
        <v>0.0023565</v>
      </c>
      <c r="S320" s="215">
        <v>0</v>
      </c>
      <c r="T320" s="216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17" t="s">
        <v>246</v>
      </c>
      <c r="AT320" s="217" t="s">
        <v>127</v>
      </c>
      <c r="AU320" s="217" t="s">
        <v>81</v>
      </c>
      <c r="AY320" s="19" t="s">
        <v>124</v>
      </c>
      <c r="BE320" s="218">
        <f>IF(N320="základní",J320,0)</f>
        <v>0</v>
      </c>
      <c r="BF320" s="218">
        <f>IF(N320="snížená",J320,0)</f>
        <v>0</v>
      </c>
      <c r="BG320" s="218">
        <f>IF(N320="zákl. přenesená",J320,0)</f>
        <v>0</v>
      </c>
      <c r="BH320" s="218">
        <f>IF(N320="sníž. přenesená",J320,0)</f>
        <v>0</v>
      </c>
      <c r="BI320" s="218">
        <f>IF(N320="nulová",J320,0)</f>
        <v>0</v>
      </c>
      <c r="BJ320" s="19" t="s">
        <v>79</v>
      </c>
      <c r="BK320" s="218">
        <f>ROUND(I320*H320,2)</f>
        <v>0</v>
      </c>
      <c r="BL320" s="19" t="s">
        <v>246</v>
      </c>
      <c r="BM320" s="217" t="s">
        <v>520</v>
      </c>
    </row>
    <row r="321" spans="1:47" s="2" customFormat="1" ht="12">
      <c r="A321" s="40"/>
      <c r="B321" s="41"/>
      <c r="C321" s="42"/>
      <c r="D321" s="219" t="s">
        <v>134</v>
      </c>
      <c r="E321" s="42"/>
      <c r="F321" s="220" t="s">
        <v>521</v>
      </c>
      <c r="G321" s="42"/>
      <c r="H321" s="42"/>
      <c r="I321" s="221"/>
      <c r="J321" s="42"/>
      <c r="K321" s="42"/>
      <c r="L321" s="46"/>
      <c r="M321" s="222"/>
      <c r="N321" s="223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134</v>
      </c>
      <c r="AU321" s="19" t="s">
        <v>81</v>
      </c>
    </row>
    <row r="322" spans="1:47" s="2" customFormat="1" ht="12">
      <c r="A322" s="40"/>
      <c r="B322" s="41"/>
      <c r="C322" s="42"/>
      <c r="D322" s="224" t="s">
        <v>136</v>
      </c>
      <c r="E322" s="42"/>
      <c r="F322" s="225" t="s">
        <v>522</v>
      </c>
      <c r="G322" s="42"/>
      <c r="H322" s="42"/>
      <c r="I322" s="221"/>
      <c r="J322" s="42"/>
      <c r="K322" s="42"/>
      <c r="L322" s="46"/>
      <c r="M322" s="222"/>
      <c r="N322" s="223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136</v>
      </c>
      <c r="AU322" s="19" t="s">
        <v>81</v>
      </c>
    </row>
    <row r="323" spans="1:51" s="13" customFormat="1" ht="12">
      <c r="A323" s="13"/>
      <c r="B323" s="226"/>
      <c r="C323" s="227"/>
      <c r="D323" s="219" t="s">
        <v>138</v>
      </c>
      <c r="E323" s="228" t="s">
        <v>19</v>
      </c>
      <c r="F323" s="229" t="s">
        <v>523</v>
      </c>
      <c r="G323" s="227"/>
      <c r="H323" s="230">
        <v>47.13</v>
      </c>
      <c r="I323" s="231"/>
      <c r="J323" s="227"/>
      <c r="K323" s="227"/>
      <c r="L323" s="232"/>
      <c r="M323" s="233"/>
      <c r="N323" s="234"/>
      <c r="O323" s="234"/>
      <c r="P323" s="234"/>
      <c r="Q323" s="234"/>
      <c r="R323" s="234"/>
      <c r="S323" s="234"/>
      <c r="T323" s="23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6" t="s">
        <v>138</v>
      </c>
      <c r="AU323" s="236" t="s">
        <v>81</v>
      </c>
      <c r="AV323" s="13" t="s">
        <v>81</v>
      </c>
      <c r="AW323" s="13" t="s">
        <v>33</v>
      </c>
      <c r="AX323" s="13" t="s">
        <v>71</v>
      </c>
      <c r="AY323" s="236" t="s">
        <v>124</v>
      </c>
    </row>
    <row r="324" spans="1:51" s="14" customFormat="1" ht="12">
      <c r="A324" s="14"/>
      <c r="B324" s="237"/>
      <c r="C324" s="238"/>
      <c r="D324" s="219" t="s">
        <v>138</v>
      </c>
      <c r="E324" s="239" t="s">
        <v>19</v>
      </c>
      <c r="F324" s="240" t="s">
        <v>154</v>
      </c>
      <c r="G324" s="238"/>
      <c r="H324" s="241">
        <v>47.13</v>
      </c>
      <c r="I324" s="242"/>
      <c r="J324" s="238"/>
      <c r="K324" s="238"/>
      <c r="L324" s="243"/>
      <c r="M324" s="244"/>
      <c r="N324" s="245"/>
      <c r="O324" s="245"/>
      <c r="P324" s="245"/>
      <c r="Q324" s="245"/>
      <c r="R324" s="245"/>
      <c r="S324" s="245"/>
      <c r="T324" s="246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7" t="s">
        <v>138</v>
      </c>
      <c r="AU324" s="247" t="s">
        <v>81</v>
      </c>
      <c r="AV324" s="14" t="s">
        <v>132</v>
      </c>
      <c r="AW324" s="14" t="s">
        <v>33</v>
      </c>
      <c r="AX324" s="14" t="s">
        <v>79</v>
      </c>
      <c r="AY324" s="247" t="s">
        <v>124</v>
      </c>
    </row>
    <row r="325" spans="1:65" s="2" customFormat="1" ht="24.15" customHeight="1">
      <c r="A325" s="40"/>
      <c r="B325" s="41"/>
      <c r="C325" s="206" t="s">
        <v>524</v>
      </c>
      <c r="D325" s="206" t="s">
        <v>127</v>
      </c>
      <c r="E325" s="207" t="s">
        <v>525</v>
      </c>
      <c r="F325" s="208" t="s">
        <v>526</v>
      </c>
      <c r="G325" s="209" t="s">
        <v>354</v>
      </c>
      <c r="H325" s="268"/>
      <c r="I325" s="211"/>
      <c r="J325" s="212">
        <f>ROUND(I325*H325,2)</f>
        <v>0</v>
      </c>
      <c r="K325" s="208" t="s">
        <v>131</v>
      </c>
      <c r="L325" s="46"/>
      <c r="M325" s="213" t="s">
        <v>19</v>
      </c>
      <c r="N325" s="214" t="s">
        <v>42</v>
      </c>
      <c r="O325" s="86"/>
      <c r="P325" s="215">
        <f>O325*H325</f>
        <v>0</v>
      </c>
      <c r="Q325" s="215">
        <v>0</v>
      </c>
      <c r="R325" s="215">
        <f>Q325*H325</f>
        <v>0</v>
      </c>
      <c r="S325" s="215">
        <v>0</v>
      </c>
      <c r="T325" s="216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7" t="s">
        <v>246</v>
      </c>
      <c r="AT325" s="217" t="s">
        <v>127</v>
      </c>
      <c r="AU325" s="217" t="s">
        <v>81</v>
      </c>
      <c r="AY325" s="19" t="s">
        <v>124</v>
      </c>
      <c r="BE325" s="218">
        <f>IF(N325="základní",J325,0)</f>
        <v>0</v>
      </c>
      <c r="BF325" s="218">
        <f>IF(N325="snížená",J325,0)</f>
        <v>0</v>
      </c>
      <c r="BG325" s="218">
        <f>IF(N325="zákl. přenesená",J325,0)</f>
        <v>0</v>
      </c>
      <c r="BH325" s="218">
        <f>IF(N325="sníž. přenesená",J325,0)</f>
        <v>0</v>
      </c>
      <c r="BI325" s="218">
        <f>IF(N325="nulová",J325,0)</f>
        <v>0</v>
      </c>
      <c r="BJ325" s="19" t="s">
        <v>79</v>
      </c>
      <c r="BK325" s="218">
        <f>ROUND(I325*H325,2)</f>
        <v>0</v>
      </c>
      <c r="BL325" s="19" t="s">
        <v>246</v>
      </c>
      <c r="BM325" s="217" t="s">
        <v>527</v>
      </c>
    </row>
    <row r="326" spans="1:47" s="2" customFormat="1" ht="12">
      <c r="A326" s="40"/>
      <c r="B326" s="41"/>
      <c r="C326" s="42"/>
      <c r="D326" s="219" t="s">
        <v>134</v>
      </c>
      <c r="E326" s="42"/>
      <c r="F326" s="220" t="s">
        <v>528</v>
      </c>
      <c r="G326" s="42"/>
      <c r="H326" s="42"/>
      <c r="I326" s="221"/>
      <c r="J326" s="42"/>
      <c r="K326" s="42"/>
      <c r="L326" s="46"/>
      <c r="M326" s="222"/>
      <c r="N326" s="223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134</v>
      </c>
      <c r="AU326" s="19" t="s">
        <v>81</v>
      </c>
    </row>
    <row r="327" spans="1:47" s="2" customFormat="1" ht="12">
      <c r="A327" s="40"/>
      <c r="B327" s="41"/>
      <c r="C327" s="42"/>
      <c r="D327" s="224" t="s">
        <v>136</v>
      </c>
      <c r="E327" s="42"/>
      <c r="F327" s="225" t="s">
        <v>529</v>
      </c>
      <c r="G327" s="42"/>
      <c r="H327" s="42"/>
      <c r="I327" s="221"/>
      <c r="J327" s="42"/>
      <c r="K327" s="42"/>
      <c r="L327" s="46"/>
      <c r="M327" s="222"/>
      <c r="N327" s="223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136</v>
      </c>
      <c r="AU327" s="19" t="s">
        <v>81</v>
      </c>
    </row>
    <row r="328" spans="1:65" s="2" customFormat="1" ht="33" customHeight="1">
      <c r="A328" s="40"/>
      <c r="B328" s="41"/>
      <c r="C328" s="206" t="s">
        <v>530</v>
      </c>
      <c r="D328" s="206" t="s">
        <v>127</v>
      </c>
      <c r="E328" s="207" t="s">
        <v>531</v>
      </c>
      <c r="F328" s="208" t="s">
        <v>532</v>
      </c>
      <c r="G328" s="209" t="s">
        <v>354</v>
      </c>
      <c r="H328" s="268"/>
      <c r="I328" s="211"/>
      <c r="J328" s="212">
        <f>ROUND(I328*H328,2)</f>
        <v>0</v>
      </c>
      <c r="K328" s="208" t="s">
        <v>131</v>
      </c>
      <c r="L328" s="46"/>
      <c r="M328" s="213" t="s">
        <v>19</v>
      </c>
      <c r="N328" s="214" t="s">
        <v>42</v>
      </c>
      <c r="O328" s="86"/>
      <c r="P328" s="215">
        <f>O328*H328</f>
        <v>0</v>
      </c>
      <c r="Q328" s="215">
        <v>0</v>
      </c>
      <c r="R328" s="215">
        <f>Q328*H328</f>
        <v>0</v>
      </c>
      <c r="S328" s="215">
        <v>0</v>
      </c>
      <c r="T328" s="216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17" t="s">
        <v>246</v>
      </c>
      <c r="AT328" s="217" t="s">
        <v>127</v>
      </c>
      <c r="AU328" s="217" t="s">
        <v>81</v>
      </c>
      <c r="AY328" s="19" t="s">
        <v>124</v>
      </c>
      <c r="BE328" s="218">
        <f>IF(N328="základní",J328,0)</f>
        <v>0</v>
      </c>
      <c r="BF328" s="218">
        <f>IF(N328="snížená",J328,0)</f>
        <v>0</v>
      </c>
      <c r="BG328" s="218">
        <f>IF(N328="zákl. přenesená",J328,0)</f>
        <v>0</v>
      </c>
      <c r="BH328" s="218">
        <f>IF(N328="sníž. přenesená",J328,0)</f>
        <v>0</v>
      </c>
      <c r="BI328" s="218">
        <f>IF(N328="nulová",J328,0)</f>
        <v>0</v>
      </c>
      <c r="BJ328" s="19" t="s">
        <v>79</v>
      </c>
      <c r="BK328" s="218">
        <f>ROUND(I328*H328,2)</f>
        <v>0</v>
      </c>
      <c r="BL328" s="19" t="s">
        <v>246</v>
      </c>
      <c r="BM328" s="217" t="s">
        <v>533</v>
      </c>
    </row>
    <row r="329" spans="1:47" s="2" customFormat="1" ht="12">
      <c r="A329" s="40"/>
      <c r="B329" s="41"/>
      <c r="C329" s="42"/>
      <c r="D329" s="219" t="s">
        <v>134</v>
      </c>
      <c r="E329" s="42"/>
      <c r="F329" s="220" t="s">
        <v>534</v>
      </c>
      <c r="G329" s="42"/>
      <c r="H329" s="42"/>
      <c r="I329" s="221"/>
      <c r="J329" s="42"/>
      <c r="K329" s="42"/>
      <c r="L329" s="46"/>
      <c r="M329" s="222"/>
      <c r="N329" s="223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134</v>
      </c>
      <c r="AU329" s="19" t="s">
        <v>81</v>
      </c>
    </row>
    <row r="330" spans="1:47" s="2" customFormat="1" ht="12">
      <c r="A330" s="40"/>
      <c r="B330" s="41"/>
      <c r="C330" s="42"/>
      <c r="D330" s="224" t="s">
        <v>136</v>
      </c>
      <c r="E330" s="42"/>
      <c r="F330" s="225" t="s">
        <v>535</v>
      </c>
      <c r="G330" s="42"/>
      <c r="H330" s="42"/>
      <c r="I330" s="221"/>
      <c r="J330" s="42"/>
      <c r="K330" s="42"/>
      <c r="L330" s="46"/>
      <c r="M330" s="222"/>
      <c r="N330" s="223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136</v>
      </c>
      <c r="AU330" s="19" t="s">
        <v>81</v>
      </c>
    </row>
    <row r="331" spans="1:63" s="12" customFormat="1" ht="22.8" customHeight="1">
      <c r="A331" s="12"/>
      <c r="B331" s="190"/>
      <c r="C331" s="191"/>
      <c r="D331" s="192" t="s">
        <v>70</v>
      </c>
      <c r="E331" s="204" t="s">
        <v>536</v>
      </c>
      <c r="F331" s="204" t="s">
        <v>537</v>
      </c>
      <c r="G331" s="191"/>
      <c r="H331" s="191"/>
      <c r="I331" s="194"/>
      <c r="J331" s="205">
        <f>BK331</f>
        <v>0</v>
      </c>
      <c r="K331" s="191"/>
      <c r="L331" s="196"/>
      <c r="M331" s="197"/>
      <c r="N331" s="198"/>
      <c r="O331" s="198"/>
      <c r="P331" s="199">
        <f>SUM(P332:P400)</f>
        <v>0</v>
      </c>
      <c r="Q331" s="198"/>
      <c r="R331" s="199">
        <f>SUM(R332:R400)</f>
        <v>0.37411395999999997</v>
      </c>
      <c r="S331" s="198"/>
      <c r="T331" s="200">
        <f>SUM(T332:T400)</f>
        <v>0.59094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01" t="s">
        <v>81</v>
      </c>
      <c r="AT331" s="202" t="s">
        <v>70</v>
      </c>
      <c r="AU331" s="202" t="s">
        <v>79</v>
      </c>
      <c r="AY331" s="201" t="s">
        <v>124</v>
      </c>
      <c r="BK331" s="203">
        <f>SUM(BK332:BK400)</f>
        <v>0</v>
      </c>
    </row>
    <row r="332" spans="1:65" s="2" customFormat="1" ht="24.15" customHeight="1">
      <c r="A332" s="40"/>
      <c r="B332" s="41"/>
      <c r="C332" s="206" t="s">
        <v>538</v>
      </c>
      <c r="D332" s="206" t="s">
        <v>127</v>
      </c>
      <c r="E332" s="207" t="s">
        <v>539</v>
      </c>
      <c r="F332" s="208" t="s">
        <v>540</v>
      </c>
      <c r="G332" s="209" t="s">
        <v>130</v>
      </c>
      <c r="H332" s="210">
        <v>196.98</v>
      </c>
      <c r="I332" s="211"/>
      <c r="J332" s="212">
        <f>ROUND(I332*H332,2)</f>
        <v>0</v>
      </c>
      <c r="K332" s="208" t="s">
        <v>131</v>
      </c>
      <c r="L332" s="46"/>
      <c r="M332" s="213" t="s">
        <v>19</v>
      </c>
      <c r="N332" s="214" t="s">
        <v>42</v>
      </c>
      <c r="O332" s="86"/>
      <c r="P332" s="215">
        <f>O332*H332</f>
        <v>0</v>
      </c>
      <c r="Q332" s="215">
        <v>0</v>
      </c>
      <c r="R332" s="215">
        <f>Q332*H332</f>
        <v>0</v>
      </c>
      <c r="S332" s="215">
        <v>0</v>
      </c>
      <c r="T332" s="216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17" t="s">
        <v>246</v>
      </c>
      <c r="AT332" s="217" t="s">
        <v>127</v>
      </c>
      <c r="AU332" s="217" t="s">
        <v>81</v>
      </c>
      <c r="AY332" s="19" t="s">
        <v>124</v>
      </c>
      <c r="BE332" s="218">
        <f>IF(N332="základní",J332,0)</f>
        <v>0</v>
      </c>
      <c r="BF332" s="218">
        <f>IF(N332="snížená",J332,0)</f>
        <v>0</v>
      </c>
      <c r="BG332" s="218">
        <f>IF(N332="zákl. přenesená",J332,0)</f>
        <v>0</v>
      </c>
      <c r="BH332" s="218">
        <f>IF(N332="sníž. přenesená",J332,0)</f>
        <v>0</v>
      </c>
      <c r="BI332" s="218">
        <f>IF(N332="nulová",J332,0)</f>
        <v>0</v>
      </c>
      <c r="BJ332" s="19" t="s">
        <v>79</v>
      </c>
      <c r="BK332" s="218">
        <f>ROUND(I332*H332,2)</f>
        <v>0</v>
      </c>
      <c r="BL332" s="19" t="s">
        <v>246</v>
      </c>
      <c r="BM332" s="217" t="s">
        <v>541</v>
      </c>
    </row>
    <row r="333" spans="1:47" s="2" customFormat="1" ht="12">
      <c r="A333" s="40"/>
      <c r="B333" s="41"/>
      <c r="C333" s="42"/>
      <c r="D333" s="219" t="s">
        <v>134</v>
      </c>
      <c r="E333" s="42"/>
      <c r="F333" s="220" t="s">
        <v>542</v>
      </c>
      <c r="G333" s="42"/>
      <c r="H333" s="42"/>
      <c r="I333" s="221"/>
      <c r="J333" s="42"/>
      <c r="K333" s="42"/>
      <c r="L333" s="46"/>
      <c r="M333" s="222"/>
      <c r="N333" s="223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134</v>
      </c>
      <c r="AU333" s="19" t="s">
        <v>81</v>
      </c>
    </row>
    <row r="334" spans="1:47" s="2" customFormat="1" ht="12">
      <c r="A334" s="40"/>
      <c r="B334" s="41"/>
      <c r="C334" s="42"/>
      <c r="D334" s="224" t="s">
        <v>136</v>
      </c>
      <c r="E334" s="42"/>
      <c r="F334" s="225" t="s">
        <v>543</v>
      </c>
      <c r="G334" s="42"/>
      <c r="H334" s="42"/>
      <c r="I334" s="221"/>
      <c r="J334" s="42"/>
      <c r="K334" s="42"/>
      <c r="L334" s="46"/>
      <c r="M334" s="222"/>
      <c r="N334" s="223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136</v>
      </c>
      <c r="AU334" s="19" t="s">
        <v>81</v>
      </c>
    </row>
    <row r="335" spans="1:51" s="13" customFormat="1" ht="12">
      <c r="A335" s="13"/>
      <c r="B335" s="226"/>
      <c r="C335" s="227"/>
      <c r="D335" s="219" t="s">
        <v>138</v>
      </c>
      <c r="E335" s="228" t="s">
        <v>19</v>
      </c>
      <c r="F335" s="229" t="s">
        <v>544</v>
      </c>
      <c r="G335" s="227"/>
      <c r="H335" s="230">
        <v>17.935</v>
      </c>
      <c r="I335" s="231"/>
      <c r="J335" s="227"/>
      <c r="K335" s="227"/>
      <c r="L335" s="232"/>
      <c r="M335" s="233"/>
      <c r="N335" s="234"/>
      <c r="O335" s="234"/>
      <c r="P335" s="234"/>
      <c r="Q335" s="234"/>
      <c r="R335" s="234"/>
      <c r="S335" s="234"/>
      <c r="T335" s="23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6" t="s">
        <v>138</v>
      </c>
      <c r="AU335" s="236" t="s">
        <v>81</v>
      </c>
      <c r="AV335" s="13" t="s">
        <v>81</v>
      </c>
      <c r="AW335" s="13" t="s">
        <v>33</v>
      </c>
      <c r="AX335" s="13" t="s">
        <v>71</v>
      </c>
      <c r="AY335" s="236" t="s">
        <v>124</v>
      </c>
    </row>
    <row r="336" spans="1:51" s="13" customFormat="1" ht="12">
      <c r="A336" s="13"/>
      <c r="B336" s="226"/>
      <c r="C336" s="227"/>
      <c r="D336" s="219" t="s">
        <v>138</v>
      </c>
      <c r="E336" s="228" t="s">
        <v>19</v>
      </c>
      <c r="F336" s="229" t="s">
        <v>545</v>
      </c>
      <c r="G336" s="227"/>
      <c r="H336" s="230">
        <v>17.055</v>
      </c>
      <c r="I336" s="231"/>
      <c r="J336" s="227"/>
      <c r="K336" s="227"/>
      <c r="L336" s="232"/>
      <c r="M336" s="233"/>
      <c r="N336" s="234"/>
      <c r="O336" s="234"/>
      <c r="P336" s="234"/>
      <c r="Q336" s="234"/>
      <c r="R336" s="234"/>
      <c r="S336" s="234"/>
      <c r="T336" s="23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6" t="s">
        <v>138</v>
      </c>
      <c r="AU336" s="236" t="s">
        <v>81</v>
      </c>
      <c r="AV336" s="13" t="s">
        <v>81</v>
      </c>
      <c r="AW336" s="13" t="s">
        <v>33</v>
      </c>
      <c r="AX336" s="13" t="s">
        <v>71</v>
      </c>
      <c r="AY336" s="236" t="s">
        <v>124</v>
      </c>
    </row>
    <row r="337" spans="1:51" s="13" customFormat="1" ht="12">
      <c r="A337" s="13"/>
      <c r="B337" s="226"/>
      <c r="C337" s="227"/>
      <c r="D337" s="219" t="s">
        <v>138</v>
      </c>
      <c r="E337" s="228" t="s">
        <v>19</v>
      </c>
      <c r="F337" s="229" t="s">
        <v>546</v>
      </c>
      <c r="G337" s="227"/>
      <c r="H337" s="230">
        <v>29.633</v>
      </c>
      <c r="I337" s="231"/>
      <c r="J337" s="227"/>
      <c r="K337" s="227"/>
      <c r="L337" s="232"/>
      <c r="M337" s="233"/>
      <c r="N337" s="234"/>
      <c r="O337" s="234"/>
      <c r="P337" s="234"/>
      <c r="Q337" s="234"/>
      <c r="R337" s="234"/>
      <c r="S337" s="234"/>
      <c r="T337" s="235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6" t="s">
        <v>138</v>
      </c>
      <c r="AU337" s="236" t="s">
        <v>81</v>
      </c>
      <c r="AV337" s="13" t="s">
        <v>81</v>
      </c>
      <c r="AW337" s="13" t="s">
        <v>33</v>
      </c>
      <c r="AX337" s="13" t="s">
        <v>71</v>
      </c>
      <c r="AY337" s="236" t="s">
        <v>124</v>
      </c>
    </row>
    <row r="338" spans="1:51" s="13" customFormat="1" ht="12">
      <c r="A338" s="13"/>
      <c r="B338" s="226"/>
      <c r="C338" s="227"/>
      <c r="D338" s="219" t="s">
        <v>138</v>
      </c>
      <c r="E338" s="228" t="s">
        <v>19</v>
      </c>
      <c r="F338" s="229" t="s">
        <v>547</v>
      </c>
      <c r="G338" s="227"/>
      <c r="H338" s="230">
        <v>15.292</v>
      </c>
      <c r="I338" s="231"/>
      <c r="J338" s="227"/>
      <c r="K338" s="227"/>
      <c r="L338" s="232"/>
      <c r="M338" s="233"/>
      <c r="N338" s="234"/>
      <c r="O338" s="234"/>
      <c r="P338" s="234"/>
      <c r="Q338" s="234"/>
      <c r="R338" s="234"/>
      <c r="S338" s="234"/>
      <c r="T338" s="23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6" t="s">
        <v>138</v>
      </c>
      <c r="AU338" s="236" t="s">
        <v>81</v>
      </c>
      <c r="AV338" s="13" t="s">
        <v>81</v>
      </c>
      <c r="AW338" s="13" t="s">
        <v>33</v>
      </c>
      <c r="AX338" s="13" t="s">
        <v>71</v>
      </c>
      <c r="AY338" s="236" t="s">
        <v>124</v>
      </c>
    </row>
    <row r="339" spans="1:51" s="13" customFormat="1" ht="12">
      <c r="A339" s="13"/>
      <c r="B339" s="226"/>
      <c r="C339" s="227"/>
      <c r="D339" s="219" t="s">
        <v>138</v>
      </c>
      <c r="E339" s="228" t="s">
        <v>19</v>
      </c>
      <c r="F339" s="229" t="s">
        <v>548</v>
      </c>
      <c r="G339" s="227"/>
      <c r="H339" s="230">
        <v>14.518</v>
      </c>
      <c r="I339" s="231"/>
      <c r="J339" s="227"/>
      <c r="K339" s="227"/>
      <c r="L339" s="232"/>
      <c r="M339" s="233"/>
      <c r="N339" s="234"/>
      <c r="O339" s="234"/>
      <c r="P339" s="234"/>
      <c r="Q339" s="234"/>
      <c r="R339" s="234"/>
      <c r="S339" s="234"/>
      <c r="T339" s="23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6" t="s">
        <v>138</v>
      </c>
      <c r="AU339" s="236" t="s">
        <v>81</v>
      </c>
      <c r="AV339" s="13" t="s">
        <v>81</v>
      </c>
      <c r="AW339" s="13" t="s">
        <v>33</v>
      </c>
      <c r="AX339" s="13" t="s">
        <v>71</v>
      </c>
      <c r="AY339" s="236" t="s">
        <v>124</v>
      </c>
    </row>
    <row r="340" spans="1:51" s="13" customFormat="1" ht="12">
      <c r="A340" s="13"/>
      <c r="B340" s="226"/>
      <c r="C340" s="227"/>
      <c r="D340" s="219" t="s">
        <v>138</v>
      </c>
      <c r="E340" s="228" t="s">
        <v>19</v>
      </c>
      <c r="F340" s="229" t="s">
        <v>549</v>
      </c>
      <c r="G340" s="227"/>
      <c r="H340" s="230">
        <v>14.793</v>
      </c>
      <c r="I340" s="231"/>
      <c r="J340" s="227"/>
      <c r="K340" s="227"/>
      <c r="L340" s="232"/>
      <c r="M340" s="233"/>
      <c r="N340" s="234"/>
      <c r="O340" s="234"/>
      <c r="P340" s="234"/>
      <c r="Q340" s="234"/>
      <c r="R340" s="234"/>
      <c r="S340" s="234"/>
      <c r="T340" s="23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6" t="s">
        <v>138</v>
      </c>
      <c r="AU340" s="236" t="s">
        <v>81</v>
      </c>
      <c r="AV340" s="13" t="s">
        <v>81</v>
      </c>
      <c r="AW340" s="13" t="s">
        <v>33</v>
      </c>
      <c r="AX340" s="13" t="s">
        <v>71</v>
      </c>
      <c r="AY340" s="236" t="s">
        <v>124</v>
      </c>
    </row>
    <row r="341" spans="1:51" s="13" customFormat="1" ht="12">
      <c r="A341" s="13"/>
      <c r="B341" s="226"/>
      <c r="C341" s="227"/>
      <c r="D341" s="219" t="s">
        <v>138</v>
      </c>
      <c r="E341" s="228" t="s">
        <v>19</v>
      </c>
      <c r="F341" s="229" t="s">
        <v>550</v>
      </c>
      <c r="G341" s="227"/>
      <c r="H341" s="230">
        <v>14.566</v>
      </c>
      <c r="I341" s="231"/>
      <c r="J341" s="227"/>
      <c r="K341" s="227"/>
      <c r="L341" s="232"/>
      <c r="M341" s="233"/>
      <c r="N341" s="234"/>
      <c r="O341" s="234"/>
      <c r="P341" s="234"/>
      <c r="Q341" s="234"/>
      <c r="R341" s="234"/>
      <c r="S341" s="234"/>
      <c r="T341" s="23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6" t="s">
        <v>138</v>
      </c>
      <c r="AU341" s="236" t="s">
        <v>81</v>
      </c>
      <c r="AV341" s="13" t="s">
        <v>81</v>
      </c>
      <c r="AW341" s="13" t="s">
        <v>33</v>
      </c>
      <c r="AX341" s="13" t="s">
        <v>71</v>
      </c>
      <c r="AY341" s="236" t="s">
        <v>124</v>
      </c>
    </row>
    <row r="342" spans="1:51" s="13" customFormat="1" ht="12">
      <c r="A342" s="13"/>
      <c r="B342" s="226"/>
      <c r="C342" s="227"/>
      <c r="D342" s="219" t="s">
        <v>138</v>
      </c>
      <c r="E342" s="228" t="s">
        <v>19</v>
      </c>
      <c r="F342" s="229" t="s">
        <v>551</v>
      </c>
      <c r="G342" s="227"/>
      <c r="H342" s="230">
        <v>14.841</v>
      </c>
      <c r="I342" s="231"/>
      <c r="J342" s="227"/>
      <c r="K342" s="227"/>
      <c r="L342" s="232"/>
      <c r="M342" s="233"/>
      <c r="N342" s="234"/>
      <c r="O342" s="234"/>
      <c r="P342" s="234"/>
      <c r="Q342" s="234"/>
      <c r="R342" s="234"/>
      <c r="S342" s="234"/>
      <c r="T342" s="23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6" t="s">
        <v>138</v>
      </c>
      <c r="AU342" s="236" t="s">
        <v>81</v>
      </c>
      <c r="AV342" s="13" t="s">
        <v>81</v>
      </c>
      <c r="AW342" s="13" t="s">
        <v>33</v>
      </c>
      <c r="AX342" s="13" t="s">
        <v>71</v>
      </c>
      <c r="AY342" s="236" t="s">
        <v>124</v>
      </c>
    </row>
    <row r="343" spans="1:51" s="13" customFormat="1" ht="12">
      <c r="A343" s="13"/>
      <c r="B343" s="226"/>
      <c r="C343" s="227"/>
      <c r="D343" s="219" t="s">
        <v>138</v>
      </c>
      <c r="E343" s="228" t="s">
        <v>19</v>
      </c>
      <c r="F343" s="229" t="s">
        <v>552</v>
      </c>
      <c r="G343" s="227"/>
      <c r="H343" s="230">
        <v>14.566</v>
      </c>
      <c r="I343" s="231"/>
      <c r="J343" s="227"/>
      <c r="K343" s="227"/>
      <c r="L343" s="232"/>
      <c r="M343" s="233"/>
      <c r="N343" s="234"/>
      <c r="O343" s="234"/>
      <c r="P343" s="234"/>
      <c r="Q343" s="234"/>
      <c r="R343" s="234"/>
      <c r="S343" s="234"/>
      <c r="T343" s="23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6" t="s">
        <v>138</v>
      </c>
      <c r="AU343" s="236" t="s">
        <v>81</v>
      </c>
      <c r="AV343" s="13" t="s">
        <v>81</v>
      </c>
      <c r="AW343" s="13" t="s">
        <v>33</v>
      </c>
      <c r="AX343" s="13" t="s">
        <v>71</v>
      </c>
      <c r="AY343" s="236" t="s">
        <v>124</v>
      </c>
    </row>
    <row r="344" spans="1:51" s="13" customFormat="1" ht="12">
      <c r="A344" s="13"/>
      <c r="B344" s="226"/>
      <c r="C344" s="227"/>
      <c r="D344" s="219" t="s">
        <v>138</v>
      </c>
      <c r="E344" s="228" t="s">
        <v>19</v>
      </c>
      <c r="F344" s="229" t="s">
        <v>553</v>
      </c>
      <c r="G344" s="227"/>
      <c r="H344" s="230">
        <v>14.841</v>
      </c>
      <c r="I344" s="231"/>
      <c r="J344" s="227"/>
      <c r="K344" s="227"/>
      <c r="L344" s="232"/>
      <c r="M344" s="233"/>
      <c r="N344" s="234"/>
      <c r="O344" s="234"/>
      <c r="P344" s="234"/>
      <c r="Q344" s="234"/>
      <c r="R344" s="234"/>
      <c r="S344" s="234"/>
      <c r="T344" s="23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6" t="s">
        <v>138</v>
      </c>
      <c r="AU344" s="236" t="s">
        <v>81</v>
      </c>
      <c r="AV344" s="13" t="s">
        <v>81</v>
      </c>
      <c r="AW344" s="13" t="s">
        <v>33</v>
      </c>
      <c r="AX344" s="13" t="s">
        <v>71</v>
      </c>
      <c r="AY344" s="236" t="s">
        <v>124</v>
      </c>
    </row>
    <row r="345" spans="1:51" s="13" customFormat="1" ht="12">
      <c r="A345" s="13"/>
      <c r="B345" s="226"/>
      <c r="C345" s="227"/>
      <c r="D345" s="219" t="s">
        <v>138</v>
      </c>
      <c r="E345" s="228" t="s">
        <v>19</v>
      </c>
      <c r="F345" s="229" t="s">
        <v>554</v>
      </c>
      <c r="G345" s="227"/>
      <c r="H345" s="230">
        <v>14.47</v>
      </c>
      <c r="I345" s="231"/>
      <c r="J345" s="227"/>
      <c r="K345" s="227"/>
      <c r="L345" s="232"/>
      <c r="M345" s="233"/>
      <c r="N345" s="234"/>
      <c r="O345" s="234"/>
      <c r="P345" s="234"/>
      <c r="Q345" s="234"/>
      <c r="R345" s="234"/>
      <c r="S345" s="234"/>
      <c r="T345" s="23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6" t="s">
        <v>138</v>
      </c>
      <c r="AU345" s="236" t="s">
        <v>81</v>
      </c>
      <c r="AV345" s="13" t="s">
        <v>81</v>
      </c>
      <c r="AW345" s="13" t="s">
        <v>33</v>
      </c>
      <c r="AX345" s="13" t="s">
        <v>71</v>
      </c>
      <c r="AY345" s="236" t="s">
        <v>124</v>
      </c>
    </row>
    <row r="346" spans="1:51" s="13" customFormat="1" ht="12">
      <c r="A346" s="13"/>
      <c r="B346" s="226"/>
      <c r="C346" s="227"/>
      <c r="D346" s="219" t="s">
        <v>138</v>
      </c>
      <c r="E346" s="228" t="s">
        <v>19</v>
      </c>
      <c r="F346" s="229" t="s">
        <v>555</v>
      </c>
      <c r="G346" s="227"/>
      <c r="H346" s="230">
        <v>14.47</v>
      </c>
      <c r="I346" s="231"/>
      <c r="J346" s="227"/>
      <c r="K346" s="227"/>
      <c r="L346" s="232"/>
      <c r="M346" s="233"/>
      <c r="N346" s="234"/>
      <c r="O346" s="234"/>
      <c r="P346" s="234"/>
      <c r="Q346" s="234"/>
      <c r="R346" s="234"/>
      <c r="S346" s="234"/>
      <c r="T346" s="235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6" t="s">
        <v>138</v>
      </c>
      <c r="AU346" s="236" t="s">
        <v>81</v>
      </c>
      <c r="AV346" s="13" t="s">
        <v>81</v>
      </c>
      <c r="AW346" s="13" t="s">
        <v>33</v>
      </c>
      <c r="AX346" s="13" t="s">
        <v>71</v>
      </c>
      <c r="AY346" s="236" t="s">
        <v>124</v>
      </c>
    </row>
    <row r="347" spans="1:51" s="14" customFormat="1" ht="12">
      <c r="A347" s="14"/>
      <c r="B347" s="237"/>
      <c r="C347" s="238"/>
      <c r="D347" s="219" t="s">
        <v>138</v>
      </c>
      <c r="E347" s="239" t="s">
        <v>19</v>
      </c>
      <c r="F347" s="240" t="s">
        <v>154</v>
      </c>
      <c r="G347" s="238"/>
      <c r="H347" s="241">
        <v>196.98</v>
      </c>
      <c r="I347" s="242"/>
      <c r="J347" s="238"/>
      <c r="K347" s="238"/>
      <c r="L347" s="243"/>
      <c r="M347" s="244"/>
      <c r="N347" s="245"/>
      <c r="O347" s="245"/>
      <c r="P347" s="245"/>
      <c r="Q347" s="245"/>
      <c r="R347" s="245"/>
      <c r="S347" s="245"/>
      <c r="T347" s="246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7" t="s">
        <v>138</v>
      </c>
      <c r="AU347" s="247" t="s">
        <v>81</v>
      </c>
      <c r="AV347" s="14" t="s">
        <v>132</v>
      </c>
      <c r="AW347" s="14" t="s">
        <v>33</v>
      </c>
      <c r="AX347" s="14" t="s">
        <v>79</v>
      </c>
      <c r="AY347" s="247" t="s">
        <v>124</v>
      </c>
    </row>
    <row r="348" spans="1:65" s="2" customFormat="1" ht="16.5" customHeight="1">
      <c r="A348" s="40"/>
      <c r="B348" s="41"/>
      <c r="C348" s="206" t="s">
        <v>556</v>
      </c>
      <c r="D348" s="206" t="s">
        <v>127</v>
      </c>
      <c r="E348" s="207" t="s">
        <v>557</v>
      </c>
      <c r="F348" s="208" t="s">
        <v>558</v>
      </c>
      <c r="G348" s="209" t="s">
        <v>130</v>
      </c>
      <c r="H348" s="210">
        <v>196.98</v>
      </c>
      <c r="I348" s="211"/>
      <c r="J348" s="212">
        <f>ROUND(I348*H348,2)</f>
        <v>0</v>
      </c>
      <c r="K348" s="208" t="s">
        <v>131</v>
      </c>
      <c r="L348" s="46"/>
      <c r="M348" s="213" t="s">
        <v>19</v>
      </c>
      <c r="N348" s="214" t="s">
        <v>42</v>
      </c>
      <c r="O348" s="86"/>
      <c r="P348" s="215">
        <f>O348*H348</f>
        <v>0</v>
      </c>
      <c r="Q348" s="215">
        <v>0</v>
      </c>
      <c r="R348" s="215">
        <f>Q348*H348</f>
        <v>0</v>
      </c>
      <c r="S348" s="215">
        <v>0</v>
      </c>
      <c r="T348" s="21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7" t="s">
        <v>246</v>
      </c>
      <c r="AT348" s="217" t="s">
        <v>127</v>
      </c>
      <c r="AU348" s="217" t="s">
        <v>81</v>
      </c>
      <c r="AY348" s="19" t="s">
        <v>124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9" t="s">
        <v>79</v>
      </c>
      <c r="BK348" s="218">
        <f>ROUND(I348*H348,2)</f>
        <v>0</v>
      </c>
      <c r="BL348" s="19" t="s">
        <v>246</v>
      </c>
      <c r="BM348" s="217" t="s">
        <v>559</v>
      </c>
    </row>
    <row r="349" spans="1:47" s="2" customFormat="1" ht="12">
      <c r="A349" s="40"/>
      <c r="B349" s="41"/>
      <c r="C349" s="42"/>
      <c r="D349" s="219" t="s">
        <v>134</v>
      </c>
      <c r="E349" s="42"/>
      <c r="F349" s="220" t="s">
        <v>560</v>
      </c>
      <c r="G349" s="42"/>
      <c r="H349" s="42"/>
      <c r="I349" s="221"/>
      <c r="J349" s="42"/>
      <c r="K349" s="42"/>
      <c r="L349" s="46"/>
      <c r="M349" s="222"/>
      <c r="N349" s="223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134</v>
      </c>
      <c r="AU349" s="19" t="s">
        <v>81</v>
      </c>
    </row>
    <row r="350" spans="1:47" s="2" customFormat="1" ht="12">
      <c r="A350" s="40"/>
      <c r="B350" s="41"/>
      <c r="C350" s="42"/>
      <c r="D350" s="224" t="s">
        <v>136</v>
      </c>
      <c r="E350" s="42"/>
      <c r="F350" s="225" t="s">
        <v>561</v>
      </c>
      <c r="G350" s="42"/>
      <c r="H350" s="42"/>
      <c r="I350" s="221"/>
      <c r="J350" s="42"/>
      <c r="K350" s="42"/>
      <c r="L350" s="46"/>
      <c r="M350" s="222"/>
      <c r="N350" s="223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136</v>
      </c>
      <c r="AU350" s="19" t="s">
        <v>81</v>
      </c>
    </row>
    <row r="351" spans="1:65" s="2" customFormat="1" ht="24.15" customHeight="1">
      <c r="A351" s="40"/>
      <c r="B351" s="41"/>
      <c r="C351" s="206" t="s">
        <v>562</v>
      </c>
      <c r="D351" s="206" t="s">
        <v>127</v>
      </c>
      <c r="E351" s="207" t="s">
        <v>563</v>
      </c>
      <c r="F351" s="208" t="s">
        <v>564</v>
      </c>
      <c r="G351" s="209" t="s">
        <v>130</v>
      </c>
      <c r="H351" s="210">
        <v>207.283</v>
      </c>
      <c r="I351" s="211"/>
      <c r="J351" s="212">
        <f>ROUND(I351*H351,2)</f>
        <v>0</v>
      </c>
      <c r="K351" s="208" t="s">
        <v>131</v>
      </c>
      <c r="L351" s="46"/>
      <c r="M351" s="213" t="s">
        <v>19</v>
      </c>
      <c r="N351" s="214" t="s">
        <v>42</v>
      </c>
      <c r="O351" s="86"/>
      <c r="P351" s="215">
        <f>O351*H351</f>
        <v>0</v>
      </c>
      <c r="Q351" s="215">
        <v>0.0002</v>
      </c>
      <c r="R351" s="215">
        <f>Q351*H351</f>
        <v>0.041456599999999996</v>
      </c>
      <c r="S351" s="215">
        <v>0</v>
      </c>
      <c r="T351" s="216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7" t="s">
        <v>246</v>
      </c>
      <c r="AT351" s="217" t="s">
        <v>127</v>
      </c>
      <c r="AU351" s="217" t="s">
        <v>81</v>
      </c>
      <c r="AY351" s="19" t="s">
        <v>124</v>
      </c>
      <c r="BE351" s="218">
        <f>IF(N351="základní",J351,0)</f>
        <v>0</v>
      </c>
      <c r="BF351" s="218">
        <f>IF(N351="snížená",J351,0)</f>
        <v>0</v>
      </c>
      <c r="BG351" s="218">
        <f>IF(N351="zákl. přenesená",J351,0)</f>
        <v>0</v>
      </c>
      <c r="BH351" s="218">
        <f>IF(N351="sníž. přenesená",J351,0)</f>
        <v>0</v>
      </c>
      <c r="BI351" s="218">
        <f>IF(N351="nulová",J351,0)</f>
        <v>0</v>
      </c>
      <c r="BJ351" s="19" t="s">
        <v>79</v>
      </c>
      <c r="BK351" s="218">
        <f>ROUND(I351*H351,2)</f>
        <v>0</v>
      </c>
      <c r="BL351" s="19" t="s">
        <v>246</v>
      </c>
      <c r="BM351" s="217" t="s">
        <v>565</v>
      </c>
    </row>
    <row r="352" spans="1:47" s="2" customFormat="1" ht="12">
      <c r="A352" s="40"/>
      <c r="B352" s="41"/>
      <c r="C352" s="42"/>
      <c r="D352" s="219" t="s">
        <v>134</v>
      </c>
      <c r="E352" s="42"/>
      <c r="F352" s="220" t="s">
        <v>566</v>
      </c>
      <c r="G352" s="42"/>
      <c r="H352" s="42"/>
      <c r="I352" s="221"/>
      <c r="J352" s="42"/>
      <c r="K352" s="42"/>
      <c r="L352" s="46"/>
      <c r="M352" s="222"/>
      <c r="N352" s="223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134</v>
      </c>
      <c r="AU352" s="19" t="s">
        <v>81</v>
      </c>
    </row>
    <row r="353" spans="1:47" s="2" customFormat="1" ht="12">
      <c r="A353" s="40"/>
      <c r="B353" s="41"/>
      <c r="C353" s="42"/>
      <c r="D353" s="224" t="s">
        <v>136</v>
      </c>
      <c r="E353" s="42"/>
      <c r="F353" s="225" t="s">
        <v>567</v>
      </c>
      <c r="G353" s="42"/>
      <c r="H353" s="42"/>
      <c r="I353" s="221"/>
      <c r="J353" s="42"/>
      <c r="K353" s="42"/>
      <c r="L353" s="46"/>
      <c r="M353" s="222"/>
      <c r="N353" s="223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136</v>
      </c>
      <c r="AU353" s="19" t="s">
        <v>81</v>
      </c>
    </row>
    <row r="354" spans="1:51" s="13" customFormat="1" ht="12">
      <c r="A354" s="13"/>
      <c r="B354" s="226"/>
      <c r="C354" s="227"/>
      <c r="D354" s="219" t="s">
        <v>138</v>
      </c>
      <c r="E354" s="228" t="s">
        <v>19</v>
      </c>
      <c r="F354" s="229" t="s">
        <v>568</v>
      </c>
      <c r="G354" s="227"/>
      <c r="H354" s="230">
        <v>207.283</v>
      </c>
      <c r="I354" s="231"/>
      <c r="J354" s="227"/>
      <c r="K354" s="227"/>
      <c r="L354" s="232"/>
      <c r="M354" s="233"/>
      <c r="N354" s="234"/>
      <c r="O354" s="234"/>
      <c r="P354" s="234"/>
      <c r="Q354" s="234"/>
      <c r="R354" s="234"/>
      <c r="S354" s="234"/>
      <c r="T354" s="23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6" t="s">
        <v>138</v>
      </c>
      <c r="AU354" s="236" t="s">
        <v>81</v>
      </c>
      <c r="AV354" s="13" t="s">
        <v>81</v>
      </c>
      <c r="AW354" s="13" t="s">
        <v>33</v>
      </c>
      <c r="AX354" s="13" t="s">
        <v>71</v>
      </c>
      <c r="AY354" s="236" t="s">
        <v>124</v>
      </c>
    </row>
    <row r="355" spans="1:51" s="14" customFormat="1" ht="12">
      <c r="A355" s="14"/>
      <c r="B355" s="237"/>
      <c r="C355" s="238"/>
      <c r="D355" s="219" t="s">
        <v>138</v>
      </c>
      <c r="E355" s="239" t="s">
        <v>19</v>
      </c>
      <c r="F355" s="240" t="s">
        <v>154</v>
      </c>
      <c r="G355" s="238"/>
      <c r="H355" s="241">
        <v>207.283</v>
      </c>
      <c r="I355" s="242"/>
      <c r="J355" s="238"/>
      <c r="K355" s="238"/>
      <c r="L355" s="243"/>
      <c r="M355" s="244"/>
      <c r="N355" s="245"/>
      <c r="O355" s="245"/>
      <c r="P355" s="245"/>
      <c r="Q355" s="245"/>
      <c r="R355" s="245"/>
      <c r="S355" s="245"/>
      <c r="T355" s="246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7" t="s">
        <v>138</v>
      </c>
      <c r="AU355" s="247" t="s">
        <v>81</v>
      </c>
      <c r="AV355" s="14" t="s">
        <v>132</v>
      </c>
      <c r="AW355" s="14" t="s">
        <v>33</v>
      </c>
      <c r="AX355" s="14" t="s">
        <v>79</v>
      </c>
      <c r="AY355" s="247" t="s">
        <v>124</v>
      </c>
    </row>
    <row r="356" spans="1:65" s="2" customFormat="1" ht="24.15" customHeight="1">
      <c r="A356" s="40"/>
      <c r="B356" s="41"/>
      <c r="C356" s="206" t="s">
        <v>569</v>
      </c>
      <c r="D356" s="206" t="s">
        <v>127</v>
      </c>
      <c r="E356" s="207" t="s">
        <v>570</v>
      </c>
      <c r="F356" s="208" t="s">
        <v>571</v>
      </c>
      <c r="G356" s="209" t="s">
        <v>130</v>
      </c>
      <c r="H356" s="210">
        <v>196.98</v>
      </c>
      <c r="I356" s="211"/>
      <c r="J356" s="212">
        <f>ROUND(I356*H356,2)</f>
        <v>0</v>
      </c>
      <c r="K356" s="208" t="s">
        <v>131</v>
      </c>
      <c r="L356" s="46"/>
      <c r="M356" s="213" t="s">
        <v>19</v>
      </c>
      <c r="N356" s="214" t="s">
        <v>42</v>
      </c>
      <c r="O356" s="86"/>
      <c r="P356" s="215">
        <f>O356*H356</f>
        <v>0</v>
      </c>
      <c r="Q356" s="215">
        <v>0</v>
      </c>
      <c r="R356" s="215">
        <f>Q356*H356</f>
        <v>0</v>
      </c>
      <c r="S356" s="215">
        <v>0.003</v>
      </c>
      <c r="T356" s="216">
        <f>S356*H356</f>
        <v>0.59094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17" t="s">
        <v>246</v>
      </c>
      <c r="AT356" s="217" t="s">
        <v>127</v>
      </c>
      <c r="AU356" s="217" t="s">
        <v>81</v>
      </c>
      <c r="AY356" s="19" t="s">
        <v>124</v>
      </c>
      <c r="BE356" s="218">
        <f>IF(N356="základní",J356,0)</f>
        <v>0</v>
      </c>
      <c r="BF356" s="218">
        <f>IF(N356="snížená",J356,0)</f>
        <v>0</v>
      </c>
      <c r="BG356" s="218">
        <f>IF(N356="zákl. přenesená",J356,0)</f>
        <v>0</v>
      </c>
      <c r="BH356" s="218">
        <f>IF(N356="sníž. přenesená",J356,0)</f>
        <v>0</v>
      </c>
      <c r="BI356" s="218">
        <f>IF(N356="nulová",J356,0)</f>
        <v>0</v>
      </c>
      <c r="BJ356" s="19" t="s">
        <v>79</v>
      </c>
      <c r="BK356" s="218">
        <f>ROUND(I356*H356,2)</f>
        <v>0</v>
      </c>
      <c r="BL356" s="19" t="s">
        <v>246</v>
      </c>
      <c r="BM356" s="217" t="s">
        <v>572</v>
      </c>
    </row>
    <row r="357" spans="1:47" s="2" customFormat="1" ht="12">
      <c r="A357" s="40"/>
      <c r="B357" s="41"/>
      <c r="C357" s="42"/>
      <c r="D357" s="219" t="s">
        <v>134</v>
      </c>
      <c r="E357" s="42"/>
      <c r="F357" s="220" t="s">
        <v>573</v>
      </c>
      <c r="G357" s="42"/>
      <c r="H357" s="42"/>
      <c r="I357" s="221"/>
      <c r="J357" s="42"/>
      <c r="K357" s="42"/>
      <c r="L357" s="46"/>
      <c r="M357" s="222"/>
      <c r="N357" s="223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134</v>
      </c>
      <c r="AU357" s="19" t="s">
        <v>81</v>
      </c>
    </row>
    <row r="358" spans="1:47" s="2" customFormat="1" ht="12">
      <c r="A358" s="40"/>
      <c r="B358" s="41"/>
      <c r="C358" s="42"/>
      <c r="D358" s="224" t="s">
        <v>136</v>
      </c>
      <c r="E358" s="42"/>
      <c r="F358" s="225" t="s">
        <v>574</v>
      </c>
      <c r="G358" s="42"/>
      <c r="H358" s="42"/>
      <c r="I358" s="221"/>
      <c r="J358" s="42"/>
      <c r="K358" s="42"/>
      <c r="L358" s="46"/>
      <c r="M358" s="222"/>
      <c r="N358" s="223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136</v>
      </c>
      <c r="AU358" s="19" t="s">
        <v>81</v>
      </c>
    </row>
    <row r="359" spans="1:65" s="2" customFormat="1" ht="16.5" customHeight="1">
      <c r="A359" s="40"/>
      <c r="B359" s="41"/>
      <c r="C359" s="206" t="s">
        <v>575</v>
      </c>
      <c r="D359" s="206" t="s">
        <v>127</v>
      </c>
      <c r="E359" s="207" t="s">
        <v>576</v>
      </c>
      <c r="F359" s="208" t="s">
        <v>577</v>
      </c>
      <c r="G359" s="209" t="s">
        <v>130</v>
      </c>
      <c r="H359" s="210">
        <v>196.98</v>
      </c>
      <c r="I359" s="211"/>
      <c r="J359" s="212">
        <f>ROUND(I359*H359,2)</f>
        <v>0</v>
      </c>
      <c r="K359" s="208" t="s">
        <v>131</v>
      </c>
      <c r="L359" s="46"/>
      <c r="M359" s="213" t="s">
        <v>19</v>
      </c>
      <c r="N359" s="214" t="s">
        <v>42</v>
      </c>
      <c r="O359" s="86"/>
      <c r="P359" s="215">
        <f>O359*H359</f>
        <v>0</v>
      </c>
      <c r="Q359" s="215">
        <v>0.0005</v>
      </c>
      <c r="R359" s="215">
        <f>Q359*H359</f>
        <v>0.09849</v>
      </c>
      <c r="S359" s="215">
        <v>0</v>
      </c>
      <c r="T359" s="216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7" t="s">
        <v>246</v>
      </c>
      <c r="AT359" s="217" t="s">
        <v>127</v>
      </c>
      <c r="AU359" s="217" t="s">
        <v>81</v>
      </c>
      <c r="AY359" s="19" t="s">
        <v>124</v>
      </c>
      <c r="BE359" s="218">
        <f>IF(N359="základní",J359,0)</f>
        <v>0</v>
      </c>
      <c r="BF359" s="218">
        <f>IF(N359="snížená",J359,0)</f>
        <v>0</v>
      </c>
      <c r="BG359" s="218">
        <f>IF(N359="zákl. přenesená",J359,0)</f>
        <v>0</v>
      </c>
      <c r="BH359" s="218">
        <f>IF(N359="sníž. přenesená",J359,0)</f>
        <v>0</v>
      </c>
      <c r="BI359" s="218">
        <f>IF(N359="nulová",J359,0)</f>
        <v>0</v>
      </c>
      <c r="BJ359" s="19" t="s">
        <v>79</v>
      </c>
      <c r="BK359" s="218">
        <f>ROUND(I359*H359,2)</f>
        <v>0</v>
      </c>
      <c r="BL359" s="19" t="s">
        <v>246</v>
      </c>
      <c r="BM359" s="217" t="s">
        <v>578</v>
      </c>
    </row>
    <row r="360" spans="1:47" s="2" customFormat="1" ht="12">
      <c r="A360" s="40"/>
      <c r="B360" s="41"/>
      <c r="C360" s="42"/>
      <c r="D360" s="219" t="s">
        <v>134</v>
      </c>
      <c r="E360" s="42"/>
      <c r="F360" s="220" t="s">
        <v>579</v>
      </c>
      <c r="G360" s="42"/>
      <c r="H360" s="42"/>
      <c r="I360" s="221"/>
      <c r="J360" s="42"/>
      <c r="K360" s="42"/>
      <c r="L360" s="46"/>
      <c r="M360" s="222"/>
      <c r="N360" s="223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134</v>
      </c>
      <c r="AU360" s="19" t="s">
        <v>81</v>
      </c>
    </row>
    <row r="361" spans="1:47" s="2" customFormat="1" ht="12">
      <c r="A361" s="40"/>
      <c r="B361" s="41"/>
      <c r="C361" s="42"/>
      <c r="D361" s="224" t="s">
        <v>136</v>
      </c>
      <c r="E361" s="42"/>
      <c r="F361" s="225" t="s">
        <v>580</v>
      </c>
      <c r="G361" s="42"/>
      <c r="H361" s="42"/>
      <c r="I361" s="221"/>
      <c r="J361" s="42"/>
      <c r="K361" s="42"/>
      <c r="L361" s="46"/>
      <c r="M361" s="222"/>
      <c r="N361" s="223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136</v>
      </c>
      <c r="AU361" s="19" t="s">
        <v>81</v>
      </c>
    </row>
    <row r="362" spans="1:65" s="2" customFormat="1" ht="33" customHeight="1">
      <c r="A362" s="40"/>
      <c r="B362" s="41"/>
      <c r="C362" s="258" t="s">
        <v>581</v>
      </c>
      <c r="D362" s="258" t="s">
        <v>278</v>
      </c>
      <c r="E362" s="259" t="s">
        <v>582</v>
      </c>
      <c r="F362" s="260" t="s">
        <v>583</v>
      </c>
      <c r="G362" s="261" t="s">
        <v>130</v>
      </c>
      <c r="H362" s="262">
        <v>228.011</v>
      </c>
      <c r="I362" s="263"/>
      <c r="J362" s="264">
        <f>ROUND(I362*H362,2)</f>
        <v>0</v>
      </c>
      <c r="K362" s="260" t="s">
        <v>131</v>
      </c>
      <c r="L362" s="265"/>
      <c r="M362" s="266" t="s">
        <v>19</v>
      </c>
      <c r="N362" s="267" t="s">
        <v>42</v>
      </c>
      <c r="O362" s="86"/>
      <c r="P362" s="215">
        <f>O362*H362</f>
        <v>0</v>
      </c>
      <c r="Q362" s="215">
        <v>0.00076</v>
      </c>
      <c r="R362" s="215">
        <f>Q362*H362</f>
        <v>0.17328836</v>
      </c>
      <c r="S362" s="215">
        <v>0</v>
      </c>
      <c r="T362" s="216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7" t="s">
        <v>281</v>
      </c>
      <c r="AT362" s="217" t="s">
        <v>278</v>
      </c>
      <c r="AU362" s="217" t="s">
        <v>81</v>
      </c>
      <c r="AY362" s="19" t="s">
        <v>124</v>
      </c>
      <c r="BE362" s="218">
        <f>IF(N362="základní",J362,0)</f>
        <v>0</v>
      </c>
      <c r="BF362" s="218">
        <f>IF(N362="snížená",J362,0)</f>
        <v>0</v>
      </c>
      <c r="BG362" s="218">
        <f>IF(N362="zákl. přenesená",J362,0)</f>
        <v>0</v>
      </c>
      <c r="BH362" s="218">
        <f>IF(N362="sníž. přenesená",J362,0)</f>
        <v>0</v>
      </c>
      <c r="BI362" s="218">
        <f>IF(N362="nulová",J362,0)</f>
        <v>0</v>
      </c>
      <c r="BJ362" s="19" t="s">
        <v>79</v>
      </c>
      <c r="BK362" s="218">
        <f>ROUND(I362*H362,2)</f>
        <v>0</v>
      </c>
      <c r="BL362" s="19" t="s">
        <v>246</v>
      </c>
      <c r="BM362" s="217" t="s">
        <v>584</v>
      </c>
    </row>
    <row r="363" spans="1:47" s="2" customFormat="1" ht="12">
      <c r="A363" s="40"/>
      <c r="B363" s="41"/>
      <c r="C363" s="42"/>
      <c r="D363" s="219" t="s">
        <v>134</v>
      </c>
      <c r="E363" s="42"/>
      <c r="F363" s="220" t="s">
        <v>583</v>
      </c>
      <c r="G363" s="42"/>
      <c r="H363" s="42"/>
      <c r="I363" s="221"/>
      <c r="J363" s="42"/>
      <c r="K363" s="42"/>
      <c r="L363" s="46"/>
      <c r="M363" s="222"/>
      <c r="N363" s="223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134</v>
      </c>
      <c r="AU363" s="19" t="s">
        <v>81</v>
      </c>
    </row>
    <row r="364" spans="1:51" s="13" customFormat="1" ht="12">
      <c r="A364" s="13"/>
      <c r="B364" s="226"/>
      <c r="C364" s="227"/>
      <c r="D364" s="219" t="s">
        <v>138</v>
      </c>
      <c r="E364" s="228" t="s">
        <v>19</v>
      </c>
      <c r="F364" s="229" t="s">
        <v>585</v>
      </c>
      <c r="G364" s="227"/>
      <c r="H364" s="230">
        <v>207.283</v>
      </c>
      <c r="I364" s="231"/>
      <c r="J364" s="227"/>
      <c r="K364" s="227"/>
      <c r="L364" s="232"/>
      <c r="M364" s="233"/>
      <c r="N364" s="234"/>
      <c r="O364" s="234"/>
      <c r="P364" s="234"/>
      <c r="Q364" s="234"/>
      <c r="R364" s="234"/>
      <c r="S364" s="234"/>
      <c r="T364" s="23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6" t="s">
        <v>138</v>
      </c>
      <c r="AU364" s="236" t="s">
        <v>81</v>
      </c>
      <c r="AV364" s="13" t="s">
        <v>81</v>
      </c>
      <c r="AW364" s="13" t="s">
        <v>33</v>
      </c>
      <c r="AX364" s="13" t="s">
        <v>79</v>
      </c>
      <c r="AY364" s="236" t="s">
        <v>124</v>
      </c>
    </row>
    <row r="365" spans="1:51" s="13" customFormat="1" ht="12">
      <c r="A365" s="13"/>
      <c r="B365" s="226"/>
      <c r="C365" s="227"/>
      <c r="D365" s="219" t="s">
        <v>138</v>
      </c>
      <c r="E365" s="227"/>
      <c r="F365" s="229" t="s">
        <v>586</v>
      </c>
      <c r="G365" s="227"/>
      <c r="H365" s="230">
        <v>228.011</v>
      </c>
      <c r="I365" s="231"/>
      <c r="J365" s="227"/>
      <c r="K365" s="227"/>
      <c r="L365" s="232"/>
      <c r="M365" s="233"/>
      <c r="N365" s="234"/>
      <c r="O365" s="234"/>
      <c r="P365" s="234"/>
      <c r="Q365" s="234"/>
      <c r="R365" s="234"/>
      <c r="S365" s="234"/>
      <c r="T365" s="23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6" t="s">
        <v>138</v>
      </c>
      <c r="AU365" s="236" t="s">
        <v>81</v>
      </c>
      <c r="AV365" s="13" t="s">
        <v>81</v>
      </c>
      <c r="AW365" s="13" t="s">
        <v>4</v>
      </c>
      <c r="AX365" s="13" t="s">
        <v>79</v>
      </c>
      <c r="AY365" s="236" t="s">
        <v>124</v>
      </c>
    </row>
    <row r="366" spans="1:65" s="2" customFormat="1" ht="16.5" customHeight="1">
      <c r="A366" s="40"/>
      <c r="B366" s="41"/>
      <c r="C366" s="206" t="s">
        <v>587</v>
      </c>
      <c r="D366" s="206" t="s">
        <v>127</v>
      </c>
      <c r="E366" s="207" t="s">
        <v>588</v>
      </c>
      <c r="F366" s="208" t="s">
        <v>589</v>
      </c>
      <c r="G366" s="209" t="s">
        <v>468</v>
      </c>
      <c r="H366" s="210">
        <v>187.32</v>
      </c>
      <c r="I366" s="211"/>
      <c r="J366" s="212">
        <f>ROUND(I366*H366,2)</f>
        <v>0</v>
      </c>
      <c r="K366" s="208" t="s">
        <v>131</v>
      </c>
      <c r="L366" s="46"/>
      <c r="M366" s="213" t="s">
        <v>19</v>
      </c>
      <c r="N366" s="214" t="s">
        <v>42</v>
      </c>
      <c r="O366" s="86"/>
      <c r="P366" s="215">
        <f>O366*H366</f>
        <v>0</v>
      </c>
      <c r="Q366" s="215">
        <v>1E-05</v>
      </c>
      <c r="R366" s="215">
        <f>Q366*H366</f>
        <v>0.0018732</v>
      </c>
      <c r="S366" s="215">
        <v>0</v>
      </c>
      <c r="T366" s="216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17" t="s">
        <v>246</v>
      </c>
      <c r="AT366" s="217" t="s">
        <v>127</v>
      </c>
      <c r="AU366" s="217" t="s">
        <v>81</v>
      </c>
      <c r="AY366" s="19" t="s">
        <v>124</v>
      </c>
      <c r="BE366" s="218">
        <f>IF(N366="základní",J366,0)</f>
        <v>0</v>
      </c>
      <c r="BF366" s="218">
        <f>IF(N366="snížená",J366,0)</f>
        <v>0</v>
      </c>
      <c r="BG366" s="218">
        <f>IF(N366="zákl. přenesená",J366,0)</f>
        <v>0</v>
      </c>
      <c r="BH366" s="218">
        <f>IF(N366="sníž. přenesená",J366,0)</f>
        <v>0</v>
      </c>
      <c r="BI366" s="218">
        <f>IF(N366="nulová",J366,0)</f>
        <v>0</v>
      </c>
      <c r="BJ366" s="19" t="s">
        <v>79</v>
      </c>
      <c r="BK366" s="218">
        <f>ROUND(I366*H366,2)</f>
        <v>0</v>
      </c>
      <c r="BL366" s="19" t="s">
        <v>246</v>
      </c>
      <c r="BM366" s="217" t="s">
        <v>590</v>
      </c>
    </row>
    <row r="367" spans="1:47" s="2" customFormat="1" ht="12">
      <c r="A367" s="40"/>
      <c r="B367" s="41"/>
      <c r="C367" s="42"/>
      <c r="D367" s="219" t="s">
        <v>134</v>
      </c>
      <c r="E367" s="42"/>
      <c r="F367" s="220" t="s">
        <v>591</v>
      </c>
      <c r="G367" s="42"/>
      <c r="H367" s="42"/>
      <c r="I367" s="221"/>
      <c r="J367" s="42"/>
      <c r="K367" s="42"/>
      <c r="L367" s="46"/>
      <c r="M367" s="222"/>
      <c r="N367" s="223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134</v>
      </c>
      <c r="AU367" s="19" t="s">
        <v>81</v>
      </c>
    </row>
    <row r="368" spans="1:47" s="2" customFormat="1" ht="12">
      <c r="A368" s="40"/>
      <c r="B368" s="41"/>
      <c r="C368" s="42"/>
      <c r="D368" s="224" t="s">
        <v>136</v>
      </c>
      <c r="E368" s="42"/>
      <c r="F368" s="225" t="s">
        <v>592</v>
      </c>
      <c r="G368" s="42"/>
      <c r="H368" s="42"/>
      <c r="I368" s="221"/>
      <c r="J368" s="42"/>
      <c r="K368" s="42"/>
      <c r="L368" s="46"/>
      <c r="M368" s="222"/>
      <c r="N368" s="223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136</v>
      </c>
      <c r="AU368" s="19" t="s">
        <v>81</v>
      </c>
    </row>
    <row r="369" spans="1:51" s="13" customFormat="1" ht="12">
      <c r="A369" s="13"/>
      <c r="B369" s="226"/>
      <c r="C369" s="227"/>
      <c r="D369" s="219" t="s">
        <v>138</v>
      </c>
      <c r="E369" s="228" t="s">
        <v>19</v>
      </c>
      <c r="F369" s="229" t="s">
        <v>593</v>
      </c>
      <c r="G369" s="227"/>
      <c r="H369" s="230">
        <v>16.14</v>
      </c>
      <c r="I369" s="231"/>
      <c r="J369" s="227"/>
      <c r="K369" s="227"/>
      <c r="L369" s="232"/>
      <c r="M369" s="233"/>
      <c r="N369" s="234"/>
      <c r="O369" s="234"/>
      <c r="P369" s="234"/>
      <c r="Q369" s="234"/>
      <c r="R369" s="234"/>
      <c r="S369" s="234"/>
      <c r="T369" s="23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6" t="s">
        <v>138</v>
      </c>
      <c r="AU369" s="236" t="s">
        <v>81</v>
      </c>
      <c r="AV369" s="13" t="s">
        <v>81</v>
      </c>
      <c r="AW369" s="13" t="s">
        <v>33</v>
      </c>
      <c r="AX369" s="13" t="s">
        <v>71</v>
      </c>
      <c r="AY369" s="236" t="s">
        <v>124</v>
      </c>
    </row>
    <row r="370" spans="1:51" s="13" customFormat="1" ht="12">
      <c r="A370" s="13"/>
      <c r="B370" s="226"/>
      <c r="C370" s="227"/>
      <c r="D370" s="219" t="s">
        <v>138</v>
      </c>
      <c r="E370" s="228" t="s">
        <v>19</v>
      </c>
      <c r="F370" s="229" t="s">
        <v>594</v>
      </c>
      <c r="G370" s="227"/>
      <c r="H370" s="230">
        <v>15.72</v>
      </c>
      <c r="I370" s="231"/>
      <c r="J370" s="227"/>
      <c r="K370" s="227"/>
      <c r="L370" s="232"/>
      <c r="M370" s="233"/>
      <c r="N370" s="234"/>
      <c r="O370" s="234"/>
      <c r="P370" s="234"/>
      <c r="Q370" s="234"/>
      <c r="R370" s="234"/>
      <c r="S370" s="234"/>
      <c r="T370" s="23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6" t="s">
        <v>138</v>
      </c>
      <c r="AU370" s="236" t="s">
        <v>81</v>
      </c>
      <c r="AV370" s="13" t="s">
        <v>81</v>
      </c>
      <c r="AW370" s="13" t="s">
        <v>33</v>
      </c>
      <c r="AX370" s="13" t="s">
        <v>71</v>
      </c>
      <c r="AY370" s="236" t="s">
        <v>124</v>
      </c>
    </row>
    <row r="371" spans="1:51" s="13" customFormat="1" ht="12">
      <c r="A371" s="13"/>
      <c r="B371" s="226"/>
      <c r="C371" s="227"/>
      <c r="D371" s="219" t="s">
        <v>138</v>
      </c>
      <c r="E371" s="228" t="s">
        <v>19</v>
      </c>
      <c r="F371" s="229" t="s">
        <v>595</v>
      </c>
      <c r="G371" s="227"/>
      <c r="H371" s="230">
        <v>21.1</v>
      </c>
      <c r="I371" s="231"/>
      <c r="J371" s="227"/>
      <c r="K371" s="227"/>
      <c r="L371" s="232"/>
      <c r="M371" s="233"/>
      <c r="N371" s="234"/>
      <c r="O371" s="234"/>
      <c r="P371" s="234"/>
      <c r="Q371" s="234"/>
      <c r="R371" s="234"/>
      <c r="S371" s="234"/>
      <c r="T371" s="23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6" t="s">
        <v>138</v>
      </c>
      <c r="AU371" s="236" t="s">
        <v>81</v>
      </c>
      <c r="AV371" s="13" t="s">
        <v>81</v>
      </c>
      <c r="AW371" s="13" t="s">
        <v>33</v>
      </c>
      <c r="AX371" s="13" t="s">
        <v>71</v>
      </c>
      <c r="AY371" s="236" t="s">
        <v>124</v>
      </c>
    </row>
    <row r="372" spans="1:51" s="13" customFormat="1" ht="12">
      <c r="A372" s="13"/>
      <c r="B372" s="226"/>
      <c r="C372" s="227"/>
      <c r="D372" s="219" t="s">
        <v>138</v>
      </c>
      <c r="E372" s="228" t="s">
        <v>19</v>
      </c>
      <c r="F372" s="229" t="s">
        <v>596</v>
      </c>
      <c r="G372" s="227"/>
      <c r="H372" s="230">
        <v>15.22</v>
      </c>
      <c r="I372" s="231"/>
      <c r="J372" s="227"/>
      <c r="K372" s="227"/>
      <c r="L372" s="232"/>
      <c r="M372" s="233"/>
      <c r="N372" s="234"/>
      <c r="O372" s="234"/>
      <c r="P372" s="234"/>
      <c r="Q372" s="234"/>
      <c r="R372" s="234"/>
      <c r="S372" s="234"/>
      <c r="T372" s="23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6" t="s">
        <v>138</v>
      </c>
      <c r="AU372" s="236" t="s">
        <v>81</v>
      </c>
      <c r="AV372" s="13" t="s">
        <v>81</v>
      </c>
      <c r="AW372" s="13" t="s">
        <v>33</v>
      </c>
      <c r="AX372" s="13" t="s">
        <v>71</v>
      </c>
      <c r="AY372" s="236" t="s">
        <v>124</v>
      </c>
    </row>
    <row r="373" spans="1:51" s="13" customFormat="1" ht="12">
      <c r="A373" s="13"/>
      <c r="B373" s="226"/>
      <c r="C373" s="227"/>
      <c r="D373" s="219" t="s">
        <v>138</v>
      </c>
      <c r="E373" s="228" t="s">
        <v>19</v>
      </c>
      <c r="F373" s="229" t="s">
        <v>597</v>
      </c>
      <c r="G373" s="227"/>
      <c r="H373" s="230">
        <v>14.82</v>
      </c>
      <c r="I373" s="231"/>
      <c r="J373" s="227"/>
      <c r="K373" s="227"/>
      <c r="L373" s="232"/>
      <c r="M373" s="233"/>
      <c r="N373" s="234"/>
      <c r="O373" s="234"/>
      <c r="P373" s="234"/>
      <c r="Q373" s="234"/>
      <c r="R373" s="234"/>
      <c r="S373" s="234"/>
      <c r="T373" s="235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6" t="s">
        <v>138</v>
      </c>
      <c r="AU373" s="236" t="s">
        <v>81</v>
      </c>
      <c r="AV373" s="13" t="s">
        <v>81</v>
      </c>
      <c r="AW373" s="13" t="s">
        <v>33</v>
      </c>
      <c r="AX373" s="13" t="s">
        <v>71</v>
      </c>
      <c r="AY373" s="236" t="s">
        <v>124</v>
      </c>
    </row>
    <row r="374" spans="1:51" s="13" customFormat="1" ht="12">
      <c r="A374" s="13"/>
      <c r="B374" s="226"/>
      <c r="C374" s="227"/>
      <c r="D374" s="219" t="s">
        <v>138</v>
      </c>
      <c r="E374" s="228" t="s">
        <v>19</v>
      </c>
      <c r="F374" s="229" t="s">
        <v>598</v>
      </c>
      <c r="G374" s="227"/>
      <c r="H374" s="230">
        <v>15</v>
      </c>
      <c r="I374" s="231"/>
      <c r="J374" s="227"/>
      <c r="K374" s="227"/>
      <c r="L374" s="232"/>
      <c r="M374" s="233"/>
      <c r="N374" s="234"/>
      <c r="O374" s="234"/>
      <c r="P374" s="234"/>
      <c r="Q374" s="234"/>
      <c r="R374" s="234"/>
      <c r="S374" s="234"/>
      <c r="T374" s="23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6" t="s">
        <v>138</v>
      </c>
      <c r="AU374" s="236" t="s">
        <v>81</v>
      </c>
      <c r="AV374" s="13" t="s">
        <v>81</v>
      </c>
      <c r="AW374" s="13" t="s">
        <v>33</v>
      </c>
      <c r="AX374" s="13" t="s">
        <v>71</v>
      </c>
      <c r="AY374" s="236" t="s">
        <v>124</v>
      </c>
    </row>
    <row r="375" spans="1:51" s="13" customFormat="1" ht="12">
      <c r="A375" s="13"/>
      <c r="B375" s="226"/>
      <c r="C375" s="227"/>
      <c r="D375" s="219" t="s">
        <v>138</v>
      </c>
      <c r="E375" s="228" t="s">
        <v>19</v>
      </c>
      <c r="F375" s="229" t="s">
        <v>599</v>
      </c>
      <c r="G375" s="227"/>
      <c r="H375" s="230">
        <v>14.84</v>
      </c>
      <c r="I375" s="231"/>
      <c r="J375" s="227"/>
      <c r="K375" s="227"/>
      <c r="L375" s="232"/>
      <c r="M375" s="233"/>
      <c r="N375" s="234"/>
      <c r="O375" s="234"/>
      <c r="P375" s="234"/>
      <c r="Q375" s="234"/>
      <c r="R375" s="234"/>
      <c r="S375" s="234"/>
      <c r="T375" s="235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6" t="s">
        <v>138</v>
      </c>
      <c r="AU375" s="236" t="s">
        <v>81</v>
      </c>
      <c r="AV375" s="13" t="s">
        <v>81</v>
      </c>
      <c r="AW375" s="13" t="s">
        <v>33</v>
      </c>
      <c r="AX375" s="13" t="s">
        <v>71</v>
      </c>
      <c r="AY375" s="236" t="s">
        <v>124</v>
      </c>
    </row>
    <row r="376" spans="1:51" s="13" customFormat="1" ht="12">
      <c r="A376" s="13"/>
      <c r="B376" s="226"/>
      <c r="C376" s="227"/>
      <c r="D376" s="219" t="s">
        <v>138</v>
      </c>
      <c r="E376" s="228" t="s">
        <v>19</v>
      </c>
      <c r="F376" s="229" t="s">
        <v>600</v>
      </c>
      <c r="G376" s="227"/>
      <c r="H376" s="230">
        <v>15.02</v>
      </c>
      <c r="I376" s="231"/>
      <c r="J376" s="227"/>
      <c r="K376" s="227"/>
      <c r="L376" s="232"/>
      <c r="M376" s="233"/>
      <c r="N376" s="234"/>
      <c r="O376" s="234"/>
      <c r="P376" s="234"/>
      <c r="Q376" s="234"/>
      <c r="R376" s="234"/>
      <c r="S376" s="234"/>
      <c r="T376" s="23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6" t="s">
        <v>138</v>
      </c>
      <c r="AU376" s="236" t="s">
        <v>81</v>
      </c>
      <c r="AV376" s="13" t="s">
        <v>81</v>
      </c>
      <c r="AW376" s="13" t="s">
        <v>33</v>
      </c>
      <c r="AX376" s="13" t="s">
        <v>71</v>
      </c>
      <c r="AY376" s="236" t="s">
        <v>124</v>
      </c>
    </row>
    <row r="377" spans="1:51" s="13" customFormat="1" ht="12">
      <c r="A377" s="13"/>
      <c r="B377" s="226"/>
      <c r="C377" s="227"/>
      <c r="D377" s="219" t="s">
        <v>138</v>
      </c>
      <c r="E377" s="228" t="s">
        <v>19</v>
      </c>
      <c r="F377" s="229" t="s">
        <v>601</v>
      </c>
      <c r="G377" s="227"/>
      <c r="H377" s="230">
        <v>14.84</v>
      </c>
      <c r="I377" s="231"/>
      <c r="J377" s="227"/>
      <c r="K377" s="227"/>
      <c r="L377" s="232"/>
      <c r="M377" s="233"/>
      <c r="N377" s="234"/>
      <c r="O377" s="234"/>
      <c r="P377" s="234"/>
      <c r="Q377" s="234"/>
      <c r="R377" s="234"/>
      <c r="S377" s="234"/>
      <c r="T377" s="235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6" t="s">
        <v>138</v>
      </c>
      <c r="AU377" s="236" t="s">
        <v>81</v>
      </c>
      <c r="AV377" s="13" t="s">
        <v>81</v>
      </c>
      <c r="AW377" s="13" t="s">
        <v>33</v>
      </c>
      <c r="AX377" s="13" t="s">
        <v>71</v>
      </c>
      <c r="AY377" s="236" t="s">
        <v>124</v>
      </c>
    </row>
    <row r="378" spans="1:51" s="13" customFormat="1" ht="12">
      <c r="A378" s="13"/>
      <c r="B378" s="226"/>
      <c r="C378" s="227"/>
      <c r="D378" s="219" t="s">
        <v>138</v>
      </c>
      <c r="E378" s="228" t="s">
        <v>19</v>
      </c>
      <c r="F378" s="229" t="s">
        <v>602</v>
      </c>
      <c r="G378" s="227"/>
      <c r="H378" s="230">
        <v>15.02</v>
      </c>
      <c r="I378" s="231"/>
      <c r="J378" s="227"/>
      <c r="K378" s="227"/>
      <c r="L378" s="232"/>
      <c r="M378" s="233"/>
      <c r="N378" s="234"/>
      <c r="O378" s="234"/>
      <c r="P378" s="234"/>
      <c r="Q378" s="234"/>
      <c r="R378" s="234"/>
      <c r="S378" s="234"/>
      <c r="T378" s="23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6" t="s">
        <v>138</v>
      </c>
      <c r="AU378" s="236" t="s">
        <v>81</v>
      </c>
      <c r="AV378" s="13" t="s">
        <v>81</v>
      </c>
      <c r="AW378" s="13" t="s">
        <v>33</v>
      </c>
      <c r="AX378" s="13" t="s">
        <v>71</v>
      </c>
      <c r="AY378" s="236" t="s">
        <v>124</v>
      </c>
    </row>
    <row r="379" spans="1:51" s="13" customFormat="1" ht="12">
      <c r="A379" s="13"/>
      <c r="B379" s="226"/>
      <c r="C379" s="227"/>
      <c r="D379" s="219" t="s">
        <v>138</v>
      </c>
      <c r="E379" s="228" t="s">
        <v>19</v>
      </c>
      <c r="F379" s="229" t="s">
        <v>603</v>
      </c>
      <c r="G379" s="227"/>
      <c r="H379" s="230">
        <v>14.8</v>
      </c>
      <c r="I379" s="231"/>
      <c r="J379" s="227"/>
      <c r="K379" s="227"/>
      <c r="L379" s="232"/>
      <c r="M379" s="233"/>
      <c r="N379" s="234"/>
      <c r="O379" s="234"/>
      <c r="P379" s="234"/>
      <c r="Q379" s="234"/>
      <c r="R379" s="234"/>
      <c r="S379" s="234"/>
      <c r="T379" s="23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6" t="s">
        <v>138</v>
      </c>
      <c r="AU379" s="236" t="s">
        <v>81</v>
      </c>
      <c r="AV379" s="13" t="s">
        <v>81</v>
      </c>
      <c r="AW379" s="13" t="s">
        <v>33</v>
      </c>
      <c r="AX379" s="13" t="s">
        <v>71</v>
      </c>
      <c r="AY379" s="236" t="s">
        <v>124</v>
      </c>
    </row>
    <row r="380" spans="1:51" s="13" customFormat="1" ht="12">
      <c r="A380" s="13"/>
      <c r="B380" s="226"/>
      <c r="C380" s="227"/>
      <c r="D380" s="219" t="s">
        <v>138</v>
      </c>
      <c r="E380" s="228" t="s">
        <v>19</v>
      </c>
      <c r="F380" s="229" t="s">
        <v>604</v>
      </c>
      <c r="G380" s="227"/>
      <c r="H380" s="230">
        <v>14.8</v>
      </c>
      <c r="I380" s="231"/>
      <c r="J380" s="227"/>
      <c r="K380" s="227"/>
      <c r="L380" s="232"/>
      <c r="M380" s="233"/>
      <c r="N380" s="234"/>
      <c r="O380" s="234"/>
      <c r="P380" s="234"/>
      <c r="Q380" s="234"/>
      <c r="R380" s="234"/>
      <c r="S380" s="234"/>
      <c r="T380" s="23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6" t="s">
        <v>138</v>
      </c>
      <c r="AU380" s="236" t="s">
        <v>81</v>
      </c>
      <c r="AV380" s="13" t="s">
        <v>81</v>
      </c>
      <c r="AW380" s="13" t="s">
        <v>33</v>
      </c>
      <c r="AX380" s="13" t="s">
        <v>71</v>
      </c>
      <c r="AY380" s="236" t="s">
        <v>124</v>
      </c>
    </row>
    <row r="381" spans="1:51" s="14" customFormat="1" ht="12">
      <c r="A381" s="14"/>
      <c r="B381" s="237"/>
      <c r="C381" s="238"/>
      <c r="D381" s="219" t="s">
        <v>138</v>
      </c>
      <c r="E381" s="239" t="s">
        <v>19</v>
      </c>
      <c r="F381" s="240" t="s">
        <v>154</v>
      </c>
      <c r="G381" s="238"/>
      <c r="H381" s="241">
        <v>187.32</v>
      </c>
      <c r="I381" s="242"/>
      <c r="J381" s="238"/>
      <c r="K381" s="238"/>
      <c r="L381" s="243"/>
      <c r="M381" s="244"/>
      <c r="N381" s="245"/>
      <c r="O381" s="245"/>
      <c r="P381" s="245"/>
      <c r="Q381" s="245"/>
      <c r="R381" s="245"/>
      <c r="S381" s="245"/>
      <c r="T381" s="246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7" t="s">
        <v>138</v>
      </c>
      <c r="AU381" s="247" t="s">
        <v>81</v>
      </c>
      <c r="AV381" s="14" t="s">
        <v>132</v>
      </c>
      <c r="AW381" s="14" t="s">
        <v>33</v>
      </c>
      <c r="AX381" s="14" t="s">
        <v>79</v>
      </c>
      <c r="AY381" s="247" t="s">
        <v>124</v>
      </c>
    </row>
    <row r="382" spans="1:65" s="2" customFormat="1" ht="16.5" customHeight="1">
      <c r="A382" s="40"/>
      <c r="B382" s="41"/>
      <c r="C382" s="258" t="s">
        <v>605</v>
      </c>
      <c r="D382" s="258" t="s">
        <v>278</v>
      </c>
      <c r="E382" s="259" t="s">
        <v>606</v>
      </c>
      <c r="F382" s="260" t="s">
        <v>607</v>
      </c>
      <c r="G382" s="261" t="s">
        <v>468</v>
      </c>
      <c r="H382" s="262">
        <v>196.686</v>
      </c>
      <c r="I382" s="263"/>
      <c r="J382" s="264">
        <f>ROUND(I382*H382,2)</f>
        <v>0</v>
      </c>
      <c r="K382" s="260" t="s">
        <v>131</v>
      </c>
      <c r="L382" s="265"/>
      <c r="M382" s="266" t="s">
        <v>19</v>
      </c>
      <c r="N382" s="267" t="s">
        <v>42</v>
      </c>
      <c r="O382" s="86"/>
      <c r="P382" s="215">
        <f>O382*H382</f>
        <v>0</v>
      </c>
      <c r="Q382" s="215">
        <v>0.0003</v>
      </c>
      <c r="R382" s="215">
        <f>Q382*H382</f>
        <v>0.0590058</v>
      </c>
      <c r="S382" s="215">
        <v>0</v>
      </c>
      <c r="T382" s="216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17" t="s">
        <v>281</v>
      </c>
      <c r="AT382" s="217" t="s">
        <v>278</v>
      </c>
      <c r="AU382" s="217" t="s">
        <v>81</v>
      </c>
      <c r="AY382" s="19" t="s">
        <v>124</v>
      </c>
      <c r="BE382" s="218">
        <f>IF(N382="základní",J382,0)</f>
        <v>0</v>
      </c>
      <c r="BF382" s="218">
        <f>IF(N382="snížená",J382,0)</f>
        <v>0</v>
      </c>
      <c r="BG382" s="218">
        <f>IF(N382="zákl. přenesená",J382,0)</f>
        <v>0</v>
      </c>
      <c r="BH382" s="218">
        <f>IF(N382="sníž. přenesená",J382,0)</f>
        <v>0</v>
      </c>
      <c r="BI382" s="218">
        <f>IF(N382="nulová",J382,0)</f>
        <v>0</v>
      </c>
      <c r="BJ382" s="19" t="s">
        <v>79</v>
      </c>
      <c r="BK382" s="218">
        <f>ROUND(I382*H382,2)</f>
        <v>0</v>
      </c>
      <c r="BL382" s="19" t="s">
        <v>246</v>
      </c>
      <c r="BM382" s="217" t="s">
        <v>608</v>
      </c>
    </row>
    <row r="383" spans="1:47" s="2" customFormat="1" ht="12">
      <c r="A383" s="40"/>
      <c r="B383" s="41"/>
      <c r="C383" s="42"/>
      <c r="D383" s="219" t="s">
        <v>134</v>
      </c>
      <c r="E383" s="42"/>
      <c r="F383" s="220" t="s">
        <v>607</v>
      </c>
      <c r="G383" s="42"/>
      <c r="H383" s="42"/>
      <c r="I383" s="221"/>
      <c r="J383" s="42"/>
      <c r="K383" s="42"/>
      <c r="L383" s="46"/>
      <c r="M383" s="222"/>
      <c r="N383" s="223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134</v>
      </c>
      <c r="AU383" s="19" t="s">
        <v>81</v>
      </c>
    </row>
    <row r="384" spans="1:51" s="13" customFormat="1" ht="12">
      <c r="A384" s="13"/>
      <c r="B384" s="226"/>
      <c r="C384" s="227"/>
      <c r="D384" s="219" t="s">
        <v>138</v>
      </c>
      <c r="E384" s="228" t="s">
        <v>19</v>
      </c>
      <c r="F384" s="229" t="s">
        <v>609</v>
      </c>
      <c r="G384" s="227"/>
      <c r="H384" s="230">
        <v>187.32</v>
      </c>
      <c r="I384" s="231"/>
      <c r="J384" s="227"/>
      <c r="K384" s="227"/>
      <c r="L384" s="232"/>
      <c r="M384" s="233"/>
      <c r="N384" s="234"/>
      <c r="O384" s="234"/>
      <c r="P384" s="234"/>
      <c r="Q384" s="234"/>
      <c r="R384" s="234"/>
      <c r="S384" s="234"/>
      <c r="T384" s="235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6" t="s">
        <v>138</v>
      </c>
      <c r="AU384" s="236" t="s">
        <v>81</v>
      </c>
      <c r="AV384" s="13" t="s">
        <v>81</v>
      </c>
      <c r="AW384" s="13" t="s">
        <v>33</v>
      </c>
      <c r="AX384" s="13" t="s">
        <v>79</v>
      </c>
      <c r="AY384" s="236" t="s">
        <v>124</v>
      </c>
    </row>
    <row r="385" spans="1:51" s="13" customFormat="1" ht="12">
      <c r="A385" s="13"/>
      <c r="B385" s="226"/>
      <c r="C385" s="227"/>
      <c r="D385" s="219" t="s">
        <v>138</v>
      </c>
      <c r="E385" s="227"/>
      <c r="F385" s="229" t="s">
        <v>610</v>
      </c>
      <c r="G385" s="227"/>
      <c r="H385" s="230">
        <v>196.686</v>
      </c>
      <c r="I385" s="231"/>
      <c r="J385" s="227"/>
      <c r="K385" s="227"/>
      <c r="L385" s="232"/>
      <c r="M385" s="233"/>
      <c r="N385" s="234"/>
      <c r="O385" s="234"/>
      <c r="P385" s="234"/>
      <c r="Q385" s="234"/>
      <c r="R385" s="234"/>
      <c r="S385" s="234"/>
      <c r="T385" s="235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6" t="s">
        <v>138</v>
      </c>
      <c r="AU385" s="236" t="s">
        <v>81</v>
      </c>
      <c r="AV385" s="13" t="s">
        <v>81</v>
      </c>
      <c r="AW385" s="13" t="s">
        <v>4</v>
      </c>
      <c r="AX385" s="13" t="s">
        <v>79</v>
      </c>
      <c r="AY385" s="236" t="s">
        <v>124</v>
      </c>
    </row>
    <row r="386" spans="1:65" s="2" customFormat="1" ht="16.5" customHeight="1">
      <c r="A386" s="40"/>
      <c r="B386" s="41"/>
      <c r="C386" s="206" t="s">
        <v>611</v>
      </c>
      <c r="D386" s="206" t="s">
        <v>127</v>
      </c>
      <c r="E386" s="207" t="s">
        <v>612</v>
      </c>
      <c r="F386" s="208" t="s">
        <v>613</v>
      </c>
      <c r="G386" s="209" t="s">
        <v>468</v>
      </c>
      <c r="H386" s="210">
        <v>187.32</v>
      </c>
      <c r="I386" s="211"/>
      <c r="J386" s="212">
        <f>ROUND(I386*H386,2)</f>
        <v>0</v>
      </c>
      <c r="K386" s="208" t="s">
        <v>131</v>
      </c>
      <c r="L386" s="46"/>
      <c r="M386" s="213" t="s">
        <v>19</v>
      </c>
      <c r="N386" s="214" t="s">
        <v>42</v>
      </c>
      <c r="O386" s="86"/>
      <c r="P386" s="215">
        <f>O386*H386</f>
        <v>0</v>
      </c>
      <c r="Q386" s="215">
        <v>0</v>
      </c>
      <c r="R386" s="215">
        <f>Q386*H386</f>
        <v>0</v>
      </c>
      <c r="S386" s="215">
        <v>0</v>
      </c>
      <c r="T386" s="216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17" t="s">
        <v>246</v>
      </c>
      <c r="AT386" s="217" t="s">
        <v>127</v>
      </c>
      <c r="AU386" s="217" t="s">
        <v>81</v>
      </c>
      <c r="AY386" s="19" t="s">
        <v>124</v>
      </c>
      <c r="BE386" s="218">
        <f>IF(N386="základní",J386,0)</f>
        <v>0</v>
      </c>
      <c r="BF386" s="218">
        <f>IF(N386="snížená",J386,0)</f>
        <v>0</v>
      </c>
      <c r="BG386" s="218">
        <f>IF(N386="zákl. přenesená",J386,0)</f>
        <v>0</v>
      </c>
      <c r="BH386" s="218">
        <f>IF(N386="sníž. přenesená",J386,0)</f>
        <v>0</v>
      </c>
      <c r="BI386" s="218">
        <f>IF(N386="nulová",J386,0)</f>
        <v>0</v>
      </c>
      <c r="BJ386" s="19" t="s">
        <v>79</v>
      </c>
      <c r="BK386" s="218">
        <f>ROUND(I386*H386,2)</f>
        <v>0</v>
      </c>
      <c r="BL386" s="19" t="s">
        <v>246</v>
      </c>
      <c r="BM386" s="217" t="s">
        <v>614</v>
      </c>
    </row>
    <row r="387" spans="1:47" s="2" customFormat="1" ht="12">
      <c r="A387" s="40"/>
      <c r="B387" s="41"/>
      <c r="C387" s="42"/>
      <c r="D387" s="219" t="s">
        <v>134</v>
      </c>
      <c r="E387" s="42"/>
      <c r="F387" s="220" t="s">
        <v>615</v>
      </c>
      <c r="G387" s="42"/>
      <c r="H387" s="42"/>
      <c r="I387" s="221"/>
      <c r="J387" s="42"/>
      <c r="K387" s="42"/>
      <c r="L387" s="46"/>
      <c r="M387" s="222"/>
      <c r="N387" s="223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134</v>
      </c>
      <c r="AU387" s="19" t="s">
        <v>81</v>
      </c>
    </row>
    <row r="388" spans="1:47" s="2" customFormat="1" ht="12">
      <c r="A388" s="40"/>
      <c r="B388" s="41"/>
      <c r="C388" s="42"/>
      <c r="D388" s="224" t="s">
        <v>136</v>
      </c>
      <c r="E388" s="42"/>
      <c r="F388" s="225" t="s">
        <v>616</v>
      </c>
      <c r="G388" s="42"/>
      <c r="H388" s="42"/>
      <c r="I388" s="221"/>
      <c r="J388" s="42"/>
      <c r="K388" s="42"/>
      <c r="L388" s="46"/>
      <c r="M388" s="222"/>
      <c r="N388" s="223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136</v>
      </c>
      <c r="AU388" s="19" t="s">
        <v>81</v>
      </c>
    </row>
    <row r="389" spans="1:65" s="2" customFormat="1" ht="24.15" customHeight="1">
      <c r="A389" s="40"/>
      <c r="B389" s="41"/>
      <c r="C389" s="206" t="s">
        <v>617</v>
      </c>
      <c r="D389" s="206" t="s">
        <v>127</v>
      </c>
      <c r="E389" s="207" t="s">
        <v>618</v>
      </c>
      <c r="F389" s="208" t="s">
        <v>619</v>
      </c>
      <c r="G389" s="209" t="s">
        <v>130</v>
      </c>
      <c r="H389" s="210">
        <v>207.283</v>
      </c>
      <c r="I389" s="211"/>
      <c r="J389" s="212">
        <f>ROUND(I389*H389,2)</f>
        <v>0</v>
      </c>
      <c r="K389" s="208" t="s">
        <v>131</v>
      </c>
      <c r="L389" s="46"/>
      <c r="M389" s="213" t="s">
        <v>19</v>
      </c>
      <c r="N389" s="214" t="s">
        <v>42</v>
      </c>
      <c r="O389" s="86"/>
      <c r="P389" s="215">
        <f>O389*H389</f>
        <v>0</v>
      </c>
      <c r="Q389" s="215">
        <v>0</v>
      </c>
      <c r="R389" s="215">
        <f>Q389*H389</f>
        <v>0</v>
      </c>
      <c r="S389" s="215">
        <v>0</v>
      </c>
      <c r="T389" s="216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7" t="s">
        <v>246</v>
      </c>
      <c r="AT389" s="217" t="s">
        <v>127</v>
      </c>
      <c r="AU389" s="217" t="s">
        <v>81</v>
      </c>
      <c r="AY389" s="19" t="s">
        <v>124</v>
      </c>
      <c r="BE389" s="218">
        <f>IF(N389="základní",J389,0)</f>
        <v>0</v>
      </c>
      <c r="BF389" s="218">
        <f>IF(N389="snížená",J389,0)</f>
        <v>0</v>
      </c>
      <c r="BG389" s="218">
        <f>IF(N389="zákl. přenesená",J389,0)</f>
        <v>0</v>
      </c>
      <c r="BH389" s="218">
        <f>IF(N389="sníž. přenesená",J389,0)</f>
        <v>0</v>
      </c>
      <c r="BI389" s="218">
        <f>IF(N389="nulová",J389,0)</f>
        <v>0</v>
      </c>
      <c r="BJ389" s="19" t="s">
        <v>79</v>
      </c>
      <c r="BK389" s="218">
        <f>ROUND(I389*H389,2)</f>
        <v>0</v>
      </c>
      <c r="BL389" s="19" t="s">
        <v>246</v>
      </c>
      <c r="BM389" s="217" t="s">
        <v>620</v>
      </c>
    </row>
    <row r="390" spans="1:47" s="2" customFormat="1" ht="12">
      <c r="A390" s="40"/>
      <c r="B390" s="41"/>
      <c r="C390" s="42"/>
      <c r="D390" s="219" t="s">
        <v>134</v>
      </c>
      <c r="E390" s="42"/>
      <c r="F390" s="220" t="s">
        <v>621</v>
      </c>
      <c r="G390" s="42"/>
      <c r="H390" s="42"/>
      <c r="I390" s="221"/>
      <c r="J390" s="42"/>
      <c r="K390" s="42"/>
      <c r="L390" s="46"/>
      <c r="M390" s="222"/>
      <c r="N390" s="223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134</v>
      </c>
      <c r="AU390" s="19" t="s">
        <v>81</v>
      </c>
    </row>
    <row r="391" spans="1:47" s="2" customFormat="1" ht="12">
      <c r="A391" s="40"/>
      <c r="B391" s="41"/>
      <c r="C391" s="42"/>
      <c r="D391" s="224" t="s">
        <v>136</v>
      </c>
      <c r="E391" s="42"/>
      <c r="F391" s="225" t="s">
        <v>622</v>
      </c>
      <c r="G391" s="42"/>
      <c r="H391" s="42"/>
      <c r="I391" s="221"/>
      <c r="J391" s="42"/>
      <c r="K391" s="42"/>
      <c r="L391" s="46"/>
      <c r="M391" s="222"/>
      <c r="N391" s="223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136</v>
      </c>
      <c r="AU391" s="19" t="s">
        <v>81</v>
      </c>
    </row>
    <row r="392" spans="1:65" s="2" customFormat="1" ht="16.5" customHeight="1">
      <c r="A392" s="40"/>
      <c r="B392" s="41"/>
      <c r="C392" s="206" t="s">
        <v>623</v>
      </c>
      <c r="D392" s="206" t="s">
        <v>127</v>
      </c>
      <c r="E392" s="207" t="s">
        <v>624</v>
      </c>
      <c r="F392" s="208" t="s">
        <v>625</v>
      </c>
      <c r="G392" s="209" t="s">
        <v>130</v>
      </c>
      <c r="H392" s="210">
        <v>196.98</v>
      </c>
      <c r="I392" s="211"/>
      <c r="J392" s="212">
        <f>ROUND(I392*H392,2)</f>
        <v>0</v>
      </c>
      <c r="K392" s="208" t="s">
        <v>131</v>
      </c>
      <c r="L392" s="46"/>
      <c r="M392" s="213" t="s">
        <v>19</v>
      </c>
      <c r="N392" s="214" t="s">
        <v>42</v>
      </c>
      <c r="O392" s="86"/>
      <c r="P392" s="215">
        <f>O392*H392</f>
        <v>0</v>
      </c>
      <c r="Q392" s="215">
        <v>0</v>
      </c>
      <c r="R392" s="215">
        <f>Q392*H392</f>
        <v>0</v>
      </c>
      <c r="S392" s="215">
        <v>0</v>
      </c>
      <c r="T392" s="216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17" t="s">
        <v>246</v>
      </c>
      <c r="AT392" s="217" t="s">
        <v>127</v>
      </c>
      <c r="AU392" s="217" t="s">
        <v>81</v>
      </c>
      <c r="AY392" s="19" t="s">
        <v>124</v>
      </c>
      <c r="BE392" s="218">
        <f>IF(N392="základní",J392,0)</f>
        <v>0</v>
      </c>
      <c r="BF392" s="218">
        <f>IF(N392="snížená",J392,0)</f>
        <v>0</v>
      </c>
      <c r="BG392" s="218">
        <f>IF(N392="zákl. přenesená",J392,0)</f>
        <v>0</v>
      </c>
      <c r="BH392" s="218">
        <f>IF(N392="sníž. přenesená",J392,0)</f>
        <v>0</v>
      </c>
      <c r="BI392" s="218">
        <f>IF(N392="nulová",J392,0)</f>
        <v>0</v>
      </c>
      <c r="BJ392" s="19" t="s">
        <v>79</v>
      </c>
      <c r="BK392" s="218">
        <f>ROUND(I392*H392,2)</f>
        <v>0</v>
      </c>
      <c r="BL392" s="19" t="s">
        <v>246</v>
      </c>
      <c r="BM392" s="217" t="s">
        <v>626</v>
      </c>
    </row>
    <row r="393" spans="1:47" s="2" customFormat="1" ht="12">
      <c r="A393" s="40"/>
      <c r="B393" s="41"/>
      <c r="C393" s="42"/>
      <c r="D393" s="219" t="s">
        <v>134</v>
      </c>
      <c r="E393" s="42"/>
      <c r="F393" s="220" t="s">
        <v>627</v>
      </c>
      <c r="G393" s="42"/>
      <c r="H393" s="42"/>
      <c r="I393" s="221"/>
      <c r="J393" s="42"/>
      <c r="K393" s="42"/>
      <c r="L393" s="46"/>
      <c r="M393" s="222"/>
      <c r="N393" s="223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134</v>
      </c>
      <c r="AU393" s="19" t="s">
        <v>81</v>
      </c>
    </row>
    <row r="394" spans="1:47" s="2" customFormat="1" ht="12">
      <c r="A394" s="40"/>
      <c r="B394" s="41"/>
      <c r="C394" s="42"/>
      <c r="D394" s="224" t="s">
        <v>136</v>
      </c>
      <c r="E394" s="42"/>
      <c r="F394" s="225" t="s">
        <v>628</v>
      </c>
      <c r="G394" s="42"/>
      <c r="H394" s="42"/>
      <c r="I394" s="221"/>
      <c r="J394" s="42"/>
      <c r="K394" s="42"/>
      <c r="L394" s="46"/>
      <c r="M394" s="222"/>
      <c r="N394" s="223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136</v>
      </c>
      <c r="AU394" s="19" t="s">
        <v>81</v>
      </c>
    </row>
    <row r="395" spans="1:65" s="2" customFormat="1" ht="24.15" customHeight="1">
      <c r="A395" s="40"/>
      <c r="B395" s="41"/>
      <c r="C395" s="206" t="s">
        <v>629</v>
      </c>
      <c r="D395" s="206" t="s">
        <v>127</v>
      </c>
      <c r="E395" s="207" t="s">
        <v>630</v>
      </c>
      <c r="F395" s="208" t="s">
        <v>631</v>
      </c>
      <c r="G395" s="209" t="s">
        <v>354</v>
      </c>
      <c r="H395" s="268"/>
      <c r="I395" s="211"/>
      <c r="J395" s="212">
        <f>ROUND(I395*H395,2)</f>
        <v>0</v>
      </c>
      <c r="K395" s="208" t="s">
        <v>131</v>
      </c>
      <c r="L395" s="46"/>
      <c r="M395" s="213" t="s">
        <v>19</v>
      </c>
      <c r="N395" s="214" t="s">
        <v>42</v>
      </c>
      <c r="O395" s="86"/>
      <c r="P395" s="215">
        <f>O395*H395</f>
        <v>0</v>
      </c>
      <c r="Q395" s="215">
        <v>0</v>
      </c>
      <c r="R395" s="215">
        <f>Q395*H395</f>
        <v>0</v>
      </c>
      <c r="S395" s="215">
        <v>0</v>
      </c>
      <c r="T395" s="216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17" t="s">
        <v>246</v>
      </c>
      <c r="AT395" s="217" t="s">
        <v>127</v>
      </c>
      <c r="AU395" s="217" t="s">
        <v>81</v>
      </c>
      <c r="AY395" s="19" t="s">
        <v>124</v>
      </c>
      <c r="BE395" s="218">
        <f>IF(N395="základní",J395,0)</f>
        <v>0</v>
      </c>
      <c r="BF395" s="218">
        <f>IF(N395="snížená",J395,0)</f>
        <v>0</v>
      </c>
      <c r="BG395" s="218">
        <f>IF(N395="zákl. přenesená",J395,0)</f>
        <v>0</v>
      </c>
      <c r="BH395" s="218">
        <f>IF(N395="sníž. přenesená",J395,0)</f>
        <v>0</v>
      </c>
      <c r="BI395" s="218">
        <f>IF(N395="nulová",J395,0)</f>
        <v>0</v>
      </c>
      <c r="BJ395" s="19" t="s">
        <v>79</v>
      </c>
      <c r="BK395" s="218">
        <f>ROUND(I395*H395,2)</f>
        <v>0</v>
      </c>
      <c r="BL395" s="19" t="s">
        <v>246</v>
      </c>
      <c r="BM395" s="217" t="s">
        <v>632</v>
      </c>
    </row>
    <row r="396" spans="1:47" s="2" customFormat="1" ht="12">
      <c r="A396" s="40"/>
      <c r="B396" s="41"/>
      <c r="C396" s="42"/>
      <c r="D396" s="219" t="s">
        <v>134</v>
      </c>
      <c r="E396" s="42"/>
      <c r="F396" s="220" t="s">
        <v>633</v>
      </c>
      <c r="G396" s="42"/>
      <c r="H396" s="42"/>
      <c r="I396" s="221"/>
      <c r="J396" s="42"/>
      <c r="K396" s="42"/>
      <c r="L396" s="46"/>
      <c r="M396" s="222"/>
      <c r="N396" s="223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134</v>
      </c>
      <c r="AU396" s="19" t="s">
        <v>81</v>
      </c>
    </row>
    <row r="397" spans="1:47" s="2" customFormat="1" ht="12">
      <c r="A397" s="40"/>
      <c r="B397" s="41"/>
      <c r="C397" s="42"/>
      <c r="D397" s="224" t="s">
        <v>136</v>
      </c>
      <c r="E397" s="42"/>
      <c r="F397" s="225" t="s">
        <v>634</v>
      </c>
      <c r="G397" s="42"/>
      <c r="H397" s="42"/>
      <c r="I397" s="221"/>
      <c r="J397" s="42"/>
      <c r="K397" s="42"/>
      <c r="L397" s="46"/>
      <c r="M397" s="222"/>
      <c r="N397" s="223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136</v>
      </c>
      <c r="AU397" s="19" t="s">
        <v>81</v>
      </c>
    </row>
    <row r="398" spans="1:65" s="2" customFormat="1" ht="33" customHeight="1">
      <c r="A398" s="40"/>
      <c r="B398" s="41"/>
      <c r="C398" s="206" t="s">
        <v>635</v>
      </c>
      <c r="D398" s="206" t="s">
        <v>127</v>
      </c>
      <c r="E398" s="207" t="s">
        <v>636</v>
      </c>
      <c r="F398" s="208" t="s">
        <v>637</v>
      </c>
      <c r="G398" s="209" t="s">
        <v>354</v>
      </c>
      <c r="H398" s="268"/>
      <c r="I398" s="211"/>
      <c r="J398" s="212">
        <f>ROUND(I398*H398,2)</f>
        <v>0</v>
      </c>
      <c r="K398" s="208" t="s">
        <v>131</v>
      </c>
      <c r="L398" s="46"/>
      <c r="M398" s="213" t="s">
        <v>19</v>
      </c>
      <c r="N398" s="214" t="s">
        <v>42</v>
      </c>
      <c r="O398" s="86"/>
      <c r="P398" s="215">
        <f>O398*H398</f>
        <v>0</v>
      </c>
      <c r="Q398" s="215">
        <v>0</v>
      </c>
      <c r="R398" s="215">
        <f>Q398*H398</f>
        <v>0</v>
      </c>
      <c r="S398" s="215">
        <v>0</v>
      </c>
      <c r="T398" s="216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17" t="s">
        <v>246</v>
      </c>
      <c r="AT398" s="217" t="s">
        <v>127</v>
      </c>
      <c r="AU398" s="217" t="s">
        <v>81</v>
      </c>
      <c r="AY398" s="19" t="s">
        <v>124</v>
      </c>
      <c r="BE398" s="218">
        <f>IF(N398="základní",J398,0)</f>
        <v>0</v>
      </c>
      <c r="BF398" s="218">
        <f>IF(N398="snížená",J398,0)</f>
        <v>0</v>
      </c>
      <c r="BG398" s="218">
        <f>IF(N398="zákl. přenesená",J398,0)</f>
        <v>0</v>
      </c>
      <c r="BH398" s="218">
        <f>IF(N398="sníž. přenesená",J398,0)</f>
        <v>0</v>
      </c>
      <c r="BI398" s="218">
        <f>IF(N398="nulová",J398,0)</f>
        <v>0</v>
      </c>
      <c r="BJ398" s="19" t="s">
        <v>79</v>
      </c>
      <c r="BK398" s="218">
        <f>ROUND(I398*H398,2)</f>
        <v>0</v>
      </c>
      <c r="BL398" s="19" t="s">
        <v>246</v>
      </c>
      <c r="BM398" s="217" t="s">
        <v>638</v>
      </c>
    </row>
    <row r="399" spans="1:47" s="2" customFormat="1" ht="12">
      <c r="A399" s="40"/>
      <c r="B399" s="41"/>
      <c r="C399" s="42"/>
      <c r="D399" s="219" t="s">
        <v>134</v>
      </c>
      <c r="E399" s="42"/>
      <c r="F399" s="220" t="s">
        <v>639</v>
      </c>
      <c r="G399" s="42"/>
      <c r="H399" s="42"/>
      <c r="I399" s="221"/>
      <c r="J399" s="42"/>
      <c r="K399" s="42"/>
      <c r="L399" s="46"/>
      <c r="M399" s="222"/>
      <c r="N399" s="223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134</v>
      </c>
      <c r="AU399" s="19" t="s">
        <v>81</v>
      </c>
    </row>
    <row r="400" spans="1:47" s="2" customFormat="1" ht="12">
      <c r="A400" s="40"/>
      <c r="B400" s="41"/>
      <c r="C400" s="42"/>
      <c r="D400" s="224" t="s">
        <v>136</v>
      </c>
      <c r="E400" s="42"/>
      <c r="F400" s="225" t="s">
        <v>640</v>
      </c>
      <c r="G400" s="42"/>
      <c r="H400" s="42"/>
      <c r="I400" s="221"/>
      <c r="J400" s="42"/>
      <c r="K400" s="42"/>
      <c r="L400" s="46"/>
      <c r="M400" s="222"/>
      <c r="N400" s="223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136</v>
      </c>
      <c r="AU400" s="19" t="s">
        <v>81</v>
      </c>
    </row>
    <row r="401" spans="1:63" s="12" customFormat="1" ht="22.8" customHeight="1">
      <c r="A401" s="12"/>
      <c r="B401" s="190"/>
      <c r="C401" s="191"/>
      <c r="D401" s="192" t="s">
        <v>70</v>
      </c>
      <c r="E401" s="204" t="s">
        <v>641</v>
      </c>
      <c r="F401" s="204" t="s">
        <v>642</v>
      </c>
      <c r="G401" s="191"/>
      <c r="H401" s="191"/>
      <c r="I401" s="194"/>
      <c r="J401" s="205">
        <f>BK401</f>
        <v>0</v>
      </c>
      <c r="K401" s="191"/>
      <c r="L401" s="196"/>
      <c r="M401" s="197"/>
      <c r="N401" s="198"/>
      <c r="O401" s="198"/>
      <c r="P401" s="199">
        <f>SUM(P402:P498)</f>
        <v>0</v>
      </c>
      <c r="Q401" s="198"/>
      <c r="R401" s="199">
        <f>SUM(R402:R498)</f>
        <v>0.11128040000000002</v>
      </c>
      <c r="S401" s="198"/>
      <c r="T401" s="200">
        <f>SUM(T402:T498)</f>
        <v>0.02275</v>
      </c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R401" s="201" t="s">
        <v>81</v>
      </c>
      <c r="AT401" s="202" t="s">
        <v>70</v>
      </c>
      <c r="AU401" s="202" t="s">
        <v>79</v>
      </c>
      <c r="AY401" s="201" t="s">
        <v>124</v>
      </c>
      <c r="BK401" s="203">
        <f>SUM(BK402:BK498)</f>
        <v>0</v>
      </c>
    </row>
    <row r="402" spans="1:65" s="2" customFormat="1" ht="24.15" customHeight="1">
      <c r="A402" s="40"/>
      <c r="B402" s="41"/>
      <c r="C402" s="206" t="s">
        <v>643</v>
      </c>
      <c r="D402" s="206" t="s">
        <v>127</v>
      </c>
      <c r="E402" s="207" t="s">
        <v>644</v>
      </c>
      <c r="F402" s="208" t="s">
        <v>645</v>
      </c>
      <c r="G402" s="209" t="s">
        <v>130</v>
      </c>
      <c r="H402" s="210">
        <v>100</v>
      </c>
      <c r="I402" s="211"/>
      <c r="J402" s="212">
        <f>ROUND(I402*H402,2)</f>
        <v>0</v>
      </c>
      <c r="K402" s="208" t="s">
        <v>131</v>
      </c>
      <c r="L402" s="46"/>
      <c r="M402" s="213" t="s">
        <v>19</v>
      </c>
      <c r="N402" s="214" t="s">
        <v>42</v>
      </c>
      <c r="O402" s="86"/>
      <c r="P402" s="215">
        <f>O402*H402</f>
        <v>0</v>
      </c>
      <c r="Q402" s="215">
        <v>0</v>
      </c>
      <c r="R402" s="215">
        <f>Q402*H402</f>
        <v>0</v>
      </c>
      <c r="S402" s="215">
        <v>3.5E-05</v>
      </c>
      <c r="T402" s="216">
        <f>S402*H402</f>
        <v>0.0034999999999999996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17" t="s">
        <v>246</v>
      </c>
      <c r="AT402" s="217" t="s">
        <v>127</v>
      </c>
      <c r="AU402" s="217" t="s">
        <v>81</v>
      </c>
      <c r="AY402" s="19" t="s">
        <v>124</v>
      </c>
      <c r="BE402" s="218">
        <f>IF(N402="základní",J402,0)</f>
        <v>0</v>
      </c>
      <c r="BF402" s="218">
        <f>IF(N402="snížená",J402,0)</f>
        <v>0</v>
      </c>
      <c r="BG402" s="218">
        <f>IF(N402="zákl. přenesená",J402,0)</f>
        <v>0</v>
      </c>
      <c r="BH402" s="218">
        <f>IF(N402="sníž. přenesená",J402,0)</f>
        <v>0</v>
      </c>
      <c r="BI402" s="218">
        <f>IF(N402="nulová",J402,0)</f>
        <v>0</v>
      </c>
      <c r="BJ402" s="19" t="s">
        <v>79</v>
      </c>
      <c r="BK402" s="218">
        <f>ROUND(I402*H402,2)</f>
        <v>0</v>
      </c>
      <c r="BL402" s="19" t="s">
        <v>246</v>
      </c>
      <c r="BM402" s="217" t="s">
        <v>646</v>
      </c>
    </row>
    <row r="403" spans="1:47" s="2" customFormat="1" ht="12">
      <c r="A403" s="40"/>
      <c r="B403" s="41"/>
      <c r="C403" s="42"/>
      <c r="D403" s="219" t="s">
        <v>134</v>
      </c>
      <c r="E403" s="42"/>
      <c r="F403" s="220" t="s">
        <v>647</v>
      </c>
      <c r="G403" s="42"/>
      <c r="H403" s="42"/>
      <c r="I403" s="221"/>
      <c r="J403" s="42"/>
      <c r="K403" s="42"/>
      <c r="L403" s="46"/>
      <c r="M403" s="222"/>
      <c r="N403" s="223"/>
      <c r="O403" s="86"/>
      <c r="P403" s="86"/>
      <c r="Q403" s="86"/>
      <c r="R403" s="86"/>
      <c r="S403" s="86"/>
      <c r="T403" s="87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9" t="s">
        <v>134</v>
      </c>
      <c r="AU403" s="19" t="s">
        <v>81</v>
      </c>
    </row>
    <row r="404" spans="1:47" s="2" customFormat="1" ht="12">
      <c r="A404" s="40"/>
      <c r="B404" s="41"/>
      <c r="C404" s="42"/>
      <c r="D404" s="224" t="s">
        <v>136</v>
      </c>
      <c r="E404" s="42"/>
      <c r="F404" s="225" t="s">
        <v>648</v>
      </c>
      <c r="G404" s="42"/>
      <c r="H404" s="42"/>
      <c r="I404" s="221"/>
      <c r="J404" s="42"/>
      <c r="K404" s="42"/>
      <c r="L404" s="46"/>
      <c r="M404" s="222"/>
      <c r="N404" s="223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136</v>
      </c>
      <c r="AU404" s="19" t="s">
        <v>81</v>
      </c>
    </row>
    <row r="405" spans="1:65" s="2" customFormat="1" ht="16.5" customHeight="1">
      <c r="A405" s="40"/>
      <c r="B405" s="41"/>
      <c r="C405" s="258" t="s">
        <v>649</v>
      </c>
      <c r="D405" s="258" t="s">
        <v>278</v>
      </c>
      <c r="E405" s="259" t="s">
        <v>650</v>
      </c>
      <c r="F405" s="260" t="s">
        <v>651</v>
      </c>
      <c r="G405" s="261" t="s">
        <v>130</v>
      </c>
      <c r="H405" s="262">
        <v>105</v>
      </c>
      <c r="I405" s="263"/>
      <c r="J405" s="264">
        <f>ROUND(I405*H405,2)</f>
        <v>0</v>
      </c>
      <c r="K405" s="260" t="s">
        <v>131</v>
      </c>
      <c r="L405" s="265"/>
      <c r="M405" s="266" t="s">
        <v>19</v>
      </c>
      <c r="N405" s="267" t="s">
        <v>42</v>
      </c>
      <c r="O405" s="86"/>
      <c r="P405" s="215">
        <f>O405*H405</f>
        <v>0</v>
      </c>
      <c r="Q405" s="215">
        <v>5E-05</v>
      </c>
      <c r="R405" s="215">
        <f>Q405*H405</f>
        <v>0.00525</v>
      </c>
      <c r="S405" s="215">
        <v>0</v>
      </c>
      <c r="T405" s="216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17" t="s">
        <v>281</v>
      </c>
      <c r="AT405" s="217" t="s">
        <v>278</v>
      </c>
      <c r="AU405" s="217" t="s">
        <v>81</v>
      </c>
      <c r="AY405" s="19" t="s">
        <v>124</v>
      </c>
      <c r="BE405" s="218">
        <f>IF(N405="základní",J405,0)</f>
        <v>0</v>
      </c>
      <c r="BF405" s="218">
        <f>IF(N405="snížená",J405,0)</f>
        <v>0</v>
      </c>
      <c r="BG405" s="218">
        <f>IF(N405="zákl. přenesená",J405,0)</f>
        <v>0</v>
      </c>
      <c r="BH405" s="218">
        <f>IF(N405="sníž. přenesená",J405,0)</f>
        <v>0</v>
      </c>
      <c r="BI405" s="218">
        <f>IF(N405="nulová",J405,0)</f>
        <v>0</v>
      </c>
      <c r="BJ405" s="19" t="s">
        <v>79</v>
      </c>
      <c r="BK405" s="218">
        <f>ROUND(I405*H405,2)</f>
        <v>0</v>
      </c>
      <c r="BL405" s="19" t="s">
        <v>246</v>
      </c>
      <c r="BM405" s="217" t="s">
        <v>652</v>
      </c>
    </row>
    <row r="406" spans="1:47" s="2" customFormat="1" ht="12">
      <c r="A406" s="40"/>
      <c r="B406" s="41"/>
      <c r="C406" s="42"/>
      <c r="D406" s="219" t="s">
        <v>134</v>
      </c>
      <c r="E406" s="42"/>
      <c r="F406" s="220" t="s">
        <v>651</v>
      </c>
      <c r="G406" s="42"/>
      <c r="H406" s="42"/>
      <c r="I406" s="221"/>
      <c r="J406" s="42"/>
      <c r="K406" s="42"/>
      <c r="L406" s="46"/>
      <c r="M406" s="222"/>
      <c r="N406" s="223"/>
      <c r="O406" s="86"/>
      <c r="P406" s="86"/>
      <c r="Q406" s="86"/>
      <c r="R406" s="86"/>
      <c r="S406" s="86"/>
      <c r="T406" s="87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9" t="s">
        <v>134</v>
      </c>
      <c r="AU406" s="19" t="s">
        <v>81</v>
      </c>
    </row>
    <row r="407" spans="1:51" s="13" customFormat="1" ht="12">
      <c r="A407" s="13"/>
      <c r="B407" s="226"/>
      <c r="C407" s="227"/>
      <c r="D407" s="219" t="s">
        <v>138</v>
      </c>
      <c r="E407" s="228" t="s">
        <v>19</v>
      </c>
      <c r="F407" s="229" t="s">
        <v>653</v>
      </c>
      <c r="G407" s="227"/>
      <c r="H407" s="230">
        <v>100</v>
      </c>
      <c r="I407" s="231"/>
      <c r="J407" s="227"/>
      <c r="K407" s="227"/>
      <c r="L407" s="232"/>
      <c r="M407" s="233"/>
      <c r="N407" s="234"/>
      <c r="O407" s="234"/>
      <c r="P407" s="234"/>
      <c r="Q407" s="234"/>
      <c r="R407" s="234"/>
      <c r="S407" s="234"/>
      <c r="T407" s="235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6" t="s">
        <v>138</v>
      </c>
      <c r="AU407" s="236" t="s">
        <v>81</v>
      </c>
      <c r="AV407" s="13" t="s">
        <v>81</v>
      </c>
      <c r="AW407" s="13" t="s">
        <v>33</v>
      </c>
      <c r="AX407" s="13" t="s">
        <v>79</v>
      </c>
      <c r="AY407" s="236" t="s">
        <v>124</v>
      </c>
    </row>
    <row r="408" spans="1:51" s="13" customFormat="1" ht="12">
      <c r="A408" s="13"/>
      <c r="B408" s="226"/>
      <c r="C408" s="227"/>
      <c r="D408" s="219" t="s">
        <v>138</v>
      </c>
      <c r="E408" s="227"/>
      <c r="F408" s="229" t="s">
        <v>654</v>
      </c>
      <c r="G408" s="227"/>
      <c r="H408" s="230">
        <v>105</v>
      </c>
      <c r="I408" s="231"/>
      <c r="J408" s="227"/>
      <c r="K408" s="227"/>
      <c r="L408" s="232"/>
      <c r="M408" s="233"/>
      <c r="N408" s="234"/>
      <c r="O408" s="234"/>
      <c r="P408" s="234"/>
      <c r="Q408" s="234"/>
      <c r="R408" s="234"/>
      <c r="S408" s="234"/>
      <c r="T408" s="235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6" t="s">
        <v>138</v>
      </c>
      <c r="AU408" s="236" t="s">
        <v>81</v>
      </c>
      <c r="AV408" s="13" t="s">
        <v>81</v>
      </c>
      <c r="AW408" s="13" t="s">
        <v>4</v>
      </c>
      <c r="AX408" s="13" t="s">
        <v>79</v>
      </c>
      <c r="AY408" s="236" t="s">
        <v>124</v>
      </c>
    </row>
    <row r="409" spans="1:65" s="2" customFormat="1" ht="24.15" customHeight="1">
      <c r="A409" s="40"/>
      <c r="B409" s="41"/>
      <c r="C409" s="206" t="s">
        <v>655</v>
      </c>
      <c r="D409" s="206" t="s">
        <v>127</v>
      </c>
      <c r="E409" s="207" t="s">
        <v>656</v>
      </c>
      <c r="F409" s="208" t="s">
        <v>657</v>
      </c>
      <c r="G409" s="209" t="s">
        <v>468</v>
      </c>
      <c r="H409" s="210">
        <v>550</v>
      </c>
      <c r="I409" s="211"/>
      <c r="J409" s="212">
        <f>ROUND(I409*H409,2)</f>
        <v>0</v>
      </c>
      <c r="K409" s="208" t="s">
        <v>131</v>
      </c>
      <c r="L409" s="46"/>
      <c r="M409" s="213" t="s">
        <v>19</v>
      </c>
      <c r="N409" s="214" t="s">
        <v>42</v>
      </c>
      <c r="O409" s="86"/>
      <c r="P409" s="215">
        <f>O409*H409</f>
        <v>0</v>
      </c>
      <c r="Q409" s="215">
        <v>0</v>
      </c>
      <c r="R409" s="215">
        <f>Q409*H409</f>
        <v>0</v>
      </c>
      <c r="S409" s="215">
        <v>3.5E-05</v>
      </c>
      <c r="T409" s="216">
        <f>S409*H409</f>
        <v>0.01925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17" t="s">
        <v>246</v>
      </c>
      <c r="AT409" s="217" t="s">
        <v>127</v>
      </c>
      <c r="AU409" s="217" t="s">
        <v>81</v>
      </c>
      <c r="AY409" s="19" t="s">
        <v>124</v>
      </c>
      <c r="BE409" s="218">
        <f>IF(N409="základní",J409,0)</f>
        <v>0</v>
      </c>
      <c r="BF409" s="218">
        <f>IF(N409="snížená",J409,0)</f>
        <v>0</v>
      </c>
      <c r="BG409" s="218">
        <f>IF(N409="zákl. přenesená",J409,0)</f>
        <v>0</v>
      </c>
      <c r="BH409" s="218">
        <f>IF(N409="sníž. přenesená",J409,0)</f>
        <v>0</v>
      </c>
      <c r="BI409" s="218">
        <f>IF(N409="nulová",J409,0)</f>
        <v>0</v>
      </c>
      <c r="BJ409" s="19" t="s">
        <v>79</v>
      </c>
      <c r="BK409" s="218">
        <f>ROUND(I409*H409,2)</f>
        <v>0</v>
      </c>
      <c r="BL409" s="19" t="s">
        <v>246</v>
      </c>
      <c r="BM409" s="217" t="s">
        <v>658</v>
      </c>
    </row>
    <row r="410" spans="1:47" s="2" customFormat="1" ht="12">
      <c r="A410" s="40"/>
      <c r="B410" s="41"/>
      <c r="C410" s="42"/>
      <c r="D410" s="219" t="s">
        <v>134</v>
      </c>
      <c r="E410" s="42"/>
      <c r="F410" s="220" t="s">
        <v>659</v>
      </c>
      <c r="G410" s="42"/>
      <c r="H410" s="42"/>
      <c r="I410" s="221"/>
      <c r="J410" s="42"/>
      <c r="K410" s="42"/>
      <c r="L410" s="46"/>
      <c r="M410" s="222"/>
      <c r="N410" s="223"/>
      <c r="O410" s="86"/>
      <c r="P410" s="86"/>
      <c r="Q410" s="86"/>
      <c r="R410" s="86"/>
      <c r="S410" s="86"/>
      <c r="T410" s="87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9" t="s">
        <v>134</v>
      </c>
      <c r="AU410" s="19" t="s">
        <v>81</v>
      </c>
    </row>
    <row r="411" spans="1:47" s="2" customFormat="1" ht="12">
      <c r="A411" s="40"/>
      <c r="B411" s="41"/>
      <c r="C411" s="42"/>
      <c r="D411" s="224" t="s">
        <v>136</v>
      </c>
      <c r="E411" s="42"/>
      <c r="F411" s="225" t="s">
        <v>660</v>
      </c>
      <c r="G411" s="42"/>
      <c r="H411" s="42"/>
      <c r="I411" s="221"/>
      <c r="J411" s="42"/>
      <c r="K411" s="42"/>
      <c r="L411" s="46"/>
      <c r="M411" s="222"/>
      <c r="N411" s="223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136</v>
      </c>
      <c r="AU411" s="19" t="s">
        <v>81</v>
      </c>
    </row>
    <row r="412" spans="1:65" s="2" customFormat="1" ht="21.75" customHeight="1">
      <c r="A412" s="40"/>
      <c r="B412" s="41"/>
      <c r="C412" s="258" t="s">
        <v>661</v>
      </c>
      <c r="D412" s="258" t="s">
        <v>278</v>
      </c>
      <c r="E412" s="259" t="s">
        <v>662</v>
      </c>
      <c r="F412" s="260" t="s">
        <v>663</v>
      </c>
      <c r="G412" s="261" t="s">
        <v>468</v>
      </c>
      <c r="H412" s="262">
        <v>577.5</v>
      </c>
      <c r="I412" s="263"/>
      <c r="J412" s="264">
        <f>ROUND(I412*H412,2)</f>
        <v>0</v>
      </c>
      <c r="K412" s="260" t="s">
        <v>131</v>
      </c>
      <c r="L412" s="265"/>
      <c r="M412" s="266" t="s">
        <v>19</v>
      </c>
      <c r="N412" s="267" t="s">
        <v>42</v>
      </c>
      <c r="O412" s="86"/>
      <c r="P412" s="215">
        <f>O412*H412</f>
        <v>0</v>
      </c>
      <c r="Q412" s="215">
        <v>0</v>
      </c>
      <c r="R412" s="215">
        <f>Q412*H412</f>
        <v>0</v>
      </c>
      <c r="S412" s="215">
        <v>0</v>
      </c>
      <c r="T412" s="216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17" t="s">
        <v>281</v>
      </c>
      <c r="AT412" s="217" t="s">
        <v>278</v>
      </c>
      <c r="AU412" s="217" t="s">
        <v>81</v>
      </c>
      <c r="AY412" s="19" t="s">
        <v>124</v>
      </c>
      <c r="BE412" s="218">
        <f>IF(N412="základní",J412,0)</f>
        <v>0</v>
      </c>
      <c r="BF412" s="218">
        <f>IF(N412="snížená",J412,0)</f>
        <v>0</v>
      </c>
      <c r="BG412" s="218">
        <f>IF(N412="zákl. přenesená",J412,0)</f>
        <v>0</v>
      </c>
      <c r="BH412" s="218">
        <f>IF(N412="sníž. přenesená",J412,0)</f>
        <v>0</v>
      </c>
      <c r="BI412" s="218">
        <f>IF(N412="nulová",J412,0)</f>
        <v>0</v>
      </c>
      <c r="BJ412" s="19" t="s">
        <v>79</v>
      </c>
      <c r="BK412" s="218">
        <f>ROUND(I412*H412,2)</f>
        <v>0</v>
      </c>
      <c r="BL412" s="19" t="s">
        <v>246</v>
      </c>
      <c r="BM412" s="217" t="s">
        <v>664</v>
      </c>
    </row>
    <row r="413" spans="1:47" s="2" customFormat="1" ht="12">
      <c r="A413" s="40"/>
      <c r="B413" s="41"/>
      <c r="C413" s="42"/>
      <c r="D413" s="219" t="s">
        <v>134</v>
      </c>
      <c r="E413" s="42"/>
      <c r="F413" s="220" t="s">
        <v>663</v>
      </c>
      <c r="G413" s="42"/>
      <c r="H413" s="42"/>
      <c r="I413" s="221"/>
      <c r="J413" s="42"/>
      <c r="K413" s="42"/>
      <c r="L413" s="46"/>
      <c r="M413" s="222"/>
      <c r="N413" s="223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134</v>
      </c>
      <c r="AU413" s="19" t="s">
        <v>81</v>
      </c>
    </row>
    <row r="414" spans="1:51" s="13" customFormat="1" ht="12">
      <c r="A414" s="13"/>
      <c r="B414" s="226"/>
      <c r="C414" s="227"/>
      <c r="D414" s="219" t="s">
        <v>138</v>
      </c>
      <c r="E414" s="228" t="s">
        <v>19</v>
      </c>
      <c r="F414" s="229" t="s">
        <v>665</v>
      </c>
      <c r="G414" s="227"/>
      <c r="H414" s="230">
        <v>550</v>
      </c>
      <c r="I414" s="231"/>
      <c r="J414" s="227"/>
      <c r="K414" s="227"/>
      <c r="L414" s="232"/>
      <c r="M414" s="233"/>
      <c r="N414" s="234"/>
      <c r="O414" s="234"/>
      <c r="P414" s="234"/>
      <c r="Q414" s="234"/>
      <c r="R414" s="234"/>
      <c r="S414" s="234"/>
      <c r="T414" s="235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6" t="s">
        <v>138</v>
      </c>
      <c r="AU414" s="236" t="s">
        <v>81</v>
      </c>
      <c r="AV414" s="13" t="s">
        <v>81</v>
      </c>
      <c r="AW414" s="13" t="s">
        <v>33</v>
      </c>
      <c r="AX414" s="13" t="s">
        <v>79</v>
      </c>
      <c r="AY414" s="236" t="s">
        <v>124</v>
      </c>
    </row>
    <row r="415" spans="1:51" s="13" customFormat="1" ht="12">
      <c r="A415" s="13"/>
      <c r="B415" s="226"/>
      <c r="C415" s="227"/>
      <c r="D415" s="219" t="s">
        <v>138</v>
      </c>
      <c r="E415" s="227"/>
      <c r="F415" s="229" t="s">
        <v>666</v>
      </c>
      <c r="G415" s="227"/>
      <c r="H415" s="230">
        <v>577.5</v>
      </c>
      <c r="I415" s="231"/>
      <c r="J415" s="227"/>
      <c r="K415" s="227"/>
      <c r="L415" s="232"/>
      <c r="M415" s="233"/>
      <c r="N415" s="234"/>
      <c r="O415" s="234"/>
      <c r="P415" s="234"/>
      <c r="Q415" s="234"/>
      <c r="R415" s="234"/>
      <c r="S415" s="234"/>
      <c r="T415" s="235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6" t="s">
        <v>138</v>
      </c>
      <c r="AU415" s="236" t="s">
        <v>81</v>
      </c>
      <c r="AV415" s="13" t="s">
        <v>81</v>
      </c>
      <c r="AW415" s="13" t="s">
        <v>4</v>
      </c>
      <c r="AX415" s="13" t="s">
        <v>79</v>
      </c>
      <c r="AY415" s="236" t="s">
        <v>124</v>
      </c>
    </row>
    <row r="416" spans="1:65" s="2" customFormat="1" ht="24.15" customHeight="1">
      <c r="A416" s="40"/>
      <c r="B416" s="41"/>
      <c r="C416" s="206" t="s">
        <v>667</v>
      </c>
      <c r="D416" s="206" t="s">
        <v>127</v>
      </c>
      <c r="E416" s="207" t="s">
        <v>668</v>
      </c>
      <c r="F416" s="208" t="s">
        <v>669</v>
      </c>
      <c r="G416" s="209" t="s">
        <v>273</v>
      </c>
      <c r="H416" s="210">
        <v>30</v>
      </c>
      <c r="I416" s="211"/>
      <c r="J416" s="212">
        <f>ROUND(I416*H416,2)</f>
        <v>0</v>
      </c>
      <c r="K416" s="208" t="s">
        <v>131</v>
      </c>
      <c r="L416" s="46"/>
      <c r="M416" s="213" t="s">
        <v>19</v>
      </c>
      <c r="N416" s="214" t="s">
        <v>42</v>
      </c>
      <c r="O416" s="86"/>
      <c r="P416" s="215">
        <f>O416*H416</f>
        <v>0</v>
      </c>
      <c r="Q416" s="215">
        <v>0</v>
      </c>
      <c r="R416" s="215">
        <f>Q416*H416</f>
        <v>0</v>
      </c>
      <c r="S416" s="215">
        <v>0</v>
      </c>
      <c r="T416" s="216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7" t="s">
        <v>246</v>
      </c>
      <c r="AT416" s="217" t="s">
        <v>127</v>
      </c>
      <c r="AU416" s="217" t="s">
        <v>81</v>
      </c>
      <c r="AY416" s="19" t="s">
        <v>124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9" t="s">
        <v>79</v>
      </c>
      <c r="BK416" s="218">
        <f>ROUND(I416*H416,2)</f>
        <v>0</v>
      </c>
      <c r="BL416" s="19" t="s">
        <v>246</v>
      </c>
      <c r="BM416" s="217" t="s">
        <v>670</v>
      </c>
    </row>
    <row r="417" spans="1:47" s="2" customFormat="1" ht="12">
      <c r="A417" s="40"/>
      <c r="B417" s="41"/>
      <c r="C417" s="42"/>
      <c r="D417" s="219" t="s">
        <v>134</v>
      </c>
      <c r="E417" s="42"/>
      <c r="F417" s="220" t="s">
        <v>671</v>
      </c>
      <c r="G417" s="42"/>
      <c r="H417" s="42"/>
      <c r="I417" s="221"/>
      <c r="J417" s="42"/>
      <c r="K417" s="42"/>
      <c r="L417" s="46"/>
      <c r="M417" s="222"/>
      <c r="N417" s="223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134</v>
      </c>
      <c r="AU417" s="19" t="s">
        <v>81</v>
      </c>
    </row>
    <row r="418" spans="1:47" s="2" customFormat="1" ht="12">
      <c r="A418" s="40"/>
      <c r="B418" s="41"/>
      <c r="C418" s="42"/>
      <c r="D418" s="224" t="s">
        <v>136</v>
      </c>
      <c r="E418" s="42"/>
      <c r="F418" s="225" t="s">
        <v>672</v>
      </c>
      <c r="G418" s="42"/>
      <c r="H418" s="42"/>
      <c r="I418" s="221"/>
      <c r="J418" s="42"/>
      <c r="K418" s="42"/>
      <c r="L418" s="46"/>
      <c r="M418" s="222"/>
      <c r="N418" s="223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136</v>
      </c>
      <c r="AU418" s="19" t="s">
        <v>81</v>
      </c>
    </row>
    <row r="419" spans="1:65" s="2" customFormat="1" ht="24.15" customHeight="1">
      <c r="A419" s="40"/>
      <c r="B419" s="41"/>
      <c r="C419" s="206" t="s">
        <v>673</v>
      </c>
      <c r="D419" s="206" t="s">
        <v>127</v>
      </c>
      <c r="E419" s="207" t="s">
        <v>674</v>
      </c>
      <c r="F419" s="208" t="s">
        <v>675</v>
      </c>
      <c r="G419" s="209" t="s">
        <v>273</v>
      </c>
      <c r="H419" s="210">
        <v>60</v>
      </c>
      <c r="I419" s="211"/>
      <c r="J419" s="212">
        <f>ROUND(I419*H419,2)</f>
        <v>0</v>
      </c>
      <c r="K419" s="208" t="s">
        <v>131</v>
      </c>
      <c r="L419" s="46"/>
      <c r="M419" s="213" t="s">
        <v>19</v>
      </c>
      <c r="N419" s="214" t="s">
        <v>42</v>
      </c>
      <c r="O419" s="86"/>
      <c r="P419" s="215">
        <f>O419*H419</f>
        <v>0</v>
      </c>
      <c r="Q419" s="215">
        <v>0</v>
      </c>
      <c r="R419" s="215">
        <f>Q419*H419</f>
        <v>0</v>
      </c>
      <c r="S419" s="215">
        <v>0</v>
      </c>
      <c r="T419" s="216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17" t="s">
        <v>246</v>
      </c>
      <c r="AT419" s="217" t="s">
        <v>127</v>
      </c>
      <c r="AU419" s="217" t="s">
        <v>81</v>
      </c>
      <c r="AY419" s="19" t="s">
        <v>124</v>
      </c>
      <c r="BE419" s="218">
        <f>IF(N419="základní",J419,0)</f>
        <v>0</v>
      </c>
      <c r="BF419" s="218">
        <f>IF(N419="snížená",J419,0)</f>
        <v>0</v>
      </c>
      <c r="BG419" s="218">
        <f>IF(N419="zákl. přenesená",J419,0)</f>
        <v>0</v>
      </c>
      <c r="BH419" s="218">
        <f>IF(N419="sníž. přenesená",J419,0)</f>
        <v>0</v>
      </c>
      <c r="BI419" s="218">
        <f>IF(N419="nulová",J419,0)</f>
        <v>0</v>
      </c>
      <c r="BJ419" s="19" t="s">
        <v>79</v>
      </c>
      <c r="BK419" s="218">
        <f>ROUND(I419*H419,2)</f>
        <v>0</v>
      </c>
      <c r="BL419" s="19" t="s">
        <v>246</v>
      </c>
      <c r="BM419" s="217" t="s">
        <v>676</v>
      </c>
    </row>
    <row r="420" spans="1:47" s="2" customFormat="1" ht="12">
      <c r="A420" s="40"/>
      <c r="B420" s="41"/>
      <c r="C420" s="42"/>
      <c r="D420" s="219" t="s">
        <v>134</v>
      </c>
      <c r="E420" s="42"/>
      <c r="F420" s="220" t="s">
        <v>677</v>
      </c>
      <c r="G420" s="42"/>
      <c r="H420" s="42"/>
      <c r="I420" s="221"/>
      <c r="J420" s="42"/>
      <c r="K420" s="42"/>
      <c r="L420" s="46"/>
      <c r="M420" s="222"/>
      <c r="N420" s="223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134</v>
      </c>
      <c r="AU420" s="19" t="s">
        <v>81</v>
      </c>
    </row>
    <row r="421" spans="1:47" s="2" customFormat="1" ht="12">
      <c r="A421" s="40"/>
      <c r="B421" s="41"/>
      <c r="C421" s="42"/>
      <c r="D421" s="224" t="s">
        <v>136</v>
      </c>
      <c r="E421" s="42"/>
      <c r="F421" s="225" t="s">
        <v>678</v>
      </c>
      <c r="G421" s="42"/>
      <c r="H421" s="42"/>
      <c r="I421" s="221"/>
      <c r="J421" s="42"/>
      <c r="K421" s="42"/>
      <c r="L421" s="46"/>
      <c r="M421" s="222"/>
      <c r="N421" s="223"/>
      <c r="O421" s="86"/>
      <c r="P421" s="86"/>
      <c r="Q421" s="86"/>
      <c r="R421" s="86"/>
      <c r="S421" s="86"/>
      <c r="T421" s="87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9" t="s">
        <v>136</v>
      </c>
      <c r="AU421" s="19" t="s">
        <v>81</v>
      </c>
    </row>
    <row r="422" spans="1:51" s="13" customFormat="1" ht="12">
      <c r="A422" s="13"/>
      <c r="B422" s="226"/>
      <c r="C422" s="227"/>
      <c r="D422" s="219" t="s">
        <v>138</v>
      </c>
      <c r="E422" s="228" t="s">
        <v>19</v>
      </c>
      <c r="F422" s="229" t="s">
        <v>679</v>
      </c>
      <c r="G422" s="227"/>
      <c r="H422" s="230">
        <v>60</v>
      </c>
      <c r="I422" s="231"/>
      <c r="J422" s="227"/>
      <c r="K422" s="227"/>
      <c r="L422" s="232"/>
      <c r="M422" s="233"/>
      <c r="N422" s="234"/>
      <c r="O422" s="234"/>
      <c r="P422" s="234"/>
      <c r="Q422" s="234"/>
      <c r="R422" s="234"/>
      <c r="S422" s="234"/>
      <c r="T422" s="23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6" t="s">
        <v>138</v>
      </c>
      <c r="AU422" s="236" t="s">
        <v>81</v>
      </c>
      <c r="AV422" s="13" t="s">
        <v>81</v>
      </c>
      <c r="AW422" s="13" t="s">
        <v>33</v>
      </c>
      <c r="AX422" s="13" t="s">
        <v>79</v>
      </c>
      <c r="AY422" s="236" t="s">
        <v>124</v>
      </c>
    </row>
    <row r="423" spans="1:65" s="2" customFormat="1" ht="24.15" customHeight="1">
      <c r="A423" s="40"/>
      <c r="B423" s="41"/>
      <c r="C423" s="206" t="s">
        <v>680</v>
      </c>
      <c r="D423" s="206" t="s">
        <v>127</v>
      </c>
      <c r="E423" s="207" t="s">
        <v>681</v>
      </c>
      <c r="F423" s="208" t="s">
        <v>682</v>
      </c>
      <c r="G423" s="209" t="s">
        <v>130</v>
      </c>
      <c r="H423" s="210">
        <v>20</v>
      </c>
      <c r="I423" s="211"/>
      <c r="J423" s="212">
        <f>ROUND(I423*H423,2)</f>
        <v>0</v>
      </c>
      <c r="K423" s="208" t="s">
        <v>131</v>
      </c>
      <c r="L423" s="46"/>
      <c r="M423" s="213" t="s">
        <v>19</v>
      </c>
      <c r="N423" s="214" t="s">
        <v>42</v>
      </c>
      <c r="O423" s="86"/>
      <c r="P423" s="215">
        <f>O423*H423</f>
        <v>0</v>
      </c>
      <c r="Q423" s="215">
        <v>0</v>
      </c>
      <c r="R423" s="215">
        <f>Q423*H423</f>
        <v>0</v>
      </c>
      <c r="S423" s="215">
        <v>0</v>
      </c>
      <c r="T423" s="216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17" t="s">
        <v>246</v>
      </c>
      <c r="AT423" s="217" t="s">
        <v>127</v>
      </c>
      <c r="AU423" s="217" t="s">
        <v>81</v>
      </c>
      <c r="AY423" s="19" t="s">
        <v>124</v>
      </c>
      <c r="BE423" s="218">
        <f>IF(N423="základní",J423,0)</f>
        <v>0</v>
      </c>
      <c r="BF423" s="218">
        <f>IF(N423="snížená",J423,0)</f>
        <v>0</v>
      </c>
      <c r="BG423" s="218">
        <f>IF(N423="zákl. přenesená",J423,0)</f>
        <v>0</v>
      </c>
      <c r="BH423" s="218">
        <f>IF(N423="sníž. přenesená",J423,0)</f>
        <v>0</v>
      </c>
      <c r="BI423" s="218">
        <f>IF(N423="nulová",J423,0)</f>
        <v>0</v>
      </c>
      <c r="BJ423" s="19" t="s">
        <v>79</v>
      </c>
      <c r="BK423" s="218">
        <f>ROUND(I423*H423,2)</f>
        <v>0</v>
      </c>
      <c r="BL423" s="19" t="s">
        <v>246</v>
      </c>
      <c r="BM423" s="217" t="s">
        <v>683</v>
      </c>
    </row>
    <row r="424" spans="1:47" s="2" customFormat="1" ht="12">
      <c r="A424" s="40"/>
      <c r="B424" s="41"/>
      <c r="C424" s="42"/>
      <c r="D424" s="219" t="s">
        <v>134</v>
      </c>
      <c r="E424" s="42"/>
      <c r="F424" s="220" t="s">
        <v>684</v>
      </c>
      <c r="G424" s="42"/>
      <c r="H424" s="42"/>
      <c r="I424" s="221"/>
      <c r="J424" s="42"/>
      <c r="K424" s="42"/>
      <c r="L424" s="46"/>
      <c r="M424" s="222"/>
      <c r="N424" s="223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134</v>
      </c>
      <c r="AU424" s="19" t="s">
        <v>81</v>
      </c>
    </row>
    <row r="425" spans="1:47" s="2" customFormat="1" ht="12">
      <c r="A425" s="40"/>
      <c r="B425" s="41"/>
      <c r="C425" s="42"/>
      <c r="D425" s="224" t="s">
        <v>136</v>
      </c>
      <c r="E425" s="42"/>
      <c r="F425" s="225" t="s">
        <v>685</v>
      </c>
      <c r="G425" s="42"/>
      <c r="H425" s="42"/>
      <c r="I425" s="221"/>
      <c r="J425" s="42"/>
      <c r="K425" s="42"/>
      <c r="L425" s="46"/>
      <c r="M425" s="222"/>
      <c r="N425" s="223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136</v>
      </c>
      <c r="AU425" s="19" t="s">
        <v>81</v>
      </c>
    </row>
    <row r="426" spans="1:65" s="2" customFormat="1" ht="24.15" customHeight="1">
      <c r="A426" s="40"/>
      <c r="B426" s="41"/>
      <c r="C426" s="206" t="s">
        <v>686</v>
      </c>
      <c r="D426" s="206" t="s">
        <v>127</v>
      </c>
      <c r="E426" s="207" t="s">
        <v>687</v>
      </c>
      <c r="F426" s="208" t="s">
        <v>688</v>
      </c>
      <c r="G426" s="209" t="s">
        <v>130</v>
      </c>
      <c r="H426" s="210">
        <v>16</v>
      </c>
      <c r="I426" s="211"/>
      <c r="J426" s="212">
        <f>ROUND(I426*H426,2)</f>
        <v>0</v>
      </c>
      <c r="K426" s="208" t="s">
        <v>131</v>
      </c>
      <c r="L426" s="46"/>
      <c r="M426" s="213" t="s">
        <v>19</v>
      </c>
      <c r="N426" s="214" t="s">
        <v>42</v>
      </c>
      <c r="O426" s="86"/>
      <c r="P426" s="215">
        <f>O426*H426</f>
        <v>0</v>
      </c>
      <c r="Q426" s="215">
        <v>0</v>
      </c>
      <c r="R426" s="215">
        <f>Q426*H426</f>
        <v>0</v>
      </c>
      <c r="S426" s="215">
        <v>0</v>
      </c>
      <c r="T426" s="216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17" t="s">
        <v>246</v>
      </c>
      <c r="AT426" s="217" t="s">
        <v>127</v>
      </c>
      <c r="AU426" s="217" t="s">
        <v>81</v>
      </c>
      <c r="AY426" s="19" t="s">
        <v>124</v>
      </c>
      <c r="BE426" s="218">
        <f>IF(N426="základní",J426,0)</f>
        <v>0</v>
      </c>
      <c r="BF426" s="218">
        <f>IF(N426="snížená",J426,0)</f>
        <v>0</v>
      </c>
      <c r="BG426" s="218">
        <f>IF(N426="zákl. přenesená",J426,0)</f>
        <v>0</v>
      </c>
      <c r="BH426" s="218">
        <f>IF(N426="sníž. přenesená",J426,0)</f>
        <v>0</v>
      </c>
      <c r="BI426" s="218">
        <f>IF(N426="nulová",J426,0)</f>
        <v>0</v>
      </c>
      <c r="BJ426" s="19" t="s">
        <v>79</v>
      </c>
      <c r="BK426" s="218">
        <f>ROUND(I426*H426,2)</f>
        <v>0</v>
      </c>
      <c r="BL426" s="19" t="s">
        <v>246</v>
      </c>
      <c r="BM426" s="217" t="s">
        <v>689</v>
      </c>
    </row>
    <row r="427" spans="1:47" s="2" customFormat="1" ht="12">
      <c r="A427" s="40"/>
      <c r="B427" s="41"/>
      <c r="C427" s="42"/>
      <c r="D427" s="219" t="s">
        <v>134</v>
      </c>
      <c r="E427" s="42"/>
      <c r="F427" s="220" t="s">
        <v>690</v>
      </c>
      <c r="G427" s="42"/>
      <c r="H427" s="42"/>
      <c r="I427" s="221"/>
      <c r="J427" s="42"/>
      <c r="K427" s="42"/>
      <c r="L427" s="46"/>
      <c r="M427" s="222"/>
      <c r="N427" s="223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134</v>
      </c>
      <c r="AU427" s="19" t="s">
        <v>81</v>
      </c>
    </row>
    <row r="428" spans="1:47" s="2" customFormat="1" ht="12">
      <c r="A428" s="40"/>
      <c r="B428" s="41"/>
      <c r="C428" s="42"/>
      <c r="D428" s="224" t="s">
        <v>136</v>
      </c>
      <c r="E428" s="42"/>
      <c r="F428" s="225" t="s">
        <v>691</v>
      </c>
      <c r="G428" s="42"/>
      <c r="H428" s="42"/>
      <c r="I428" s="221"/>
      <c r="J428" s="42"/>
      <c r="K428" s="42"/>
      <c r="L428" s="46"/>
      <c r="M428" s="222"/>
      <c r="N428" s="223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136</v>
      </c>
      <c r="AU428" s="19" t="s">
        <v>81</v>
      </c>
    </row>
    <row r="429" spans="1:65" s="2" customFormat="1" ht="24.15" customHeight="1">
      <c r="A429" s="40"/>
      <c r="B429" s="41"/>
      <c r="C429" s="206" t="s">
        <v>692</v>
      </c>
      <c r="D429" s="206" t="s">
        <v>127</v>
      </c>
      <c r="E429" s="207" t="s">
        <v>693</v>
      </c>
      <c r="F429" s="208" t="s">
        <v>694</v>
      </c>
      <c r="G429" s="209" t="s">
        <v>130</v>
      </c>
      <c r="H429" s="210">
        <v>20</v>
      </c>
      <c r="I429" s="211"/>
      <c r="J429" s="212">
        <f>ROUND(I429*H429,2)</f>
        <v>0</v>
      </c>
      <c r="K429" s="208" t="s">
        <v>131</v>
      </c>
      <c r="L429" s="46"/>
      <c r="M429" s="213" t="s">
        <v>19</v>
      </c>
      <c r="N429" s="214" t="s">
        <v>42</v>
      </c>
      <c r="O429" s="86"/>
      <c r="P429" s="215">
        <f>O429*H429</f>
        <v>0</v>
      </c>
      <c r="Q429" s="215">
        <v>2E-05</v>
      </c>
      <c r="R429" s="215">
        <f>Q429*H429</f>
        <v>0.0004</v>
      </c>
      <c r="S429" s="215">
        <v>0</v>
      </c>
      <c r="T429" s="216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17" t="s">
        <v>246</v>
      </c>
      <c r="AT429" s="217" t="s">
        <v>127</v>
      </c>
      <c r="AU429" s="217" t="s">
        <v>81</v>
      </c>
      <c r="AY429" s="19" t="s">
        <v>124</v>
      </c>
      <c r="BE429" s="218">
        <f>IF(N429="základní",J429,0)</f>
        <v>0</v>
      </c>
      <c r="BF429" s="218">
        <f>IF(N429="snížená",J429,0)</f>
        <v>0</v>
      </c>
      <c r="BG429" s="218">
        <f>IF(N429="zákl. přenesená",J429,0)</f>
        <v>0</v>
      </c>
      <c r="BH429" s="218">
        <f>IF(N429="sníž. přenesená",J429,0)</f>
        <v>0</v>
      </c>
      <c r="BI429" s="218">
        <f>IF(N429="nulová",J429,0)</f>
        <v>0</v>
      </c>
      <c r="BJ429" s="19" t="s">
        <v>79</v>
      </c>
      <c r="BK429" s="218">
        <f>ROUND(I429*H429,2)</f>
        <v>0</v>
      </c>
      <c r="BL429" s="19" t="s">
        <v>246</v>
      </c>
      <c r="BM429" s="217" t="s">
        <v>695</v>
      </c>
    </row>
    <row r="430" spans="1:47" s="2" customFormat="1" ht="12">
      <c r="A430" s="40"/>
      <c r="B430" s="41"/>
      <c r="C430" s="42"/>
      <c r="D430" s="219" t="s">
        <v>134</v>
      </c>
      <c r="E430" s="42"/>
      <c r="F430" s="220" t="s">
        <v>696</v>
      </c>
      <c r="G430" s="42"/>
      <c r="H430" s="42"/>
      <c r="I430" s="221"/>
      <c r="J430" s="42"/>
      <c r="K430" s="42"/>
      <c r="L430" s="46"/>
      <c r="M430" s="222"/>
      <c r="N430" s="223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134</v>
      </c>
      <c r="AU430" s="19" t="s">
        <v>81</v>
      </c>
    </row>
    <row r="431" spans="1:47" s="2" customFormat="1" ht="12">
      <c r="A431" s="40"/>
      <c r="B431" s="41"/>
      <c r="C431" s="42"/>
      <c r="D431" s="224" t="s">
        <v>136</v>
      </c>
      <c r="E431" s="42"/>
      <c r="F431" s="225" t="s">
        <v>697</v>
      </c>
      <c r="G431" s="42"/>
      <c r="H431" s="42"/>
      <c r="I431" s="221"/>
      <c r="J431" s="42"/>
      <c r="K431" s="42"/>
      <c r="L431" s="46"/>
      <c r="M431" s="222"/>
      <c r="N431" s="223"/>
      <c r="O431" s="86"/>
      <c r="P431" s="86"/>
      <c r="Q431" s="86"/>
      <c r="R431" s="86"/>
      <c r="S431" s="86"/>
      <c r="T431" s="87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9" t="s">
        <v>136</v>
      </c>
      <c r="AU431" s="19" t="s">
        <v>81</v>
      </c>
    </row>
    <row r="432" spans="1:65" s="2" customFormat="1" ht="24.15" customHeight="1">
      <c r="A432" s="40"/>
      <c r="B432" s="41"/>
      <c r="C432" s="206" t="s">
        <v>698</v>
      </c>
      <c r="D432" s="206" t="s">
        <v>127</v>
      </c>
      <c r="E432" s="207" t="s">
        <v>699</v>
      </c>
      <c r="F432" s="208" t="s">
        <v>700</v>
      </c>
      <c r="G432" s="209" t="s">
        <v>130</v>
      </c>
      <c r="H432" s="210">
        <v>16</v>
      </c>
      <c r="I432" s="211"/>
      <c r="J432" s="212">
        <f>ROUND(I432*H432,2)</f>
        <v>0</v>
      </c>
      <c r="K432" s="208" t="s">
        <v>131</v>
      </c>
      <c r="L432" s="46"/>
      <c r="M432" s="213" t="s">
        <v>19</v>
      </c>
      <c r="N432" s="214" t="s">
        <v>42</v>
      </c>
      <c r="O432" s="86"/>
      <c r="P432" s="215">
        <f>O432*H432</f>
        <v>0</v>
      </c>
      <c r="Q432" s="215">
        <v>0</v>
      </c>
      <c r="R432" s="215">
        <f>Q432*H432</f>
        <v>0</v>
      </c>
      <c r="S432" s="215">
        <v>0</v>
      </c>
      <c r="T432" s="216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17" t="s">
        <v>246</v>
      </c>
      <c r="AT432" s="217" t="s">
        <v>127</v>
      </c>
      <c r="AU432" s="217" t="s">
        <v>81</v>
      </c>
      <c r="AY432" s="19" t="s">
        <v>124</v>
      </c>
      <c r="BE432" s="218">
        <f>IF(N432="základní",J432,0)</f>
        <v>0</v>
      </c>
      <c r="BF432" s="218">
        <f>IF(N432="snížená",J432,0)</f>
        <v>0</v>
      </c>
      <c r="BG432" s="218">
        <f>IF(N432="zákl. přenesená",J432,0)</f>
        <v>0</v>
      </c>
      <c r="BH432" s="218">
        <f>IF(N432="sníž. přenesená",J432,0)</f>
        <v>0</v>
      </c>
      <c r="BI432" s="218">
        <f>IF(N432="nulová",J432,0)</f>
        <v>0</v>
      </c>
      <c r="BJ432" s="19" t="s">
        <v>79</v>
      </c>
      <c r="BK432" s="218">
        <f>ROUND(I432*H432,2)</f>
        <v>0</v>
      </c>
      <c r="BL432" s="19" t="s">
        <v>246</v>
      </c>
      <c r="BM432" s="217" t="s">
        <v>701</v>
      </c>
    </row>
    <row r="433" spans="1:47" s="2" customFormat="1" ht="12">
      <c r="A433" s="40"/>
      <c r="B433" s="41"/>
      <c r="C433" s="42"/>
      <c r="D433" s="219" t="s">
        <v>134</v>
      </c>
      <c r="E433" s="42"/>
      <c r="F433" s="220" t="s">
        <v>702</v>
      </c>
      <c r="G433" s="42"/>
      <c r="H433" s="42"/>
      <c r="I433" s="221"/>
      <c r="J433" s="42"/>
      <c r="K433" s="42"/>
      <c r="L433" s="46"/>
      <c r="M433" s="222"/>
      <c r="N433" s="223"/>
      <c r="O433" s="86"/>
      <c r="P433" s="86"/>
      <c r="Q433" s="86"/>
      <c r="R433" s="86"/>
      <c r="S433" s="86"/>
      <c r="T433" s="87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T433" s="19" t="s">
        <v>134</v>
      </c>
      <c r="AU433" s="19" t="s">
        <v>81</v>
      </c>
    </row>
    <row r="434" spans="1:47" s="2" customFormat="1" ht="12">
      <c r="A434" s="40"/>
      <c r="B434" s="41"/>
      <c r="C434" s="42"/>
      <c r="D434" s="224" t="s">
        <v>136</v>
      </c>
      <c r="E434" s="42"/>
      <c r="F434" s="225" t="s">
        <v>703</v>
      </c>
      <c r="G434" s="42"/>
      <c r="H434" s="42"/>
      <c r="I434" s="221"/>
      <c r="J434" s="42"/>
      <c r="K434" s="42"/>
      <c r="L434" s="46"/>
      <c r="M434" s="222"/>
      <c r="N434" s="223"/>
      <c r="O434" s="86"/>
      <c r="P434" s="86"/>
      <c r="Q434" s="86"/>
      <c r="R434" s="86"/>
      <c r="S434" s="86"/>
      <c r="T434" s="87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T434" s="19" t="s">
        <v>136</v>
      </c>
      <c r="AU434" s="19" t="s">
        <v>81</v>
      </c>
    </row>
    <row r="435" spans="1:65" s="2" customFormat="1" ht="24.15" customHeight="1">
      <c r="A435" s="40"/>
      <c r="B435" s="41"/>
      <c r="C435" s="206" t="s">
        <v>704</v>
      </c>
      <c r="D435" s="206" t="s">
        <v>127</v>
      </c>
      <c r="E435" s="207" t="s">
        <v>705</v>
      </c>
      <c r="F435" s="208" t="s">
        <v>706</v>
      </c>
      <c r="G435" s="209" t="s">
        <v>130</v>
      </c>
      <c r="H435" s="210">
        <v>20</v>
      </c>
      <c r="I435" s="211"/>
      <c r="J435" s="212">
        <f>ROUND(I435*H435,2)</f>
        <v>0</v>
      </c>
      <c r="K435" s="208" t="s">
        <v>131</v>
      </c>
      <c r="L435" s="46"/>
      <c r="M435" s="213" t="s">
        <v>19</v>
      </c>
      <c r="N435" s="214" t="s">
        <v>42</v>
      </c>
      <c r="O435" s="86"/>
      <c r="P435" s="215">
        <f>O435*H435</f>
        <v>0</v>
      </c>
      <c r="Q435" s="215">
        <v>0.00011</v>
      </c>
      <c r="R435" s="215">
        <f>Q435*H435</f>
        <v>0.0022</v>
      </c>
      <c r="S435" s="215">
        <v>0</v>
      </c>
      <c r="T435" s="216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17" t="s">
        <v>246</v>
      </c>
      <c r="AT435" s="217" t="s">
        <v>127</v>
      </c>
      <c r="AU435" s="217" t="s">
        <v>81</v>
      </c>
      <c r="AY435" s="19" t="s">
        <v>124</v>
      </c>
      <c r="BE435" s="218">
        <f>IF(N435="základní",J435,0)</f>
        <v>0</v>
      </c>
      <c r="BF435" s="218">
        <f>IF(N435="snížená",J435,0)</f>
        <v>0</v>
      </c>
      <c r="BG435" s="218">
        <f>IF(N435="zákl. přenesená",J435,0)</f>
        <v>0</v>
      </c>
      <c r="BH435" s="218">
        <f>IF(N435="sníž. přenesená",J435,0)</f>
        <v>0</v>
      </c>
      <c r="BI435" s="218">
        <f>IF(N435="nulová",J435,0)</f>
        <v>0</v>
      </c>
      <c r="BJ435" s="19" t="s">
        <v>79</v>
      </c>
      <c r="BK435" s="218">
        <f>ROUND(I435*H435,2)</f>
        <v>0</v>
      </c>
      <c r="BL435" s="19" t="s">
        <v>246</v>
      </c>
      <c r="BM435" s="217" t="s">
        <v>707</v>
      </c>
    </row>
    <row r="436" spans="1:47" s="2" customFormat="1" ht="12">
      <c r="A436" s="40"/>
      <c r="B436" s="41"/>
      <c r="C436" s="42"/>
      <c r="D436" s="219" t="s">
        <v>134</v>
      </c>
      <c r="E436" s="42"/>
      <c r="F436" s="220" t="s">
        <v>708</v>
      </c>
      <c r="G436" s="42"/>
      <c r="H436" s="42"/>
      <c r="I436" s="221"/>
      <c r="J436" s="42"/>
      <c r="K436" s="42"/>
      <c r="L436" s="46"/>
      <c r="M436" s="222"/>
      <c r="N436" s="223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9" t="s">
        <v>134</v>
      </c>
      <c r="AU436" s="19" t="s">
        <v>81</v>
      </c>
    </row>
    <row r="437" spans="1:47" s="2" customFormat="1" ht="12">
      <c r="A437" s="40"/>
      <c r="B437" s="41"/>
      <c r="C437" s="42"/>
      <c r="D437" s="224" t="s">
        <v>136</v>
      </c>
      <c r="E437" s="42"/>
      <c r="F437" s="225" t="s">
        <v>709</v>
      </c>
      <c r="G437" s="42"/>
      <c r="H437" s="42"/>
      <c r="I437" s="221"/>
      <c r="J437" s="42"/>
      <c r="K437" s="42"/>
      <c r="L437" s="46"/>
      <c r="M437" s="222"/>
      <c r="N437" s="223"/>
      <c r="O437" s="86"/>
      <c r="P437" s="86"/>
      <c r="Q437" s="86"/>
      <c r="R437" s="86"/>
      <c r="S437" s="86"/>
      <c r="T437" s="87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T437" s="19" t="s">
        <v>136</v>
      </c>
      <c r="AU437" s="19" t="s">
        <v>81</v>
      </c>
    </row>
    <row r="438" spans="1:65" s="2" customFormat="1" ht="24.15" customHeight="1">
      <c r="A438" s="40"/>
      <c r="B438" s="41"/>
      <c r="C438" s="206" t="s">
        <v>710</v>
      </c>
      <c r="D438" s="206" t="s">
        <v>127</v>
      </c>
      <c r="E438" s="207" t="s">
        <v>711</v>
      </c>
      <c r="F438" s="208" t="s">
        <v>712</v>
      </c>
      <c r="G438" s="209" t="s">
        <v>130</v>
      </c>
      <c r="H438" s="210">
        <v>16</v>
      </c>
      <c r="I438" s="211"/>
      <c r="J438" s="212">
        <f>ROUND(I438*H438,2)</f>
        <v>0</v>
      </c>
      <c r="K438" s="208" t="s">
        <v>131</v>
      </c>
      <c r="L438" s="46"/>
      <c r="M438" s="213" t="s">
        <v>19</v>
      </c>
      <c r="N438" s="214" t="s">
        <v>42</v>
      </c>
      <c r="O438" s="86"/>
      <c r="P438" s="215">
        <f>O438*H438</f>
        <v>0</v>
      </c>
      <c r="Q438" s="215">
        <v>0.00012</v>
      </c>
      <c r="R438" s="215">
        <f>Q438*H438</f>
        <v>0.00192</v>
      </c>
      <c r="S438" s="215">
        <v>0</v>
      </c>
      <c r="T438" s="216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17" t="s">
        <v>246</v>
      </c>
      <c r="AT438" s="217" t="s">
        <v>127</v>
      </c>
      <c r="AU438" s="217" t="s">
        <v>81</v>
      </c>
      <c r="AY438" s="19" t="s">
        <v>124</v>
      </c>
      <c r="BE438" s="218">
        <f>IF(N438="základní",J438,0)</f>
        <v>0</v>
      </c>
      <c r="BF438" s="218">
        <f>IF(N438="snížená",J438,0)</f>
        <v>0</v>
      </c>
      <c r="BG438" s="218">
        <f>IF(N438="zákl. přenesená",J438,0)</f>
        <v>0</v>
      </c>
      <c r="BH438" s="218">
        <f>IF(N438="sníž. přenesená",J438,0)</f>
        <v>0</v>
      </c>
      <c r="BI438" s="218">
        <f>IF(N438="nulová",J438,0)</f>
        <v>0</v>
      </c>
      <c r="BJ438" s="19" t="s">
        <v>79</v>
      </c>
      <c r="BK438" s="218">
        <f>ROUND(I438*H438,2)</f>
        <v>0</v>
      </c>
      <c r="BL438" s="19" t="s">
        <v>246</v>
      </c>
      <c r="BM438" s="217" t="s">
        <v>713</v>
      </c>
    </row>
    <row r="439" spans="1:47" s="2" customFormat="1" ht="12">
      <c r="A439" s="40"/>
      <c r="B439" s="41"/>
      <c r="C439" s="42"/>
      <c r="D439" s="219" t="s">
        <v>134</v>
      </c>
      <c r="E439" s="42"/>
      <c r="F439" s="220" t="s">
        <v>714</v>
      </c>
      <c r="G439" s="42"/>
      <c r="H439" s="42"/>
      <c r="I439" s="221"/>
      <c r="J439" s="42"/>
      <c r="K439" s="42"/>
      <c r="L439" s="46"/>
      <c r="M439" s="222"/>
      <c r="N439" s="223"/>
      <c r="O439" s="86"/>
      <c r="P439" s="86"/>
      <c r="Q439" s="86"/>
      <c r="R439" s="86"/>
      <c r="S439" s="86"/>
      <c r="T439" s="87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T439" s="19" t="s">
        <v>134</v>
      </c>
      <c r="AU439" s="19" t="s">
        <v>81</v>
      </c>
    </row>
    <row r="440" spans="1:47" s="2" customFormat="1" ht="12">
      <c r="A440" s="40"/>
      <c r="B440" s="41"/>
      <c r="C440" s="42"/>
      <c r="D440" s="224" t="s">
        <v>136</v>
      </c>
      <c r="E440" s="42"/>
      <c r="F440" s="225" t="s">
        <v>715</v>
      </c>
      <c r="G440" s="42"/>
      <c r="H440" s="42"/>
      <c r="I440" s="221"/>
      <c r="J440" s="42"/>
      <c r="K440" s="42"/>
      <c r="L440" s="46"/>
      <c r="M440" s="222"/>
      <c r="N440" s="223"/>
      <c r="O440" s="86"/>
      <c r="P440" s="86"/>
      <c r="Q440" s="86"/>
      <c r="R440" s="86"/>
      <c r="S440" s="86"/>
      <c r="T440" s="87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9" t="s">
        <v>136</v>
      </c>
      <c r="AU440" s="19" t="s">
        <v>81</v>
      </c>
    </row>
    <row r="441" spans="1:65" s="2" customFormat="1" ht="24.15" customHeight="1">
      <c r="A441" s="40"/>
      <c r="B441" s="41"/>
      <c r="C441" s="206" t="s">
        <v>716</v>
      </c>
      <c r="D441" s="206" t="s">
        <v>127</v>
      </c>
      <c r="E441" s="207" t="s">
        <v>717</v>
      </c>
      <c r="F441" s="208" t="s">
        <v>718</v>
      </c>
      <c r="G441" s="209" t="s">
        <v>130</v>
      </c>
      <c r="H441" s="210">
        <v>189.74</v>
      </c>
      <c r="I441" s="211"/>
      <c r="J441" s="212">
        <f>ROUND(I441*H441,2)</f>
        <v>0</v>
      </c>
      <c r="K441" s="208" t="s">
        <v>131</v>
      </c>
      <c r="L441" s="46"/>
      <c r="M441" s="213" t="s">
        <v>19</v>
      </c>
      <c r="N441" s="214" t="s">
        <v>42</v>
      </c>
      <c r="O441" s="86"/>
      <c r="P441" s="215">
        <f>O441*H441</f>
        <v>0</v>
      </c>
      <c r="Q441" s="215">
        <v>2E-05</v>
      </c>
      <c r="R441" s="215">
        <f>Q441*H441</f>
        <v>0.0037948000000000005</v>
      </c>
      <c r="S441" s="215">
        <v>0</v>
      </c>
      <c r="T441" s="216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17" t="s">
        <v>246</v>
      </c>
      <c r="AT441" s="217" t="s">
        <v>127</v>
      </c>
      <c r="AU441" s="217" t="s">
        <v>81</v>
      </c>
      <c r="AY441" s="19" t="s">
        <v>124</v>
      </c>
      <c r="BE441" s="218">
        <f>IF(N441="základní",J441,0)</f>
        <v>0</v>
      </c>
      <c r="BF441" s="218">
        <f>IF(N441="snížená",J441,0)</f>
        <v>0</v>
      </c>
      <c r="BG441" s="218">
        <f>IF(N441="zákl. přenesená",J441,0)</f>
        <v>0</v>
      </c>
      <c r="BH441" s="218">
        <f>IF(N441="sníž. přenesená",J441,0)</f>
        <v>0</v>
      </c>
      <c r="BI441" s="218">
        <f>IF(N441="nulová",J441,0)</f>
        <v>0</v>
      </c>
      <c r="BJ441" s="19" t="s">
        <v>79</v>
      </c>
      <c r="BK441" s="218">
        <f>ROUND(I441*H441,2)</f>
        <v>0</v>
      </c>
      <c r="BL441" s="19" t="s">
        <v>246</v>
      </c>
      <c r="BM441" s="217" t="s">
        <v>719</v>
      </c>
    </row>
    <row r="442" spans="1:47" s="2" customFormat="1" ht="12">
      <c r="A442" s="40"/>
      <c r="B442" s="41"/>
      <c r="C442" s="42"/>
      <c r="D442" s="219" t="s">
        <v>134</v>
      </c>
      <c r="E442" s="42"/>
      <c r="F442" s="220" t="s">
        <v>720</v>
      </c>
      <c r="G442" s="42"/>
      <c r="H442" s="42"/>
      <c r="I442" s="221"/>
      <c r="J442" s="42"/>
      <c r="K442" s="42"/>
      <c r="L442" s="46"/>
      <c r="M442" s="222"/>
      <c r="N442" s="223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134</v>
      </c>
      <c r="AU442" s="19" t="s">
        <v>81</v>
      </c>
    </row>
    <row r="443" spans="1:47" s="2" customFormat="1" ht="12">
      <c r="A443" s="40"/>
      <c r="B443" s="41"/>
      <c r="C443" s="42"/>
      <c r="D443" s="224" t="s">
        <v>136</v>
      </c>
      <c r="E443" s="42"/>
      <c r="F443" s="225" t="s">
        <v>721</v>
      </c>
      <c r="G443" s="42"/>
      <c r="H443" s="42"/>
      <c r="I443" s="221"/>
      <c r="J443" s="42"/>
      <c r="K443" s="42"/>
      <c r="L443" s="46"/>
      <c r="M443" s="222"/>
      <c r="N443" s="223"/>
      <c r="O443" s="86"/>
      <c r="P443" s="86"/>
      <c r="Q443" s="86"/>
      <c r="R443" s="86"/>
      <c r="S443" s="86"/>
      <c r="T443" s="87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9" t="s">
        <v>136</v>
      </c>
      <c r="AU443" s="19" t="s">
        <v>81</v>
      </c>
    </row>
    <row r="444" spans="1:51" s="15" customFormat="1" ht="12">
      <c r="A444" s="15"/>
      <c r="B444" s="248"/>
      <c r="C444" s="249"/>
      <c r="D444" s="219" t="s">
        <v>138</v>
      </c>
      <c r="E444" s="250" t="s">
        <v>19</v>
      </c>
      <c r="F444" s="251" t="s">
        <v>722</v>
      </c>
      <c r="G444" s="249"/>
      <c r="H444" s="250" t="s">
        <v>19</v>
      </c>
      <c r="I444" s="252"/>
      <c r="J444" s="249"/>
      <c r="K444" s="249"/>
      <c r="L444" s="253"/>
      <c r="M444" s="254"/>
      <c r="N444" s="255"/>
      <c r="O444" s="255"/>
      <c r="P444" s="255"/>
      <c r="Q444" s="255"/>
      <c r="R444" s="255"/>
      <c r="S444" s="255"/>
      <c r="T444" s="256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57" t="s">
        <v>138</v>
      </c>
      <c r="AU444" s="257" t="s">
        <v>81</v>
      </c>
      <c r="AV444" s="15" t="s">
        <v>79</v>
      </c>
      <c r="AW444" s="15" t="s">
        <v>33</v>
      </c>
      <c r="AX444" s="15" t="s">
        <v>71</v>
      </c>
      <c r="AY444" s="257" t="s">
        <v>124</v>
      </c>
    </row>
    <row r="445" spans="1:51" s="13" customFormat="1" ht="12">
      <c r="A445" s="13"/>
      <c r="B445" s="226"/>
      <c r="C445" s="227"/>
      <c r="D445" s="219" t="s">
        <v>138</v>
      </c>
      <c r="E445" s="228" t="s">
        <v>19</v>
      </c>
      <c r="F445" s="229" t="s">
        <v>723</v>
      </c>
      <c r="G445" s="227"/>
      <c r="H445" s="230">
        <v>34.74</v>
      </c>
      <c r="I445" s="231"/>
      <c r="J445" s="227"/>
      <c r="K445" s="227"/>
      <c r="L445" s="232"/>
      <c r="M445" s="233"/>
      <c r="N445" s="234"/>
      <c r="O445" s="234"/>
      <c r="P445" s="234"/>
      <c r="Q445" s="234"/>
      <c r="R445" s="234"/>
      <c r="S445" s="234"/>
      <c r="T445" s="235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6" t="s">
        <v>138</v>
      </c>
      <c r="AU445" s="236" t="s">
        <v>81</v>
      </c>
      <c r="AV445" s="13" t="s">
        <v>81</v>
      </c>
      <c r="AW445" s="13" t="s">
        <v>33</v>
      </c>
      <c r="AX445" s="13" t="s">
        <v>71</v>
      </c>
      <c r="AY445" s="236" t="s">
        <v>124</v>
      </c>
    </row>
    <row r="446" spans="1:51" s="15" customFormat="1" ht="12">
      <c r="A446" s="15"/>
      <c r="B446" s="248"/>
      <c r="C446" s="249"/>
      <c r="D446" s="219" t="s">
        <v>138</v>
      </c>
      <c r="E446" s="250" t="s">
        <v>19</v>
      </c>
      <c r="F446" s="251" t="s">
        <v>724</v>
      </c>
      <c r="G446" s="249"/>
      <c r="H446" s="250" t="s">
        <v>19</v>
      </c>
      <c r="I446" s="252"/>
      <c r="J446" s="249"/>
      <c r="K446" s="249"/>
      <c r="L446" s="253"/>
      <c r="M446" s="254"/>
      <c r="N446" s="255"/>
      <c r="O446" s="255"/>
      <c r="P446" s="255"/>
      <c r="Q446" s="255"/>
      <c r="R446" s="255"/>
      <c r="S446" s="255"/>
      <c r="T446" s="256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57" t="s">
        <v>138</v>
      </c>
      <c r="AU446" s="257" t="s">
        <v>81</v>
      </c>
      <c r="AV446" s="15" t="s">
        <v>79</v>
      </c>
      <c r="AW446" s="15" t="s">
        <v>33</v>
      </c>
      <c r="AX446" s="15" t="s">
        <v>71</v>
      </c>
      <c r="AY446" s="257" t="s">
        <v>124</v>
      </c>
    </row>
    <row r="447" spans="1:51" s="13" customFormat="1" ht="12">
      <c r="A447" s="13"/>
      <c r="B447" s="226"/>
      <c r="C447" s="227"/>
      <c r="D447" s="219" t="s">
        <v>138</v>
      </c>
      <c r="E447" s="228" t="s">
        <v>19</v>
      </c>
      <c r="F447" s="229" t="s">
        <v>725</v>
      </c>
      <c r="G447" s="227"/>
      <c r="H447" s="230">
        <v>48</v>
      </c>
      <c r="I447" s="231"/>
      <c r="J447" s="227"/>
      <c r="K447" s="227"/>
      <c r="L447" s="232"/>
      <c r="M447" s="233"/>
      <c r="N447" s="234"/>
      <c r="O447" s="234"/>
      <c r="P447" s="234"/>
      <c r="Q447" s="234"/>
      <c r="R447" s="234"/>
      <c r="S447" s="234"/>
      <c r="T447" s="235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6" t="s">
        <v>138</v>
      </c>
      <c r="AU447" s="236" t="s">
        <v>81</v>
      </c>
      <c r="AV447" s="13" t="s">
        <v>81</v>
      </c>
      <c r="AW447" s="13" t="s">
        <v>33</v>
      </c>
      <c r="AX447" s="13" t="s">
        <v>71</v>
      </c>
      <c r="AY447" s="236" t="s">
        <v>124</v>
      </c>
    </row>
    <row r="448" spans="1:51" s="15" customFormat="1" ht="12">
      <c r="A448" s="15"/>
      <c r="B448" s="248"/>
      <c r="C448" s="249"/>
      <c r="D448" s="219" t="s">
        <v>138</v>
      </c>
      <c r="E448" s="250" t="s">
        <v>19</v>
      </c>
      <c r="F448" s="251" t="s">
        <v>726</v>
      </c>
      <c r="G448" s="249"/>
      <c r="H448" s="250" t="s">
        <v>19</v>
      </c>
      <c r="I448" s="252"/>
      <c r="J448" s="249"/>
      <c r="K448" s="249"/>
      <c r="L448" s="253"/>
      <c r="M448" s="254"/>
      <c r="N448" s="255"/>
      <c r="O448" s="255"/>
      <c r="P448" s="255"/>
      <c r="Q448" s="255"/>
      <c r="R448" s="255"/>
      <c r="S448" s="255"/>
      <c r="T448" s="256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57" t="s">
        <v>138</v>
      </c>
      <c r="AU448" s="257" t="s">
        <v>81</v>
      </c>
      <c r="AV448" s="15" t="s">
        <v>79</v>
      </c>
      <c r="AW448" s="15" t="s">
        <v>33</v>
      </c>
      <c r="AX448" s="15" t="s">
        <v>71</v>
      </c>
      <c r="AY448" s="257" t="s">
        <v>124</v>
      </c>
    </row>
    <row r="449" spans="1:51" s="13" customFormat="1" ht="12">
      <c r="A449" s="13"/>
      <c r="B449" s="226"/>
      <c r="C449" s="227"/>
      <c r="D449" s="219" t="s">
        <v>138</v>
      </c>
      <c r="E449" s="228" t="s">
        <v>19</v>
      </c>
      <c r="F449" s="229" t="s">
        <v>727</v>
      </c>
      <c r="G449" s="227"/>
      <c r="H449" s="230">
        <v>42</v>
      </c>
      <c r="I449" s="231"/>
      <c r="J449" s="227"/>
      <c r="K449" s="227"/>
      <c r="L449" s="232"/>
      <c r="M449" s="233"/>
      <c r="N449" s="234"/>
      <c r="O449" s="234"/>
      <c r="P449" s="234"/>
      <c r="Q449" s="234"/>
      <c r="R449" s="234"/>
      <c r="S449" s="234"/>
      <c r="T449" s="235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6" t="s">
        <v>138</v>
      </c>
      <c r="AU449" s="236" t="s">
        <v>81</v>
      </c>
      <c r="AV449" s="13" t="s">
        <v>81</v>
      </c>
      <c r="AW449" s="13" t="s">
        <v>33</v>
      </c>
      <c r="AX449" s="13" t="s">
        <v>71</v>
      </c>
      <c r="AY449" s="236" t="s">
        <v>124</v>
      </c>
    </row>
    <row r="450" spans="1:51" s="15" customFormat="1" ht="12">
      <c r="A450" s="15"/>
      <c r="B450" s="248"/>
      <c r="C450" s="249"/>
      <c r="D450" s="219" t="s">
        <v>138</v>
      </c>
      <c r="E450" s="250" t="s">
        <v>19</v>
      </c>
      <c r="F450" s="251" t="s">
        <v>728</v>
      </c>
      <c r="G450" s="249"/>
      <c r="H450" s="250" t="s">
        <v>19</v>
      </c>
      <c r="I450" s="252"/>
      <c r="J450" s="249"/>
      <c r="K450" s="249"/>
      <c r="L450" s="253"/>
      <c r="M450" s="254"/>
      <c r="N450" s="255"/>
      <c r="O450" s="255"/>
      <c r="P450" s="255"/>
      <c r="Q450" s="255"/>
      <c r="R450" s="255"/>
      <c r="S450" s="255"/>
      <c r="T450" s="256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57" t="s">
        <v>138</v>
      </c>
      <c r="AU450" s="257" t="s">
        <v>81</v>
      </c>
      <c r="AV450" s="15" t="s">
        <v>79</v>
      </c>
      <c r="AW450" s="15" t="s">
        <v>33</v>
      </c>
      <c r="AX450" s="15" t="s">
        <v>71</v>
      </c>
      <c r="AY450" s="257" t="s">
        <v>124</v>
      </c>
    </row>
    <row r="451" spans="1:51" s="13" customFormat="1" ht="12">
      <c r="A451" s="13"/>
      <c r="B451" s="226"/>
      <c r="C451" s="227"/>
      <c r="D451" s="219" t="s">
        <v>138</v>
      </c>
      <c r="E451" s="228" t="s">
        <v>19</v>
      </c>
      <c r="F451" s="229" t="s">
        <v>556</v>
      </c>
      <c r="G451" s="227"/>
      <c r="H451" s="230">
        <v>65</v>
      </c>
      <c r="I451" s="231"/>
      <c r="J451" s="227"/>
      <c r="K451" s="227"/>
      <c r="L451" s="232"/>
      <c r="M451" s="233"/>
      <c r="N451" s="234"/>
      <c r="O451" s="234"/>
      <c r="P451" s="234"/>
      <c r="Q451" s="234"/>
      <c r="R451" s="234"/>
      <c r="S451" s="234"/>
      <c r="T451" s="235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6" t="s">
        <v>138</v>
      </c>
      <c r="AU451" s="236" t="s">
        <v>81</v>
      </c>
      <c r="AV451" s="13" t="s">
        <v>81</v>
      </c>
      <c r="AW451" s="13" t="s">
        <v>33</v>
      </c>
      <c r="AX451" s="13" t="s">
        <v>71</v>
      </c>
      <c r="AY451" s="236" t="s">
        <v>124</v>
      </c>
    </row>
    <row r="452" spans="1:51" s="14" customFormat="1" ht="12">
      <c r="A452" s="14"/>
      <c r="B452" s="237"/>
      <c r="C452" s="238"/>
      <c r="D452" s="219" t="s">
        <v>138</v>
      </c>
      <c r="E452" s="239" t="s">
        <v>19</v>
      </c>
      <c r="F452" s="240" t="s">
        <v>154</v>
      </c>
      <c r="G452" s="238"/>
      <c r="H452" s="241">
        <v>189.74</v>
      </c>
      <c r="I452" s="242"/>
      <c r="J452" s="238"/>
      <c r="K452" s="238"/>
      <c r="L452" s="243"/>
      <c r="M452" s="244"/>
      <c r="N452" s="245"/>
      <c r="O452" s="245"/>
      <c r="P452" s="245"/>
      <c r="Q452" s="245"/>
      <c r="R452" s="245"/>
      <c r="S452" s="245"/>
      <c r="T452" s="246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7" t="s">
        <v>138</v>
      </c>
      <c r="AU452" s="247" t="s">
        <v>81</v>
      </c>
      <c r="AV452" s="14" t="s">
        <v>132</v>
      </c>
      <c r="AW452" s="14" t="s">
        <v>33</v>
      </c>
      <c r="AX452" s="14" t="s">
        <v>79</v>
      </c>
      <c r="AY452" s="247" t="s">
        <v>124</v>
      </c>
    </row>
    <row r="453" spans="1:65" s="2" customFormat="1" ht="24.15" customHeight="1">
      <c r="A453" s="40"/>
      <c r="B453" s="41"/>
      <c r="C453" s="206" t="s">
        <v>729</v>
      </c>
      <c r="D453" s="206" t="s">
        <v>127</v>
      </c>
      <c r="E453" s="207" t="s">
        <v>730</v>
      </c>
      <c r="F453" s="208" t="s">
        <v>731</v>
      </c>
      <c r="G453" s="209" t="s">
        <v>130</v>
      </c>
      <c r="H453" s="210">
        <v>155</v>
      </c>
      <c r="I453" s="211"/>
      <c r="J453" s="212">
        <f>ROUND(I453*H453,2)</f>
        <v>0</v>
      </c>
      <c r="K453" s="208" t="s">
        <v>131</v>
      </c>
      <c r="L453" s="46"/>
      <c r="M453" s="213" t="s">
        <v>19</v>
      </c>
      <c r="N453" s="214" t="s">
        <v>42</v>
      </c>
      <c r="O453" s="86"/>
      <c r="P453" s="215">
        <f>O453*H453</f>
        <v>0</v>
      </c>
      <c r="Q453" s="215">
        <v>0.00011</v>
      </c>
      <c r="R453" s="215">
        <f>Q453*H453</f>
        <v>0.01705</v>
      </c>
      <c r="S453" s="215">
        <v>0</v>
      </c>
      <c r="T453" s="216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17" t="s">
        <v>246</v>
      </c>
      <c r="AT453" s="217" t="s">
        <v>127</v>
      </c>
      <c r="AU453" s="217" t="s">
        <v>81</v>
      </c>
      <c r="AY453" s="19" t="s">
        <v>124</v>
      </c>
      <c r="BE453" s="218">
        <f>IF(N453="základní",J453,0)</f>
        <v>0</v>
      </c>
      <c r="BF453" s="218">
        <f>IF(N453="snížená",J453,0)</f>
        <v>0</v>
      </c>
      <c r="BG453" s="218">
        <f>IF(N453="zákl. přenesená",J453,0)</f>
        <v>0</v>
      </c>
      <c r="BH453" s="218">
        <f>IF(N453="sníž. přenesená",J453,0)</f>
        <v>0</v>
      </c>
      <c r="BI453" s="218">
        <f>IF(N453="nulová",J453,0)</f>
        <v>0</v>
      </c>
      <c r="BJ453" s="19" t="s">
        <v>79</v>
      </c>
      <c r="BK453" s="218">
        <f>ROUND(I453*H453,2)</f>
        <v>0</v>
      </c>
      <c r="BL453" s="19" t="s">
        <v>246</v>
      </c>
      <c r="BM453" s="217" t="s">
        <v>732</v>
      </c>
    </row>
    <row r="454" spans="1:47" s="2" customFormat="1" ht="12">
      <c r="A454" s="40"/>
      <c r="B454" s="41"/>
      <c r="C454" s="42"/>
      <c r="D454" s="219" t="s">
        <v>134</v>
      </c>
      <c r="E454" s="42"/>
      <c r="F454" s="220" t="s">
        <v>733</v>
      </c>
      <c r="G454" s="42"/>
      <c r="H454" s="42"/>
      <c r="I454" s="221"/>
      <c r="J454" s="42"/>
      <c r="K454" s="42"/>
      <c r="L454" s="46"/>
      <c r="M454" s="222"/>
      <c r="N454" s="223"/>
      <c r="O454" s="86"/>
      <c r="P454" s="86"/>
      <c r="Q454" s="86"/>
      <c r="R454" s="86"/>
      <c r="S454" s="86"/>
      <c r="T454" s="87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T454" s="19" t="s">
        <v>134</v>
      </c>
      <c r="AU454" s="19" t="s">
        <v>81</v>
      </c>
    </row>
    <row r="455" spans="1:47" s="2" customFormat="1" ht="12">
      <c r="A455" s="40"/>
      <c r="B455" s="41"/>
      <c r="C455" s="42"/>
      <c r="D455" s="224" t="s">
        <v>136</v>
      </c>
      <c r="E455" s="42"/>
      <c r="F455" s="225" t="s">
        <v>734</v>
      </c>
      <c r="G455" s="42"/>
      <c r="H455" s="42"/>
      <c r="I455" s="221"/>
      <c r="J455" s="42"/>
      <c r="K455" s="42"/>
      <c r="L455" s="46"/>
      <c r="M455" s="222"/>
      <c r="N455" s="223"/>
      <c r="O455" s="86"/>
      <c r="P455" s="86"/>
      <c r="Q455" s="86"/>
      <c r="R455" s="86"/>
      <c r="S455" s="86"/>
      <c r="T455" s="87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9" t="s">
        <v>136</v>
      </c>
      <c r="AU455" s="19" t="s">
        <v>81</v>
      </c>
    </row>
    <row r="456" spans="1:51" s="15" customFormat="1" ht="12">
      <c r="A456" s="15"/>
      <c r="B456" s="248"/>
      <c r="C456" s="249"/>
      <c r="D456" s="219" t="s">
        <v>138</v>
      </c>
      <c r="E456" s="250" t="s">
        <v>19</v>
      </c>
      <c r="F456" s="251" t="s">
        <v>724</v>
      </c>
      <c r="G456" s="249"/>
      <c r="H456" s="250" t="s">
        <v>19</v>
      </c>
      <c r="I456" s="252"/>
      <c r="J456" s="249"/>
      <c r="K456" s="249"/>
      <c r="L456" s="253"/>
      <c r="M456" s="254"/>
      <c r="N456" s="255"/>
      <c r="O456" s="255"/>
      <c r="P456" s="255"/>
      <c r="Q456" s="255"/>
      <c r="R456" s="255"/>
      <c r="S456" s="255"/>
      <c r="T456" s="256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57" t="s">
        <v>138</v>
      </c>
      <c r="AU456" s="257" t="s">
        <v>81</v>
      </c>
      <c r="AV456" s="15" t="s">
        <v>79</v>
      </c>
      <c r="AW456" s="15" t="s">
        <v>33</v>
      </c>
      <c r="AX456" s="15" t="s">
        <v>71</v>
      </c>
      <c r="AY456" s="257" t="s">
        <v>124</v>
      </c>
    </row>
    <row r="457" spans="1:51" s="13" customFormat="1" ht="12">
      <c r="A457" s="13"/>
      <c r="B457" s="226"/>
      <c r="C457" s="227"/>
      <c r="D457" s="219" t="s">
        <v>138</v>
      </c>
      <c r="E457" s="228" t="s">
        <v>19</v>
      </c>
      <c r="F457" s="229" t="s">
        <v>725</v>
      </c>
      <c r="G457" s="227"/>
      <c r="H457" s="230">
        <v>48</v>
      </c>
      <c r="I457" s="231"/>
      <c r="J457" s="227"/>
      <c r="K457" s="227"/>
      <c r="L457" s="232"/>
      <c r="M457" s="233"/>
      <c r="N457" s="234"/>
      <c r="O457" s="234"/>
      <c r="P457" s="234"/>
      <c r="Q457" s="234"/>
      <c r="R457" s="234"/>
      <c r="S457" s="234"/>
      <c r="T457" s="235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6" t="s">
        <v>138</v>
      </c>
      <c r="AU457" s="236" t="s">
        <v>81</v>
      </c>
      <c r="AV457" s="13" t="s">
        <v>81</v>
      </c>
      <c r="AW457" s="13" t="s">
        <v>33</v>
      </c>
      <c r="AX457" s="13" t="s">
        <v>71</v>
      </c>
      <c r="AY457" s="236" t="s">
        <v>124</v>
      </c>
    </row>
    <row r="458" spans="1:51" s="15" customFormat="1" ht="12">
      <c r="A458" s="15"/>
      <c r="B458" s="248"/>
      <c r="C458" s="249"/>
      <c r="D458" s="219" t="s">
        <v>138</v>
      </c>
      <c r="E458" s="250" t="s">
        <v>19</v>
      </c>
      <c r="F458" s="251" t="s">
        <v>726</v>
      </c>
      <c r="G458" s="249"/>
      <c r="H458" s="250" t="s">
        <v>19</v>
      </c>
      <c r="I458" s="252"/>
      <c r="J458" s="249"/>
      <c r="K458" s="249"/>
      <c r="L458" s="253"/>
      <c r="M458" s="254"/>
      <c r="N458" s="255"/>
      <c r="O458" s="255"/>
      <c r="P458" s="255"/>
      <c r="Q458" s="255"/>
      <c r="R458" s="255"/>
      <c r="S458" s="255"/>
      <c r="T458" s="256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57" t="s">
        <v>138</v>
      </c>
      <c r="AU458" s="257" t="s">
        <v>81</v>
      </c>
      <c r="AV458" s="15" t="s">
        <v>79</v>
      </c>
      <c r="AW458" s="15" t="s">
        <v>33</v>
      </c>
      <c r="AX458" s="15" t="s">
        <v>71</v>
      </c>
      <c r="AY458" s="257" t="s">
        <v>124</v>
      </c>
    </row>
    <row r="459" spans="1:51" s="13" customFormat="1" ht="12">
      <c r="A459" s="13"/>
      <c r="B459" s="226"/>
      <c r="C459" s="227"/>
      <c r="D459" s="219" t="s">
        <v>138</v>
      </c>
      <c r="E459" s="228" t="s">
        <v>19</v>
      </c>
      <c r="F459" s="229" t="s">
        <v>727</v>
      </c>
      <c r="G459" s="227"/>
      <c r="H459" s="230">
        <v>42</v>
      </c>
      <c r="I459" s="231"/>
      <c r="J459" s="227"/>
      <c r="K459" s="227"/>
      <c r="L459" s="232"/>
      <c r="M459" s="233"/>
      <c r="N459" s="234"/>
      <c r="O459" s="234"/>
      <c r="P459" s="234"/>
      <c r="Q459" s="234"/>
      <c r="R459" s="234"/>
      <c r="S459" s="234"/>
      <c r="T459" s="235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6" t="s">
        <v>138</v>
      </c>
      <c r="AU459" s="236" t="s">
        <v>81</v>
      </c>
      <c r="AV459" s="13" t="s">
        <v>81</v>
      </c>
      <c r="AW459" s="13" t="s">
        <v>33</v>
      </c>
      <c r="AX459" s="13" t="s">
        <v>71</v>
      </c>
      <c r="AY459" s="236" t="s">
        <v>124</v>
      </c>
    </row>
    <row r="460" spans="1:51" s="15" customFormat="1" ht="12">
      <c r="A460" s="15"/>
      <c r="B460" s="248"/>
      <c r="C460" s="249"/>
      <c r="D460" s="219" t="s">
        <v>138</v>
      </c>
      <c r="E460" s="250" t="s">
        <v>19</v>
      </c>
      <c r="F460" s="251" t="s">
        <v>728</v>
      </c>
      <c r="G460" s="249"/>
      <c r="H460" s="250" t="s">
        <v>19</v>
      </c>
      <c r="I460" s="252"/>
      <c r="J460" s="249"/>
      <c r="K460" s="249"/>
      <c r="L460" s="253"/>
      <c r="M460" s="254"/>
      <c r="N460" s="255"/>
      <c r="O460" s="255"/>
      <c r="P460" s="255"/>
      <c r="Q460" s="255"/>
      <c r="R460" s="255"/>
      <c r="S460" s="255"/>
      <c r="T460" s="256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57" t="s">
        <v>138</v>
      </c>
      <c r="AU460" s="257" t="s">
        <v>81</v>
      </c>
      <c r="AV460" s="15" t="s">
        <v>79</v>
      </c>
      <c r="AW460" s="15" t="s">
        <v>33</v>
      </c>
      <c r="AX460" s="15" t="s">
        <v>71</v>
      </c>
      <c r="AY460" s="257" t="s">
        <v>124</v>
      </c>
    </row>
    <row r="461" spans="1:51" s="13" customFormat="1" ht="12">
      <c r="A461" s="13"/>
      <c r="B461" s="226"/>
      <c r="C461" s="227"/>
      <c r="D461" s="219" t="s">
        <v>138</v>
      </c>
      <c r="E461" s="228" t="s">
        <v>19</v>
      </c>
      <c r="F461" s="229" t="s">
        <v>556</v>
      </c>
      <c r="G461" s="227"/>
      <c r="H461" s="230">
        <v>65</v>
      </c>
      <c r="I461" s="231"/>
      <c r="J461" s="227"/>
      <c r="K461" s="227"/>
      <c r="L461" s="232"/>
      <c r="M461" s="233"/>
      <c r="N461" s="234"/>
      <c r="O461" s="234"/>
      <c r="P461" s="234"/>
      <c r="Q461" s="234"/>
      <c r="R461" s="234"/>
      <c r="S461" s="234"/>
      <c r="T461" s="235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6" t="s">
        <v>138</v>
      </c>
      <c r="AU461" s="236" t="s">
        <v>81</v>
      </c>
      <c r="AV461" s="13" t="s">
        <v>81</v>
      </c>
      <c r="AW461" s="13" t="s">
        <v>33</v>
      </c>
      <c r="AX461" s="13" t="s">
        <v>71</v>
      </c>
      <c r="AY461" s="236" t="s">
        <v>124</v>
      </c>
    </row>
    <row r="462" spans="1:51" s="14" customFormat="1" ht="12">
      <c r="A462" s="14"/>
      <c r="B462" s="237"/>
      <c r="C462" s="238"/>
      <c r="D462" s="219" t="s">
        <v>138</v>
      </c>
      <c r="E462" s="239" t="s">
        <v>19</v>
      </c>
      <c r="F462" s="240" t="s">
        <v>154</v>
      </c>
      <c r="G462" s="238"/>
      <c r="H462" s="241">
        <v>155</v>
      </c>
      <c r="I462" s="242"/>
      <c r="J462" s="238"/>
      <c r="K462" s="238"/>
      <c r="L462" s="243"/>
      <c r="M462" s="244"/>
      <c r="N462" s="245"/>
      <c r="O462" s="245"/>
      <c r="P462" s="245"/>
      <c r="Q462" s="245"/>
      <c r="R462" s="245"/>
      <c r="S462" s="245"/>
      <c r="T462" s="246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7" t="s">
        <v>138</v>
      </c>
      <c r="AU462" s="247" t="s">
        <v>81</v>
      </c>
      <c r="AV462" s="14" t="s">
        <v>132</v>
      </c>
      <c r="AW462" s="14" t="s">
        <v>33</v>
      </c>
      <c r="AX462" s="14" t="s">
        <v>79</v>
      </c>
      <c r="AY462" s="247" t="s">
        <v>124</v>
      </c>
    </row>
    <row r="463" spans="1:65" s="2" customFormat="1" ht="24.15" customHeight="1">
      <c r="A463" s="40"/>
      <c r="B463" s="41"/>
      <c r="C463" s="206" t="s">
        <v>735</v>
      </c>
      <c r="D463" s="206" t="s">
        <v>127</v>
      </c>
      <c r="E463" s="207" t="s">
        <v>736</v>
      </c>
      <c r="F463" s="208" t="s">
        <v>737</v>
      </c>
      <c r="G463" s="209" t="s">
        <v>130</v>
      </c>
      <c r="H463" s="210">
        <v>189.74</v>
      </c>
      <c r="I463" s="211"/>
      <c r="J463" s="212">
        <f>ROUND(I463*H463,2)</f>
        <v>0</v>
      </c>
      <c r="K463" s="208" t="s">
        <v>131</v>
      </c>
      <c r="L463" s="46"/>
      <c r="M463" s="213" t="s">
        <v>19</v>
      </c>
      <c r="N463" s="214" t="s">
        <v>42</v>
      </c>
      <c r="O463" s="86"/>
      <c r="P463" s="215">
        <f>O463*H463</f>
        <v>0</v>
      </c>
      <c r="Q463" s="215">
        <v>0.00014</v>
      </c>
      <c r="R463" s="215">
        <f>Q463*H463</f>
        <v>0.0265636</v>
      </c>
      <c r="S463" s="215">
        <v>0</v>
      </c>
      <c r="T463" s="216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17" t="s">
        <v>246</v>
      </c>
      <c r="AT463" s="217" t="s">
        <v>127</v>
      </c>
      <c r="AU463" s="217" t="s">
        <v>81</v>
      </c>
      <c r="AY463" s="19" t="s">
        <v>124</v>
      </c>
      <c r="BE463" s="218">
        <f>IF(N463="základní",J463,0)</f>
        <v>0</v>
      </c>
      <c r="BF463" s="218">
        <f>IF(N463="snížená",J463,0)</f>
        <v>0</v>
      </c>
      <c r="BG463" s="218">
        <f>IF(N463="zákl. přenesená",J463,0)</f>
        <v>0</v>
      </c>
      <c r="BH463" s="218">
        <f>IF(N463="sníž. přenesená",J463,0)</f>
        <v>0</v>
      </c>
      <c r="BI463" s="218">
        <f>IF(N463="nulová",J463,0)</f>
        <v>0</v>
      </c>
      <c r="BJ463" s="19" t="s">
        <v>79</v>
      </c>
      <c r="BK463" s="218">
        <f>ROUND(I463*H463,2)</f>
        <v>0</v>
      </c>
      <c r="BL463" s="19" t="s">
        <v>246</v>
      </c>
      <c r="BM463" s="217" t="s">
        <v>738</v>
      </c>
    </row>
    <row r="464" spans="1:47" s="2" customFormat="1" ht="12">
      <c r="A464" s="40"/>
      <c r="B464" s="41"/>
      <c r="C464" s="42"/>
      <c r="D464" s="219" t="s">
        <v>134</v>
      </c>
      <c r="E464" s="42"/>
      <c r="F464" s="220" t="s">
        <v>739</v>
      </c>
      <c r="G464" s="42"/>
      <c r="H464" s="42"/>
      <c r="I464" s="221"/>
      <c r="J464" s="42"/>
      <c r="K464" s="42"/>
      <c r="L464" s="46"/>
      <c r="M464" s="222"/>
      <c r="N464" s="223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134</v>
      </c>
      <c r="AU464" s="19" t="s">
        <v>81</v>
      </c>
    </row>
    <row r="465" spans="1:47" s="2" customFormat="1" ht="12">
      <c r="A465" s="40"/>
      <c r="B465" s="41"/>
      <c r="C465" s="42"/>
      <c r="D465" s="224" t="s">
        <v>136</v>
      </c>
      <c r="E465" s="42"/>
      <c r="F465" s="225" t="s">
        <v>740</v>
      </c>
      <c r="G465" s="42"/>
      <c r="H465" s="42"/>
      <c r="I465" s="221"/>
      <c r="J465" s="42"/>
      <c r="K465" s="42"/>
      <c r="L465" s="46"/>
      <c r="M465" s="222"/>
      <c r="N465" s="223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136</v>
      </c>
      <c r="AU465" s="19" t="s">
        <v>81</v>
      </c>
    </row>
    <row r="466" spans="1:51" s="15" customFormat="1" ht="12">
      <c r="A466" s="15"/>
      <c r="B466" s="248"/>
      <c r="C466" s="249"/>
      <c r="D466" s="219" t="s">
        <v>138</v>
      </c>
      <c r="E466" s="250" t="s">
        <v>19</v>
      </c>
      <c r="F466" s="251" t="s">
        <v>722</v>
      </c>
      <c r="G466" s="249"/>
      <c r="H466" s="250" t="s">
        <v>19</v>
      </c>
      <c r="I466" s="252"/>
      <c r="J466" s="249"/>
      <c r="K466" s="249"/>
      <c r="L466" s="253"/>
      <c r="M466" s="254"/>
      <c r="N466" s="255"/>
      <c r="O466" s="255"/>
      <c r="P466" s="255"/>
      <c r="Q466" s="255"/>
      <c r="R466" s="255"/>
      <c r="S466" s="255"/>
      <c r="T466" s="256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57" t="s">
        <v>138</v>
      </c>
      <c r="AU466" s="257" t="s">
        <v>81</v>
      </c>
      <c r="AV466" s="15" t="s">
        <v>79</v>
      </c>
      <c r="AW466" s="15" t="s">
        <v>33</v>
      </c>
      <c r="AX466" s="15" t="s">
        <v>71</v>
      </c>
      <c r="AY466" s="257" t="s">
        <v>124</v>
      </c>
    </row>
    <row r="467" spans="1:51" s="13" customFormat="1" ht="12">
      <c r="A467" s="13"/>
      <c r="B467" s="226"/>
      <c r="C467" s="227"/>
      <c r="D467" s="219" t="s">
        <v>138</v>
      </c>
      <c r="E467" s="228" t="s">
        <v>19</v>
      </c>
      <c r="F467" s="229" t="s">
        <v>723</v>
      </c>
      <c r="G467" s="227"/>
      <c r="H467" s="230">
        <v>34.74</v>
      </c>
      <c r="I467" s="231"/>
      <c r="J467" s="227"/>
      <c r="K467" s="227"/>
      <c r="L467" s="232"/>
      <c r="M467" s="233"/>
      <c r="N467" s="234"/>
      <c r="O467" s="234"/>
      <c r="P467" s="234"/>
      <c r="Q467" s="234"/>
      <c r="R467" s="234"/>
      <c r="S467" s="234"/>
      <c r="T467" s="235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6" t="s">
        <v>138</v>
      </c>
      <c r="AU467" s="236" t="s">
        <v>81</v>
      </c>
      <c r="AV467" s="13" t="s">
        <v>81</v>
      </c>
      <c r="AW467" s="13" t="s">
        <v>33</v>
      </c>
      <c r="AX467" s="13" t="s">
        <v>71</v>
      </c>
      <c r="AY467" s="236" t="s">
        <v>124</v>
      </c>
    </row>
    <row r="468" spans="1:51" s="15" customFormat="1" ht="12">
      <c r="A468" s="15"/>
      <c r="B468" s="248"/>
      <c r="C468" s="249"/>
      <c r="D468" s="219" t="s">
        <v>138</v>
      </c>
      <c r="E468" s="250" t="s">
        <v>19</v>
      </c>
      <c r="F468" s="251" t="s">
        <v>724</v>
      </c>
      <c r="G468" s="249"/>
      <c r="H468" s="250" t="s">
        <v>19</v>
      </c>
      <c r="I468" s="252"/>
      <c r="J468" s="249"/>
      <c r="K468" s="249"/>
      <c r="L468" s="253"/>
      <c r="M468" s="254"/>
      <c r="N468" s="255"/>
      <c r="O468" s="255"/>
      <c r="P468" s="255"/>
      <c r="Q468" s="255"/>
      <c r="R468" s="255"/>
      <c r="S468" s="255"/>
      <c r="T468" s="256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57" t="s">
        <v>138</v>
      </c>
      <c r="AU468" s="257" t="s">
        <v>81</v>
      </c>
      <c r="AV468" s="15" t="s">
        <v>79</v>
      </c>
      <c r="AW468" s="15" t="s">
        <v>33</v>
      </c>
      <c r="AX468" s="15" t="s">
        <v>71</v>
      </c>
      <c r="AY468" s="257" t="s">
        <v>124</v>
      </c>
    </row>
    <row r="469" spans="1:51" s="13" customFormat="1" ht="12">
      <c r="A469" s="13"/>
      <c r="B469" s="226"/>
      <c r="C469" s="227"/>
      <c r="D469" s="219" t="s">
        <v>138</v>
      </c>
      <c r="E469" s="228" t="s">
        <v>19</v>
      </c>
      <c r="F469" s="229" t="s">
        <v>725</v>
      </c>
      <c r="G469" s="227"/>
      <c r="H469" s="230">
        <v>48</v>
      </c>
      <c r="I469" s="231"/>
      <c r="J469" s="227"/>
      <c r="K469" s="227"/>
      <c r="L469" s="232"/>
      <c r="M469" s="233"/>
      <c r="N469" s="234"/>
      <c r="O469" s="234"/>
      <c r="P469" s="234"/>
      <c r="Q469" s="234"/>
      <c r="R469" s="234"/>
      <c r="S469" s="234"/>
      <c r="T469" s="235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6" t="s">
        <v>138</v>
      </c>
      <c r="AU469" s="236" t="s">
        <v>81</v>
      </c>
      <c r="AV469" s="13" t="s">
        <v>81</v>
      </c>
      <c r="AW469" s="13" t="s">
        <v>33</v>
      </c>
      <c r="AX469" s="13" t="s">
        <v>71</v>
      </c>
      <c r="AY469" s="236" t="s">
        <v>124</v>
      </c>
    </row>
    <row r="470" spans="1:51" s="15" customFormat="1" ht="12">
      <c r="A470" s="15"/>
      <c r="B470" s="248"/>
      <c r="C470" s="249"/>
      <c r="D470" s="219" t="s">
        <v>138</v>
      </c>
      <c r="E470" s="250" t="s">
        <v>19</v>
      </c>
      <c r="F470" s="251" t="s">
        <v>726</v>
      </c>
      <c r="G470" s="249"/>
      <c r="H470" s="250" t="s">
        <v>19</v>
      </c>
      <c r="I470" s="252"/>
      <c r="J470" s="249"/>
      <c r="K470" s="249"/>
      <c r="L470" s="253"/>
      <c r="M470" s="254"/>
      <c r="N470" s="255"/>
      <c r="O470" s="255"/>
      <c r="P470" s="255"/>
      <c r="Q470" s="255"/>
      <c r="R470" s="255"/>
      <c r="S470" s="255"/>
      <c r="T470" s="256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57" t="s">
        <v>138</v>
      </c>
      <c r="AU470" s="257" t="s">
        <v>81</v>
      </c>
      <c r="AV470" s="15" t="s">
        <v>79</v>
      </c>
      <c r="AW470" s="15" t="s">
        <v>33</v>
      </c>
      <c r="AX470" s="15" t="s">
        <v>71</v>
      </c>
      <c r="AY470" s="257" t="s">
        <v>124</v>
      </c>
    </row>
    <row r="471" spans="1:51" s="13" customFormat="1" ht="12">
      <c r="A471" s="13"/>
      <c r="B471" s="226"/>
      <c r="C471" s="227"/>
      <c r="D471" s="219" t="s">
        <v>138</v>
      </c>
      <c r="E471" s="228" t="s">
        <v>19</v>
      </c>
      <c r="F471" s="229" t="s">
        <v>727</v>
      </c>
      <c r="G471" s="227"/>
      <c r="H471" s="230">
        <v>42</v>
      </c>
      <c r="I471" s="231"/>
      <c r="J471" s="227"/>
      <c r="K471" s="227"/>
      <c r="L471" s="232"/>
      <c r="M471" s="233"/>
      <c r="N471" s="234"/>
      <c r="O471" s="234"/>
      <c r="P471" s="234"/>
      <c r="Q471" s="234"/>
      <c r="R471" s="234"/>
      <c r="S471" s="234"/>
      <c r="T471" s="235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6" t="s">
        <v>138</v>
      </c>
      <c r="AU471" s="236" t="s">
        <v>81</v>
      </c>
      <c r="AV471" s="13" t="s">
        <v>81</v>
      </c>
      <c r="AW471" s="13" t="s">
        <v>33</v>
      </c>
      <c r="AX471" s="13" t="s">
        <v>71</v>
      </c>
      <c r="AY471" s="236" t="s">
        <v>124</v>
      </c>
    </row>
    <row r="472" spans="1:51" s="15" customFormat="1" ht="12">
      <c r="A472" s="15"/>
      <c r="B472" s="248"/>
      <c r="C472" s="249"/>
      <c r="D472" s="219" t="s">
        <v>138</v>
      </c>
      <c r="E472" s="250" t="s">
        <v>19</v>
      </c>
      <c r="F472" s="251" t="s">
        <v>728</v>
      </c>
      <c r="G472" s="249"/>
      <c r="H472" s="250" t="s">
        <v>19</v>
      </c>
      <c r="I472" s="252"/>
      <c r="J472" s="249"/>
      <c r="K472" s="249"/>
      <c r="L472" s="253"/>
      <c r="M472" s="254"/>
      <c r="N472" s="255"/>
      <c r="O472" s="255"/>
      <c r="P472" s="255"/>
      <c r="Q472" s="255"/>
      <c r="R472" s="255"/>
      <c r="S472" s="255"/>
      <c r="T472" s="256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57" t="s">
        <v>138</v>
      </c>
      <c r="AU472" s="257" t="s">
        <v>81</v>
      </c>
      <c r="AV472" s="15" t="s">
        <v>79</v>
      </c>
      <c r="AW472" s="15" t="s">
        <v>33</v>
      </c>
      <c r="AX472" s="15" t="s">
        <v>71</v>
      </c>
      <c r="AY472" s="257" t="s">
        <v>124</v>
      </c>
    </row>
    <row r="473" spans="1:51" s="13" customFormat="1" ht="12">
      <c r="A473" s="13"/>
      <c r="B473" s="226"/>
      <c r="C473" s="227"/>
      <c r="D473" s="219" t="s">
        <v>138</v>
      </c>
      <c r="E473" s="228" t="s">
        <v>19</v>
      </c>
      <c r="F473" s="229" t="s">
        <v>556</v>
      </c>
      <c r="G473" s="227"/>
      <c r="H473" s="230">
        <v>65</v>
      </c>
      <c r="I473" s="231"/>
      <c r="J473" s="227"/>
      <c r="K473" s="227"/>
      <c r="L473" s="232"/>
      <c r="M473" s="233"/>
      <c r="N473" s="234"/>
      <c r="O473" s="234"/>
      <c r="P473" s="234"/>
      <c r="Q473" s="234"/>
      <c r="R473" s="234"/>
      <c r="S473" s="234"/>
      <c r="T473" s="235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6" t="s">
        <v>138</v>
      </c>
      <c r="AU473" s="236" t="s">
        <v>81</v>
      </c>
      <c r="AV473" s="13" t="s">
        <v>81</v>
      </c>
      <c r="AW473" s="13" t="s">
        <v>33</v>
      </c>
      <c r="AX473" s="13" t="s">
        <v>71</v>
      </c>
      <c r="AY473" s="236" t="s">
        <v>124</v>
      </c>
    </row>
    <row r="474" spans="1:51" s="14" customFormat="1" ht="12">
      <c r="A474" s="14"/>
      <c r="B474" s="237"/>
      <c r="C474" s="238"/>
      <c r="D474" s="219" t="s">
        <v>138</v>
      </c>
      <c r="E474" s="239" t="s">
        <v>19</v>
      </c>
      <c r="F474" s="240" t="s">
        <v>154</v>
      </c>
      <c r="G474" s="238"/>
      <c r="H474" s="241">
        <v>189.74</v>
      </c>
      <c r="I474" s="242"/>
      <c r="J474" s="238"/>
      <c r="K474" s="238"/>
      <c r="L474" s="243"/>
      <c r="M474" s="244"/>
      <c r="N474" s="245"/>
      <c r="O474" s="245"/>
      <c r="P474" s="245"/>
      <c r="Q474" s="245"/>
      <c r="R474" s="245"/>
      <c r="S474" s="245"/>
      <c r="T474" s="246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7" t="s">
        <v>138</v>
      </c>
      <c r="AU474" s="247" t="s">
        <v>81</v>
      </c>
      <c r="AV474" s="14" t="s">
        <v>132</v>
      </c>
      <c r="AW474" s="14" t="s">
        <v>33</v>
      </c>
      <c r="AX474" s="14" t="s">
        <v>79</v>
      </c>
      <c r="AY474" s="247" t="s">
        <v>124</v>
      </c>
    </row>
    <row r="475" spans="1:65" s="2" customFormat="1" ht="24.15" customHeight="1">
      <c r="A475" s="40"/>
      <c r="B475" s="41"/>
      <c r="C475" s="206" t="s">
        <v>741</v>
      </c>
      <c r="D475" s="206" t="s">
        <v>127</v>
      </c>
      <c r="E475" s="207" t="s">
        <v>742</v>
      </c>
      <c r="F475" s="208" t="s">
        <v>743</v>
      </c>
      <c r="G475" s="209" t="s">
        <v>130</v>
      </c>
      <c r="H475" s="210">
        <v>189.74</v>
      </c>
      <c r="I475" s="211"/>
      <c r="J475" s="212">
        <f>ROUND(I475*H475,2)</f>
        <v>0</v>
      </c>
      <c r="K475" s="208" t="s">
        <v>131</v>
      </c>
      <c r="L475" s="46"/>
      <c r="M475" s="213" t="s">
        <v>19</v>
      </c>
      <c r="N475" s="214" t="s">
        <v>42</v>
      </c>
      <c r="O475" s="86"/>
      <c r="P475" s="215">
        <f>O475*H475</f>
        <v>0</v>
      </c>
      <c r="Q475" s="215">
        <v>0.00025</v>
      </c>
      <c r="R475" s="215">
        <f>Q475*H475</f>
        <v>0.047435000000000005</v>
      </c>
      <c r="S475" s="215">
        <v>0</v>
      </c>
      <c r="T475" s="216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17" t="s">
        <v>246</v>
      </c>
      <c r="AT475" s="217" t="s">
        <v>127</v>
      </c>
      <c r="AU475" s="217" t="s">
        <v>81</v>
      </c>
      <c r="AY475" s="19" t="s">
        <v>124</v>
      </c>
      <c r="BE475" s="218">
        <f>IF(N475="základní",J475,0)</f>
        <v>0</v>
      </c>
      <c r="BF475" s="218">
        <f>IF(N475="snížená",J475,0)</f>
        <v>0</v>
      </c>
      <c r="BG475" s="218">
        <f>IF(N475="zákl. přenesená",J475,0)</f>
        <v>0</v>
      </c>
      <c r="BH475" s="218">
        <f>IF(N475="sníž. přenesená",J475,0)</f>
        <v>0</v>
      </c>
      <c r="BI475" s="218">
        <f>IF(N475="nulová",J475,0)</f>
        <v>0</v>
      </c>
      <c r="BJ475" s="19" t="s">
        <v>79</v>
      </c>
      <c r="BK475" s="218">
        <f>ROUND(I475*H475,2)</f>
        <v>0</v>
      </c>
      <c r="BL475" s="19" t="s">
        <v>246</v>
      </c>
      <c r="BM475" s="217" t="s">
        <v>744</v>
      </c>
    </row>
    <row r="476" spans="1:47" s="2" customFormat="1" ht="12">
      <c r="A476" s="40"/>
      <c r="B476" s="41"/>
      <c r="C476" s="42"/>
      <c r="D476" s="219" t="s">
        <v>134</v>
      </c>
      <c r="E476" s="42"/>
      <c r="F476" s="220" t="s">
        <v>745</v>
      </c>
      <c r="G476" s="42"/>
      <c r="H476" s="42"/>
      <c r="I476" s="221"/>
      <c r="J476" s="42"/>
      <c r="K476" s="42"/>
      <c r="L476" s="46"/>
      <c r="M476" s="222"/>
      <c r="N476" s="223"/>
      <c r="O476" s="86"/>
      <c r="P476" s="86"/>
      <c r="Q476" s="86"/>
      <c r="R476" s="86"/>
      <c r="S476" s="86"/>
      <c r="T476" s="87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T476" s="19" t="s">
        <v>134</v>
      </c>
      <c r="AU476" s="19" t="s">
        <v>81</v>
      </c>
    </row>
    <row r="477" spans="1:47" s="2" customFormat="1" ht="12">
      <c r="A477" s="40"/>
      <c r="B477" s="41"/>
      <c r="C477" s="42"/>
      <c r="D477" s="224" t="s">
        <v>136</v>
      </c>
      <c r="E477" s="42"/>
      <c r="F477" s="225" t="s">
        <v>746</v>
      </c>
      <c r="G477" s="42"/>
      <c r="H477" s="42"/>
      <c r="I477" s="221"/>
      <c r="J477" s="42"/>
      <c r="K477" s="42"/>
      <c r="L477" s="46"/>
      <c r="M477" s="222"/>
      <c r="N477" s="223"/>
      <c r="O477" s="86"/>
      <c r="P477" s="86"/>
      <c r="Q477" s="86"/>
      <c r="R477" s="86"/>
      <c r="S477" s="86"/>
      <c r="T477" s="87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T477" s="19" t="s">
        <v>136</v>
      </c>
      <c r="AU477" s="19" t="s">
        <v>81</v>
      </c>
    </row>
    <row r="478" spans="1:51" s="15" customFormat="1" ht="12">
      <c r="A478" s="15"/>
      <c r="B478" s="248"/>
      <c r="C478" s="249"/>
      <c r="D478" s="219" t="s">
        <v>138</v>
      </c>
      <c r="E478" s="250" t="s">
        <v>19</v>
      </c>
      <c r="F478" s="251" t="s">
        <v>722</v>
      </c>
      <c r="G478" s="249"/>
      <c r="H478" s="250" t="s">
        <v>19</v>
      </c>
      <c r="I478" s="252"/>
      <c r="J478" s="249"/>
      <c r="K478" s="249"/>
      <c r="L478" s="253"/>
      <c r="M478" s="254"/>
      <c r="N478" s="255"/>
      <c r="O478" s="255"/>
      <c r="P478" s="255"/>
      <c r="Q478" s="255"/>
      <c r="R478" s="255"/>
      <c r="S478" s="255"/>
      <c r="T478" s="256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57" t="s">
        <v>138</v>
      </c>
      <c r="AU478" s="257" t="s">
        <v>81</v>
      </c>
      <c r="AV478" s="15" t="s">
        <v>79</v>
      </c>
      <c r="AW478" s="15" t="s">
        <v>33</v>
      </c>
      <c r="AX478" s="15" t="s">
        <v>71</v>
      </c>
      <c r="AY478" s="257" t="s">
        <v>124</v>
      </c>
    </row>
    <row r="479" spans="1:51" s="13" customFormat="1" ht="12">
      <c r="A479" s="13"/>
      <c r="B479" s="226"/>
      <c r="C479" s="227"/>
      <c r="D479" s="219" t="s">
        <v>138</v>
      </c>
      <c r="E479" s="228" t="s">
        <v>19</v>
      </c>
      <c r="F479" s="229" t="s">
        <v>723</v>
      </c>
      <c r="G479" s="227"/>
      <c r="H479" s="230">
        <v>34.74</v>
      </c>
      <c r="I479" s="231"/>
      <c r="J479" s="227"/>
      <c r="K479" s="227"/>
      <c r="L479" s="232"/>
      <c r="M479" s="233"/>
      <c r="N479" s="234"/>
      <c r="O479" s="234"/>
      <c r="P479" s="234"/>
      <c r="Q479" s="234"/>
      <c r="R479" s="234"/>
      <c r="S479" s="234"/>
      <c r="T479" s="235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6" t="s">
        <v>138</v>
      </c>
      <c r="AU479" s="236" t="s">
        <v>81</v>
      </c>
      <c r="AV479" s="13" t="s">
        <v>81</v>
      </c>
      <c r="AW479" s="13" t="s">
        <v>33</v>
      </c>
      <c r="AX479" s="13" t="s">
        <v>71</v>
      </c>
      <c r="AY479" s="236" t="s">
        <v>124</v>
      </c>
    </row>
    <row r="480" spans="1:51" s="15" customFormat="1" ht="12">
      <c r="A480" s="15"/>
      <c r="B480" s="248"/>
      <c r="C480" s="249"/>
      <c r="D480" s="219" t="s">
        <v>138</v>
      </c>
      <c r="E480" s="250" t="s">
        <v>19</v>
      </c>
      <c r="F480" s="251" t="s">
        <v>724</v>
      </c>
      <c r="G480" s="249"/>
      <c r="H480" s="250" t="s">
        <v>19</v>
      </c>
      <c r="I480" s="252"/>
      <c r="J480" s="249"/>
      <c r="K480" s="249"/>
      <c r="L480" s="253"/>
      <c r="M480" s="254"/>
      <c r="N480" s="255"/>
      <c r="O480" s="255"/>
      <c r="P480" s="255"/>
      <c r="Q480" s="255"/>
      <c r="R480" s="255"/>
      <c r="S480" s="255"/>
      <c r="T480" s="256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57" t="s">
        <v>138</v>
      </c>
      <c r="AU480" s="257" t="s">
        <v>81</v>
      </c>
      <c r="AV480" s="15" t="s">
        <v>79</v>
      </c>
      <c r="AW480" s="15" t="s">
        <v>33</v>
      </c>
      <c r="AX480" s="15" t="s">
        <v>71</v>
      </c>
      <c r="AY480" s="257" t="s">
        <v>124</v>
      </c>
    </row>
    <row r="481" spans="1:51" s="13" customFormat="1" ht="12">
      <c r="A481" s="13"/>
      <c r="B481" s="226"/>
      <c r="C481" s="227"/>
      <c r="D481" s="219" t="s">
        <v>138</v>
      </c>
      <c r="E481" s="228" t="s">
        <v>19</v>
      </c>
      <c r="F481" s="229" t="s">
        <v>725</v>
      </c>
      <c r="G481" s="227"/>
      <c r="H481" s="230">
        <v>48</v>
      </c>
      <c r="I481" s="231"/>
      <c r="J481" s="227"/>
      <c r="K481" s="227"/>
      <c r="L481" s="232"/>
      <c r="M481" s="233"/>
      <c r="N481" s="234"/>
      <c r="O481" s="234"/>
      <c r="P481" s="234"/>
      <c r="Q481" s="234"/>
      <c r="R481" s="234"/>
      <c r="S481" s="234"/>
      <c r="T481" s="235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6" t="s">
        <v>138</v>
      </c>
      <c r="AU481" s="236" t="s">
        <v>81</v>
      </c>
      <c r="AV481" s="13" t="s">
        <v>81</v>
      </c>
      <c r="AW481" s="13" t="s">
        <v>33</v>
      </c>
      <c r="AX481" s="13" t="s">
        <v>71</v>
      </c>
      <c r="AY481" s="236" t="s">
        <v>124</v>
      </c>
    </row>
    <row r="482" spans="1:51" s="15" customFormat="1" ht="12">
      <c r="A482" s="15"/>
      <c r="B482" s="248"/>
      <c r="C482" s="249"/>
      <c r="D482" s="219" t="s">
        <v>138</v>
      </c>
      <c r="E482" s="250" t="s">
        <v>19</v>
      </c>
      <c r="F482" s="251" t="s">
        <v>726</v>
      </c>
      <c r="G482" s="249"/>
      <c r="H482" s="250" t="s">
        <v>19</v>
      </c>
      <c r="I482" s="252"/>
      <c r="J482" s="249"/>
      <c r="K482" s="249"/>
      <c r="L482" s="253"/>
      <c r="M482" s="254"/>
      <c r="N482" s="255"/>
      <c r="O482" s="255"/>
      <c r="P482" s="255"/>
      <c r="Q482" s="255"/>
      <c r="R482" s="255"/>
      <c r="S482" s="255"/>
      <c r="T482" s="256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57" t="s">
        <v>138</v>
      </c>
      <c r="AU482" s="257" t="s">
        <v>81</v>
      </c>
      <c r="AV482" s="15" t="s">
        <v>79</v>
      </c>
      <c r="AW482" s="15" t="s">
        <v>33</v>
      </c>
      <c r="AX482" s="15" t="s">
        <v>71</v>
      </c>
      <c r="AY482" s="257" t="s">
        <v>124</v>
      </c>
    </row>
    <row r="483" spans="1:51" s="13" customFormat="1" ht="12">
      <c r="A483" s="13"/>
      <c r="B483" s="226"/>
      <c r="C483" s="227"/>
      <c r="D483" s="219" t="s">
        <v>138</v>
      </c>
      <c r="E483" s="228" t="s">
        <v>19</v>
      </c>
      <c r="F483" s="229" t="s">
        <v>727</v>
      </c>
      <c r="G483" s="227"/>
      <c r="H483" s="230">
        <v>42</v>
      </c>
      <c r="I483" s="231"/>
      <c r="J483" s="227"/>
      <c r="K483" s="227"/>
      <c r="L483" s="232"/>
      <c r="M483" s="233"/>
      <c r="N483" s="234"/>
      <c r="O483" s="234"/>
      <c r="P483" s="234"/>
      <c r="Q483" s="234"/>
      <c r="R483" s="234"/>
      <c r="S483" s="234"/>
      <c r="T483" s="235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6" t="s">
        <v>138</v>
      </c>
      <c r="AU483" s="236" t="s">
        <v>81</v>
      </c>
      <c r="AV483" s="13" t="s">
        <v>81</v>
      </c>
      <c r="AW483" s="13" t="s">
        <v>33</v>
      </c>
      <c r="AX483" s="13" t="s">
        <v>71</v>
      </c>
      <c r="AY483" s="236" t="s">
        <v>124</v>
      </c>
    </row>
    <row r="484" spans="1:51" s="15" customFormat="1" ht="12">
      <c r="A484" s="15"/>
      <c r="B484" s="248"/>
      <c r="C484" s="249"/>
      <c r="D484" s="219" t="s">
        <v>138</v>
      </c>
      <c r="E484" s="250" t="s">
        <v>19</v>
      </c>
      <c r="F484" s="251" t="s">
        <v>728</v>
      </c>
      <c r="G484" s="249"/>
      <c r="H484" s="250" t="s">
        <v>19</v>
      </c>
      <c r="I484" s="252"/>
      <c r="J484" s="249"/>
      <c r="K484" s="249"/>
      <c r="L484" s="253"/>
      <c r="M484" s="254"/>
      <c r="N484" s="255"/>
      <c r="O484" s="255"/>
      <c r="P484" s="255"/>
      <c r="Q484" s="255"/>
      <c r="R484" s="255"/>
      <c r="S484" s="255"/>
      <c r="T484" s="256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57" t="s">
        <v>138</v>
      </c>
      <c r="AU484" s="257" t="s">
        <v>81</v>
      </c>
      <c r="AV484" s="15" t="s">
        <v>79</v>
      </c>
      <c r="AW484" s="15" t="s">
        <v>33</v>
      </c>
      <c r="AX484" s="15" t="s">
        <v>71</v>
      </c>
      <c r="AY484" s="257" t="s">
        <v>124</v>
      </c>
    </row>
    <row r="485" spans="1:51" s="13" customFormat="1" ht="12">
      <c r="A485" s="13"/>
      <c r="B485" s="226"/>
      <c r="C485" s="227"/>
      <c r="D485" s="219" t="s">
        <v>138</v>
      </c>
      <c r="E485" s="228" t="s">
        <v>19</v>
      </c>
      <c r="F485" s="229" t="s">
        <v>556</v>
      </c>
      <c r="G485" s="227"/>
      <c r="H485" s="230">
        <v>65</v>
      </c>
      <c r="I485" s="231"/>
      <c r="J485" s="227"/>
      <c r="K485" s="227"/>
      <c r="L485" s="232"/>
      <c r="M485" s="233"/>
      <c r="N485" s="234"/>
      <c r="O485" s="234"/>
      <c r="P485" s="234"/>
      <c r="Q485" s="234"/>
      <c r="R485" s="234"/>
      <c r="S485" s="234"/>
      <c r="T485" s="235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6" t="s">
        <v>138</v>
      </c>
      <c r="AU485" s="236" t="s">
        <v>81</v>
      </c>
      <c r="AV485" s="13" t="s">
        <v>81</v>
      </c>
      <c r="AW485" s="13" t="s">
        <v>33</v>
      </c>
      <c r="AX485" s="13" t="s">
        <v>71</v>
      </c>
      <c r="AY485" s="236" t="s">
        <v>124</v>
      </c>
    </row>
    <row r="486" spans="1:51" s="14" customFormat="1" ht="12">
      <c r="A486" s="14"/>
      <c r="B486" s="237"/>
      <c r="C486" s="238"/>
      <c r="D486" s="219" t="s">
        <v>138</v>
      </c>
      <c r="E486" s="239" t="s">
        <v>19</v>
      </c>
      <c r="F486" s="240" t="s">
        <v>154</v>
      </c>
      <c r="G486" s="238"/>
      <c r="H486" s="241">
        <v>189.74</v>
      </c>
      <c r="I486" s="242"/>
      <c r="J486" s="238"/>
      <c r="K486" s="238"/>
      <c r="L486" s="243"/>
      <c r="M486" s="244"/>
      <c r="N486" s="245"/>
      <c r="O486" s="245"/>
      <c r="P486" s="245"/>
      <c r="Q486" s="245"/>
      <c r="R486" s="245"/>
      <c r="S486" s="245"/>
      <c r="T486" s="246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7" t="s">
        <v>138</v>
      </c>
      <c r="AU486" s="247" t="s">
        <v>81</v>
      </c>
      <c r="AV486" s="14" t="s">
        <v>132</v>
      </c>
      <c r="AW486" s="14" t="s">
        <v>33</v>
      </c>
      <c r="AX486" s="14" t="s">
        <v>79</v>
      </c>
      <c r="AY486" s="247" t="s">
        <v>124</v>
      </c>
    </row>
    <row r="487" spans="1:65" s="2" customFormat="1" ht="24.15" customHeight="1">
      <c r="A487" s="40"/>
      <c r="B487" s="41"/>
      <c r="C487" s="206" t="s">
        <v>747</v>
      </c>
      <c r="D487" s="206" t="s">
        <v>127</v>
      </c>
      <c r="E487" s="207" t="s">
        <v>748</v>
      </c>
      <c r="F487" s="208" t="s">
        <v>749</v>
      </c>
      <c r="G487" s="209" t="s">
        <v>130</v>
      </c>
      <c r="H487" s="210">
        <v>11.3</v>
      </c>
      <c r="I487" s="211"/>
      <c r="J487" s="212">
        <f>ROUND(I487*H487,2)</f>
        <v>0</v>
      </c>
      <c r="K487" s="208" t="s">
        <v>131</v>
      </c>
      <c r="L487" s="46"/>
      <c r="M487" s="213" t="s">
        <v>19</v>
      </c>
      <c r="N487" s="214" t="s">
        <v>42</v>
      </c>
      <c r="O487" s="86"/>
      <c r="P487" s="215">
        <f>O487*H487</f>
        <v>0</v>
      </c>
      <c r="Q487" s="215">
        <v>7E-05</v>
      </c>
      <c r="R487" s="215">
        <f>Q487*H487</f>
        <v>0.0007909999999999999</v>
      </c>
      <c r="S487" s="215">
        <v>0</v>
      </c>
      <c r="T487" s="216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17" t="s">
        <v>246</v>
      </c>
      <c r="AT487" s="217" t="s">
        <v>127</v>
      </c>
      <c r="AU487" s="217" t="s">
        <v>81</v>
      </c>
      <c r="AY487" s="19" t="s">
        <v>124</v>
      </c>
      <c r="BE487" s="218">
        <f>IF(N487="základní",J487,0)</f>
        <v>0</v>
      </c>
      <c r="BF487" s="218">
        <f>IF(N487="snížená",J487,0)</f>
        <v>0</v>
      </c>
      <c r="BG487" s="218">
        <f>IF(N487="zákl. přenesená",J487,0)</f>
        <v>0</v>
      </c>
      <c r="BH487" s="218">
        <f>IF(N487="sníž. přenesená",J487,0)</f>
        <v>0</v>
      </c>
      <c r="BI487" s="218">
        <f>IF(N487="nulová",J487,0)</f>
        <v>0</v>
      </c>
      <c r="BJ487" s="19" t="s">
        <v>79</v>
      </c>
      <c r="BK487" s="218">
        <f>ROUND(I487*H487,2)</f>
        <v>0</v>
      </c>
      <c r="BL487" s="19" t="s">
        <v>246</v>
      </c>
      <c r="BM487" s="217" t="s">
        <v>750</v>
      </c>
    </row>
    <row r="488" spans="1:47" s="2" customFormat="1" ht="12">
      <c r="A488" s="40"/>
      <c r="B488" s="41"/>
      <c r="C488" s="42"/>
      <c r="D488" s="219" t="s">
        <v>134</v>
      </c>
      <c r="E488" s="42"/>
      <c r="F488" s="220" t="s">
        <v>751</v>
      </c>
      <c r="G488" s="42"/>
      <c r="H488" s="42"/>
      <c r="I488" s="221"/>
      <c r="J488" s="42"/>
      <c r="K488" s="42"/>
      <c r="L488" s="46"/>
      <c r="M488" s="222"/>
      <c r="N488" s="223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134</v>
      </c>
      <c r="AU488" s="19" t="s">
        <v>81</v>
      </c>
    </row>
    <row r="489" spans="1:47" s="2" customFormat="1" ht="12">
      <c r="A489" s="40"/>
      <c r="B489" s="41"/>
      <c r="C489" s="42"/>
      <c r="D489" s="224" t="s">
        <v>136</v>
      </c>
      <c r="E489" s="42"/>
      <c r="F489" s="225" t="s">
        <v>752</v>
      </c>
      <c r="G489" s="42"/>
      <c r="H489" s="42"/>
      <c r="I489" s="221"/>
      <c r="J489" s="42"/>
      <c r="K489" s="42"/>
      <c r="L489" s="46"/>
      <c r="M489" s="222"/>
      <c r="N489" s="223"/>
      <c r="O489" s="86"/>
      <c r="P489" s="86"/>
      <c r="Q489" s="86"/>
      <c r="R489" s="86"/>
      <c r="S489" s="86"/>
      <c r="T489" s="87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T489" s="19" t="s">
        <v>136</v>
      </c>
      <c r="AU489" s="19" t="s">
        <v>81</v>
      </c>
    </row>
    <row r="490" spans="1:65" s="2" customFormat="1" ht="24.15" customHeight="1">
      <c r="A490" s="40"/>
      <c r="B490" s="41"/>
      <c r="C490" s="206" t="s">
        <v>753</v>
      </c>
      <c r="D490" s="206" t="s">
        <v>127</v>
      </c>
      <c r="E490" s="207" t="s">
        <v>754</v>
      </c>
      <c r="F490" s="208" t="s">
        <v>755</v>
      </c>
      <c r="G490" s="209" t="s">
        <v>130</v>
      </c>
      <c r="H490" s="210">
        <v>11.3</v>
      </c>
      <c r="I490" s="211"/>
      <c r="J490" s="212">
        <f>ROUND(I490*H490,2)</f>
        <v>0</v>
      </c>
      <c r="K490" s="208" t="s">
        <v>131</v>
      </c>
      <c r="L490" s="46"/>
      <c r="M490" s="213" t="s">
        <v>19</v>
      </c>
      <c r="N490" s="214" t="s">
        <v>42</v>
      </c>
      <c r="O490" s="86"/>
      <c r="P490" s="215">
        <f>O490*H490</f>
        <v>0</v>
      </c>
      <c r="Q490" s="215">
        <v>0.00011</v>
      </c>
      <c r="R490" s="215">
        <f>Q490*H490</f>
        <v>0.0012430000000000002</v>
      </c>
      <c r="S490" s="215">
        <v>0</v>
      </c>
      <c r="T490" s="216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17" t="s">
        <v>246</v>
      </c>
      <c r="AT490" s="217" t="s">
        <v>127</v>
      </c>
      <c r="AU490" s="217" t="s">
        <v>81</v>
      </c>
      <c r="AY490" s="19" t="s">
        <v>124</v>
      </c>
      <c r="BE490" s="218">
        <f>IF(N490="základní",J490,0)</f>
        <v>0</v>
      </c>
      <c r="BF490" s="218">
        <f>IF(N490="snížená",J490,0)</f>
        <v>0</v>
      </c>
      <c r="BG490" s="218">
        <f>IF(N490="zákl. přenesená",J490,0)</f>
        <v>0</v>
      </c>
      <c r="BH490" s="218">
        <f>IF(N490="sníž. přenesená",J490,0)</f>
        <v>0</v>
      </c>
      <c r="BI490" s="218">
        <f>IF(N490="nulová",J490,0)</f>
        <v>0</v>
      </c>
      <c r="BJ490" s="19" t="s">
        <v>79</v>
      </c>
      <c r="BK490" s="218">
        <f>ROUND(I490*H490,2)</f>
        <v>0</v>
      </c>
      <c r="BL490" s="19" t="s">
        <v>246</v>
      </c>
      <c r="BM490" s="217" t="s">
        <v>756</v>
      </c>
    </row>
    <row r="491" spans="1:47" s="2" customFormat="1" ht="12">
      <c r="A491" s="40"/>
      <c r="B491" s="41"/>
      <c r="C491" s="42"/>
      <c r="D491" s="219" t="s">
        <v>134</v>
      </c>
      <c r="E491" s="42"/>
      <c r="F491" s="220" t="s">
        <v>757</v>
      </c>
      <c r="G491" s="42"/>
      <c r="H491" s="42"/>
      <c r="I491" s="221"/>
      <c r="J491" s="42"/>
      <c r="K491" s="42"/>
      <c r="L491" s="46"/>
      <c r="M491" s="222"/>
      <c r="N491" s="223"/>
      <c r="O491" s="86"/>
      <c r="P491" s="86"/>
      <c r="Q491" s="86"/>
      <c r="R491" s="86"/>
      <c r="S491" s="86"/>
      <c r="T491" s="87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9" t="s">
        <v>134</v>
      </c>
      <c r="AU491" s="19" t="s">
        <v>81</v>
      </c>
    </row>
    <row r="492" spans="1:47" s="2" customFormat="1" ht="12">
      <c r="A492" s="40"/>
      <c r="B492" s="41"/>
      <c r="C492" s="42"/>
      <c r="D492" s="224" t="s">
        <v>136</v>
      </c>
      <c r="E492" s="42"/>
      <c r="F492" s="225" t="s">
        <v>758</v>
      </c>
      <c r="G492" s="42"/>
      <c r="H492" s="42"/>
      <c r="I492" s="221"/>
      <c r="J492" s="42"/>
      <c r="K492" s="42"/>
      <c r="L492" s="46"/>
      <c r="M492" s="222"/>
      <c r="N492" s="223"/>
      <c r="O492" s="86"/>
      <c r="P492" s="86"/>
      <c r="Q492" s="86"/>
      <c r="R492" s="86"/>
      <c r="S492" s="86"/>
      <c r="T492" s="87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T492" s="19" t="s">
        <v>136</v>
      </c>
      <c r="AU492" s="19" t="s">
        <v>81</v>
      </c>
    </row>
    <row r="493" spans="1:65" s="2" customFormat="1" ht="37.8" customHeight="1">
      <c r="A493" s="40"/>
      <c r="B493" s="41"/>
      <c r="C493" s="206" t="s">
        <v>759</v>
      </c>
      <c r="D493" s="206" t="s">
        <v>127</v>
      </c>
      <c r="E493" s="207" t="s">
        <v>760</v>
      </c>
      <c r="F493" s="208" t="s">
        <v>761</v>
      </c>
      <c r="G493" s="209" t="s">
        <v>130</v>
      </c>
      <c r="H493" s="210">
        <v>11.3</v>
      </c>
      <c r="I493" s="211"/>
      <c r="J493" s="212">
        <f>ROUND(I493*H493,2)</f>
        <v>0</v>
      </c>
      <c r="K493" s="208" t="s">
        <v>131</v>
      </c>
      <c r="L493" s="46"/>
      <c r="M493" s="213" t="s">
        <v>19</v>
      </c>
      <c r="N493" s="214" t="s">
        <v>42</v>
      </c>
      <c r="O493" s="86"/>
      <c r="P493" s="215">
        <f>O493*H493</f>
        <v>0</v>
      </c>
      <c r="Q493" s="215">
        <v>0.00022</v>
      </c>
      <c r="R493" s="215">
        <f>Q493*H493</f>
        <v>0.0024860000000000004</v>
      </c>
      <c r="S493" s="215">
        <v>0</v>
      </c>
      <c r="T493" s="216">
        <f>S493*H493</f>
        <v>0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17" t="s">
        <v>246</v>
      </c>
      <c r="AT493" s="217" t="s">
        <v>127</v>
      </c>
      <c r="AU493" s="217" t="s">
        <v>81</v>
      </c>
      <c r="AY493" s="19" t="s">
        <v>124</v>
      </c>
      <c r="BE493" s="218">
        <f>IF(N493="základní",J493,0)</f>
        <v>0</v>
      </c>
      <c r="BF493" s="218">
        <f>IF(N493="snížená",J493,0)</f>
        <v>0</v>
      </c>
      <c r="BG493" s="218">
        <f>IF(N493="zákl. přenesená",J493,0)</f>
        <v>0</v>
      </c>
      <c r="BH493" s="218">
        <f>IF(N493="sníž. přenesená",J493,0)</f>
        <v>0</v>
      </c>
      <c r="BI493" s="218">
        <f>IF(N493="nulová",J493,0)</f>
        <v>0</v>
      </c>
      <c r="BJ493" s="19" t="s">
        <v>79</v>
      </c>
      <c r="BK493" s="218">
        <f>ROUND(I493*H493,2)</f>
        <v>0</v>
      </c>
      <c r="BL493" s="19" t="s">
        <v>246</v>
      </c>
      <c r="BM493" s="217" t="s">
        <v>762</v>
      </c>
    </row>
    <row r="494" spans="1:47" s="2" customFormat="1" ht="12">
      <c r="A494" s="40"/>
      <c r="B494" s="41"/>
      <c r="C494" s="42"/>
      <c r="D494" s="219" t="s">
        <v>134</v>
      </c>
      <c r="E494" s="42"/>
      <c r="F494" s="220" t="s">
        <v>763</v>
      </c>
      <c r="G494" s="42"/>
      <c r="H494" s="42"/>
      <c r="I494" s="221"/>
      <c r="J494" s="42"/>
      <c r="K494" s="42"/>
      <c r="L494" s="46"/>
      <c r="M494" s="222"/>
      <c r="N494" s="223"/>
      <c r="O494" s="86"/>
      <c r="P494" s="86"/>
      <c r="Q494" s="86"/>
      <c r="R494" s="86"/>
      <c r="S494" s="86"/>
      <c r="T494" s="87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T494" s="19" t="s">
        <v>134</v>
      </c>
      <c r="AU494" s="19" t="s">
        <v>81</v>
      </c>
    </row>
    <row r="495" spans="1:47" s="2" customFormat="1" ht="12">
      <c r="A495" s="40"/>
      <c r="B495" s="41"/>
      <c r="C495" s="42"/>
      <c r="D495" s="224" t="s">
        <v>136</v>
      </c>
      <c r="E495" s="42"/>
      <c r="F495" s="225" t="s">
        <v>764</v>
      </c>
      <c r="G495" s="42"/>
      <c r="H495" s="42"/>
      <c r="I495" s="221"/>
      <c r="J495" s="42"/>
      <c r="K495" s="42"/>
      <c r="L495" s="46"/>
      <c r="M495" s="222"/>
      <c r="N495" s="223"/>
      <c r="O495" s="86"/>
      <c r="P495" s="86"/>
      <c r="Q495" s="86"/>
      <c r="R495" s="86"/>
      <c r="S495" s="86"/>
      <c r="T495" s="87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T495" s="19" t="s">
        <v>136</v>
      </c>
      <c r="AU495" s="19" t="s">
        <v>81</v>
      </c>
    </row>
    <row r="496" spans="1:65" s="2" customFormat="1" ht="37.8" customHeight="1">
      <c r="A496" s="40"/>
      <c r="B496" s="41"/>
      <c r="C496" s="206" t="s">
        <v>765</v>
      </c>
      <c r="D496" s="206" t="s">
        <v>127</v>
      </c>
      <c r="E496" s="207" t="s">
        <v>766</v>
      </c>
      <c r="F496" s="208" t="s">
        <v>767</v>
      </c>
      <c r="G496" s="209" t="s">
        <v>130</v>
      </c>
      <c r="H496" s="210">
        <v>11.3</v>
      </c>
      <c r="I496" s="211"/>
      <c r="J496" s="212">
        <f>ROUND(I496*H496,2)</f>
        <v>0</v>
      </c>
      <c r="K496" s="208" t="s">
        <v>131</v>
      </c>
      <c r="L496" s="46"/>
      <c r="M496" s="213" t="s">
        <v>19</v>
      </c>
      <c r="N496" s="214" t="s">
        <v>42</v>
      </c>
      <c r="O496" s="86"/>
      <c r="P496" s="215">
        <f>O496*H496</f>
        <v>0</v>
      </c>
      <c r="Q496" s="215">
        <v>0.00019</v>
      </c>
      <c r="R496" s="215">
        <f>Q496*H496</f>
        <v>0.002147</v>
      </c>
      <c r="S496" s="215">
        <v>0</v>
      </c>
      <c r="T496" s="216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17" t="s">
        <v>246</v>
      </c>
      <c r="AT496" s="217" t="s">
        <v>127</v>
      </c>
      <c r="AU496" s="217" t="s">
        <v>81</v>
      </c>
      <c r="AY496" s="19" t="s">
        <v>124</v>
      </c>
      <c r="BE496" s="218">
        <f>IF(N496="základní",J496,0)</f>
        <v>0</v>
      </c>
      <c r="BF496" s="218">
        <f>IF(N496="snížená",J496,0)</f>
        <v>0</v>
      </c>
      <c r="BG496" s="218">
        <f>IF(N496="zákl. přenesená",J496,0)</f>
        <v>0</v>
      </c>
      <c r="BH496" s="218">
        <f>IF(N496="sníž. přenesená",J496,0)</f>
        <v>0</v>
      </c>
      <c r="BI496" s="218">
        <f>IF(N496="nulová",J496,0)</f>
        <v>0</v>
      </c>
      <c r="BJ496" s="19" t="s">
        <v>79</v>
      </c>
      <c r="BK496" s="218">
        <f>ROUND(I496*H496,2)</f>
        <v>0</v>
      </c>
      <c r="BL496" s="19" t="s">
        <v>246</v>
      </c>
      <c r="BM496" s="217" t="s">
        <v>768</v>
      </c>
    </row>
    <row r="497" spans="1:47" s="2" customFormat="1" ht="12">
      <c r="A497" s="40"/>
      <c r="B497" s="41"/>
      <c r="C497" s="42"/>
      <c r="D497" s="219" t="s">
        <v>134</v>
      </c>
      <c r="E497" s="42"/>
      <c r="F497" s="220" t="s">
        <v>769</v>
      </c>
      <c r="G497" s="42"/>
      <c r="H497" s="42"/>
      <c r="I497" s="221"/>
      <c r="J497" s="42"/>
      <c r="K497" s="42"/>
      <c r="L497" s="46"/>
      <c r="M497" s="222"/>
      <c r="N497" s="223"/>
      <c r="O497" s="86"/>
      <c r="P497" s="86"/>
      <c r="Q497" s="86"/>
      <c r="R497" s="86"/>
      <c r="S497" s="86"/>
      <c r="T497" s="87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T497" s="19" t="s">
        <v>134</v>
      </c>
      <c r="AU497" s="19" t="s">
        <v>81</v>
      </c>
    </row>
    <row r="498" spans="1:47" s="2" customFormat="1" ht="12">
      <c r="A498" s="40"/>
      <c r="B498" s="41"/>
      <c r="C498" s="42"/>
      <c r="D498" s="224" t="s">
        <v>136</v>
      </c>
      <c r="E498" s="42"/>
      <c r="F498" s="225" t="s">
        <v>770</v>
      </c>
      <c r="G498" s="42"/>
      <c r="H498" s="42"/>
      <c r="I498" s="221"/>
      <c r="J498" s="42"/>
      <c r="K498" s="42"/>
      <c r="L498" s="46"/>
      <c r="M498" s="222"/>
      <c r="N498" s="223"/>
      <c r="O498" s="86"/>
      <c r="P498" s="86"/>
      <c r="Q498" s="86"/>
      <c r="R498" s="86"/>
      <c r="S498" s="86"/>
      <c r="T498" s="87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T498" s="19" t="s">
        <v>136</v>
      </c>
      <c r="AU498" s="19" t="s">
        <v>81</v>
      </c>
    </row>
    <row r="499" spans="1:63" s="12" customFormat="1" ht="22.8" customHeight="1">
      <c r="A499" s="12"/>
      <c r="B499" s="190"/>
      <c r="C499" s="191"/>
      <c r="D499" s="192" t="s">
        <v>70</v>
      </c>
      <c r="E499" s="204" t="s">
        <v>771</v>
      </c>
      <c r="F499" s="204" t="s">
        <v>772</v>
      </c>
      <c r="G499" s="191"/>
      <c r="H499" s="191"/>
      <c r="I499" s="194"/>
      <c r="J499" s="205">
        <f>BK499</f>
        <v>0</v>
      </c>
      <c r="K499" s="191"/>
      <c r="L499" s="196"/>
      <c r="M499" s="197"/>
      <c r="N499" s="198"/>
      <c r="O499" s="198"/>
      <c r="P499" s="199">
        <f>SUM(P500:P602)</f>
        <v>0</v>
      </c>
      <c r="Q499" s="198"/>
      <c r="R499" s="199">
        <f>SUM(R500:R602)</f>
        <v>0.321828</v>
      </c>
      <c r="S499" s="198"/>
      <c r="T499" s="200">
        <f>SUM(T500:T602)</f>
        <v>0.1092534</v>
      </c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R499" s="201" t="s">
        <v>81</v>
      </c>
      <c r="AT499" s="202" t="s">
        <v>70</v>
      </c>
      <c r="AU499" s="202" t="s">
        <v>79</v>
      </c>
      <c r="AY499" s="201" t="s">
        <v>124</v>
      </c>
      <c r="BK499" s="203">
        <f>SUM(BK500:BK602)</f>
        <v>0</v>
      </c>
    </row>
    <row r="500" spans="1:65" s="2" customFormat="1" ht="24.15" customHeight="1">
      <c r="A500" s="40"/>
      <c r="B500" s="41"/>
      <c r="C500" s="206" t="s">
        <v>773</v>
      </c>
      <c r="D500" s="206" t="s">
        <v>127</v>
      </c>
      <c r="E500" s="207" t="s">
        <v>774</v>
      </c>
      <c r="F500" s="208" t="s">
        <v>775</v>
      </c>
      <c r="G500" s="209" t="s">
        <v>130</v>
      </c>
      <c r="H500" s="210">
        <v>618.356</v>
      </c>
      <c r="I500" s="211"/>
      <c r="J500" s="212">
        <f>ROUND(I500*H500,2)</f>
        <v>0</v>
      </c>
      <c r="K500" s="208" t="s">
        <v>131</v>
      </c>
      <c r="L500" s="46"/>
      <c r="M500" s="213" t="s">
        <v>19</v>
      </c>
      <c r="N500" s="214" t="s">
        <v>42</v>
      </c>
      <c r="O500" s="86"/>
      <c r="P500" s="215">
        <f>O500*H500</f>
        <v>0</v>
      </c>
      <c r="Q500" s="215">
        <v>0</v>
      </c>
      <c r="R500" s="215">
        <f>Q500*H500</f>
        <v>0</v>
      </c>
      <c r="S500" s="215">
        <v>0</v>
      </c>
      <c r="T500" s="216">
        <f>S500*H500</f>
        <v>0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17" t="s">
        <v>246</v>
      </c>
      <c r="AT500" s="217" t="s">
        <v>127</v>
      </c>
      <c r="AU500" s="217" t="s">
        <v>81</v>
      </c>
      <c r="AY500" s="19" t="s">
        <v>124</v>
      </c>
      <c r="BE500" s="218">
        <f>IF(N500="základní",J500,0)</f>
        <v>0</v>
      </c>
      <c r="BF500" s="218">
        <f>IF(N500="snížená",J500,0)</f>
        <v>0</v>
      </c>
      <c r="BG500" s="218">
        <f>IF(N500="zákl. přenesená",J500,0)</f>
        <v>0</v>
      </c>
      <c r="BH500" s="218">
        <f>IF(N500="sníž. přenesená",J500,0)</f>
        <v>0</v>
      </c>
      <c r="BI500" s="218">
        <f>IF(N500="nulová",J500,0)</f>
        <v>0</v>
      </c>
      <c r="BJ500" s="19" t="s">
        <v>79</v>
      </c>
      <c r="BK500" s="218">
        <f>ROUND(I500*H500,2)</f>
        <v>0</v>
      </c>
      <c r="BL500" s="19" t="s">
        <v>246</v>
      </c>
      <c r="BM500" s="217" t="s">
        <v>776</v>
      </c>
    </row>
    <row r="501" spans="1:47" s="2" customFormat="1" ht="12">
      <c r="A501" s="40"/>
      <c r="B501" s="41"/>
      <c r="C501" s="42"/>
      <c r="D501" s="219" t="s">
        <v>134</v>
      </c>
      <c r="E501" s="42"/>
      <c r="F501" s="220" t="s">
        <v>777</v>
      </c>
      <c r="G501" s="42"/>
      <c r="H501" s="42"/>
      <c r="I501" s="221"/>
      <c r="J501" s="42"/>
      <c r="K501" s="42"/>
      <c r="L501" s="46"/>
      <c r="M501" s="222"/>
      <c r="N501" s="223"/>
      <c r="O501" s="86"/>
      <c r="P501" s="86"/>
      <c r="Q501" s="86"/>
      <c r="R501" s="86"/>
      <c r="S501" s="86"/>
      <c r="T501" s="87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T501" s="19" t="s">
        <v>134</v>
      </c>
      <c r="AU501" s="19" t="s">
        <v>81</v>
      </c>
    </row>
    <row r="502" spans="1:47" s="2" customFormat="1" ht="12">
      <c r="A502" s="40"/>
      <c r="B502" s="41"/>
      <c r="C502" s="42"/>
      <c r="D502" s="224" t="s">
        <v>136</v>
      </c>
      <c r="E502" s="42"/>
      <c r="F502" s="225" t="s">
        <v>778</v>
      </c>
      <c r="G502" s="42"/>
      <c r="H502" s="42"/>
      <c r="I502" s="221"/>
      <c r="J502" s="42"/>
      <c r="K502" s="42"/>
      <c r="L502" s="46"/>
      <c r="M502" s="222"/>
      <c r="N502" s="223"/>
      <c r="O502" s="86"/>
      <c r="P502" s="86"/>
      <c r="Q502" s="86"/>
      <c r="R502" s="86"/>
      <c r="S502" s="86"/>
      <c r="T502" s="87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T502" s="19" t="s">
        <v>136</v>
      </c>
      <c r="AU502" s="19" t="s">
        <v>81</v>
      </c>
    </row>
    <row r="503" spans="1:51" s="13" customFormat="1" ht="12">
      <c r="A503" s="13"/>
      <c r="B503" s="226"/>
      <c r="C503" s="227"/>
      <c r="D503" s="219" t="s">
        <v>138</v>
      </c>
      <c r="E503" s="228" t="s">
        <v>19</v>
      </c>
      <c r="F503" s="229" t="s">
        <v>139</v>
      </c>
      <c r="G503" s="227"/>
      <c r="H503" s="230">
        <v>18.399</v>
      </c>
      <c r="I503" s="231"/>
      <c r="J503" s="227"/>
      <c r="K503" s="227"/>
      <c r="L503" s="232"/>
      <c r="M503" s="233"/>
      <c r="N503" s="234"/>
      <c r="O503" s="234"/>
      <c r="P503" s="234"/>
      <c r="Q503" s="234"/>
      <c r="R503" s="234"/>
      <c r="S503" s="234"/>
      <c r="T503" s="235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6" t="s">
        <v>138</v>
      </c>
      <c r="AU503" s="236" t="s">
        <v>81</v>
      </c>
      <c r="AV503" s="13" t="s">
        <v>81</v>
      </c>
      <c r="AW503" s="13" t="s">
        <v>33</v>
      </c>
      <c r="AX503" s="13" t="s">
        <v>71</v>
      </c>
      <c r="AY503" s="236" t="s">
        <v>124</v>
      </c>
    </row>
    <row r="504" spans="1:51" s="13" customFormat="1" ht="12">
      <c r="A504" s="13"/>
      <c r="B504" s="226"/>
      <c r="C504" s="227"/>
      <c r="D504" s="219" t="s">
        <v>138</v>
      </c>
      <c r="E504" s="228" t="s">
        <v>19</v>
      </c>
      <c r="F504" s="229" t="s">
        <v>140</v>
      </c>
      <c r="G504" s="227"/>
      <c r="H504" s="230">
        <v>28.497</v>
      </c>
      <c r="I504" s="231"/>
      <c r="J504" s="227"/>
      <c r="K504" s="227"/>
      <c r="L504" s="232"/>
      <c r="M504" s="233"/>
      <c r="N504" s="234"/>
      <c r="O504" s="234"/>
      <c r="P504" s="234"/>
      <c r="Q504" s="234"/>
      <c r="R504" s="234"/>
      <c r="S504" s="234"/>
      <c r="T504" s="235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6" t="s">
        <v>138</v>
      </c>
      <c r="AU504" s="236" t="s">
        <v>81</v>
      </c>
      <c r="AV504" s="13" t="s">
        <v>81</v>
      </c>
      <c r="AW504" s="13" t="s">
        <v>33</v>
      </c>
      <c r="AX504" s="13" t="s">
        <v>71</v>
      </c>
      <c r="AY504" s="236" t="s">
        <v>124</v>
      </c>
    </row>
    <row r="505" spans="1:51" s="13" customFormat="1" ht="12">
      <c r="A505" s="13"/>
      <c r="B505" s="226"/>
      <c r="C505" s="227"/>
      <c r="D505" s="219" t="s">
        <v>138</v>
      </c>
      <c r="E505" s="228" t="s">
        <v>19</v>
      </c>
      <c r="F505" s="229" t="s">
        <v>141</v>
      </c>
      <c r="G505" s="227"/>
      <c r="H505" s="230">
        <v>37.192</v>
      </c>
      <c r="I505" s="231"/>
      <c r="J505" s="227"/>
      <c r="K505" s="227"/>
      <c r="L505" s="232"/>
      <c r="M505" s="233"/>
      <c r="N505" s="234"/>
      <c r="O505" s="234"/>
      <c r="P505" s="234"/>
      <c r="Q505" s="234"/>
      <c r="R505" s="234"/>
      <c r="S505" s="234"/>
      <c r="T505" s="235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6" t="s">
        <v>138</v>
      </c>
      <c r="AU505" s="236" t="s">
        <v>81</v>
      </c>
      <c r="AV505" s="13" t="s">
        <v>81</v>
      </c>
      <c r="AW505" s="13" t="s">
        <v>33</v>
      </c>
      <c r="AX505" s="13" t="s">
        <v>71</v>
      </c>
      <c r="AY505" s="236" t="s">
        <v>124</v>
      </c>
    </row>
    <row r="506" spans="1:51" s="13" customFormat="1" ht="12">
      <c r="A506" s="13"/>
      <c r="B506" s="226"/>
      <c r="C506" s="227"/>
      <c r="D506" s="219" t="s">
        <v>138</v>
      </c>
      <c r="E506" s="228" t="s">
        <v>19</v>
      </c>
      <c r="F506" s="229" t="s">
        <v>142</v>
      </c>
      <c r="G506" s="227"/>
      <c r="H506" s="230">
        <v>29.644</v>
      </c>
      <c r="I506" s="231"/>
      <c r="J506" s="227"/>
      <c r="K506" s="227"/>
      <c r="L506" s="232"/>
      <c r="M506" s="233"/>
      <c r="N506" s="234"/>
      <c r="O506" s="234"/>
      <c r="P506" s="234"/>
      <c r="Q506" s="234"/>
      <c r="R506" s="234"/>
      <c r="S506" s="234"/>
      <c r="T506" s="235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6" t="s">
        <v>138</v>
      </c>
      <c r="AU506" s="236" t="s">
        <v>81</v>
      </c>
      <c r="AV506" s="13" t="s">
        <v>81</v>
      </c>
      <c r="AW506" s="13" t="s">
        <v>33</v>
      </c>
      <c r="AX506" s="13" t="s">
        <v>71</v>
      </c>
      <c r="AY506" s="236" t="s">
        <v>124</v>
      </c>
    </row>
    <row r="507" spans="1:51" s="13" customFormat="1" ht="12">
      <c r="A507" s="13"/>
      <c r="B507" s="226"/>
      <c r="C507" s="227"/>
      <c r="D507" s="219" t="s">
        <v>138</v>
      </c>
      <c r="E507" s="228" t="s">
        <v>19</v>
      </c>
      <c r="F507" s="229" t="s">
        <v>143</v>
      </c>
      <c r="G507" s="227"/>
      <c r="H507" s="230">
        <v>28.854</v>
      </c>
      <c r="I507" s="231"/>
      <c r="J507" s="227"/>
      <c r="K507" s="227"/>
      <c r="L507" s="232"/>
      <c r="M507" s="233"/>
      <c r="N507" s="234"/>
      <c r="O507" s="234"/>
      <c r="P507" s="234"/>
      <c r="Q507" s="234"/>
      <c r="R507" s="234"/>
      <c r="S507" s="234"/>
      <c r="T507" s="235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6" t="s">
        <v>138</v>
      </c>
      <c r="AU507" s="236" t="s">
        <v>81</v>
      </c>
      <c r="AV507" s="13" t="s">
        <v>81</v>
      </c>
      <c r="AW507" s="13" t="s">
        <v>33</v>
      </c>
      <c r="AX507" s="13" t="s">
        <v>71</v>
      </c>
      <c r="AY507" s="236" t="s">
        <v>124</v>
      </c>
    </row>
    <row r="508" spans="1:51" s="13" customFormat="1" ht="12">
      <c r="A508" s="13"/>
      <c r="B508" s="226"/>
      <c r="C508" s="227"/>
      <c r="D508" s="219" t="s">
        <v>138</v>
      </c>
      <c r="E508" s="228" t="s">
        <v>19</v>
      </c>
      <c r="F508" s="229" t="s">
        <v>144</v>
      </c>
      <c r="G508" s="227"/>
      <c r="H508" s="230">
        <v>29.313</v>
      </c>
      <c r="I508" s="231"/>
      <c r="J508" s="227"/>
      <c r="K508" s="227"/>
      <c r="L508" s="232"/>
      <c r="M508" s="233"/>
      <c r="N508" s="234"/>
      <c r="O508" s="234"/>
      <c r="P508" s="234"/>
      <c r="Q508" s="234"/>
      <c r="R508" s="234"/>
      <c r="S508" s="234"/>
      <c r="T508" s="235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6" t="s">
        <v>138</v>
      </c>
      <c r="AU508" s="236" t="s">
        <v>81</v>
      </c>
      <c r="AV508" s="13" t="s">
        <v>81</v>
      </c>
      <c r="AW508" s="13" t="s">
        <v>33</v>
      </c>
      <c r="AX508" s="13" t="s">
        <v>71</v>
      </c>
      <c r="AY508" s="236" t="s">
        <v>124</v>
      </c>
    </row>
    <row r="509" spans="1:51" s="13" customFormat="1" ht="12">
      <c r="A509" s="13"/>
      <c r="B509" s="226"/>
      <c r="C509" s="227"/>
      <c r="D509" s="219" t="s">
        <v>138</v>
      </c>
      <c r="E509" s="228" t="s">
        <v>19</v>
      </c>
      <c r="F509" s="229" t="s">
        <v>145</v>
      </c>
      <c r="G509" s="227"/>
      <c r="H509" s="230">
        <v>28.879</v>
      </c>
      <c r="I509" s="231"/>
      <c r="J509" s="227"/>
      <c r="K509" s="227"/>
      <c r="L509" s="232"/>
      <c r="M509" s="233"/>
      <c r="N509" s="234"/>
      <c r="O509" s="234"/>
      <c r="P509" s="234"/>
      <c r="Q509" s="234"/>
      <c r="R509" s="234"/>
      <c r="S509" s="234"/>
      <c r="T509" s="235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6" t="s">
        <v>138</v>
      </c>
      <c r="AU509" s="236" t="s">
        <v>81</v>
      </c>
      <c r="AV509" s="13" t="s">
        <v>81</v>
      </c>
      <c r="AW509" s="13" t="s">
        <v>33</v>
      </c>
      <c r="AX509" s="13" t="s">
        <v>71</v>
      </c>
      <c r="AY509" s="236" t="s">
        <v>124</v>
      </c>
    </row>
    <row r="510" spans="1:51" s="13" customFormat="1" ht="12">
      <c r="A510" s="13"/>
      <c r="B510" s="226"/>
      <c r="C510" s="227"/>
      <c r="D510" s="219" t="s">
        <v>138</v>
      </c>
      <c r="E510" s="228" t="s">
        <v>19</v>
      </c>
      <c r="F510" s="229" t="s">
        <v>146</v>
      </c>
      <c r="G510" s="227"/>
      <c r="H510" s="230">
        <v>29.338</v>
      </c>
      <c r="I510" s="231"/>
      <c r="J510" s="227"/>
      <c r="K510" s="227"/>
      <c r="L510" s="232"/>
      <c r="M510" s="233"/>
      <c r="N510" s="234"/>
      <c r="O510" s="234"/>
      <c r="P510" s="234"/>
      <c r="Q510" s="234"/>
      <c r="R510" s="234"/>
      <c r="S510" s="234"/>
      <c r="T510" s="235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6" t="s">
        <v>138</v>
      </c>
      <c r="AU510" s="236" t="s">
        <v>81</v>
      </c>
      <c r="AV510" s="13" t="s">
        <v>81</v>
      </c>
      <c r="AW510" s="13" t="s">
        <v>33</v>
      </c>
      <c r="AX510" s="13" t="s">
        <v>71</v>
      </c>
      <c r="AY510" s="236" t="s">
        <v>124</v>
      </c>
    </row>
    <row r="511" spans="1:51" s="13" customFormat="1" ht="12">
      <c r="A511" s="13"/>
      <c r="B511" s="226"/>
      <c r="C511" s="227"/>
      <c r="D511" s="219" t="s">
        <v>138</v>
      </c>
      <c r="E511" s="228" t="s">
        <v>19</v>
      </c>
      <c r="F511" s="229" t="s">
        <v>147</v>
      </c>
      <c r="G511" s="227"/>
      <c r="H511" s="230">
        <v>28.879</v>
      </c>
      <c r="I511" s="231"/>
      <c r="J511" s="227"/>
      <c r="K511" s="227"/>
      <c r="L511" s="232"/>
      <c r="M511" s="233"/>
      <c r="N511" s="234"/>
      <c r="O511" s="234"/>
      <c r="P511" s="234"/>
      <c r="Q511" s="234"/>
      <c r="R511" s="234"/>
      <c r="S511" s="234"/>
      <c r="T511" s="235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6" t="s">
        <v>138</v>
      </c>
      <c r="AU511" s="236" t="s">
        <v>81</v>
      </c>
      <c r="AV511" s="13" t="s">
        <v>81</v>
      </c>
      <c r="AW511" s="13" t="s">
        <v>33</v>
      </c>
      <c r="AX511" s="13" t="s">
        <v>71</v>
      </c>
      <c r="AY511" s="236" t="s">
        <v>124</v>
      </c>
    </row>
    <row r="512" spans="1:51" s="13" customFormat="1" ht="12">
      <c r="A512" s="13"/>
      <c r="B512" s="226"/>
      <c r="C512" s="227"/>
      <c r="D512" s="219" t="s">
        <v>138</v>
      </c>
      <c r="E512" s="228" t="s">
        <v>19</v>
      </c>
      <c r="F512" s="229" t="s">
        <v>148</v>
      </c>
      <c r="G512" s="227"/>
      <c r="H512" s="230">
        <v>29.338</v>
      </c>
      <c r="I512" s="231"/>
      <c r="J512" s="227"/>
      <c r="K512" s="227"/>
      <c r="L512" s="232"/>
      <c r="M512" s="233"/>
      <c r="N512" s="234"/>
      <c r="O512" s="234"/>
      <c r="P512" s="234"/>
      <c r="Q512" s="234"/>
      <c r="R512" s="234"/>
      <c r="S512" s="234"/>
      <c r="T512" s="235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6" t="s">
        <v>138</v>
      </c>
      <c r="AU512" s="236" t="s">
        <v>81</v>
      </c>
      <c r="AV512" s="13" t="s">
        <v>81</v>
      </c>
      <c r="AW512" s="13" t="s">
        <v>33</v>
      </c>
      <c r="AX512" s="13" t="s">
        <v>71</v>
      </c>
      <c r="AY512" s="236" t="s">
        <v>124</v>
      </c>
    </row>
    <row r="513" spans="1:51" s="13" customFormat="1" ht="12">
      <c r="A513" s="13"/>
      <c r="B513" s="226"/>
      <c r="C513" s="227"/>
      <c r="D513" s="219" t="s">
        <v>138</v>
      </c>
      <c r="E513" s="228" t="s">
        <v>19</v>
      </c>
      <c r="F513" s="229" t="s">
        <v>149</v>
      </c>
      <c r="G513" s="227"/>
      <c r="H513" s="230">
        <v>28.828</v>
      </c>
      <c r="I513" s="231"/>
      <c r="J513" s="227"/>
      <c r="K513" s="227"/>
      <c r="L513" s="232"/>
      <c r="M513" s="233"/>
      <c r="N513" s="234"/>
      <c r="O513" s="234"/>
      <c r="P513" s="234"/>
      <c r="Q513" s="234"/>
      <c r="R513" s="234"/>
      <c r="S513" s="234"/>
      <c r="T513" s="235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6" t="s">
        <v>138</v>
      </c>
      <c r="AU513" s="236" t="s">
        <v>81</v>
      </c>
      <c r="AV513" s="13" t="s">
        <v>81</v>
      </c>
      <c r="AW513" s="13" t="s">
        <v>33</v>
      </c>
      <c r="AX513" s="13" t="s">
        <v>71</v>
      </c>
      <c r="AY513" s="236" t="s">
        <v>124</v>
      </c>
    </row>
    <row r="514" spans="1:51" s="13" customFormat="1" ht="12">
      <c r="A514" s="13"/>
      <c r="B514" s="226"/>
      <c r="C514" s="227"/>
      <c r="D514" s="219" t="s">
        <v>138</v>
      </c>
      <c r="E514" s="228" t="s">
        <v>19</v>
      </c>
      <c r="F514" s="229" t="s">
        <v>150</v>
      </c>
      <c r="G514" s="227"/>
      <c r="H514" s="230">
        <v>28.828</v>
      </c>
      <c r="I514" s="231"/>
      <c r="J514" s="227"/>
      <c r="K514" s="227"/>
      <c r="L514" s="232"/>
      <c r="M514" s="233"/>
      <c r="N514" s="234"/>
      <c r="O514" s="234"/>
      <c r="P514" s="234"/>
      <c r="Q514" s="234"/>
      <c r="R514" s="234"/>
      <c r="S514" s="234"/>
      <c r="T514" s="235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6" t="s">
        <v>138</v>
      </c>
      <c r="AU514" s="236" t="s">
        <v>81</v>
      </c>
      <c r="AV514" s="13" t="s">
        <v>81</v>
      </c>
      <c r="AW514" s="13" t="s">
        <v>33</v>
      </c>
      <c r="AX514" s="13" t="s">
        <v>71</v>
      </c>
      <c r="AY514" s="236" t="s">
        <v>124</v>
      </c>
    </row>
    <row r="515" spans="1:51" s="13" customFormat="1" ht="12">
      <c r="A515" s="13"/>
      <c r="B515" s="226"/>
      <c r="C515" s="227"/>
      <c r="D515" s="219" t="s">
        <v>138</v>
      </c>
      <c r="E515" s="228" t="s">
        <v>19</v>
      </c>
      <c r="F515" s="229" t="s">
        <v>151</v>
      </c>
      <c r="G515" s="227"/>
      <c r="H515" s="230">
        <v>168.961</v>
      </c>
      <c r="I515" s="231"/>
      <c r="J515" s="227"/>
      <c r="K515" s="227"/>
      <c r="L515" s="232"/>
      <c r="M515" s="233"/>
      <c r="N515" s="234"/>
      <c r="O515" s="234"/>
      <c r="P515" s="234"/>
      <c r="Q515" s="234"/>
      <c r="R515" s="234"/>
      <c r="S515" s="234"/>
      <c r="T515" s="235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6" t="s">
        <v>138</v>
      </c>
      <c r="AU515" s="236" t="s">
        <v>81</v>
      </c>
      <c r="AV515" s="13" t="s">
        <v>81</v>
      </c>
      <c r="AW515" s="13" t="s">
        <v>33</v>
      </c>
      <c r="AX515" s="13" t="s">
        <v>71</v>
      </c>
      <c r="AY515" s="236" t="s">
        <v>124</v>
      </c>
    </row>
    <row r="516" spans="1:51" s="13" customFormat="1" ht="12">
      <c r="A516" s="13"/>
      <c r="B516" s="226"/>
      <c r="C516" s="227"/>
      <c r="D516" s="219" t="s">
        <v>138</v>
      </c>
      <c r="E516" s="228" t="s">
        <v>19</v>
      </c>
      <c r="F516" s="229" t="s">
        <v>152</v>
      </c>
      <c r="G516" s="227"/>
      <c r="H516" s="230">
        <v>59.13</v>
      </c>
      <c r="I516" s="231"/>
      <c r="J516" s="227"/>
      <c r="K516" s="227"/>
      <c r="L516" s="232"/>
      <c r="M516" s="233"/>
      <c r="N516" s="234"/>
      <c r="O516" s="234"/>
      <c r="P516" s="234"/>
      <c r="Q516" s="234"/>
      <c r="R516" s="234"/>
      <c r="S516" s="234"/>
      <c r="T516" s="235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6" t="s">
        <v>138</v>
      </c>
      <c r="AU516" s="236" t="s">
        <v>81</v>
      </c>
      <c r="AV516" s="13" t="s">
        <v>81</v>
      </c>
      <c r="AW516" s="13" t="s">
        <v>33</v>
      </c>
      <c r="AX516" s="13" t="s">
        <v>71</v>
      </c>
      <c r="AY516" s="236" t="s">
        <v>124</v>
      </c>
    </row>
    <row r="517" spans="1:51" s="13" customFormat="1" ht="12">
      <c r="A517" s="13"/>
      <c r="B517" s="226"/>
      <c r="C517" s="227"/>
      <c r="D517" s="219" t="s">
        <v>138</v>
      </c>
      <c r="E517" s="228" t="s">
        <v>19</v>
      </c>
      <c r="F517" s="229" t="s">
        <v>153</v>
      </c>
      <c r="G517" s="227"/>
      <c r="H517" s="230">
        <v>44.276</v>
      </c>
      <c r="I517" s="231"/>
      <c r="J517" s="227"/>
      <c r="K517" s="227"/>
      <c r="L517" s="232"/>
      <c r="M517" s="233"/>
      <c r="N517" s="234"/>
      <c r="O517" s="234"/>
      <c r="P517" s="234"/>
      <c r="Q517" s="234"/>
      <c r="R517" s="234"/>
      <c r="S517" s="234"/>
      <c r="T517" s="235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6" t="s">
        <v>138</v>
      </c>
      <c r="AU517" s="236" t="s">
        <v>81</v>
      </c>
      <c r="AV517" s="13" t="s">
        <v>81</v>
      </c>
      <c r="AW517" s="13" t="s">
        <v>33</v>
      </c>
      <c r="AX517" s="13" t="s">
        <v>71</v>
      </c>
      <c r="AY517" s="236" t="s">
        <v>124</v>
      </c>
    </row>
    <row r="518" spans="1:51" s="14" customFormat="1" ht="12">
      <c r="A518" s="14"/>
      <c r="B518" s="237"/>
      <c r="C518" s="238"/>
      <c r="D518" s="219" t="s">
        <v>138</v>
      </c>
      <c r="E518" s="239" t="s">
        <v>19</v>
      </c>
      <c r="F518" s="240" t="s">
        <v>154</v>
      </c>
      <c r="G518" s="238"/>
      <c r="H518" s="241">
        <v>618.356</v>
      </c>
      <c r="I518" s="242"/>
      <c r="J518" s="238"/>
      <c r="K518" s="238"/>
      <c r="L518" s="243"/>
      <c r="M518" s="244"/>
      <c r="N518" s="245"/>
      <c r="O518" s="245"/>
      <c r="P518" s="245"/>
      <c r="Q518" s="245"/>
      <c r="R518" s="245"/>
      <c r="S518" s="245"/>
      <c r="T518" s="246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7" t="s">
        <v>138</v>
      </c>
      <c r="AU518" s="247" t="s">
        <v>81</v>
      </c>
      <c r="AV518" s="14" t="s">
        <v>132</v>
      </c>
      <c r="AW518" s="14" t="s">
        <v>33</v>
      </c>
      <c r="AX518" s="14" t="s">
        <v>79</v>
      </c>
      <c r="AY518" s="247" t="s">
        <v>124</v>
      </c>
    </row>
    <row r="519" spans="1:65" s="2" customFormat="1" ht="24.15" customHeight="1">
      <c r="A519" s="40"/>
      <c r="B519" s="41"/>
      <c r="C519" s="206" t="s">
        <v>779</v>
      </c>
      <c r="D519" s="206" t="s">
        <v>127</v>
      </c>
      <c r="E519" s="207" t="s">
        <v>780</v>
      </c>
      <c r="F519" s="208" t="s">
        <v>781</v>
      </c>
      <c r="G519" s="209" t="s">
        <v>130</v>
      </c>
      <c r="H519" s="210">
        <v>618.356</v>
      </c>
      <c r="I519" s="211"/>
      <c r="J519" s="212">
        <f>ROUND(I519*H519,2)</f>
        <v>0</v>
      </c>
      <c r="K519" s="208" t="s">
        <v>131</v>
      </c>
      <c r="L519" s="46"/>
      <c r="M519" s="213" t="s">
        <v>19</v>
      </c>
      <c r="N519" s="214" t="s">
        <v>42</v>
      </c>
      <c r="O519" s="86"/>
      <c r="P519" s="215">
        <f>O519*H519</f>
        <v>0</v>
      </c>
      <c r="Q519" s="215">
        <v>0</v>
      </c>
      <c r="R519" s="215">
        <f>Q519*H519</f>
        <v>0</v>
      </c>
      <c r="S519" s="215">
        <v>0.00015</v>
      </c>
      <c r="T519" s="216">
        <f>S519*H519</f>
        <v>0.09275339999999999</v>
      </c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R519" s="217" t="s">
        <v>246</v>
      </c>
      <c r="AT519" s="217" t="s">
        <v>127</v>
      </c>
      <c r="AU519" s="217" t="s">
        <v>81</v>
      </c>
      <c r="AY519" s="19" t="s">
        <v>124</v>
      </c>
      <c r="BE519" s="218">
        <f>IF(N519="základní",J519,0)</f>
        <v>0</v>
      </c>
      <c r="BF519" s="218">
        <f>IF(N519="snížená",J519,0)</f>
        <v>0</v>
      </c>
      <c r="BG519" s="218">
        <f>IF(N519="zákl. přenesená",J519,0)</f>
        <v>0</v>
      </c>
      <c r="BH519" s="218">
        <f>IF(N519="sníž. přenesená",J519,0)</f>
        <v>0</v>
      </c>
      <c r="BI519" s="218">
        <f>IF(N519="nulová",J519,0)</f>
        <v>0</v>
      </c>
      <c r="BJ519" s="19" t="s">
        <v>79</v>
      </c>
      <c r="BK519" s="218">
        <f>ROUND(I519*H519,2)</f>
        <v>0</v>
      </c>
      <c r="BL519" s="19" t="s">
        <v>246</v>
      </c>
      <c r="BM519" s="217" t="s">
        <v>782</v>
      </c>
    </row>
    <row r="520" spans="1:47" s="2" customFormat="1" ht="12">
      <c r="A520" s="40"/>
      <c r="B520" s="41"/>
      <c r="C520" s="42"/>
      <c r="D520" s="219" t="s">
        <v>134</v>
      </c>
      <c r="E520" s="42"/>
      <c r="F520" s="220" t="s">
        <v>783</v>
      </c>
      <c r="G520" s="42"/>
      <c r="H520" s="42"/>
      <c r="I520" s="221"/>
      <c r="J520" s="42"/>
      <c r="K520" s="42"/>
      <c r="L520" s="46"/>
      <c r="M520" s="222"/>
      <c r="N520" s="223"/>
      <c r="O520" s="86"/>
      <c r="P520" s="86"/>
      <c r="Q520" s="86"/>
      <c r="R520" s="86"/>
      <c r="S520" s="86"/>
      <c r="T520" s="87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T520" s="19" t="s">
        <v>134</v>
      </c>
      <c r="AU520" s="19" t="s">
        <v>81</v>
      </c>
    </row>
    <row r="521" spans="1:47" s="2" customFormat="1" ht="12">
      <c r="A521" s="40"/>
      <c r="B521" s="41"/>
      <c r="C521" s="42"/>
      <c r="D521" s="224" t="s">
        <v>136</v>
      </c>
      <c r="E521" s="42"/>
      <c r="F521" s="225" t="s">
        <v>784</v>
      </c>
      <c r="G521" s="42"/>
      <c r="H521" s="42"/>
      <c r="I521" s="221"/>
      <c r="J521" s="42"/>
      <c r="K521" s="42"/>
      <c r="L521" s="46"/>
      <c r="M521" s="222"/>
      <c r="N521" s="223"/>
      <c r="O521" s="86"/>
      <c r="P521" s="86"/>
      <c r="Q521" s="86"/>
      <c r="R521" s="86"/>
      <c r="S521" s="86"/>
      <c r="T521" s="87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T521" s="19" t="s">
        <v>136</v>
      </c>
      <c r="AU521" s="19" t="s">
        <v>81</v>
      </c>
    </row>
    <row r="522" spans="1:65" s="2" customFormat="1" ht="24.15" customHeight="1">
      <c r="A522" s="40"/>
      <c r="B522" s="41"/>
      <c r="C522" s="206" t="s">
        <v>785</v>
      </c>
      <c r="D522" s="206" t="s">
        <v>127</v>
      </c>
      <c r="E522" s="207" t="s">
        <v>786</v>
      </c>
      <c r="F522" s="208" t="s">
        <v>787</v>
      </c>
      <c r="G522" s="209" t="s">
        <v>468</v>
      </c>
      <c r="H522" s="210">
        <v>750</v>
      </c>
      <c r="I522" s="211"/>
      <c r="J522" s="212">
        <f>ROUND(I522*H522,2)</f>
        <v>0</v>
      </c>
      <c r="K522" s="208" t="s">
        <v>131</v>
      </c>
      <c r="L522" s="46"/>
      <c r="M522" s="213" t="s">
        <v>19</v>
      </c>
      <c r="N522" s="214" t="s">
        <v>42</v>
      </c>
      <c r="O522" s="86"/>
      <c r="P522" s="215">
        <f>O522*H522</f>
        <v>0</v>
      </c>
      <c r="Q522" s="215">
        <v>1E-05</v>
      </c>
      <c r="R522" s="215">
        <f>Q522*H522</f>
        <v>0.007500000000000001</v>
      </c>
      <c r="S522" s="215">
        <v>0</v>
      </c>
      <c r="T522" s="216">
        <f>S522*H522</f>
        <v>0</v>
      </c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R522" s="217" t="s">
        <v>246</v>
      </c>
      <c r="AT522" s="217" t="s">
        <v>127</v>
      </c>
      <c r="AU522" s="217" t="s">
        <v>81</v>
      </c>
      <c r="AY522" s="19" t="s">
        <v>124</v>
      </c>
      <c r="BE522" s="218">
        <f>IF(N522="základní",J522,0)</f>
        <v>0</v>
      </c>
      <c r="BF522" s="218">
        <f>IF(N522="snížená",J522,0)</f>
        <v>0</v>
      </c>
      <c r="BG522" s="218">
        <f>IF(N522="zákl. přenesená",J522,0)</f>
        <v>0</v>
      </c>
      <c r="BH522" s="218">
        <f>IF(N522="sníž. přenesená",J522,0)</f>
        <v>0</v>
      </c>
      <c r="BI522" s="218">
        <f>IF(N522="nulová",J522,0)</f>
        <v>0</v>
      </c>
      <c r="BJ522" s="19" t="s">
        <v>79</v>
      </c>
      <c r="BK522" s="218">
        <f>ROUND(I522*H522,2)</f>
        <v>0</v>
      </c>
      <c r="BL522" s="19" t="s">
        <v>246</v>
      </c>
      <c r="BM522" s="217" t="s">
        <v>788</v>
      </c>
    </row>
    <row r="523" spans="1:47" s="2" customFormat="1" ht="12">
      <c r="A523" s="40"/>
      <c r="B523" s="41"/>
      <c r="C523" s="42"/>
      <c r="D523" s="219" t="s">
        <v>134</v>
      </c>
      <c r="E523" s="42"/>
      <c r="F523" s="220" t="s">
        <v>789</v>
      </c>
      <c r="G523" s="42"/>
      <c r="H523" s="42"/>
      <c r="I523" s="221"/>
      <c r="J523" s="42"/>
      <c r="K523" s="42"/>
      <c r="L523" s="46"/>
      <c r="M523" s="222"/>
      <c r="N523" s="223"/>
      <c r="O523" s="86"/>
      <c r="P523" s="86"/>
      <c r="Q523" s="86"/>
      <c r="R523" s="86"/>
      <c r="S523" s="86"/>
      <c r="T523" s="87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T523" s="19" t="s">
        <v>134</v>
      </c>
      <c r="AU523" s="19" t="s">
        <v>81</v>
      </c>
    </row>
    <row r="524" spans="1:47" s="2" customFormat="1" ht="12">
      <c r="A524" s="40"/>
      <c r="B524" s="41"/>
      <c r="C524" s="42"/>
      <c r="D524" s="224" t="s">
        <v>136</v>
      </c>
      <c r="E524" s="42"/>
      <c r="F524" s="225" t="s">
        <v>790</v>
      </c>
      <c r="G524" s="42"/>
      <c r="H524" s="42"/>
      <c r="I524" s="221"/>
      <c r="J524" s="42"/>
      <c r="K524" s="42"/>
      <c r="L524" s="46"/>
      <c r="M524" s="222"/>
      <c r="N524" s="223"/>
      <c r="O524" s="86"/>
      <c r="P524" s="86"/>
      <c r="Q524" s="86"/>
      <c r="R524" s="86"/>
      <c r="S524" s="86"/>
      <c r="T524" s="87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T524" s="19" t="s">
        <v>136</v>
      </c>
      <c r="AU524" s="19" t="s">
        <v>81</v>
      </c>
    </row>
    <row r="525" spans="1:65" s="2" customFormat="1" ht="24.15" customHeight="1">
      <c r="A525" s="40"/>
      <c r="B525" s="41"/>
      <c r="C525" s="206" t="s">
        <v>653</v>
      </c>
      <c r="D525" s="206" t="s">
        <v>127</v>
      </c>
      <c r="E525" s="207" t="s">
        <v>791</v>
      </c>
      <c r="F525" s="208" t="s">
        <v>792</v>
      </c>
      <c r="G525" s="209" t="s">
        <v>468</v>
      </c>
      <c r="H525" s="210">
        <v>100</v>
      </c>
      <c r="I525" s="211"/>
      <c r="J525" s="212">
        <f>ROUND(I525*H525,2)</f>
        <v>0</v>
      </c>
      <c r="K525" s="208" t="s">
        <v>131</v>
      </c>
      <c r="L525" s="46"/>
      <c r="M525" s="213" t="s">
        <v>19</v>
      </c>
      <c r="N525" s="214" t="s">
        <v>42</v>
      </c>
      <c r="O525" s="86"/>
      <c r="P525" s="215">
        <f>O525*H525</f>
        <v>0</v>
      </c>
      <c r="Q525" s="215">
        <v>1E-05</v>
      </c>
      <c r="R525" s="215">
        <f>Q525*H525</f>
        <v>0.001</v>
      </c>
      <c r="S525" s="215">
        <v>0</v>
      </c>
      <c r="T525" s="216">
        <f>S525*H525</f>
        <v>0</v>
      </c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R525" s="217" t="s">
        <v>246</v>
      </c>
      <c r="AT525" s="217" t="s">
        <v>127</v>
      </c>
      <c r="AU525" s="217" t="s">
        <v>81</v>
      </c>
      <c r="AY525" s="19" t="s">
        <v>124</v>
      </c>
      <c r="BE525" s="218">
        <f>IF(N525="základní",J525,0)</f>
        <v>0</v>
      </c>
      <c r="BF525" s="218">
        <f>IF(N525="snížená",J525,0)</f>
        <v>0</v>
      </c>
      <c r="BG525" s="218">
        <f>IF(N525="zákl. přenesená",J525,0)</f>
        <v>0</v>
      </c>
      <c r="BH525" s="218">
        <f>IF(N525="sníž. přenesená",J525,0)</f>
        <v>0</v>
      </c>
      <c r="BI525" s="218">
        <f>IF(N525="nulová",J525,0)</f>
        <v>0</v>
      </c>
      <c r="BJ525" s="19" t="s">
        <v>79</v>
      </c>
      <c r="BK525" s="218">
        <f>ROUND(I525*H525,2)</f>
        <v>0</v>
      </c>
      <c r="BL525" s="19" t="s">
        <v>246</v>
      </c>
      <c r="BM525" s="217" t="s">
        <v>793</v>
      </c>
    </row>
    <row r="526" spans="1:47" s="2" customFormat="1" ht="12">
      <c r="A526" s="40"/>
      <c r="B526" s="41"/>
      <c r="C526" s="42"/>
      <c r="D526" s="219" t="s">
        <v>134</v>
      </c>
      <c r="E526" s="42"/>
      <c r="F526" s="220" t="s">
        <v>794</v>
      </c>
      <c r="G526" s="42"/>
      <c r="H526" s="42"/>
      <c r="I526" s="221"/>
      <c r="J526" s="42"/>
      <c r="K526" s="42"/>
      <c r="L526" s="46"/>
      <c r="M526" s="222"/>
      <c r="N526" s="223"/>
      <c r="O526" s="86"/>
      <c r="P526" s="86"/>
      <c r="Q526" s="86"/>
      <c r="R526" s="86"/>
      <c r="S526" s="86"/>
      <c r="T526" s="87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T526" s="19" t="s">
        <v>134</v>
      </c>
      <c r="AU526" s="19" t="s">
        <v>81</v>
      </c>
    </row>
    <row r="527" spans="1:47" s="2" customFormat="1" ht="12">
      <c r="A527" s="40"/>
      <c r="B527" s="41"/>
      <c r="C527" s="42"/>
      <c r="D527" s="224" t="s">
        <v>136</v>
      </c>
      <c r="E527" s="42"/>
      <c r="F527" s="225" t="s">
        <v>795</v>
      </c>
      <c r="G527" s="42"/>
      <c r="H527" s="42"/>
      <c r="I527" s="221"/>
      <c r="J527" s="42"/>
      <c r="K527" s="42"/>
      <c r="L527" s="46"/>
      <c r="M527" s="222"/>
      <c r="N527" s="223"/>
      <c r="O527" s="86"/>
      <c r="P527" s="86"/>
      <c r="Q527" s="86"/>
      <c r="R527" s="86"/>
      <c r="S527" s="86"/>
      <c r="T527" s="87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T527" s="19" t="s">
        <v>136</v>
      </c>
      <c r="AU527" s="19" t="s">
        <v>81</v>
      </c>
    </row>
    <row r="528" spans="1:65" s="2" customFormat="1" ht="21.75" customHeight="1">
      <c r="A528" s="40"/>
      <c r="B528" s="41"/>
      <c r="C528" s="206" t="s">
        <v>796</v>
      </c>
      <c r="D528" s="206" t="s">
        <v>127</v>
      </c>
      <c r="E528" s="207" t="s">
        <v>797</v>
      </c>
      <c r="F528" s="208" t="s">
        <v>798</v>
      </c>
      <c r="G528" s="209" t="s">
        <v>468</v>
      </c>
      <c r="H528" s="210">
        <v>25</v>
      </c>
      <c r="I528" s="211"/>
      <c r="J528" s="212">
        <f>ROUND(I528*H528,2)</f>
        <v>0</v>
      </c>
      <c r="K528" s="208" t="s">
        <v>19</v>
      </c>
      <c r="L528" s="46"/>
      <c r="M528" s="213" t="s">
        <v>19</v>
      </c>
      <c r="N528" s="214" t="s">
        <v>42</v>
      </c>
      <c r="O528" s="86"/>
      <c r="P528" s="215">
        <f>O528*H528</f>
        <v>0</v>
      </c>
      <c r="Q528" s="215">
        <v>4E-05</v>
      </c>
      <c r="R528" s="215">
        <f>Q528*H528</f>
        <v>0.001</v>
      </c>
      <c r="S528" s="215">
        <v>0</v>
      </c>
      <c r="T528" s="216">
        <f>S528*H528</f>
        <v>0</v>
      </c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R528" s="217" t="s">
        <v>246</v>
      </c>
      <c r="AT528" s="217" t="s">
        <v>127</v>
      </c>
      <c r="AU528" s="217" t="s">
        <v>81</v>
      </c>
      <c r="AY528" s="19" t="s">
        <v>124</v>
      </c>
      <c r="BE528" s="218">
        <f>IF(N528="základní",J528,0)</f>
        <v>0</v>
      </c>
      <c r="BF528" s="218">
        <f>IF(N528="snížená",J528,0)</f>
        <v>0</v>
      </c>
      <c r="BG528" s="218">
        <f>IF(N528="zákl. přenesená",J528,0)</f>
        <v>0</v>
      </c>
      <c r="BH528" s="218">
        <f>IF(N528="sníž. přenesená",J528,0)</f>
        <v>0</v>
      </c>
      <c r="BI528" s="218">
        <f>IF(N528="nulová",J528,0)</f>
        <v>0</v>
      </c>
      <c r="BJ528" s="19" t="s">
        <v>79</v>
      </c>
      <c r="BK528" s="218">
        <f>ROUND(I528*H528,2)</f>
        <v>0</v>
      </c>
      <c r="BL528" s="19" t="s">
        <v>246</v>
      </c>
      <c r="BM528" s="217" t="s">
        <v>799</v>
      </c>
    </row>
    <row r="529" spans="1:47" s="2" customFormat="1" ht="12">
      <c r="A529" s="40"/>
      <c r="B529" s="41"/>
      <c r="C529" s="42"/>
      <c r="D529" s="219" t="s">
        <v>134</v>
      </c>
      <c r="E529" s="42"/>
      <c r="F529" s="220" t="s">
        <v>800</v>
      </c>
      <c r="G529" s="42"/>
      <c r="H529" s="42"/>
      <c r="I529" s="221"/>
      <c r="J529" s="42"/>
      <c r="K529" s="42"/>
      <c r="L529" s="46"/>
      <c r="M529" s="222"/>
      <c r="N529" s="223"/>
      <c r="O529" s="86"/>
      <c r="P529" s="86"/>
      <c r="Q529" s="86"/>
      <c r="R529" s="86"/>
      <c r="S529" s="86"/>
      <c r="T529" s="87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T529" s="19" t="s">
        <v>134</v>
      </c>
      <c r="AU529" s="19" t="s">
        <v>81</v>
      </c>
    </row>
    <row r="530" spans="1:65" s="2" customFormat="1" ht="16.5" customHeight="1">
      <c r="A530" s="40"/>
      <c r="B530" s="41"/>
      <c r="C530" s="258" t="s">
        <v>801</v>
      </c>
      <c r="D530" s="258" t="s">
        <v>278</v>
      </c>
      <c r="E530" s="259" t="s">
        <v>802</v>
      </c>
      <c r="F530" s="260" t="s">
        <v>803</v>
      </c>
      <c r="G530" s="261" t="s">
        <v>468</v>
      </c>
      <c r="H530" s="262">
        <v>26.25</v>
      </c>
      <c r="I530" s="263"/>
      <c r="J530" s="264">
        <f>ROUND(I530*H530,2)</f>
        <v>0</v>
      </c>
      <c r="K530" s="260" t="s">
        <v>131</v>
      </c>
      <c r="L530" s="265"/>
      <c r="M530" s="266" t="s">
        <v>19</v>
      </c>
      <c r="N530" s="267" t="s">
        <v>42</v>
      </c>
      <c r="O530" s="86"/>
      <c r="P530" s="215">
        <f>O530*H530</f>
        <v>0</v>
      </c>
      <c r="Q530" s="215">
        <v>2E-05</v>
      </c>
      <c r="R530" s="215">
        <f>Q530*H530</f>
        <v>0.0005250000000000001</v>
      </c>
      <c r="S530" s="215">
        <v>0</v>
      </c>
      <c r="T530" s="216">
        <f>S530*H530</f>
        <v>0</v>
      </c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R530" s="217" t="s">
        <v>281</v>
      </c>
      <c r="AT530" s="217" t="s">
        <v>278</v>
      </c>
      <c r="AU530" s="217" t="s">
        <v>81</v>
      </c>
      <c r="AY530" s="19" t="s">
        <v>124</v>
      </c>
      <c r="BE530" s="218">
        <f>IF(N530="základní",J530,0)</f>
        <v>0</v>
      </c>
      <c r="BF530" s="218">
        <f>IF(N530="snížená",J530,0)</f>
        <v>0</v>
      </c>
      <c r="BG530" s="218">
        <f>IF(N530="zákl. přenesená",J530,0)</f>
        <v>0</v>
      </c>
      <c r="BH530" s="218">
        <f>IF(N530="sníž. přenesená",J530,0)</f>
        <v>0</v>
      </c>
      <c r="BI530" s="218">
        <f>IF(N530="nulová",J530,0)</f>
        <v>0</v>
      </c>
      <c r="BJ530" s="19" t="s">
        <v>79</v>
      </c>
      <c r="BK530" s="218">
        <f>ROUND(I530*H530,2)</f>
        <v>0</v>
      </c>
      <c r="BL530" s="19" t="s">
        <v>246</v>
      </c>
      <c r="BM530" s="217" t="s">
        <v>804</v>
      </c>
    </row>
    <row r="531" spans="1:47" s="2" customFormat="1" ht="12">
      <c r="A531" s="40"/>
      <c r="B531" s="41"/>
      <c r="C531" s="42"/>
      <c r="D531" s="219" t="s">
        <v>134</v>
      </c>
      <c r="E531" s="42"/>
      <c r="F531" s="220" t="s">
        <v>803</v>
      </c>
      <c r="G531" s="42"/>
      <c r="H531" s="42"/>
      <c r="I531" s="221"/>
      <c r="J531" s="42"/>
      <c r="K531" s="42"/>
      <c r="L531" s="46"/>
      <c r="M531" s="222"/>
      <c r="N531" s="223"/>
      <c r="O531" s="86"/>
      <c r="P531" s="86"/>
      <c r="Q531" s="86"/>
      <c r="R531" s="86"/>
      <c r="S531" s="86"/>
      <c r="T531" s="87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T531" s="19" t="s">
        <v>134</v>
      </c>
      <c r="AU531" s="19" t="s">
        <v>81</v>
      </c>
    </row>
    <row r="532" spans="1:51" s="13" customFormat="1" ht="12">
      <c r="A532" s="13"/>
      <c r="B532" s="226"/>
      <c r="C532" s="227"/>
      <c r="D532" s="219" t="s">
        <v>138</v>
      </c>
      <c r="E532" s="228" t="s">
        <v>19</v>
      </c>
      <c r="F532" s="229" t="s">
        <v>300</v>
      </c>
      <c r="G532" s="227"/>
      <c r="H532" s="230">
        <v>25</v>
      </c>
      <c r="I532" s="231"/>
      <c r="J532" s="227"/>
      <c r="K532" s="227"/>
      <c r="L532" s="232"/>
      <c r="M532" s="233"/>
      <c r="N532" s="234"/>
      <c r="O532" s="234"/>
      <c r="P532" s="234"/>
      <c r="Q532" s="234"/>
      <c r="R532" s="234"/>
      <c r="S532" s="234"/>
      <c r="T532" s="235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36" t="s">
        <v>138</v>
      </c>
      <c r="AU532" s="236" t="s">
        <v>81</v>
      </c>
      <c r="AV532" s="13" t="s">
        <v>81</v>
      </c>
      <c r="AW532" s="13" t="s">
        <v>33</v>
      </c>
      <c r="AX532" s="13" t="s">
        <v>79</v>
      </c>
      <c r="AY532" s="236" t="s">
        <v>124</v>
      </c>
    </row>
    <row r="533" spans="1:51" s="13" customFormat="1" ht="12">
      <c r="A533" s="13"/>
      <c r="B533" s="226"/>
      <c r="C533" s="227"/>
      <c r="D533" s="219" t="s">
        <v>138</v>
      </c>
      <c r="E533" s="227"/>
      <c r="F533" s="229" t="s">
        <v>805</v>
      </c>
      <c r="G533" s="227"/>
      <c r="H533" s="230">
        <v>26.25</v>
      </c>
      <c r="I533" s="231"/>
      <c r="J533" s="227"/>
      <c r="K533" s="227"/>
      <c r="L533" s="232"/>
      <c r="M533" s="233"/>
      <c r="N533" s="234"/>
      <c r="O533" s="234"/>
      <c r="P533" s="234"/>
      <c r="Q533" s="234"/>
      <c r="R533" s="234"/>
      <c r="S533" s="234"/>
      <c r="T533" s="235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6" t="s">
        <v>138</v>
      </c>
      <c r="AU533" s="236" t="s">
        <v>81</v>
      </c>
      <c r="AV533" s="13" t="s">
        <v>81</v>
      </c>
      <c r="AW533" s="13" t="s">
        <v>4</v>
      </c>
      <c r="AX533" s="13" t="s">
        <v>79</v>
      </c>
      <c r="AY533" s="236" t="s">
        <v>124</v>
      </c>
    </row>
    <row r="534" spans="1:65" s="2" customFormat="1" ht="24.15" customHeight="1">
      <c r="A534" s="40"/>
      <c r="B534" s="41"/>
      <c r="C534" s="206" t="s">
        <v>806</v>
      </c>
      <c r="D534" s="206" t="s">
        <v>127</v>
      </c>
      <c r="E534" s="207" t="s">
        <v>807</v>
      </c>
      <c r="F534" s="208" t="s">
        <v>808</v>
      </c>
      <c r="G534" s="209" t="s">
        <v>468</v>
      </c>
      <c r="H534" s="210">
        <v>750</v>
      </c>
      <c r="I534" s="211"/>
      <c r="J534" s="212">
        <f>ROUND(I534*H534,2)</f>
        <v>0</v>
      </c>
      <c r="K534" s="208" t="s">
        <v>131</v>
      </c>
      <c r="L534" s="46"/>
      <c r="M534" s="213" t="s">
        <v>19</v>
      </c>
      <c r="N534" s="214" t="s">
        <v>42</v>
      </c>
      <c r="O534" s="86"/>
      <c r="P534" s="215">
        <f>O534*H534</f>
        <v>0</v>
      </c>
      <c r="Q534" s="215">
        <v>0</v>
      </c>
      <c r="R534" s="215">
        <f>Q534*H534</f>
        <v>0</v>
      </c>
      <c r="S534" s="215">
        <v>0</v>
      </c>
      <c r="T534" s="216">
        <f>S534*H534</f>
        <v>0</v>
      </c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R534" s="217" t="s">
        <v>246</v>
      </c>
      <c r="AT534" s="217" t="s">
        <v>127</v>
      </c>
      <c r="AU534" s="217" t="s">
        <v>81</v>
      </c>
      <c r="AY534" s="19" t="s">
        <v>124</v>
      </c>
      <c r="BE534" s="218">
        <f>IF(N534="základní",J534,0)</f>
        <v>0</v>
      </c>
      <c r="BF534" s="218">
        <f>IF(N534="snížená",J534,0)</f>
        <v>0</v>
      </c>
      <c r="BG534" s="218">
        <f>IF(N534="zákl. přenesená",J534,0)</f>
        <v>0</v>
      </c>
      <c r="BH534" s="218">
        <f>IF(N534="sníž. přenesená",J534,0)</f>
        <v>0</v>
      </c>
      <c r="BI534" s="218">
        <f>IF(N534="nulová",J534,0)</f>
        <v>0</v>
      </c>
      <c r="BJ534" s="19" t="s">
        <v>79</v>
      </c>
      <c r="BK534" s="218">
        <f>ROUND(I534*H534,2)</f>
        <v>0</v>
      </c>
      <c r="BL534" s="19" t="s">
        <v>246</v>
      </c>
      <c r="BM534" s="217" t="s">
        <v>809</v>
      </c>
    </row>
    <row r="535" spans="1:47" s="2" customFormat="1" ht="12">
      <c r="A535" s="40"/>
      <c r="B535" s="41"/>
      <c r="C535" s="42"/>
      <c r="D535" s="219" t="s">
        <v>134</v>
      </c>
      <c r="E535" s="42"/>
      <c r="F535" s="220" t="s">
        <v>810</v>
      </c>
      <c r="G535" s="42"/>
      <c r="H535" s="42"/>
      <c r="I535" s="221"/>
      <c r="J535" s="42"/>
      <c r="K535" s="42"/>
      <c r="L535" s="46"/>
      <c r="M535" s="222"/>
      <c r="N535" s="223"/>
      <c r="O535" s="86"/>
      <c r="P535" s="86"/>
      <c r="Q535" s="86"/>
      <c r="R535" s="86"/>
      <c r="S535" s="86"/>
      <c r="T535" s="87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T535" s="19" t="s">
        <v>134</v>
      </c>
      <c r="AU535" s="19" t="s">
        <v>81</v>
      </c>
    </row>
    <row r="536" spans="1:47" s="2" customFormat="1" ht="12">
      <c r="A536" s="40"/>
      <c r="B536" s="41"/>
      <c r="C536" s="42"/>
      <c r="D536" s="224" t="s">
        <v>136</v>
      </c>
      <c r="E536" s="42"/>
      <c r="F536" s="225" t="s">
        <v>811</v>
      </c>
      <c r="G536" s="42"/>
      <c r="H536" s="42"/>
      <c r="I536" s="221"/>
      <c r="J536" s="42"/>
      <c r="K536" s="42"/>
      <c r="L536" s="46"/>
      <c r="M536" s="222"/>
      <c r="N536" s="223"/>
      <c r="O536" s="86"/>
      <c r="P536" s="86"/>
      <c r="Q536" s="86"/>
      <c r="R536" s="86"/>
      <c r="S536" s="86"/>
      <c r="T536" s="87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T536" s="19" t="s">
        <v>136</v>
      </c>
      <c r="AU536" s="19" t="s">
        <v>81</v>
      </c>
    </row>
    <row r="537" spans="1:65" s="2" customFormat="1" ht="24.15" customHeight="1">
      <c r="A537" s="40"/>
      <c r="B537" s="41"/>
      <c r="C537" s="258" t="s">
        <v>812</v>
      </c>
      <c r="D537" s="258" t="s">
        <v>278</v>
      </c>
      <c r="E537" s="259" t="s">
        <v>813</v>
      </c>
      <c r="F537" s="260" t="s">
        <v>814</v>
      </c>
      <c r="G537" s="261" t="s">
        <v>468</v>
      </c>
      <c r="H537" s="262">
        <v>787.5</v>
      </c>
      <c r="I537" s="263"/>
      <c r="J537" s="264">
        <f>ROUND(I537*H537,2)</f>
        <v>0</v>
      </c>
      <c r="K537" s="260" t="s">
        <v>131</v>
      </c>
      <c r="L537" s="265"/>
      <c r="M537" s="266" t="s">
        <v>19</v>
      </c>
      <c r="N537" s="267" t="s">
        <v>42</v>
      </c>
      <c r="O537" s="86"/>
      <c r="P537" s="215">
        <f>O537*H537</f>
        <v>0</v>
      </c>
      <c r="Q537" s="215">
        <v>0</v>
      </c>
      <c r="R537" s="215">
        <f>Q537*H537</f>
        <v>0</v>
      </c>
      <c r="S537" s="215">
        <v>0</v>
      </c>
      <c r="T537" s="216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17" t="s">
        <v>281</v>
      </c>
      <c r="AT537" s="217" t="s">
        <v>278</v>
      </c>
      <c r="AU537" s="217" t="s">
        <v>81</v>
      </c>
      <c r="AY537" s="19" t="s">
        <v>124</v>
      </c>
      <c r="BE537" s="218">
        <f>IF(N537="základní",J537,0)</f>
        <v>0</v>
      </c>
      <c r="BF537" s="218">
        <f>IF(N537="snížená",J537,0)</f>
        <v>0</v>
      </c>
      <c r="BG537" s="218">
        <f>IF(N537="zákl. přenesená",J537,0)</f>
        <v>0</v>
      </c>
      <c r="BH537" s="218">
        <f>IF(N537="sníž. přenesená",J537,0)</f>
        <v>0</v>
      </c>
      <c r="BI537" s="218">
        <f>IF(N537="nulová",J537,0)</f>
        <v>0</v>
      </c>
      <c r="BJ537" s="19" t="s">
        <v>79</v>
      </c>
      <c r="BK537" s="218">
        <f>ROUND(I537*H537,2)</f>
        <v>0</v>
      </c>
      <c r="BL537" s="19" t="s">
        <v>246</v>
      </c>
      <c r="BM537" s="217" t="s">
        <v>815</v>
      </c>
    </row>
    <row r="538" spans="1:47" s="2" customFormat="1" ht="12">
      <c r="A538" s="40"/>
      <c r="B538" s="41"/>
      <c r="C538" s="42"/>
      <c r="D538" s="219" t="s">
        <v>134</v>
      </c>
      <c r="E538" s="42"/>
      <c r="F538" s="220" t="s">
        <v>814</v>
      </c>
      <c r="G538" s="42"/>
      <c r="H538" s="42"/>
      <c r="I538" s="221"/>
      <c r="J538" s="42"/>
      <c r="K538" s="42"/>
      <c r="L538" s="46"/>
      <c r="M538" s="222"/>
      <c r="N538" s="223"/>
      <c r="O538" s="86"/>
      <c r="P538" s="86"/>
      <c r="Q538" s="86"/>
      <c r="R538" s="86"/>
      <c r="S538" s="86"/>
      <c r="T538" s="87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T538" s="19" t="s">
        <v>134</v>
      </c>
      <c r="AU538" s="19" t="s">
        <v>81</v>
      </c>
    </row>
    <row r="539" spans="1:51" s="13" customFormat="1" ht="12">
      <c r="A539" s="13"/>
      <c r="B539" s="226"/>
      <c r="C539" s="227"/>
      <c r="D539" s="219" t="s">
        <v>138</v>
      </c>
      <c r="E539" s="228" t="s">
        <v>19</v>
      </c>
      <c r="F539" s="229" t="s">
        <v>816</v>
      </c>
      <c r="G539" s="227"/>
      <c r="H539" s="230">
        <v>750</v>
      </c>
      <c r="I539" s="231"/>
      <c r="J539" s="227"/>
      <c r="K539" s="227"/>
      <c r="L539" s="232"/>
      <c r="M539" s="233"/>
      <c r="N539" s="234"/>
      <c r="O539" s="234"/>
      <c r="P539" s="234"/>
      <c r="Q539" s="234"/>
      <c r="R539" s="234"/>
      <c r="S539" s="234"/>
      <c r="T539" s="235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6" t="s">
        <v>138</v>
      </c>
      <c r="AU539" s="236" t="s">
        <v>81</v>
      </c>
      <c r="AV539" s="13" t="s">
        <v>81</v>
      </c>
      <c r="AW539" s="13" t="s">
        <v>33</v>
      </c>
      <c r="AX539" s="13" t="s">
        <v>79</v>
      </c>
      <c r="AY539" s="236" t="s">
        <v>124</v>
      </c>
    </row>
    <row r="540" spans="1:51" s="13" customFormat="1" ht="12">
      <c r="A540" s="13"/>
      <c r="B540" s="226"/>
      <c r="C540" s="227"/>
      <c r="D540" s="219" t="s">
        <v>138</v>
      </c>
      <c r="E540" s="227"/>
      <c r="F540" s="229" t="s">
        <v>817</v>
      </c>
      <c r="G540" s="227"/>
      <c r="H540" s="230">
        <v>787.5</v>
      </c>
      <c r="I540" s="231"/>
      <c r="J540" s="227"/>
      <c r="K540" s="227"/>
      <c r="L540" s="232"/>
      <c r="M540" s="233"/>
      <c r="N540" s="234"/>
      <c r="O540" s="234"/>
      <c r="P540" s="234"/>
      <c r="Q540" s="234"/>
      <c r="R540" s="234"/>
      <c r="S540" s="234"/>
      <c r="T540" s="235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6" t="s">
        <v>138</v>
      </c>
      <c r="AU540" s="236" t="s">
        <v>81</v>
      </c>
      <c r="AV540" s="13" t="s">
        <v>81</v>
      </c>
      <c r="AW540" s="13" t="s">
        <v>4</v>
      </c>
      <c r="AX540" s="13" t="s">
        <v>79</v>
      </c>
      <c r="AY540" s="236" t="s">
        <v>124</v>
      </c>
    </row>
    <row r="541" spans="1:65" s="2" customFormat="1" ht="24.15" customHeight="1">
      <c r="A541" s="40"/>
      <c r="B541" s="41"/>
      <c r="C541" s="206" t="s">
        <v>818</v>
      </c>
      <c r="D541" s="206" t="s">
        <v>127</v>
      </c>
      <c r="E541" s="207" t="s">
        <v>819</v>
      </c>
      <c r="F541" s="208" t="s">
        <v>820</v>
      </c>
      <c r="G541" s="209" t="s">
        <v>468</v>
      </c>
      <c r="H541" s="210">
        <v>100</v>
      </c>
      <c r="I541" s="211"/>
      <c r="J541" s="212">
        <f>ROUND(I541*H541,2)</f>
        <v>0</v>
      </c>
      <c r="K541" s="208" t="s">
        <v>131</v>
      </c>
      <c r="L541" s="46"/>
      <c r="M541" s="213" t="s">
        <v>19</v>
      </c>
      <c r="N541" s="214" t="s">
        <v>42</v>
      </c>
      <c r="O541" s="86"/>
      <c r="P541" s="215">
        <f>O541*H541</f>
        <v>0</v>
      </c>
      <c r="Q541" s="215">
        <v>0</v>
      </c>
      <c r="R541" s="215">
        <f>Q541*H541</f>
        <v>0</v>
      </c>
      <c r="S541" s="215">
        <v>0</v>
      </c>
      <c r="T541" s="216">
        <f>S541*H541</f>
        <v>0</v>
      </c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R541" s="217" t="s">
        <v>246</v>
      </c>
      <c r="AT541" s="217" t="s">
        <v>127</v>
      </c>
      <c r="AU541" s="217" t="s">
        <v>81</v>
      </c>
      <c r="AY541" s="19" t="s">
        <v>124</v>
      </c>
      <c r="BE541" s="218">
        <f>IF(N541="základní",J541,0)</f>
        <v>0</v>
      </c>
      <c r="BF541" s="218">
        <f>IF(N541="snížená",J541,0)</f>
        <v>0</v>
      </c>
      <c r="BG541" s="218">
        <f>IF(N541="zákl. přenesená",J541,0)</f>
        <v>0</v>
      </c>
      <c r="BH541" s="218">
        <f>IF(N541="sníž. přenesená",J541,0)</f>
        <v>0</v>
      </c>
      <c r="BI541" s="218">
        <f>IF(N541="nulová",J541,0)</f>
        <v>0</v>
      </c>
      <c r="BJ541" s="19" t="s">
        <v>79</v>
      </c>
      <c r="BK541" s="218">
        <f>ROUND(I541*H541,2)</f>
        <v>0</v>
      </c>
      <c r="BL541" s="19" t="s">
        <v>246</v>
      </c>
      <c r="BM541" s="217" t="s">
        <v>821</v>
      </c>
    </row>
    <row r="542" spans="1:47" s="2" customFormat="1" ht="12">
      <c r="A542" s="40"/>
      <c r="B542" s="41"/>
      <c r="C542" s="42"/>
      <c r="D542" s="219" t="s">
        <v>134</v>
      </c>
      <c r="E542" s="42"/>
      <c r="F542" s="220" t="s">
        <v>822</v>
      </c>
      <c r="G542" s="42"/>
      <c r="H542" s="42"/>
      <c r="I542" s="221"/>
      <c r="J542" s="42"/>
      <c r="K542" s="42"/>
      <c r="L542" s="46"/>
      <c r="M542" s="222"/>
      <c r="N542" s="223"/>
      <c r="O542" s="86"/>
      <c r="P542" s="86"/>
      <c r="Q542" s="86"/>
      <c r="R542" s="86"/>
      <c r="S542" s="86"/>
      <c r="T542" s="87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T542" s="19" t="s">
        <v>134</v>
      </c>
      <c r="AU542" s="19" t="s">
        <v>81</v>
      </c>
    </row>
    <row r="543" spans="1:47" s="2" customFormat="1" ht="12">
      <c r="A543" s="40"/>
      <c r="B543" s="41"/>
      <c r="C543" s="42"/>
      <c r="D543" s="224" t="s">
        <v>136</v>
      </c>
      <c r="E543" s="42"/>
      <c r="F543" s="225" t="s">
        <v>823</v>
      </c>
      <c r="G543" s="42"/>
      <c r="H543" s="42"/>
      <c r="I543" s="221"/>
      <c r="J543" s="42"/>
      <c r="K543" s="42"/>
      <c r="L543" s="46"/>
      <c r="M543" s="222"/>
      <c r="N543" s="223"/>
      <c r="O543" s="86"/>
      <c r="P543" s="86"/>
      <c r="Q543" s="86"/>
      <c r="R543" s="86"/>
      <c r="S543" s="86"/>
      <c r="T543" s="87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T543" s="19" t="s">
        <v>136</v>
      </c>
      <c r="AU543" s="19" t="s">
        <v>81</v>
      </c>
    </row>
    <row r="544" spans="1:65" s="2" customFormat="1" ht="24.15" customHeight="1">
      <c r="A544" s="40"/>
      <c r="B544" s="41"/>
      <c r="C544" s="258" t="s">
        <v>824</v>
      </c>
      <c r="D544" s="258" t="s">
        <v>278</v>
      </c>
      <c r="E544" s="259" t="s">
        <v>813</v>
      </c>
      <c r="F544" s="260" t="s">
        <v>814</v>
      </c>
      <c r="G544" s="261" t="s">
        <v>468</v>
      </c>
      <c r="H544" s="262">
        <v>105</v>
      </c>
      <c r="I544" s="263"/>
      <c r="J544" s="264">
        <f>ROUND(I544*H544,2)</f>
        <v>0</v>
      </c>
      <c r="K544" s="260" t="s">
        <v>131</v>
      </c>
      <c r="L544" s="265"/>
      <c r="M544" s="266" t="s">
        <v>19</v>
      </c>
      <c r="N544" s="267" t="s">
        <v>42</v>
      </c>
      <c r="O544" s="86"/>
      <c r="P544" s="215">
        <f>O544*H544</f>
        <v>0</v>
      </c>
      <c r="Q544" s="215">
        <v>0</v>
      </c>
      <c r="R544" s="215">
        <f>Q544*H544</f>
        <v>0</v>
      </c>
      <c r="S544" s="215">
        <v>0</v>
      </c>
      <c r="T544" s="216">
        <f>S544*H544</f>
        <v>0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17" t="s">
        <v>281</v>
      </c>
      <c r="AT544" s="217" t="s">
        <v>278</v>
      </c>
      <c r="AU544" s="217" t="s">
        <v>81</v>
      </c>
      <c r="AY544" s="19" t="s">
        <v>124</v>
      </c>
      <c r="BE544" s="218">
        <f>IF(N544="základní",J544,0)</f>
        <v>0</v>
      </c>
      <c r="BF544" s="218">
        <f>IF(N544="snížená",J544,0)</f>
        <v>0</v>
      </c>
      <c r="BG544" s="218">
        <f>IF(N544="zákl. přenesená",J544,0)</f>
        <v>0</v>
      </c>
      <c r="BH544" s="218">
        <f>IF(N544="sníž. přenesená",J544,0)</f>
        <v>0</v>
      </c>
      <c r="BI544" s="218">
        <f>IF(N544="nulová",J544,0)</f>
        <v>0</v>
      </c>
      <c r="BJ544" s="19" t="s">
        <v>79</v>
      </c>
      <c r="BK544" s="218">
        <f>ROUND(I544*H544,2)</f>
        <v>0</v>
      </c>
      <c r="BL544" s="19" t="s">
        <v>246</v>
      </c>
      <c r="BM544" s="217" t="s">
        <v>825</v>
      </c>
    </row>
    <row r="545" spans="1:47" s="2" customFormat="1" ht="12">
      <c r="A545" s="40"/>
      <c r="B545" s="41"/>
      <c r="C545" s="42"/>
      <c r="D545" s="219" t="s">
        <v>134</v>
      </c>
      <c r="E545" s="42"/>
      <c r="F545" s="220" t="s">
        <v>814</v>
      </c>
      <c r="G545" s="42"/>
      <c r="H545" s="42"/>
      <c r="I545" s="221"/>
      <c r="J545" s="42"/>
      <c r="K545" s="42"/>
      <c r="L545" s="46"/>
      <c r="M545" s="222"/>
      <c r="N545" s="223"/>
      <c r="O545" s="86"/>
      <c r="P545" s="86"/>
      <c r="Q545" s="86"/>
      <c r="R545" s="86"/>
      <c r="S545" s="86"/>
      <c r="T545" s="87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T545" s="19" t="s">
        <v>134</v>
      </c>
      <c r="AU545" s="19" t="s">
        <v>81</v>
      </c>
    </row>
    <row r="546" spans="1:51" s="13" customFormat="1" ht="12">
      <c r="A546" s="13"/>
      <c r="B546" s="226"/>
      <c r="C546" s="227"/>
      <c r="D546" s="219" t="s">
        <v>138</v>
      </c>
      <c r="E546" s="228" t="s">
        <v>19</v>
      </c>
      <c r="F546" s="229" t="s">
        <v>653</v>
      </c>
      <c r="G546" s="227"/>
      <c r="H546" s="230">
        <v>100</v>
      </c>
      <c r="I546" s="231"/>
      <c r="J546" s="227"/>
      <c r="K546" s="227"/>
      <c r="L546" s="232"/>
      <c r="M546" s="233"/>
      <c r="N546" s="234"/>
      <c r="O546" s="234"/>
      <c r="P546" s="234"/>
      <c r="Q546" s="234"/>
      <c r="R546" s="234"/>
      <c r="S546" s="234"/>
      <c r="T546" s="235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6" t="s">
        <v>138</v>
      </c>
      <c r="AU546" s="236" t="s">
        <v>81</v>
      </c>
      <c r="AV546" s="13" t="s">
        <v>81</v>
      </c>
      <c r="AW546" s="13" t="s">
        <v>33</v>
      </c>
      <c r="AX546" s="13" t="s">
        <v>79</v>
      </c>
      <c r="AY546" s="236" t="s">
        <v>124</v>
      </c>
    </row>
    <row r="547" spans="1:51" s="13" customFormat="1" ht="12">
      <c r="A547" s="13"/>
      <c r="B547" s="226"/>
      <c r="C547" s="227"/>
      <c r="D547" s="219" t="s">
        <v>138</v>
      </c>
      <c r="E547" s="227"/>
      <c r="F547" s="229" t="s">
        <v>654</v>
      </c>
      <c r="G547" s="227"/>
      <c r="H547" s="230">
        <v>105</v>
      </c>
      <c r="I547" s="231"/>
      <c r="J547" s="227"/>
      <c r="K547" s="227"/>
      <c r="L547" s="232"/>
      <c r="M547" s="233"/>
      <c r="N547" s="234"/>
      <c r="O547" s="234"/>
      <c r="P547" s="234"/>
      <c r="Q547" s="234"/>
      <c r="R547" s="234"/>
      <c r="S547" s="234"/>
      <c r="T547" s="235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6" t="s">
        <v>138</v>
      </c>
      <c r="AU547" s="236" t="s">
        <v>81</v>
      </c>
      <c r="AV547" s="13" t="s">
        <v>81</v>
      </c>
      <c r="AW547" s="13" t="s">
        <v>4</v>
      </c>
      <c r="AX547" s="13" t="s">
        <v>79</v>
      </c>
      <c r="AY547" s="236" t="s">
        <v>124</v>
      </c>
    </row>
    <row r="548" spans="1:65" s="2" customFormat="1" ht="16.5" customHeight="1">
      <c r="A548" s="40"/>
      <c r="B548" s="41"/>
      <c r="C548" s="206" t="s">
        <v>826</v>
      </c>
      <c r="D548" s="206" t="s">
        <v>127</v>
      </c>
      <c r="E548" s="207" t="s">
        <v>827</v>
      </c>
      <c r="F548" s="208" t="s">
        <v>828</v>
      </c>
      <c r="G548" s="209" t="s">
        <v>130</v>
      </c>
      <c r="H548" s="210">
        <v>300</v>
      </c>
      <c r="I548" s="211"/>
      <c r="J548" s="212">
        <f>ROUND(I548*H548,2)</f>
        <v>0</v>
      </c>
      <c r="K548" s="208" t="s">
        <v>131</v>
      </c>
      <c r="L548" s="46"/>
      <c r="M548" s="213" t="s">
        <v>19</v>
      </c>
      <c r="N548" s="214" t="s">
        <v>42</v>
      </c>
      <c r="O548" s="86"/>
      <c r="P548" s="215">
        <f>O548*H548</f>
        <v>0</v>
      </c>
      <c r="Q548" s="215">
        <v>0</v>
      </c>
      <c r="R548" s="215">
        <f>Q548*H548</f>
        <v>0</v>
      </c>
      <c r="S548" s="215">
        <v>3E-05</v>
      </c>
      <c r="T548" s="216">
        <f>S548*H548</f>
        <v>0.009000000000000001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17" t="s">
        <v>246</v>
      </c>
      <c r="AT548" s="217" t="s">
        <v>127</v>
      </c>
      <c r="AU548" s="217" t="s">
        <v>81</v>
      </c>
      <c r="AY548" s="19" t="s">
        <v>124</v>
      </c>
      <c r="BE548" s="218">
        <f>IF(N548="základní",J548,0)</f>
        <v>0</v>
      </c>
      <c r="BF548" s="218">
        <f>IF(N548="snížená",J548,0)</f>
        <v>0</v>
      </c>
      <c r="BG548" s="218">
        <f>IF(N548="zákl. přenesená",J548,0)</f>
        <v>0</v>
      </c>
      <c r="BH548" s="218">
        <f>IF(N548="sníž. přenesená",J548,0)</f>
        <v>0</v>
      </c>
      <c r="BI548" s="218">
        <f>IF(N548="nulová",J548,0)</f>
        <v>0</v>
      </c>
      <c r="BJ548" s="19" t="s">
        <v>79</v>
      </c>
      <c r="BK548" s="218">
        <f>ROUND(I548*H548,2)</f>
        <v>0</v>
      </c>
      <c r="BL548" s="19" t="s">
        <v>246</v>
      </c>
      <c r="BM548" s="217" t="s">
        <v>829</v>
      </c>
    </row>
    <row r="549" spans="1:47" s="2" customFormat="1" ht="12">
      <c r="A549" s="40"/>
      <c r="B549" s="41"/>
      <c r="C549" s="42"/>
      <c r="D549" s="219" t="s">
        <v>134</v>
      </c>
      <c r="E549" s="42"/>
      <c r="F549" s="220" t="s">
        <v>830</v>
      </c>
      <c r="G549" s="42"/>
      <c r="H549" s="42"/>
      <c r="I549" s="221"/>
      <c r="J549" s="42"/>
      <c r="K549" s="42"/>
      <c r="L549" s="46"/>
      <c r="M549" s="222"/>
      <c r="N549" s="223"/>
      <c r="O549" s="86"/>
      <c r="P549" s="86"/>
      <c r="Q549" s="86"/>
      <c r="R549" s="86"/>
      <c r="S549" s="86"/>
      <c r="T549" s="87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T549" s="19" t="s">
        <v>134</v>
      </c>
      <c r="AU549" s="19" t="s">
        <v>81</v>
      </c>
    </row>
    <row r="550" spans="1:47" s="2" customFormat="1" ht="12">
      <c r="A550" s="40"/>
      <c r="B550" s="41"/>
      <c r="C550" s="42"/>
      <c r="D550" s="224" t="s">
        <v>136</v>
      </c>
      <c r="E550" s="42"/>
      <c r="F550" s="225" t="s">
        <v>831</v>
      </c>
      <c r="G550" s="42"/>
      <c r="H550" s="42"/>
      <c r="I550" s="221"/>
      <c r="J550" s="42"/>
      <c r="K550" s="42"/>
      <c r="L550" s="46"/>
      <c r="M550" s="222"/>
      <c r="N550" s="223"/>
      <c r="O550" s="86"/>
      <c r="P550" s="86"/>
      <c r="Q550" s="86"/>
      <c r="R550" s="86"/>
      <c r="S550" s="86"/>
      <c r="T550" s="87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T550" s="19" t="s">
        <v>136</v>
      </c>
      <c r="AU550" s="19" t="s">
        <v>81</v>
      </c>
    </row>
    <row r="551" spans="1:65" s="2" customFormat="1" ht="16.5" customHeight="1">
      <c r="A551" s="40"/>
      <c r="B551" s="41"/>
      <c r="C551" s="258" t="s">
        <v>832</v>
      </c>
      <c r="D551" s="258" t="s">
        <v>278</v>
      </c>
      <c r="E551" s="259" t="s">
        <v>833</v>
      </c>
      <c r="F551" s="260" t="s">
        <v>834</v>
      </c>
      <c r="G551" s="261" t="s">
        <v>130</v>
      </c>
      <c r="H551" s="262">
        <v>315</v>
      </c>
      <c r="I551" s="263"/>
      <c r="J551" s="264">
        <f>ROUND(I551*H551,2)</f>
        <v>0</v>
      </c>
      <c r="K551" s="260" t="s">
        <v>131</v>
      </c>
      <c r="L551" s="265"/>
      <c r="M551" s="266" t="s">
        <v>19</v>
      </c>
      <c r="N551" s="267" t="s">
        <v>42</v>
      </c>
      <c r="O551" s="86"/>
      <c r="P551" s="215">
        <f>O551*H551</f>
        <v>0</v>
      </c>
      <c r="Q551" s="215">
        <v>0</v>
      </c>
      <c r="R551" s="215">
        <f>Q551*H551</f>
        <v>0</v>
      </c>
      <c r="S551" s="215">
        <v>0</v>
      </c>
      <c r="T551" s="216">
        <f>S551*H551</f>
        <v>0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17" t="s">
        <v>281</v>
      </c>
      <c r="AT551" s="217" t="s">
        <v>278</v>
      </c>
      <c r="AU551" s="217" t="s">
        <v>81</v>
      </c>
      <c r="AY551" s="19" t="s">
        <v>124</v>
      </c>
      <c r="BE551" s="218">
        <f>IF(N551="základní",J551,0)</f>
        <v>0</v>
      </c>
      <c r="BF551" s="218">
        <f>IF(N551="snížená",J551,0)</f>
        <v>0</v>
      </c>
      <c r="BG551" s="218">
        <f>IF(N551="zákl. přenesená",J551,0)</f>
        <v>0</v>
      </c>
      <c r="BH551" s="218">
        <f>IF(N551="sníž. přenesená",J551,0)</f>
        <v>0</v>
      </c>
      <c r="BI551" s="218">
        <f>IF(N551="nulová",J551,0)</f>
        <v>0</v>
      </c>
      <c r="BJ551" s="19" t="s">
        <v>79</v>
      </c>
      <c r="BK551" s="218">
        <f>ROUND(I551*H551,2)</f>
        <v>0</v>
      </c>
      <c r="BL551" s="19" t="s">
        <v>246</v>
      </c>
      <c r="BM551" s="217" t="s">
        <v>835</v>
      </c>
    </row>
    <row r="552" spans="1:47" s="2" customFormat="1" ht="12">
      <c r="A552" s="40"/>
      <c r="B552" s="41"/>
      <c r="C552" s="42"/>
      <c r="D552" s="219" t="s">
        <v>134</v>
      </c>
      <c r="E552" s="42"/>
      <c r="F552" s="220" t="s">
        <v>834</v>
      </c>
      <c r="G552" s="42"/>
      <c r="H552" s="42"/>
      <c r="I552" s="221"/>
      <c r="J552" s="42"/>
      <c r="K552" s="42"/>
      <c r="L552" s="46"/>
      <c r="M552" s="222"/>
      <c r="N552" s="223"/>
      <c r="O552" s="86"/>
      <c r="P552" s="86"/>
      <c r="Q552" s="86"/>
      <c r="R552" s="86"/>
      <c r="S552" s="86"/>
      <c r="T552" s="87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T552" s="19" t="s">
        <v>134</v>
      </c>
      <c r="AU552" s="19" t="s">
        <v>81</v>
      </c>
    </row>
    <row r="553" spans="1:51" s="13" customFormat="1" ht="12">
      <c r="A553" s="13"/>
      <c r="B553" s="226"/>
      <c r="C553" s="227"/>
      <c r="D553" s="219" t="s">
        <v>138</v>
      </c>
      <c r="E553" s="228" t="s">
        <v>19</v>
      </c>
      <c r="F553" s="229" t="s">
        <v>836</v>
      </c>
      <c r="G553" s="227"/>
      <c r="H553" s="230">
        <v>300</v>
      </c>
      <c r="I553" s="231"/>
      <c r="J553" s="227"/>
      <c r="K553" s="227"/>
      <c r="L553" s="232"/>
      <c r="M553" s="233"/>
      <c r="N553" s="234"/>
      <c r="O553" s="234"/>
      <c r="P553" s="234"/>
      <c r="Q553" s="234"/>
      <c r="R553" s="234"/>
      <c r="S553" s="234"/>
      <c r="T553" s="235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6" t="s">
        <v>138</v>
      </c>
      <c r="AU553" s="236" t="s">
        <v>81</v>
      </c>
      <c r="AV553" s="13" t="s">
        <v>81</v>
      </c>
      <c r="AW553" s="13" t="s">
        <v>33</v>
      </c>
      <c r="AX553" s="13" t="s">
        <v>79</v>
      </c>
      <c r="AY553" s="236" t="s">
        <v>124</v>
      </c>
    </row>
    <row r="554" spans="1:51" s="13" customFormat="1" ht="12">
      <c r="A554" s="13"/>
      <c r="B554" s="226"/>
      <c r="C554" s="227"/>
      <c r="D554" s="219" t="s">
        <v>138</v>
      </c>
      <c r="E554" s="227"/>
      <c r="F554" s="229" t="s">
        <v>837</v>
      </c>
      <c r="G554" s="227"/>
      <c r="H554" s="230">
        <v>315</v>
      </c>
      <c r="I554" s="231"/>
      <c r="J554" s="227"/>
      <c r="K554" s="227"/>
      <c r="L554" s="232"/>
      <c r="M554" s="233"/>
      <c r="N554" s="234"/>
      <c r="O554" s="234"/>
      <c r="P554" s="234"/>
      <c r="Q554" s="234"/>
      <c r="R554" s="234"/>
      <c r="S554" s="234"/>
      <c r="T554" s="235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6" t="s">
        <v>138</v>
      </c>
      <c r="AU554" s="236" t="s">
        <v>81</v>
      </c>
      <c r="AV554" s="13" t="s">
        <v>81</v>
      </c>
      <c r="AW554" s="13" t="s">
        <v>4</v>
      </c>
      <c r="AX554" s="13" t="s">
        <v>79</v>
      </c>
      <c r="AY554" s="236" t="s">
        <v>124</v>
      </c>
    </row>
    <row r="555" spans="1:65" s="2" customFormat="1" ht="21.75" customHeight="1">
      <c r="A555" s="40"/>
      <c r="B555" s="41"/>
      <c r="C555" s="206" t="s">
        <v>838</v>
      </c>
      <c r="D555" s="206" t="s">
        <v>127</v>
      </c>
      <c r="E555" s="207" t="s">
        <v>839</v>
      </c>
      <c r="F555" s="208" t="s">
        <v>840</v>
      </c>
      <c r="G555" s="209" t="s">
        <v>130</v>
      </c>
      <c r="H555" s="210">
        <v>250</v>
      </c>
      <c r="I555" s="211"/>
      <c r="J555" s="212">
        <f>ROUND(I555*H555,2)</f>
        <v>0</v>
      </c>
      <c r="K555" s="208" t="s">
        <v>131</v>
      </c>
      <c r="L555" s="46"/>
      <c r="M555" s="213" t="s">
        <v>19</v>
      </c>
      <c r="N555" s="214" t="s">
        <v>42</v>
      </c>
      <c r="O555" s="86"/>
      <c r="P555" s="215">
        <f>O555*H555</f>
        <v>0</v>
      </c>
      <c r="Q555" s="215">
        <v>0</v>
      </c>
      <c r="R555" s="215">
        <f>Q555*H555</f>
        <v>0</v>
      </c>
      <c r="S555" s="215">
        <v>3E-05</v>
      </c>
      <c r="T555" s="216">
        <f>S555*H555</f>
        <v>0.007500000000000001</v>
      </c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R555" s="217" t="s">
        <v>246</v>
      </c>
      <c r="AT555" s="217" t="s">
        <v>127</v>
      </c>
      <c r="AU555" s="217" t="s">
        <v>81</v>
      </c>
      <c r="AY555" s="19" t="s">
        <v>124</v>
      </c>
      <c r="BE555" s="218">
        <f>IF(N555="základní",J555,0)</f>
        <v>0</v>
      </c>
      <c r="BF555" s="218">
        <f>IF(N555="snížená",J555,0)</f>
        <v>0</v>
      </c>
      <c r="BG555" s="218">
        <f>IF(N555="zákl. přenesená",J555,0)</f>
        <v>0</v>
      </c>
      <c r="BH555" s="218">
        <f>IF(N555="sníž. přenesená",J555,0)</f>
        <v>0</v>
      </c>
      <c r="BI555" s="218">
        <f>IF(N555="nulová",J555,0)</f>
        <v>0</v>
      </c>
      <c r="BJ555" s="19" t="s">
        <v>79</v>
      </c>
      <c r="BK555" s="218">
        <f>ROUND(I555*H555,2)</f>
        <v>0</v>
      </c>
      <c r="BL555" s="19" t="s">
        <v>246</v>
      </c>
      <c r="BM555" s="217" t="s">
        <v>841</v>
      </c>
    </row>
    <row r="556" spans="1:47" s="2" customFormat="1" ht="12">
      <c r="A556" s="40"/>
      <c r="B556" s="41"/>
      <c r="C556" s="42"/>
      <c r="D556" s="219" t="s">
        <v>134</v>
      </c>
      <c r="E556" s="42"/>
      <c r="F556" s="220" t="s">
        <v>842</v>
      </c>
      <c r="G556" s="42"/>
      <c r="H556" s="42"/>
      <c r="I556" s="221"/>
      <c r="J556" s="42"/>
      <c r="K556" s="42"/>
      <c r="L556" s="46"/>
      <c r="M556" s="222"/>
      <c r="N556" s="223"/>
      <c r="O556" s="86"/>
      <c r="P556" s="86"/>
      <c r="Q556" s="86"/>
      <c r="R556" s="86"/>
      <c r="S556" s="86"/>
      <c r="T556" s="87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T556" s="19" t="s">
        <v>134</v>
      </c>
      <c r="AU556" s="19" t="s">
        <v>81</v>
      </c>
    </row>
    <row r="557" spans="1:47" s="2" customFormat="1" ht="12">
      <c r="A557" s="40"/>
      <c r="B557" s="41"/>
      <c r="C557" s="42"/>
      <c r="D557" s="224" t="s">
        <v>136</v>
      </c>
      <c r="E557" s="42"/>
      <c r="F557" s="225" t="s">
        <v>843</v>
      </c>
      <c r="G557" s="42"/>
      <c r="H557" s="42"/>
      <c r="I557" s="221"/>
      <c r="J557" s="42"/>
      <c r="K557" s="42"/>
      <c r="L557" s="46"/>
      <c r="M557" s="222"/>
      <c r="N557" s="223"/>
      <c r="O557" s="86"/>
      <c r="P557" s="86"/>
      <c r="Q557" s="86"/>
      <c r="R557" s="86"/>
      <c r="S557" s="86"/>
      <c r="T557" s="87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T557" s="19" t="s">
        <v>136</v>
      </c>
      <c r="AU557" s="19" t="s">
        <v>81</v>
      </c>
    </row>
    <row r="558" spans="1:65" s="2" customFormat="1" ht="16.5" customHeight="1">
      <c r="A558" s="40"/>
      <c r="B558" s="41"/>
      <c r="C558" s="258" t="s">
        <v>844</v>
      </c>
      <c r="D558" s="258" t="s">
        <v>278</v>
      </c>
      <c r="E558" s="259" t="s">
        <v>845</v>
      </c>
      <c r="F558" s="260" t="s">
        <v>846</v>
      </c>
      <c r="G558" s="261" t="s">
        <v>130</v>
      </c>
      <c r="H558" s="262">
        <v>262.5</v>
      </c>
      <c r="I558" s="263"/>
      <c r="J558" s="264">
        <f>ROUND(I558*H558,2)</f>
        <v>0</v>
      </c>
      <c r="K558" s="260" t="s">
        <v>131</v>
      </c>
      <c r="L558" s="265"/>
      <c r="M558" s="266" t="s">
        <v>19</v>
      </c>
      <c r="N558" s="267" t="s">
        <v>42</v>
      </c>
      <c r="O558" s="86"/>
      <c r="P558" s="215">
        <f>O558*H558</f>
        <v>0</v>
      </c>
      <c r="Q558" s="215">
        <v>1E-05</v>
      </c>
      <c r="R558" s="215">
        <f>Q558*H558</f>
        <v>0.002625</v>
      </c>
      <c r="S558" s="215">
        <v>0</v>
      </c>
      <c r="T558" s="216">
        <f>S558*H558</f>
        <v>0</v>
      </c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R558" s="217" t="s">
        <v>281</v>
      </c>
      <c r="AT558" s="217" t="s">
        <v>278</v>
      </c>
      <c r="AU558" s="217" t="s">
        <v>81</v>
      </c>
      <c r="AY558" s="19" t="s">
        <v>124</v>
      </c>
      <c r="BE558" s="218">
        <f>IF(N558="základní",J558,0)</f>
        <v>0</v>
      </c>
      <c r="BF558" s="218">
        <f>IF(N558="snížená",J558,0)</f>
        <v>0</v>
      </c>
      <c r="BG558" s="218">
        <f>IF(N558="zákl. přenesená",J558,0)</f>
        <v>0</v>
      </c>
      <c r="BH558" s="218">
        <f>IF(N558="sníž. přenesená",J558,0)</f>
        <v>0</v>
      </c>
      <c r="BI558" s="218">
        <f>IF(N558="nulová",J558,0)</f>
        <v>0</v>
      </c>
      <c r="BJ558" s="19" t="s">
        <v>79</v>
      </c>
      <c r="BK558" s="218">
        <f>ROUND(I558*H558,2)</f>
        <v>0</v>
      </c>
      <c r="BL558" s="19" t="s">
        <v>246</v>
      </c>
      <c r="BM558" s="217" t="s">
        <v>847</v>
      </c>
    </row>
    <row r="559" spans="1:47" s="2" customFormat="1" ht="12">
      <c r="A559" s="40"/>
      <c r="B559" s="41"/>
      <c r="C559" s="42"/>
      <c r="D559" s="219" t="s">
        <v>134</v>
      </c>
      <c r="E559" s="42"/>
      <c r="F559" s="220" t="s">
        <v>846</v>
      </c>
      <c r="G559" s="42"/>
      <c r="H559" s="42"/>
      <c r="I559" s="221"/>
      <c r="J559" s="42"/>
      <c r="K559" s="42"/>
      <c r="L559" s="46"/>
      <c r="M559" s="222"/>
      <c r="N559" s="223"/>
      <c r="O559" s="86"/>
      <c r="P559" s="86"/>
      <c r="Q559" s="86"/>
      <c r="R559" s="86"/>
      <c r="S559" s="86"/>
      <c r="T559" s="87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T559" s="19" t="s">
        <v>134</v>
      </c>
      <c r="AU559" s="19" t="s">
        <v>81</v>
      </c>
    </row>
    <row r="560" spans="1:51" s="13" customFormat="1" ht="12">
      <c r="A560" s="13"/>
      <c r="B560" s="226"/>
      <c r="C560" s="227"/>
      <c r="D560" s="219" t="s">
        <v>138</v>
      </c>
      <c r="E560" s="228" t="s">
        <v>19</v>
      </c>
      <c r="F560" s="229" t="s">
        <v>848</v>
      </c>
      <c r="G560" s="227"/>
      <c r="H560" s="230">
        <v>250</v>
      </c>
      <c r="I560" s="231"/>
      <c r="J560" s="227"/>
      <c r="K560" s="227"/>
      <c r="L560" s="232"/>
      <c r="M560" s="233"/>
      <c r="N560" s="234"/>
      <c r="O560" s="234"/>
      <c r="P560" s="234"/>
      <c r="Q560" s="234"/>
      <c r="R560" s="234"/>
      <c r="S560" s="234"/>
      <c r="T560" s="235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36" t="s">
        <v>138</v>
      </c>
      <c r="AU560" s="236" t="s">
        <v>81</v>
      </c>
      <c r="AV560" s="13" t="s">
        <v>81</v>
      </c>
      <c r="AW560" s="13" t="s">
        <v>33</v>
      </c>
      <c r="AX560" s="13" t="s">
        <v>79</v>
      </c>
      <c r="AY560" s="236" t="s">
        <v>124</v>
      </c>
    </row>
    <row r="561" spans="1:51" s="13" customFormat="1" ht="12">
      <c r="A561" s="13"/>
      <c r="B561" s="226"/>
      <c r="C561" s="227"/>
      <c r="D561" s="219" t="s">
        <v>138</v>
      </c>
      <c r="E561" s="227"/>
      <c r="F561" s="229" t="s">
        <v>849</v>
      </c>
      <c r="G561" s="227"/>
      <c r="H561" s="230">
        <v>262.5</v>
      </c>
      <c r="I561" s="231"/>
      <c r="J561" s="227"/>
      <c r="K561" s="227"/>
      <c r="L561" s="232"/>
      <c r="M561" s="233"/>
      <c r="N561" s="234"/>
      <c r="O561" s="234"/>
      <c r="P561" s="234"/>
      <c r="Q561" s="234"/>
      <c r="R561" s="234"/>
      <c r="S561" s="234"/>
      <c r="T561" s="235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36" t="s">
        <v>138</v>
      </c>
      <c r="AU561" s="236" t="s">
        <v>81</v>
      </c>
      <c r="AV561" s="13" t="s">
        <v>81</v>
      </c>
      <c r="AW561" s="13" t="s">
        <v>4</v>
      </c>
      <c r="AX561" s="13" t="s">
        <v>79</v>
      </c>
      <c r="AY561" s="236" t="s">
        <v>124</v>
      </c>
    </row>
    <row r="562" spans="1:65" s="2" customFormat="1" ht="24.15" customHeight="1">
      <c r="A562" s="40"/>
      <c r="B562" s="41"/>
      <c r="C562" s="206" t="s">
        <v>850</v>
      </c>
      <c r="D562" s="206" t="s">
        <v>127</v>
      </c>
      <c r="E562" s="207" t="s">
        <v>851</v>
      </c>
      <c r="F562" s="208" t="s">
        <v>852</v>
      </c>
      <c r="G562" s="209" t="s">
        <v>130</v>
      </c>
      <c r="H562" s="210">
        <v>618.356</v>
      </c>
      <c r="I562" s="211"/>
      <c r="J562" s="212">
        <f>ROUND(I562*H562,2)</f>
        <v>0</v>
      </c>
      <c r="K562" s="208" t="s">
        <v>131</v>
      </c>
      <c r="L562" s="46"/>
      <c r="M562" s="213" t="s">
        <v>19</v>
      </c>
      <c r="N562" s="214" t="s">
        <v>42</v>
      </c>
      <c r="O562" s="86"/>
      <c r="P562" s="215">
        <f>O562*H562</f>
        <v>0</v>
      </c>
      <c r="Q562" s="215">
        <v>0.0002</v>
      </c>
      <c r="R562" s="215">
        <f>Q562*H562</f>
        <v>0.12367120000000001</v>
      </c>
      <c r="S562" s="215">
        <v>0</v>
      </c>
      <c r="T562" s="216">
        <f>S562*H562</f>
        <v>0</v>
      </c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R562" s="217" t="s">
        <v>246</v>
      </c>
      <c r="AT562" s="217" t="s">
        <v>127</v>
      </c>
      <c r="AU562" s="217" t="s">
        <v>81</v>
      </c>
      <c r="AY562" s="19" t="s">
        <v>124</v>
      </c>
      <c r="BE562" s="218">
        <f>IF(N562="základní",J562,0)</f>
        <v>0</v>
      </c>
      <c r="BF562" s="218">
        <f>IF(N562="snížená",J562,0)</f>
        <v>0</v>
      </c>
      <c r="BG562" s="218">
        <f>IF(N562="zákl. přenesená",J562,0)</f>
        <v>0</v>
      </c>
      <c r="BH562" s="218">
        <f>IF(N562="sníž. přenesená",J562,0)</f>
        <v>0</v>
      </c>
      <c r="BI562" s="218">
        <f>IF(N562="nulová",J562,0)</f>
        <v>0</v>
      </c>
      <c r="BJ562" s="19" t="s">
        <v>79</v>
      </c>
      <c r="BK562" s="218">
        <f>ROUND(I562*H562,2)</f>
        <v>0</v>
      </c>
      <c r="BL562" s="19" t="s">
        <v>246</v>
      </c>
      <c r="BM562" s="217" t="s">
        <v>853</v>
      </c>
    </row>
    <row r="563" spans="1:47" s="2" customFormat="1" ht="12">
      <c r="A563" s="40"/>
      <c r="B563" s="41"/>
      <c r="C563" s="42"/>
      <c r="D563" s="219" t="s">
        <v>134</v>
      </c>
      <c r="E563" s="42"/>
      <c r="F563" s="220" t="s">
        <v>854</v>
      </c>
      <c r="G563" s="42"/>
      <c r="H563" s="42"/>
      <c r="I563" s="221"/>
      <c r="J563" s="42"/>
      <c r="K563" s="42"/>
      <c r="L563" s="46"/>
      <c r="M563" s="222"/>
      <c r="N563" s="223"/>
      <c r="O563" s="86"/>
      <c r="P563" s="86"/>
      <c r="Q563" s="86"/>
      <c r="R563" s="86"/>
      <c r="S563" s="86"/>
      <c r="T563" s="87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T563" s="19" t="s">
        <v>134</v>
      </c>
      <c r="AU563" s="19" t="s">
        <v>81</v>
      </c>
    </row>
    <row r="564" spans="1:47" s="2" customFormat="1" ht="12">
      <c r="A564" s="40"/>
      <c r="B564" s="41"/>
      <c r="C564" s="42"/>
      <c r="D564" s="224" t="s">
        <v>136</v>
      </c>
      <c r="E564" s="42"/>
      <c r="F564" s="225" t="s">
        <v>855</v>
      </c>
      <c r="G564" s="42"/>
      <c r="H564" s="42"/>
      <c r="I564" s="221"/>
      <c r="J564" s="42"/>
      <c r="K564" s="42"/>
      <c r="L564" s="46"/>
      <c r="M564" s="222"/>
      <c r="N564" s="223"/>
      <c r="O564" s="86"/>
      <c r="P564" s="86"/>
      <c r="Q564" s="86"/>
      <c r="R564" s="86"/>
      <c r="S564" s="86"/>
      <c r="T564" s="87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T564" s="19" t="s">
        <v>136</v>
      </c>
      <c r="AU564" s="19" t="s">
        <v>81</v>
      </c>
    </row>
    <row r="565" spans="1:51" s="13" customFormat="1" ht="12">
      <c r="A565" s="13"/>
      <c r="B565" s="226"/>
      <c r="C565" s="227"/>
      <c r="D565" s="219" t="s">
        <v>138</v>
      </c>
      <c r="E565" s="228" t="s">
        <v>19</v>
      </c>
      <c r="F565" s="229" t="s">
        <v>139</v>
      </c>
      <c r="G565" s="227"/>
      <c r="H565" s="230">
        <v>18.399</v>
      </c>
      <c r="I565" s="231"/>
      <c r="J565" s="227"/>
      <c r="K565" s="227"/>
      <c r="L565" s="232"/>
      <c r="M565" s="233"/>
      <c r="N565" s="234"/>
      <c r="O565" s="234"/>
      <c r="P565" s="234"/>
      <c r="Q565" s="234"/>
      <c r="R565" s="234"/>
      <c r="S565" s="234"/>
      <c r="T565" s="235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36" t="s">
        <v>138</v>
      </c>
      <c r="AU565" s="236" t="s">
        <v>81</v>
      </c>
      <c r="AV565" s="13" t="s">
        <v>81</v>
      </c>
      <c r="AW565" s="13" t="s">
        <v>33</v>
      </c>
      <c r="AX565" s="13" t="s">
        <v>71</v>
      </c>
      <c r="AY565" s="236" t="s">
        <v>124</v>
      </c>
    </row>
    <row r="566" spans="1:51" s="13" customFormat="1" ht="12">
      <c r="A566" s="13"/>
      <c r="B566" s="226"/>
      <c r="C566" s="227"/>
      <c r="D566" s="219" t="s">
        <v>138</v>
      </c>
      <c r="E566" s="228" t="s">
        <v>19</v>
      </c>
      <c r="F566" s="229" t="s">
        <v>140</v>
      </c>
      <c r="G566" s="227"/>
      <c r="H566" s="230">
        <v>28.497</v>
      </c>
      <c r="I566" s="231"/>
      <c r="J566" s="227"/>
      <c r="K566" s="227"/>
      <c r="L566" s="232"/>
      <c r="M566" s="233"/>
      <c r="N566" s="234"/>
      <c r="O566" s="234"/>
      <c r="P566" s="234"/>
      <c r="Q566" s="234"/>
      <c r="R566" s="234"/>
      <c r="S566" s="234"/>
      <c r="T566" s="235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6" t="s">
        <v>138</v>
      </c>
      <c r="AU566" s="236" t="s">
        <v>81</v>
      </c>
      <c r="AV566" s="13" t="s">
        <v>81</v>
      </c>
      <c r="AW566" s="13" t="s">
        <v>33</v>
      </c>
      <c r="AX566" s="13" t="s">
        <v>71</v>
      </c>
      <c r="AY566" s="236" t="s">
        <v>124</v>
      </c>
    </row>
    <row r="567" spans="1:51" s="13" customFormat="1" ht="12">
      <c r="A567" s="13"/>
      <c r="B567" s="226"/>
      <c r="C567" s="227"/>
      <c r="D567" s="219" t="s">
        <v>138</v>
      </c>
      <c r="E567" s="228" t="s">
        <v>19</v>
      </c>
      <c r="F567" s="229" t="s">
        <v>141</v>
      </c>
      <c r="G567" s="227"/>
      <c r="H567" s="230">
        <v>37.192</v>
      </c>
      <c r="I567" s="231"/>
      <c r="J567" s="227"/>
      <c r="K567" s="227"/>
      <c r="L567" s="232"/>
      <c r="M567" s="233"/>
      <c r="N567" s="234"/>
      <c r="O567" s="234"/>
      <c r="P567" s="234"/>
      <c r="Q567" s="234"/>
      <c r="R567" s="234"/>
      <c r="S567" s="234"/>
      <c r="T567" s="235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36" t="s">
        <v>138</v>
      </c>
      <c r="AU567" s="236" t="s">
        <v>81</v>
      </c>
      <c r="AV567" s="13" t="s">
        <v>81</v>
      </c>
      <c r="AW567" s="13" t="s">
        <v>33</v>
      </c>
      <c r="AX567" s="13" t="s">
        <v>71</v>
      </c>
      <c r="AY567" s="236" t="s">
        <v>124</v>
      </c>
    </row>
    <row r="568" spans="1:51" s="13" customFormat="1" ht="12">
      <c r="A568" s="13"/>
      <c r="B568" s="226"/>
      <c r="C568" s="227"/>
      <c r="D568" s="219" t="s">
        <v>138</v>
      </c>
      <c r="E568" s="228" t="s">
        <v>19</v>
      </c>
      <c r="F568" s="229" t="s">
        <v>142</v>
      </c>
      <c r="G568" s="227"/>
      <c r="H568" s="230">
        <v>29.644</v>
      </c>
      <c r="I568" s="231"/>
      <c r="J568" s="227"/>
      <c r="K568" s="227"/>
      <c r="L568" s="232"/>
      <c r="M568" s="233"/>
      <c r="N568" s="234"/>
      <c r="O568" s="234"/>
      <c r="P568" s="234"/>
      <c r="Q568" s="234"/>
      <c r="R568" s="234"/>
      <c r="S568" s="234"/>
      <c r="T568" s="235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6" t="s">
        <v>138</v>
      </c>
      <c r="AU568" s="236" t="s">
        <v>81</v>
      </c>
      <c r="AV568" s="13" t="s">
        <v>81</v>
      </c>
      <c r="AW568" s="13" t="s">
        <v>33</v>
      </c>
      <c r="AX568" s="13" t="s">
        <v>71</v>
      </c>
      <c r="AY568" s="236" t="s">
        <v>124</v>
      </c>
    </row>
    <row r="569" spans="1:51" s="13" customFormat="1" ht="12">
      <c r="A569" s="13"/>
      <c r="B569" s="226"/>
      <c r="C569" s="227"/>
      <c r="D569" s="219" t="s">
        <v>138</v>
      </c>
      <c r="E569" s="228" t="s">
        <v>19</v>
      </c>
      <c r="F569" s="229" t="s">
        <v>143</v>
      </c>
      <c r="G569" s="227"/>
      <c r="H569" s="230">
        <v>28.854</v>
      </c>
      <c r="I569" s="231"/>
      <c r="J569" s="227"/>
      <c r="K569" s="227"/>
      <c r="L569" s="232"/>
      <c r="M569" s="233"/>
      <c r="N569" s="234"/>
      <c r="O569" s="234"/>
      <c r="P569" s="234"/>
      <c r="Q569" s="234"/>
      <c r="R569" s="234"/>
      <c r="S569" s="234"/>
      <c r="T569" s="235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6" t="s">
        <v>138</v>
      </c>
      <c r="AU569" s="236" t="s">
        <v>81</v>
      </c>
      <c r="AV569" s="13" t="s">
        <v>81</v>
      </c>
      <c r="AW569" s="13" t="s">
        <v>33</v>
      </c>
      <c r="AX569" s="13" t="s">
        <v>71</v>
      </c>
      <c r="AY569" s="236" t="s">
        <v>124</v>
      </c>
    </row>
    <row r="570" spans="1:51" s="13" customFormat="1" ht="12">
      <c r="A570" s="13"/>
      <c r="B570" s="226"/>
      <c r="C570" s="227"/>
      <c r="D570" s="219" t="s">
        <v>138</v>
      </c>
      <c r="E570" s="228" t="s">
        <v>19</v>
      </c>
      <c r="F570" s="229" t="s">
        <v>144</v>
      </c>
      <c r="G570" s="227"/>
      <c r="H570" s="230">
        <v>29.313</v>
      </c>
      <c r="I570" s="231"/>
      <c r="J570" s="227"/>
      <c r="K570" s="227"/>
      <c r="L570" s="232"/>
      <c r="M570" s="233"/>
      <c r="N570" s="234"/>
      <c r="O570" s="234"/>
      <c r="P570" s="234"/>
      <c r="Q570" s="234"/>
      <c r="R570" s="234"/>
      <c r="S570" s="234"/>
      <c r="T570" s="235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6" t="s">
        <v>138</v>
      </c>
      <c r="AU570" s="236" t="s">
        <v>81</v>
      </c>
      <c r="AV570" s="13" t="s">
        <v>81</v>
      </c>
      <c r="AW570" s="13" t="s">
        <v>33</v>
      </c>
      <c r="AX570" s="13" t="s">
        <v>71</v>
      </c>
      <c r="AY570" s="236" t="s">
        <v>124</v>
      </c>
    </row>
    <row r="571" spans="1:51" s="13" customFormat="1" ht="12">
      <c r="A571" s="13"/>
      <c r="B571" s="226"/>
      <c r="C571" s="227"/>
      <c r="D571" s="219" t="s">
        <v>138</v>
      </c>
      <c r="E571" s="228" t="s">
        <v>19</v>
      </c>
      <c r="F571" s="229" t="s">
        <v>145</v>
      </c>
      <c r="G571" s="227"/>
      <c r="H571" s="230">
        <v>28.879</v>
      </c>
      <c r="I571" s="231"/>
      <c r="J571" s="227"/>
      <c r="K571" s="227"/>
      <c r="L571" s="232"/>
      <c r="M571" s="233"/>
      <c r="N571" s="234"/>
      <c r="O571" s="234"/>
      <c r="P571" s="234"/>
      <c r="Q571" s="234"/>
      <c r="R571" s="234"/>
      <c r="S571" s="234"/>
      <c r="T571" s="235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6" t="s">
        <v>138</v>
      </c>
      <c r="AU571" s="236" t="s">
        <v>81</v>
      </c>
      <c r="AV571" s="13" t="s">
        <v>81</v>
      </c>
      <c r="AW571" s="13" t="s">
        <v>33</v>
      </c>
      <c r="AX571" s="13" t="s">
        <v>71</v>
      </c>
      <c r="AY571" s="236" t="s">
        <v>124</v>
      </c>
    </row>
    <row r="572" spans="1:51" s="13" customFormat="1" ht="12">
      <c r="A572" s="13"/>
      <c r="B572" s="226"/>
      <c r="C572" s="227"/>
      <c r="D572" s="219" t="s">
        <v>138</v>
      </c>
      <c r="E572" s="228" t="s">
        <v>19</v>
      </c>
      <c r="F572" s="229" t="s">
        <v>146</v>
      </c>
      <c r="G572" s="227"/>
      <c r="H572" s="230">
        <v>29.338</v>
      </c>
      <c r="I572" s="231"/>
      <c r="J572" s="227"/>
      <c r="K572" s="227"/>
      <c r="L572" s="232"/>
      <c r="M572" s="233"/>
      <c r="N572" s="234"/>
      <c r="O572" s="234"/>
      <c r="P572" s="234"/>
      <c r="Q572" s="234"/>
      <c r="R572" s="234"/>
      <c r="S572" s="234"/>
      <c r="T572" s="235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6" t="s">
        <v>138</v>
      </c>
      <c r="AU572" s="236" t="s">
        <v>81</v>
      </c>
      <c r="AV572" s="13" t="s">
        <v>81</v>
      </c>
      <c r="AW572" s="13" t="s">
        <v>33</v>
      </c>
      <c r="AX572" s="13" t="s">
        <v>71</v>
      </c>
      <c r="AY572" s="236" t="s">
        <v>124</v>
      </c>
    </row>
    <row r="573" spans="1:51" s="13" customFormat="1" ht="12">
      <c r="A573" s="13"/>
      <c r="B573" s="226"/>
      <c r="C573" s="227"/>
      <c r="D573" s="219" t="s">
        <v>138</v>
      </c>
      <c r="E573" s="228" t="s">
        <v>19</v>
      </c>
      <c r="F573" s="229" t="s">
        <v>147</v>
      </c>
      <c r="G573" s="227"/>
      <c r="H573" s="230">
        <v>28.879</v>
      </c>
      <c r="I573" s="231"/>
      <c r="J573" s="227"/>
      <c r="K573" s="227"/>
      <c r="L573" s="232"/>
      <c r="M573" s="233"/>
      <c r="N573" s="234"/>
      <c r="O573" s="234"/>
      <c r="P573" s="234"/>
      <c r="Q573" s="234"/>
      <c r="R573" s="234"/>
      <c r="S573" s="234"/>
      <c r="T573" s="235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36" t="s">
        <v>138</v>
      </c>
      <c r="AU573" s="236" t="s">
        <v>81</v>
      </c>
      <c r="AV573" s="13" t="s">
        <v>81</v>
      </c>
      <c r="AW573" s="13" t="s">
        <v>33</v>
      </c>
      <c r="AX573" s="13" t="s">
        <v>71</v>
      </c>
      <c r="AY573" s="236" t="s">
        <v>124</v>
      </c>
    </row>
    <row r="574" spans="1:51" s="13" customFormat="1" ht="12">
      <c r="A574" s="13"/>
      <c r="B574" s="226"/>
      <c r="C574" s="227"/>
      <c r="D574" s="219" t="s">
        <v>138</v>
      </c>
      <c r="E574" s="228" t="s">
        <v>19</v>
      </c>
      <c r="F574" s="229" t="s">
        <v>148</v>
      </c>
      <c r="G574" s="227"/>
      <c r="H574" s="230">
        <v>29.338</v>
      </c>
      <c r="I574" s="231"/>
      <c r="J574" s="227"/>
      <c r="K574" s="227"/>
      <c r="L574" s="232"/>
      <c r="M574" s="233"/>
      <c r="N574" s="234"/>
      <c r="O574" s="234"/>
      <c r="P574" s="234"/>
      <c r="Q574" s="234"/>
      <c r="R574" s="234"/>
      <c r="S574" s="234"/>
      <c r="T574" s="235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36" t="s">
        <v>138</v>
      </c>
      <c r="AU574" s="236" t="s">
        <v>81</v>
      </c>
      <c r="AV574" s="13" t="s">
        <v>81</v>
      </c>
      <c r="AW574" s="13" t="s">
        <v>33</v>
      </c>
      <c r="AX574" s="13" t="s">
        <v>71</v>
      </c>
      <c r="AY574" s="236" t="s">
        <v>124</v>
      </c>
    </row>
    <row r="575" spans="1:51" s="13" customFormat="1" ht="12">
      <c r="A575" s="13"/>
      <c r="B575" s="226"/>
      <c r="C575" s="227"/>
      <c r="D575" s="219" t="s">
        <v>138</v>
      </c>
      <c r="E575" s="228" t="s">
        <v>19</v>
      </c>
      <c r="F575" s="229" t="s">
        <v>149</v>
      </c>
      <c r="G575" s="227"/>
      <c r="H575" s="230">
        <v>28.828</v>
      </c>
      <c r="I575" s="231"/>
      <c r="J575" s="227"/>
      <c r="K575" s="227"/>
      <c r="L575" s="232"/>
      <c r="M575" s="233"/>
      <c r="N575" s="234"/>
      <c r="O575" s="234"/>
      <c r="P575" s="234"/>
      <c r="Q575" s="234"/>
      <c r="R575" s="234"/>
      <c r="S575" s="234"/>
      <c r="T575" s="235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36" t="s">
        <v>138</v>
      </c>
      <c r="AU575" s="236" t="s">
        <v>81</v>
      </c>
      <c r="AV575" s="13" t="s">
        <v>81</v>
      </c>
      <c r="AW575" s="13" t="s">
        <v>33</v>
      </c>
      <c r="AX575" s="13" t="s">
        <v>71</v>
      </c>
      <c r="AY575" s="236" t="s">
        <v>124</v>
      </c>
    </row>
    <row r="576" spans="1:51" s="13" customFormat="1" ht="12">
      <c r="A576" s="13"/>
      <c r="B576" s="226"/>
      <c r="C576" s="227"/>
      <c r="D576" s="219" t="s">
        <v>138</v>
      </c>
      <c r="E576" s="228" t="s">
        <v>19</v>
      </c>
      <c r="F576" s="229" t="s">
        <v>150</v>
      </c>
      <c r="G576" s="227"/>
      <c r="H576" s="230">
        <v>28.828</v>
      </c>
      <c r="I576" s="231"/>
      <c r="J576" s="227"/>
      <c r="K576" s="227"/>
      <c r="L576" s="232"/>
      <c r="M576" s="233"/>
      <c r="N576" s="234"/>
      <c r="O576" s="234"/>
      <c r="P576" s="234"/>
      <c r="Q576" s="234"/>
      <c r="R576" s="234"/>
      <c r="S576" s="234"/>
      <c r="T576" s="235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6" t="s">
        <v>138</v>
      </c>
      <c r="AU576" s="236" t="s">
        <v>81</v>
      </c>
      <c r="AV576" s="13" t="s">
        <v>81</v>
      </c>
      <c r="AW576" s="13" t="s">
        <v>33</v>
      </c>
      <c r="AX576" s="13" t="s">
        <v>71</v>
      </c>
      <c r="AY576" s="236" t="s">
        <v>124</v>
      </c>
    </row>
    <row r="577" spans="1:51" s="13" customFormat="1" ht="12">
      <c r="A577" s="13"/>
      <c r="B577" s="226"/>
      <c r="C577" s="227"/>
      <c r="D577" s="219" t="s">
        <v>138</v>
      </c>
      <c r="E577" s="228" t="s">
        <v>19</v>
      </c>
      <c r="F577" s="229" t="s">
        <v>151</v>
      </c>
      <c r="G577" s="227"/>
      <c r="H577" s="230">
        <v>168.961</v>
      </c>
      <c r="I577" s="231"/>
      <c r="J577" s="227"/>
      <c r="K577" s="227"/>
      <c r="L577" s="232"/>
      <c r="M577" s="233"/>
      <c r="N577" s="234"/>
      <c r="O577" s="234"/>
      <c r="P577" s="234"/>
      <c r="Q577" s="234"/>
      <c r="R577" s="234"/>
      <c r="S577" s="234"/>
      <c r="T577" s="235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36" t="s">
        <v>138</v>
      </c>
      <c r="AU577" s="236" t="s">
        <v>81</v>
      </c>
      <c r="AV577" s="13" t="s">
        <v>81</v>
      </c>
      <c r="AW577" s="13" t="s">
        <v>33</v>
      </c>
      <c r="AX577" s="13" t="s">
        <v>71</v>
      </c>
      <c r="AY577" s="236" t="s">
        <v>124</v>
      </c>
    </row>
    <row r="578" spans="1:51" s="13" customFormat="1" ht="12">
      <c r="A578" s="13"/>
      <c r="B578" s="226"/>
      <c r="C578" s="227"/>
      <c r="D578" s="219" t="s">
        <v>138</v>
      </c>
      <c r="E578" s="228" t="s">
        <v>19</v>
      </c>
      <c r="F578" s="229" t="s">
        <v>152</v>
      </c>
      <c r="G578" s="227"/>
      <c r="H578" s="230">
        <v>59.13</v>
      </c>
      <c r="I578" s="231"/>
      <c r="J578" s="227"/>
      <c r="K578" s="227"/>
      <c r="L578" s="232"/>
      <c r="M578" s="233"/>
      <c r="N578" s="234"/>
      <c r="O578" s="234"/>
      <c r="P578" s="234"/>
      <c r="Q578" s="234"/>
      <c r="R578" s="234"/>
      <c r="S578" s="234"/>
      <c r="T578" s="235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36" t="s">
        <v>138</v>
      </c>
      <c r="AU578" s="236" t="s">
        <v>81</v>
      </c>
      <c r="AV578" s="13" t="s">
        <v>81</v>
      </c>
      <c r="AW578" s="13" t="s">
        <v>33</v>
      </c>
      <c r="AX578" s="13" t="s">
        <v>71</v>
      </c>
      <c r="AY578" s="236" t="s">
        <v>124</v>
      </c>
    </row>
    <row r="579" spans="1:51" s="13" customFormat="1" ht="12">
      <c r="A579" s="13"/>
      <c r="B579" s="226"/>
      <c r="C579" s="227"/>
      <c r="D579" s="219" t="s">
        <v>138</v>
      </c>
      <c r="E579" s="228" t="s">
        <v>19</v>
      </c>
      <c r="F579" s="229" t="s">
        <v>153</v>
      </c>
      <c r="G579" s="227"/>
      <c r="H579" s="230">
        <v>44.276</v>
      </c>
      <c r="I579" s="231"/>
      <c r="J579" s="227"/>
      <c r="K579" s="227"/>
      <c r="L579" s="232"/>
      <c r="M579" s="233"/>
      <c r="N579" s="234"/>
      <c r="O579" s="234"/>
      <c r="P579" s="234"/>
      <c r="Q579" s="234"/>
      <c r="R579" s="234"/>
      <c r="S579" s="234"/>
      <c r="T579" s="235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36" t="s">
        <v>138</v>
      </c>
      <c r="AU579" s="236" t="s">
        <v>81</v>
      </c>
      <c r="AV579" s="13" t="s">
        <v>81</v>
      </c>
      <c r="AW579" s="13" t="s">
        <v>33</v>
      </c>
      <c r="AX579" s="13" t="s">
        <v>71</v>
      </c>
      <c r="AY579" s="236" t="s">
        <v>124</v>
      </c>
    </row>
    <row r="580" spans="1:51" s="14" customFormat="1" ht="12">
      <c r="A580" s="14"/>
      <c r="B580" s="237"/>
      <c r="C580" s="238"/>
      <c r="D580" s="219" t="s">
        <v>138</v>
      </c>
      <c r="E580" s="239" t="s">
        <v>19</v>
      </c>
      <c r="F580" s="240" t="s">
        <v>154</v>
      </c>
      <c r="G580" s="238"/>
      <c r="H580" s="241">
        <v>618.356</v>
      </c>
      <c r="I580" s="242"/>
      <c r="J580" s="238"/>
      <c r="K580" s="238"/>
      <c r="L580" s="243"/>
      <c r="M580" s="244"/>
      <c r="N580" s="245"/>
      <c r="O580" s="245"/>
      <c r="P580" s="245"/>
      <c r="Q580" s="245"/>
      <c r="R580" s="245"/>
      <c r="S580" s="245"/>
      <c r="T580" s="246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47" t="s">
        <v>138</v>
      </c>
      <c r="AU580" s="247" t="s">
        <v>81</v>
      </c>
      <c r="AV580" s="14" t="s">
        <v>132</v>
      </c>
      <c r="AW580" s="14" t="s">
        <v>33</v>
      </c>
      <c r="AX580" s="14" t="s">
        <v>79</v>
      </c>
      <c r="AY580" s="247" t="s">
        <v>124</v>
      </c>
    </row>
    <row r="581" spans="1:65" s="2" customFormat="1" ht="33" customHeight="1">
      <c r="A581" s="40"/>
      <c r="B581" s="41"/>
      <c r="C581" s="206" t="s">
        <v>856</v>
      </c>
      <c r="D581" s="206" t="s">
        <v>127</v>
      </c>
      <c r="E581" s="207" t="s">
        <v>857</v>
      </c>
      <c r="F581" s="208" t="s">
        <v>858</v>
      </c>
      <c r="G581" s="209" t="s">
        <v>130</v>
      </c>
      <c r="H581" s="210">
        <v>618.356</v>
      </c>
      <c r="I581" s="211"/>
      <c r="J581" s="212">
        <f>ROUND(I581*H581,2)</f>
        <v>0</v>
      </c>
      <c r="K581" s="208" t="s">
        <v>131</v>
      </c>
      <c r="L581" s="46"/>
      <c r="M581" s="213" t="s">
        <v>19</v>
      </c>
      <c r="N581" s="214" t="s">
        <v>42</v>
      </c>
      <c r="O581" s="86"/>
      <c r="P581" s="215">
        <f>O581*H581</f>
        <v>0</v>
      </c>
      <c r="Q581" s="215">
        <v>0.00028</v>
      </c>
      <c r="R581" s="215">
        <f>Q581*H581</f>
        <v>0.17313968</v>
      </c>
      <c r="S581" s="215">
        <v>0</v>
      </c>
      <c r="T581" s="216">
        <f>S581*H581</f>
        <v>0</v>
      </c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R581" s="217" t="s">
        <v>246</v>
      </c>
      <c r="AT581" s="217" t="s">
        <v>127</v>
      </c>
      <c r="AU581" s="217" t="s">
        <v>81</v>
      </c>
      <c r="AY581" s="19" t="s">
        <v>124</v>
      </c>
      <c r="BE581" s="218">
        <f>IF(N581="základní",J581,0)</f>
        <v>0</v>
      </c>
      <c r="BF581" s="218">
        <f>IF(N581="snížená",J581,0)</f>
        <v>0</v>
      </c>
      <c r="BG581" s="218">
        <f>IF(N581="zákl. přenesená",J581,0)</f>
        <v>0</v>
      </c>
      <c r="BH581" s="218">
        <f>IF(N581="sníž. přenesená",J581,0)</f>
        <v>0</v>
      </c>
      <c r="BI581" s="218">
        <f>IF(N581="nulová",J581,0)</f>
        <v>0</v>
      </c>
      <c r="BJ581" s="19" t="s">
        <v>79</v>
      </c>
      <c r="BK581" s="218">
        <f>ROUND(I581*H581,2)</f>
        <v>0</v>
      </c>
      <c r="BL581" s="19" t="s">
        <v>246</v>
      </c>
      <c r="BM581" s="217" t="s">
        <v>859</v>
      </c>
    </row>
    <row r="582" spans="1:47" s="2" customFormat="1" ht="12">
      <c r="A582" s="40"/>
      <c r="B582" s="41"/>
      <c r="C582" s="42"/>
      <c r="D582" s="219" t="s">
        <v>134</v>
      </c>
      <c r="E582" s="42"/>
      <c r="F582" s="220" t="s">
        <v>860</v>
      </c>
      <c r="G582" s="42"/>
      <c r="H582" s="42"/>
      <c r="I582" s="221"/>
      <c r="J582" s="42"/>
      <c r="K582" s="42"/>
      <c r="L582" s="46"/>
      <c r="M582" s="222"/>
      <c r="N582" s="223"/>
      <c r="O582" s="86"/>
      <c r="P582" s="86"/>
      <c r="Q582" s="86"/>
      <c r="R582" s="86"/>
      <c r="S582" s="86"/>
      <c r="T582" s="87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T582" s="19" t="s">
        <v>134</v>
      </c>
      <c r="AU582" s="19" t="s">
        <v>81</v>
      </c>
    </row>
    <row r="583" spans="1:47" s="2" customFormat="1" ht="12">
      <c r="A583" s="40"/>
      <c r="B583" s="41"/>
      <c r="C583" s="42"/>
      <c r="D583" s="224" t="s">
        <v>136</v>
      </c>
      <c r="E583" s="42"/>
      <c r="F583" s="225" t="s">
        <v>861</v>
      </c>
      <c r="G583" s="42"/>
      <c r="H583" s="42"/>
      <c r="I583" s="221"/>
      <c r="J583" s="42"/>
      <c r="K583" s="42"/>
      <c r="L583" s="46"/>
      <c r="M583" s="222"/>
      <c r="N583" s="223"/>
      <c r="O583" s="86"/>
      <c r="P583" s="86"/>
      <c r="Q583" s="86"/>
      <c r="R583" s="86"/>
      <c r="S583" s="86"/>
      <c r="T583" s="87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T583" s="19" t="s">
        <v>136</v>
      </c>
      <c r="AU583" s="19" t="s">
        <v>81</v>
      </c>
    </row>
    <row r="584" spans="1:51" s="13" customFormat="1" ht="12">
      <c r="A584" s="13"/>
      <c r="B584" s="226"/>
      <c r="C584" s="227"/>
      <c r="D584" s="219" t="s">
        <v>138</v>
      </c>
      <c r="E584" s="228" t="s">
        <v>19</v>
      </c>
      <c r="F584" s="229" t="s">
        <v>139</v>
      </c>
      <c r="G584" s="227"/>
      <c r="H584" s="230">
        <v>18.399</v>
      </c>
      <c r="I584" s="231"/>
      <c r="J584" s="227"/>
      <c r="K584" s="227"/>
      <c r="L584" s="232"/>
      <c r="M584" s="233"/>
      <c r="N584" s="234"/>
      <c r="O584" s="234"/>
      <c r="P584" s="234"/>
      <c r="Q584" s="234"/>
      <c r="R584" s="234"/>
      <c r="S584" s="234"/>
      <c r="T584" s="235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6" t="s">
        <v>138</v>
      </c>
      <c r="AU584" s="236" t="s">
        <v>81</v>
      </c>
      <c r="AV584" s="13" t="s">
        <v>81</v>
      </c>
      <c r="AW584" s="13" t="s">
        <v>33</v>
      </c>
      <c r="AX584" s="13" t="s">
        <v>71</v>
      </c>
      <c r="AY584" s="236" t="s">
        <v>124</v>
      </c>
    </row>
    <row r="585" spans="1:51" s="13" customFormat="1" ht="12">
      <c r="A585" s="13"/>
      <c r="B585" s="226"/>
      <c r="C585" s="227"/>
      <c r="D585" s="219" t="s">
        <v>138</v>
      </c>
      <c r="E585" s="228" t="s">
        <v>19</v>
      </c>
      <c r="F585" s="229" t="s">
        <v>140</v>
      </c>
      <c r="G585" s="227"/>
      <c r="H585" s="230">
        <v>28.497</v>
      </c>
      <c r="I585" s="231"/>
      <c r="J585" s="227"/>
      <c r="K585" s="227"/>
      <c r="L585" s="232"/>
      <c r="M585" s="233"/>
      <c r="N585" s="234"/>
      <c r="O585" s="234"/>
      <c r="P585" s="234"/>
      <c r="Q585" s="234"/>
      <c r="R585" s="234"/>
      <c r="S585" s="234"/>
      <c r="T585" s="235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36" t="s">
        <v>138</v>
      </c>
      <c r="AU585" s="236" t="s">
        <v>81</v>
      </c>
      <c r="AV585" s="13" t="s">
        <v>81</v>
      </c>
      <c r="AW585" s="13" t="s">
        <v>33</v>
      </c>
      <c r="AX585" s="13" t="s">
        <v>71</v>
      </c>
      <c r="AY585" s="236" t="s">
        <v>124</v>
      </c>
    </row>
    <row r="586" spans="1:51" s="13" customFormat="1" ht="12">
      <c r="A586" s="13"/>
      <c r="B586" s="226"/>
      <c r="C586" s="227"/>
      <c r="D586" s="219" t="s">
        <v>138</v>
      </c>
      <c r="E586" s="228" t="s">
        <v>19</v>
      </c>
      <c r="F586" s="229" t="s">
        <v>141</v>
      </c>
      <c r="G586" s="227"/>
      <c r="H586" s="230">
        <v>37.192</v>
      </c>
      <c r="I586" s="231"/>
      <c r="J586" s="227"/>
      <c r="K586" s="227"/>
      <c r="L586" s="232"/>
      <c r="M586" s="233"/>
      <c r="N586" s="234"/>
      <c r="O586" s="234"/>
      <c r="P586" s="234"/>
      <c r="Q586" s="234"/>
      <c r="R586" s="234"/>
      <c r="S586" s="234"/>
      <c r="T586" s="235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6" t="s">
        <v>138</v>
      </c>
      <c r="AU586" s="236" t="s">
        <v>81</v>
      </c>
      <c r="AV586" s="13" t="s">
        <v>81</v>
      </c>
      <c r="AW586" s="13" t="s">
        <v>33</v>
      </c>
      <c r="AX586" s="13" t="s">
        <v>71</v>
      </c>
      <c r="AY586" s="236" t="s">
        <v>124</v>
      </c>
    </row>
    <row r="587" spans="1:51" s="13" customFormat="1" ht="12">
      <c r="A587" s="13"/>
      <c r="B587" s="226"/>
      <c r="C587" s="227"/>
      <c r="D587" s="219" t="s">
        <v>138</v>
      </c>
      <c r="E587" s="228" t="s">
        <v>19</v>
      </c>
      <c r="F587" s="229" t="s">
        <v>142</v>
      </c>
      <c r="G587" s="227"/>
      <c r="H587" s="230">
        <v>29.644</v>
      </c>
      <c r="I587" s="231"/>
      <c r="J587" s="227"/>
      <c r="K587" s="227"/>
      <c r="L587" s="232"/>
      <c r="M587" s="233"/>
      <c r="N587" s="234"/>
      <c r="O587" s="234"/>
      <c r="P587" s="234"/>
      <c r="Q587" s="234"/>
      <c r="R587" s="234"/>
      <c r="S587" s="234"/>
      <c r="T587" s="235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36" t="s">
        <v>138</v>
      </c>
      <c r="AU587" s="236" t="s">
        <v>81</v>
      </c>
      <c r="AV587" s="13" t="s">
        <v>81</v>
      </c>
      <c r="AW587" s="13" t="s">
        <v>33</v>
      </c>
      <c r="AX587" s="13" t="s">
        <v>71</v>
      </c>
      <c r="AY587" s="236" t="s">
        <v>124</v>
      </c>
    </row>
    <row r="588" spans="1:51" s="13" customFormat="1" ht="12">
      <c r="A588" s="13"/>
      <c r="B588" s="226"/>
      <c r="C588" s="227"/>
      <c r="D588" s="219" t="s">
        <v>138</v>
      </c>
      <c r="E588" s="228" t="s">
        <v>19</v>
      </c>
      <c r="F588" s="229" t="s">
        <v>143</v>
      </c>
      <c r="G588" s="227"/>
      <c r="H588" s="230">
        <v>28.854</v>
      </c>
      <c r="I588" s="231"/>
      <c r="J588" s="227"/>
      <c r="K588" s="227"/>
      <c r="L588" s="232"/>
      <c r="M588" s="233"/>
      <c r="N588" s="234"/>
      <c r="O588" s="234"/>
      <c r="P588" s="234"/>
      <c r="Q588" s="234"/>
      <c r="R588" s="234"/>
      <c r="S588" s="234"/>
      <c r="T588" s="235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36" t="s">
        <v>138</v>
      </c>
      <c r="AU588" s="236" t="s">
        <v>81</v>
      </c>
      <c r="AV588" s="13" t="s">
        <v>81</v>
      </c>
      <c r="AW588" s="13" t="s">
        <v>33</v>
      </c>
      <c r="AX588" s="13" t="s">
        <v>71</v>
      </c>
      <c r="AY588" s="236" t="s">
        <v>124</v>
      </c>
    </row>
    <row r="589" spans="1:51" s="13" customFormat="1" ht="12">
      <c r="A589" s="13"/>
      <c r="B589" s="226"/>
      <c r="C589" s="227"/>
      <c r="D589" s="219" t="s">
        <v>138</v>
      </c>
      <c r="E589" s="228" t="s">
        <v>19</v>
      </c>
      <c r="F589" s="229" t="s">
        <v>144</v>
      </c>
      <c r="G589" s="227"/>
      <c r="H589" s="230">
        <v>29.313</v>
      </c>
      <c r="I589" s="231"/>
      <c r="J589" s="227"/>
      <c r="K589" s="227"/>
      <c r="L589" s="232"/>
      <c r="M589" s="233"/>
      <c r="N589" s="234"/>
      <c r="O589" s="234"/>
      <c r="P589" s="234"/>
      <c r="Q589" s="234"/>
      <c r="R589" s="234"/>
      <c r="S589" s="234"/>
      <c r="T589" s="235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36" t="s">
        <v>138</v>
      </c>
      <c r="AU589" s="236" t="s">
        <v>81</v>
      </c>
      <c r="AV589" s="13" t="s">
        <v>81</v>
      </c>
      <c r="AW589" s="13" t="s">
        <v>33</v>
      </c>
      <c r="AX589" s="13" t="s">
        <v>71</v>
      </c>
      <c r="AY589" s="236" t="s">
        <v>124</v>
      </c>
    </row>
    <row r="590" spans="1:51" s="13" customFormat="1" ht="12">
      <c r="A590" s="13"/>
      <c r="B590" s="226"/>
      <c r="C590" s="227"/>
      <c r="D590" s="219" t="s">
        <v>138</v>
      </c>
      <c r="E590" s="228" t="s">
        <v>19</v>
      </c>
      <c r="F590" s="229" t="s">
        <v>145</v>
      </c>
      <c r="G590" s="227"/>
      <c r="H590" s="230">
        <v>28.879</v>
      </c>
      <c r="I590" s="231"/>
      <c r="J590" s="227"/>
      <c r="K590" s="227"/>
      <c r="L590" s="232"/>
      <c r="M590" s="233"/>
      <c r="N590" s="234"/>
      <c r="O590" s="234"/>
      <c r="P590" s="234"/>
      <c r="Q590" s="234"/>
      <c r="R590" s="234"/>
      <c r="S590" s="234"/>
      <c r="T590" s="235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6" t="s">
        <v>138</v>
      </c>
      <c r="AU590" s="236" t="s">
        <v>81</v>
      </c>
      <c r="AV590" s="13" t="s">
        <v>81</v>
      </c>
      <c r="AW590" s="13" t="s">
        <v>33</v>
      </c>
      <c r="AX590" s="13" t="s">
        <v>71</v>
      </c>
      <c r="AY590" s="236" t="s">
        <v>124</v>
      </c>
    </row>
    <row r="591" spans="1:51" s="13" customFormat="1" ht="12">
      <c r="A591" s="13"/>
      <c r="B591" s="226"/>
      <c r="C591" s="227"/>
      <c r="D591" s="219" t="s">
        <v>138</v>
      </c>
      <c r="E591" s="228" t="s">
        <v>19</v>
      </c>
      <c r="F591" s="229" t="s">
        <v>146</v>
      </c>
      <c r="G591" s="227"/>
      <c r="H591" s="230">
        <v>29.338</v>
      </c>
      <c r="I591" s="231"/>
      <c r="J591" s="227"/>
      <c r="K591" s="227"/>
      <c r="L591" s="232"/>
      <c r="M591" s="233"/>
      <c r="N591" s="234"/>
      <c r="O591" s="234"/>
      <c r="P591" s="234"/>
      <c r="Q591" s="234"/>
      <c r="R591" s="234"/>
      <c r="S591" s="234"/>
      <c r="T591" s="235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6" t="s">
        <v>138</v>
      </c>
      <c r="AU591" s="236" t="s">
        <v>81</v>
      </c>
      <c r="AV591" s="13" t="s">
        <v>81</v>
      </c>
      <c r="AW591" s="13" t="s">
        <v>33</v>
      </c>
      <c r="AX591" s="13" t="s">
        <v>71</v>
      </c>
      <c r="AY591" s="236" t="s">
        <v>124</v>
      </c>
    </row>
    <row r="592" spans="1:51" s="13" customFormat="1" ht="12">
      <c r="A592" s="13"/>
      <c r="B592" s="226"/>
      <c r="C592" s="227"/>
      <c r="D592" s="219" t="s">
        <v>138</v>
      </c>
      <c r="E592" s="228" t="s">
        <v>19</v>
      </c>
      <c r="F592" s="229" t="s">
        <v>147</v>
      </c>
      <c r="G592" s="227"/>
      <c r="H592" s="230">
        <v>28.879</v>
      </c>
      <c r="I592" s="231"/>
      <c r="J592" s="227"/>
      <c r="K592" s="227"/>
      <c r="L592" s="232"/>
      <c r="M592" s="233"/>
      <c r="N592" s="234"/>
      <c r="O592" s="234"/>
      <c r="P592" s="234"/>
      <c r="Q592" s="234"/>
      <c r="R592" s="234"/>
      <c r="S592" s="234"/>
      <c r="T592" s="235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36" t="s">
        <v>138</v>
      </c>
      <c r="AU592" s="236" t="s">
        <v>81</v>
      </c>
      <c r="AV592" s="13" t="s">
        <v>81</v>
      </c>
      <c r="AW592" s="13" t="s">
        <v>33</v>
      </c>
      <c r="AX592" s="13" t="s">
        <v>71</v>
      </c>
      <c r="AY592" s="236" t="s">
        <v>124</v>
      </c>
    </row>
    <row r="593" spans="1:51" s="13" customFormat="1" ht="12">
      <c r="A593" s="13"/>
      <c r="B593" s="226"/>
      <c r="C593" s="227"/>
      <c r="D593" s="219" t="s">
        <v>138</v>
      </c>
      <c r="E593" s="228" t="s">
        <v>19</v>
      </c>
      <c r="F593" s="229" t="s">
        <v>148</v>
      </c>
      <c r="G593" s="227"/>
      <c r="H593" s="230">
        <v>29.338</v>
      </c>
      <c r="I593" s="231"/>
      <c r="J593" s="227"/>
      <c r="K593" s="227"/>
      <c r="L593" s="232"/>
      <c r="M593" s="233"/>
      <c r="N593" s="234"/>
      <c r="O593" s="234"/>
      <c r="P593" s="234"/>
      <c r="Q593" s="234"/>
      <c r="R593" s="234"/>
      <c r="S593" s="234"/>
      <c r="T593" s="235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36" t="s">
        <v>138</v>
      </c>
      <c r="AU593" s="236" t="s">
        <v>81</v>
      </c>
      <c r="AV593" s="13" t="s">
        <v>81</v>
      </c>
      <c r="AW593" s="13" t="s">
        <v>33</v>
      </c>
      <c r="AX593" s="13" t="s">
        <v>71</v>
      </c>
      <c r="AY593" s="236" t="s">
        <v>124</v>
      </c>
    </row>
    <row r="594" spans="1:51" s="13" customFormat="1" ht="12">
      <c r="A594" s="13"/>
      <c r="B594" s="226"/>
      <c r="C594" s="227"/>
      <c r="D594" s="219" t="s">
        <v>138</v>
      </c>
      <c r="E594" s="228" t="s">
        <v>19</v>
      </c>
      <c r="F594" s="229" t="s">
        <v>149</v>
      </c>
      <c r="G594" s="227"/>
      <c r="H594" s="230">
        <v>28.828</v>
      </c>
      <c r="I594" s="231"/>
      <c r="J594" s="227"/>
      <c r="K594" s="227"/>
      <c r="L594" s="232"/>
      <c r="M594" s="233"/>
      <c r="N594" s="234"/>
      <c r="O594" s="234"/>
      <c r="P594" s="234"/>
      <c r="Q594" s="234"/>
      <c r="R594" s="234"/>
      <c r="S594" s="234"/>
      <c r="T594" s="235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6" t="s">
        <v>138</v>
      </c>
      <c r="AU594" s="236" t="s">
        <v>81</v>
      </c>
      <c r="AV594" s="13" t="s">
        <v>81</v>
      </c>
      <c r="AW594" s="13" t="s">
        <v>33</v>
      </c>
      <c r="AX594" s="13" t="s">
        <v>71</v>
      </c>
      <c r="AY594" s="236" t="s">
        <v>124</v>
      </c>
    </row>
    <row r="595" spans="1:51" s="13" customFormat="1" ht="12">
      <c r="A595" s="13"/>
      <c r="B595" s="226"/>
      <c r="C595" s="227"/>
      <c r="D595" s="219" t="s">
        <v>138</v>
      </c>
      <c r="E595" s="228" t="s">
        <v>19</v>
      </c>
      <c r="F595" s="229" t="s">
        <v>150</v>
      </c>
      <c r="G595" s="227"/>
      <c r="H595" s="230">
        <v>28.828</v>
      </c>
      <c r="I595" s="231"/>
      <c r="J595" s="227"/>
      <c r="K595" s="227"/>
      <c r="L595" s="232"/>
      <c r="M595" s="233"/>
      <c r="N595" s="234"/>
      <c r="O595" s="234"/>
      <c r="P595" s="234"/>
      <c r="Q595" s="234"/>
      <c r="R595" s="234"/>
      <c r="S595" s="234"/>
      <c r="T595" s="235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36" t="s">
        <v>138</v>
      </c>
      <c r="AU595" s="236" t="s">
        <v>81</v>
      </c>
      <c r="AV595" s="13" t="s">
        <v>81</v>
      </c>
      <c r="AW595" s="13" t="s">
        <v>33</v>
      </c>
      <c r="AX595" s="13" t="s">
        <v>71</v>
      </c>
      <c r="AY595" s="236" t="s">
        <v>124</v>
      </c>
    </row>
    <row r="596" spans="1:51" s="13" customFormat="1" ht="12">
      <c r="A596" s="13"/>
      <c r="B596" s="226"/>
      <c r="C596" s="227"/>
      <c r="D596" s="219" t="s">
        <v>138</v>
      </c>
      <c r="E596" s="228" t="s">
        <v>19</v>
      </c>
      <c r="F596" s="229" t="s">
        <v>151</v>
      </c>
      <c r="G596" s="227"/>
      <c r="H596" s="230">
        <v>168.961</v>
      </c>
      <c r="I596" s="231"/>
      <c r="J596" s="227"/>
      <c r="K596" s="227"/>
      <c r="L596" s="232"/>
      <c r="M596" s="233"/>
      <c r="N596" s="234"/>
      <c r="O596" s="234"/>
      <c r="P596" s="234"/>
      <c r="Q596" s="234"/>
      <c r="R596" s="234"/>
      <c r="S596" s="234"/>
      <c r="T596" s="235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36" t="s">
        <v>138</v>
      </c>
      <c r="AU596" s="236" t="s">
        <v>81</v>
      </c>
      <c r="AV596" s="13" t="s">
        <v>81</v>
      </c>
      <c r="AW596" s="13" t="s">
        <v>33</v>
      </c>
      <c r="AX596" s="13" t="s">
        <v>71</v>
      </c>
      <c r="AY596" s="236" t="s">
        <v>124</v>
      </c>
    </row>
    <row r="597" spans="1:51" s="13" customFormat="1" ht="12">
      <c r="A597" s="13"/>
      <c r="B597" s="226"/>
      <c r="C597" s="227"/>
      <c r="D597" s="219" t="s">
        <v>138</v>
      </c>
      <c r="E597" s="228" t="s">
        <v>19</v>
      </c>
      <c r="F597" s="229" t="s">
        <v>152</v>
      </c>
      <c r="G597" s="227"/>
      <c r="H597" s="230">
        <v>59.13</v>
      </c>
      <c r="I597" s="231"/>
      <c r="J597" s="227"/>
      <c r="K597" s="227"/>
      <c r="L597" s="232"/>
      <c r="M597" s="233"/>
      <c r="N597" s="234"/>
      <c r="O597" s="234"/>
      <c r="P597" s="234"/>
      <c r="Q597" s="234"/>
      <c r="R597" s="234"/>
      <c r="S597" s="234"/>
      <c r="T597" s="235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6" t="s">
        <v>138</v>
      </c>
      <c r="AU597" s="236" t="s">
        <v>81</v>
      </c>
      <c r="AV597" s="13" t="s">
        <v>81</v>
      </c>
      <c r="AW597" s="13" t="s">
        <v>33</v>
      </c>
      <c r="AX597" s="13" t="s">
        <v>71</v>
      </c>
      <c r="AY597" s="236" t="s">
        <v>124</v>
      </c>
    </row>
    <row r="598" spans="1:51" s="13" customFormat="1" ht="12">
      <c r="A598" s="13"/>
      <c r="B598" s="226"/>
      <c r="C598" s="227"/>
      <c r="D598" s="219" t="s">
        <v>138</v>
      </c>
      <c r="E598" s="228" t="s">
        <v>19</v>
      </c>
      <c r="F598" s="229" t="s">
        <v>153</v>
      </c>
      <c r="G598" s="227"/>
      <c r="H598" s="230">
        <v>44.276</v>
      </c>
      <c r="I598" s="231"/>
      <c r="J598" s="227"/>
      <c r="K598" s="227"/>
      <c r="L598" s="232"/>
      <c r="M598" s="233"/>
      <c r="N598" s="234"/>
      <c r="O598" s="234"/>
      <c r="P598" s="234"/>
      <c r="Q598" s="234"/>
      <c r="R598" s="234"/>
      <c r="S598" s="234"/>
      <c r="T598" s="235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36" t="s">
        <v>138</v>
      </c>
      <c r="AU598" s="236" t="s">
        <v>81</v>
      </c>
      <c r="AV598" s="13" t="s">
        <v>81</v>
      </c>
      <c r="AW598" s="13" t="s">
        <v>33</v>
      </c>
      <c r="AX598" s="13" t="s">
        <v>71</v>
      </c>
      <c r="AY598" s="236" t="s">
        <v>124</v>
      </c>
    </row>
    <row r="599" spans="1:51" s="14" customFormat="1" ht="12">
      <c r="A599" s="14"/>
      <c r="B599" s="237"/>
      <c r="C599" s="238"/>
      <c r="D599" s="219" t="s">
        <v>138</v>
      </c>
      <c r="E599" s="239" t="s">
        <v>19</v>
      </c>
      <c r="F599" s="240" t="s">
        <v>154</v>
      </c>
      <c r="G599" s="238"/>
      <c r="H599" s="241">
        <v>618.356</v>
      </c>
      <c r="I599" s="242"/>
      <c r="J599" s="238"/>
      <c r="K599" s="238"/>
      <c r="L599" s="243"/>
      <c r="M599" s="244"/>
      <c r="N599" s="245"/>
      <c r="O599" s="245"/>
      <c r="P599" s="245"/>
      <c r="Q599" s="245"/>
      <c r="R599" s="245"/>
      <c r="S599" s="245"/>
      <c r="T599" s="246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47" t="s">
        <v>138</v>
      </c>
      <c r="AU599" s="247" t="s">
        <v>81</v>
      </c>
      <c r="AV599" s="14" t="s">
        <v>132</v>
      </c>
      <c r="AW599" s="14" t="s">
        <v>33</v>
      </c>
      <c r="AX599" s="14" t="s">
        <v>79</v>
      </c>
      <c r="AY599" s="247" t="s">
        <v>124</v>
      </c>
    </row>
    <row r="600" spans="1:65" s="2" customFormat="1" ht="33" customHeight="1">
      <c r="A600" s="40"/>
      <c r="B600" s="41"/>
      <c r="C600" s="206" t="s">
        <v>862</v>
      </c>
      <c r="D600" s="206" t="s">
        <v>127</v>
      </c>
      <c r="E600" s="207" t="s">
        <v>863</v>
      </c>
      <c r="F600" s="208" t="s">
        <v>864</v>
      </c>
      <c r="G600" s="209" t="s">
        <v>130</v>
      </c>
      <c r="H600" s="210">
        <v>618.356</v>
      </c>
      <c r="I600" s="211"/>
      <c r="J600" s="212">
        <f>ROUND(I600*H600,2)</f>
        <v>0</v>
      </c>
      <c r="K600" s="208" t="s">
        <v>131</v>
      </c>
      <c r="L600" s="46"/>
      <c r="M600" s="213" t="s">
        <v>19</v>
      </c>
      <c r="N600" s="214" t="s">
        <v>42</v>
      </c>
      <c r="O600" s="86"/>
      <c r="P600" s="215">
        <f>O600*H600</f>
        <v>0</v>
      </c>
      <c r="Q600" s="215">
        <v>2E-05</v>
      </c>
      <c r="R600" s="215">
        <f>Q600*H600</f>
        <v>0.01236712</v>
      </c>
      <c r="S600" s="215">
        <v>0</v>
      </c>
      <c r="T600" s="216">
        <f>S600*H600</f>
        <v>0</v>
      </c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R600" s="217" t="s">
        <v>246</v>
      </c>
      <c r="AT600" s="217" t="s">
        <v>127</v>
      </c>
      <c r="AU600" s="217" t="s">
        <v>81</v>
      </c>
      <c r="AY600" s="19" t="s">
        <v>124</v>
      </c>
      <c r="BE600" s="218">
        <f>IF(N600="základní",J600,0)</f>
        <v>0</v>
      </c>
      <c r="BF600" s="218">
        <f>IF(N600="snížená",J600,0)</f>
        <v>0</v>
      </c>
      <c r="BG600" s="218">
        <f>IF(N600="zákl. přenesená",J600,0)</f>
        <v>0</v>
      </c>
      <c r="BH600" s="218">
        <f>IF(N600="sníž. přenesená",J600,0)</f>
        <v>0</v>
      </c>
      <c r="BI600" s="218">
        <f>IF(N600="nulová",J600,0)</f>
        <v>0</v>
      </c>
      <c r="BJ600" s="19" t="s">
        <v>79</v>
      </c>
      <c r="BK600" s="218">
        <f>ROUND(I600*H600,2)</f>
        <v>0</v>
      </c>
      <c r="BL600" s="19" t="s">
        <v>246</v>
      </c>
      <c r="BM600" s="217" t="s">
        <v>865</v>
      </c>
    </row>
    <row r="601" spans="1:47" s="2" customFormat="1" ht="12">
      <c r="A601" s="40"/>
      <c r="B601" s="41"/>
      <c r="C601" s="42"/>
      <c r="D601" s="219" t="s">
        <v>134</v>
      </c>
      <c r="E601" s="42"/>
      <c r="F601" s="220" t="s">
        <v>866</v>
      </c>
      <c r="G601" s="42"/>
      <c r="H601" s="42"/>
      <c r="I601" s="221"/>
      <c r="J601" s="42"/>
      <c r="K601" s="42"/>
      <c r="L601" s="46"/>
      <c r="M601" s="222"/>
      <c r="N601" s="223"/>
      <c r="O601" s="86"/>
      <c r="P601" s="86"/>
      <c r="Q601" s="86"/>
      <c r="R601" s="86"/>
      <c r="S601" s="86"/>
      <c r="T601" s="87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T601" s="19" t="s">
        <v>134</v>
      </c>
      <c r="AU601" s="19" t="s">
        <v>81</v>
      </c>
    </row>
    <row r="602" spans="1:47" s="2" customFormat="1" ht="12">
      <c r="A602" s="40"/>
      <c r="B602" s="41"/>
      <c r="C602" s="42"/>
      <c r="D602" s="224" t="s">
        <v>136</v>
      </c>
      <c r="E602" s="42"/>
      <c r="F602" s="225" t="s">
        <v>867</v>
      </c>
      <c r="G602" s="42"/>
      <c r="H602" s="42"/>
      <c r="I602" s="221"/>
      <c r="J602" s="42"/>
      <c r="K602" s="42"/>
      <c r="L602" s="46"/>
      <c r="M602" s="222"/>
      <c r="N602" s="223"/>
      <c r="O602" s="86"/>
      <c r="P602" s="86"/>
      <c r="Q602" s="86"/>
      <c r="R602" s="86"/>
      <c r="S602" s="86"/>
      <c r="T602" s="87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T602" s="19" t="s">
        <v>136</v>
      </c>
      <c r="AU602" s="19" t="s">
        <v>81</v>
      </c>
    </row>
    <row r="603" spans="1:63" s="12" customFormat="1" ht="25.9" customHeight="1">
      <c r="A603" s="12"/>
      <c r="B603" s="190"/>
      <c r="C603" s="191"/>
      <c r="D603" s="192" t="s">
        <v>70</v>
      </c>
      <c r="E603" s="193" t="s">
        <v>868</v>
      </c>
      <c r="F603" s="193" t="s">
        <v>869</v>
      </c>
      <c r="G603" s="191"/>
      <c r="H603" s="191"/>
      <c r="I603" s="194"/>
      <c r="J603" s="195">
        <f>BK603</f>
        <v>0</v>
      </c>
      <c r="K603" s="191"/>
      <c r="L603" s="196"/>
      <c r="M603" s="197"/>
      <c r="N603" s="198"/>
      <c r="O603" s="198"/>
      <c r="P603" s="199">
        <f>SUM(P604:P619)</f>
        <v>0</v>
      </c>
      <c r="Q603" s="198"/>
      <c r="R603" s="199">
        <f>SUM(R604:R619)</f>
        <v>0</v>
      </c>
      <c r="S603" s="198"/>
      <c r="T603" s="200">
        <f>SUM(T604:T619)</f>
        <v>0</v>
      </c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R603" s="201" t="s">
        <v>132</v>
      </c>
      <c r="AT603" s="202" t="s">
        <v>70</v>
      </c>
      <c r="AU603" s="202" t="s">
        <v>71</v>
      </c>
      <c r="AY603" s="201" t="s">
        <v>124</v>
      </c>
      <c r="BK603" s="203">
        <f>SUM(BK604:BK619)</f>
        <v>0</v>
      </c>
    </row>
    <row r="604" spans="1:65" s="2" customFormat="1" ht="21.75" customHeight="1">
      <c r="A604" s="40"/>
      <c r="B604" s="41"/>
      <c r="C604" s="206" t="s">
        <v>870</v>
      </c>
      <c r="D604" s="206" t="s">
        <v>127</v>
      </c>
      <c r="E604" s="207" t="s">
        <v>871</v>
      </c>
      <c r="F604" s="208" t="s">
        <v>872</v>
      </c>
      <c r="G604" s="209" t="s">
        <v>873</v>
      </c>
      <c r="H604" s="210">
        <v>80</v>
      </c>
      <c r="I604" s="211"/>
      <c r="J604" s="212">
        <f>ROUND(I604*H604,2)</f>
        <v>0</v>
      </c>
      <c r="K604" s="208" t="s">
        <v>131</v>
      </c>
      <c r="L604" s="46"/>
      <c r="M604" s="213" t="s">
        <v>19</v>
      </c>
      <c r="N604" s="214" t="s">
        <v>42</v>
      </c>
      <c r="O604" s="86"/>
      <c r="P604" s="215">
        <f>O604*H604</f>
        <v>0</v>
      </c>
      <c r="Q604" s="215">
        <v>0</v>
      </c>
      <c r="R604" s="215">
        <f>Q604*H604</f>
        <v>0</v>
      </c>
      <c r="S604" s="215">
        <v>0</v>
      </c>
      <c r="T604" s="216">
        <f>S604*H604</f>
        <v>0</v>
      </c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R604" s="217" t="s">
        <v>874</v>
      </c>
      <c r="AT604" s="217" t="s">
        <v>127</v>
      </c>
      <c r="AU604" s="217" t="s">
        <v>79</v>
      </c>
      <c r="AY604" s="19" t="s">
        <v>124</v>
      </c>
      <c r="BE604" s="218">
        <f>IF(N604="základní",J604,0)</f>
        <v>0</v>
      </c>
      <c r="BF604" s="218">
        <f>IF(N604="snížená",J604,0)</f>
        <v>0</v>
      </c>
      <c r="BG604" s="218">
        <f>IF(N604="zákl. přenesená",J604,0)</f>
        <v>0</v>
      </c>
      <c r="BH604" s="218">
        <f>IF(N604="sníž. přenesená",J604,0)</f>
        <v>0</v>
      </c>
      <c r="BI604" s="218">
        <f>IF(N604="nulová",J604,0)</f>
        <v>0</v>
      </c>
      <c r="BJ604" s="19" t="s">
        <v>79</v>
      </c>
      <c r="BK604" s="218">
        <f>ROUND(I604*H604,2)</f>
        <v>0</v>
      </c>
      <c r="BL604" s="19" t="s">
        <v>874</v>
      </c>
      <c r="BM604" s="217" t="s">
        <v>875</v>
      </c>
    </row>
    <row r="605" spans="1:47" s="2" customFormat="1" ht="12">
      <c r="A605" s="40"/>
      <c r="B605" s="41"/>
      <c r="C605" s="42"/>
      <c r="D605" s="219" t="s">
        <v>134</v>
      </c>
      <c r="E605" s="42"/>
      <c r="F605" s="220" t="s">
        <v>876</v>
      </c>
      <c r="G605" s="42"/>
      <c r="H605" s="42"/>
      <c r="I605" s="221"/>
      <c r="J605" s="42"/>
      <c r="K605" s="42"/>
      <c r="L605" s="46"/>
      <c r="M605" s="222"/>
      <c r="N605" s="223"/>
      <c r="O605" s="86"/>
      <c r="P605" s="86"/>
      <c r="Q605" s="86"/>
      <c r="R605" s="86"/>
      <c r="S605" s="86"/>
      <c r="T605" s="87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T605" s="19" t="s">
        <v>134</v>
      </c>
      <c r="AU605" s="19" t="s">
        <v>79</v>
      </c>
    </row>
    <row r="606" spans="1:47" s="2" customFormat="1" ht="12">
      <c r="A606" s="40"/>
      <c r="B606" s="41"/>
      <c r="C606" s="42"/>
      <c r="D606" s="224" t="s">
        <v>136</v>
      </c>
      <c r="E606" s="42"/>
      <c r="F606" s="225" t="s">
        <v>877</v>
      </c>
      <c r="G606" s="42"/>
      <c r="H606" s="42"/>
      <c r="I606" s="221"/>
      <c r="J606" s="42"/>
      <c r="K606" s="42"/>
      <c r="L606" s="46"/>
      <c r="M606" s="222"/>
      <c r="N606" s="223"/>
      <c r="O606" s="86"/>
      <c r="P606" s="86"/>
      <c r="Q606" s="86"/>
      <c r="R606" s="86"/>
      <c r="S606" s="86"/>
      <c r="T606" s="87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T606" s="19" t="s">
        <v>136</v>
      </c>
      <c r="AU606" s="19" t="s">
        <v>79</v>
      </c>
    </row>
    <row r="607" spans="1:51" s="15" customFormat="1" ht="12">
      <c r="A607" s="15"/>
      <c r="B607" s="248"/>
      <c r="C607" s="249"/>
      <c r="D607" s="219" t="s">
        <v>138</v>
      </c>
      <c r="E607" s="250" t="s">
        <v>19</v>
      </c>
      <c r="F607" s="251" t="s">
        <v>878</v>
      </c>
      <c r="G607" s="249"/>
      <c r="H607" s="250" t="s">
        <v>19</v>
      </c>
      <c r="I607" s="252"/>
      <c r="J607" s="249"/>
      <c r="K607" s="249"/>
      <c r="L607" s="253"/>
      <c r="M607" s="254"/>
      <c r="N607" s="255"/>
      <c r="O607" s="255"/>
      <c r="P607" s="255"/>
      <c r="Q607" s="255"/>
      <c r="R607" s="255"/>
      <c r="S607" s="255"/>
      <c r="T607" s="256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257" t="s">
        <v>138</v>
      </c>
      <c r="AU607" s="257" t="s">
        <v>79</v>
      </c>
      <c r="AV607" s="15" t="s">
        <v>79</v>
      </c>
      <c r="AW607" s="15" t="s">
        <v>33</v>
      </c>
      <c r="AX607" s="15" t="s">
        <v>71</v>
      </c>
      <c r="AY607" s="257" t="s">
        <v>124</v>
      </c>
    </row>
    <row r="608" spans="1:51" s="15" customFormat="1" ht="12">
      <c r="A608" s="15"/>
      <c r="B608" s="248"/>
      <c r="C608" s="249"/>
      <c r="D608" s="219" t="s">
        <v>138</v>
      </c>
      <c r="E608" s="250" t="s">
        <v>19</v>
      </c>
      <c r="F608" s="251" t="s">
        <v>879</v>
      </c>
      <c r="G608" s="249"/>
      <c r="H608" s="250" t="s">
        <v>19</v>
      </c>
      <c r="I608" s="252"/>
      <c r="J608" s="249"/>
      <c r="K608" s="249"/>
      <c r="L608" s="253"/>
      <c r="M608" s="254"/>
      <c r="N608" s="255"/>
      <c r="O608" s="255"/>
      <c r="P608" s="255"/>
      <c r="Q608" s="255"/>
      <c r="R608" s="255"/>
      <c r="S608" s="255"/>
      <c r="T608" s="256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T608" s="257" t="s">
        <v>138</v>
      </c>
      <c r="AU608" s="257" t="s">
        <v>79</v>
      </c>
      <c r="AV608" s="15" t="s">
        <v>79</v>
      </c>
      <c r="AW608" s="15" t="s">
        <v>33</v>
      </c>
      <c r="AX608" s="15" t="s">
        <v>71</v>
      </c>
      <c r="AY608" s="257" t="s">
        <v>124</v>
      </c>
    </row>
    <row r="609" spans="1:51" s="13" customFormat="1" ht="12">
      <c r="A609" s="13"/>
      <c r="B609" s="226"/>
      <c r="C609" s="227"/>
      <c r="D609" s="219" t="s">
        <v>138</v>
      </c>
      <c r="E609" s="228" t="s">
        <v>19</v>
      </c>
      <c r="F609" s="229" t="s">
        <v>661</v>
      </c>
      <c r="G609" s="227"/>
      <c r="H609" s="230">
        <v>80</v>
      </c>
      <c r="I609" s="231"/>
      <c r="J609" s="227"/>
      <c r="K609" s="227"/>
      <c r="L609" s="232"/>
      <c r="M609" s="233"/>
      <c r="N609" s="234"/>
      <c r="O609" s="234"/>
      <c r="P609" s="234"/>
      <c r="Q609" s="234"/>
      <c r="R609" s="234"/>
      <c r="S609" s="234"/>
      <c r="T609" s="235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36" t="s">
        <v>138</v>
      </c>
      <c r="AU609" s="236" t="s">
        <v>79</v>
      </c>
      <c r="AV609" s="13" t="s">
        <v>81</v>
      </c>
      <c r="AW609" s="13" t="s">
        <v>33</v>
      </c>
      <c r="AX609" s="13" t="s">
        <v>79</v>
      </c>
      <c r="AY609" s="236" t="s">
        <v>124</v>
      </c>
    </row>
    <row r="610" spans="1:65" s="2" customFormat="1" ht="16.5" customHeight="1">
      <c r="A610" s="40"/>
      <c r="B610" s="41"/>
      <c r="C610" s="206" t="s">
        <v>880</v>
      </c>
      <c r="D610" s="206" t="s">
        <v>127</v>
      </c>
      <c r="E610" s="207" t="s">
        <v>881</v>
      </c>
      <c r="F610" s="208" t="s">
        <v>882</v>
      </c>
      <c r="G610" s="209" t="s">
        <v>873</v>
      </c>
      <c r="H610" s="210">
        <v>40</v>
      </c>
      <c r="I610" s="211"/>
      <c r="J610" s="212">
        <f>ROUND(I610*H610,2)</f>
        <v>0</v>
      </c>
      <c r="K610" s="208" t="s">
        <v>131</v>
      </c>
      <c r="L610" s="46"/>
      <c r="M610" s="213" t="s">
        <v>19</v>
      </c>
      <c r="N610" s="214" t="s">
        <v>42</v>
      </c>
      <c r="O610" s="86"/>
      <c r="P610" s="215">
        <f>O610*H610</f>
        <v>0</v>
      </c>
      <c r="Q610" s="215">
        <v>0</v>
      </c>
      <c r="R610" s="215">
        <f>Q610*H610</f>
        <v>0</v>
      </c>
      <c r="S610" s="215">
        <v>0</v>
      </c>
      <c r="T610" s="216">
        <f>S610*H610</f>
        <v>0</v>
      </c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R610" s="217" t="s">
        <v>874</v>
      </c>
      <c r="AT610" s="217" t="s">
        <v>127</v>
      </c>
      <c r="AU610" s="217" t="s">
        <v>79</v>
      </c>
      <c r="AY610" s="19" t="s">
        <v>124</v>
      </c>
      <c r="BE610" s="218">
        <f>IF(N610="základní",J610,0)</f>
        <v>0</v>
      </c>
      <c r="BF610" s="218">
        <f>IF(N610="snížená",J610,0)</f>
        <v>0</v>
      </c>
      <c r="BG610" s="218">
        <f>IF(N610="zákl. přenesená",J610,0)</f>
        <v>0</v>
      </c>
      <c r="BH610" s="218">
        <f>IF(N610="sníž. přenesená",J610,0)</f>
        <v>0</v>
      </c>
      <c r="BI610" s="218">
        <f>IF(N610="nulová",J610,0)</f>
        <v>0</v>
      </c>
      <c r="BJ610" s="19" t="s">
        <v>79</v>
      </c>
      <c r="BK610" s="218">
        <f>ROUND(I610*H610,2)</f>
        <v>0</v>
      </c>
      <c r="BL610" s="19" t="s">
        <v>874</v>
      </c>
      <c r="BM610" s="217" t="s">
        <v>883</v>
      </c>
    </row>
    <row r="611" spans="1:47" s="2" customFormat="1" ht="12">
      <c r="A611" s="40"/>
      <c r="B611" s="41"/>
      <c r="C611" s="42"/>
      <c r="D611" s="219" t="s">
        <v>134</v>
      </c>
      <c r="E611" s="42"/>
      <c r="F611" s="220" t="s">
        <v>884</v>
      </c>
      <c r="G611" s="42"/>
      <c r="H611" s="42"/>
      <c r="I611" s="221"/>
      <c r="J611" s="42"/>
      <c r="K611" s="42"/>
      <c r="L611" s="46"/>
      <c r="M611" s="222"/>
      <c r="N611" s="223"/>
      <c r="O611" s="86"/>
      <c r="P611" s="86"/>
      <c r="Q611" s="86"/>
      <c r="R611" s="86"/>
      <c r="S611" s="86"/>
      <c r="T611" s="87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T611" s="19" t="s">
        <v>134</v>
      </c>
      <c r="AU611" s="19" t="s">
        <v>79</v>
      </c>
    </row>
    <row r="612" spans="1:47" s="2" customFormat="1" ht="12">
      <c r="A612" s="40"/>
      <c r="B612" s="41"/>
      <c r="C612" s="42"/>
      <c r="D612" s="224" t="s">
        <v>136</v>
      </c>
      <c r="E612" s="42"/>
      <c r="F612" s="225" t="s">
        <v>885</v>
      </c>
      <c r="G612" s="42"/>
      <c r="H612" s="42"/>
      <c r="I612" s="221"/>
      <c r="J612" s="42"/>
      <c r="K612" s="42"/>
      <c r="L612" s="46"/>
      <c r="M612" s="222"/>
      <c r="N612" s="223"/>
      <c r="O612" s="86"/>
      <c r="P612" s="86"/>
      <c r="Q612" s="86"/>
      <c r="R612" s="86"/>
      <c r="S612" s="86"/>
      <c r="T612" s="87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T612" s="19" t="s">
        <v>136</v>
      </c>
      <c r="AU612" s="19" t="s">
        <v>79</v>
      </c>
    </row>
    <row r="613" spans="1:51" s="15" customFormat="1" ht="12">
      <c r="A613" s="15"/>
      <c r="B613" s="248"/>
      <c r="C613" s="249"/>
      <c r="D613" s="219" t="s">
        <v>138</v>
      </c>
      <c r="E613" s="250" t="s">
        <v>19</v>
      </c>
      <c r="F613" s="251" t="s">
        <v>886</v>
      </c>
      <c r="G613" s="249"/>
      <c r="H613" s="250" t="s">
        <v>19</v>
      </c>
      <c r="I613" s="252"/>
      <c r="J613" s="249"/>
      <c r="K613" s="249"/>
      <c r="L613" s="253"/>
      <c r="M613" s="254"/>
      <c r="N613" s="255"/>
      <c r="O613" s="255"/>
      <c r="P613" s="255"/>
      <c r="Q613" s="255"/>
      <c r="R613" s="255"/>
      <c r="S613" s="255"/>
      <c r="T613" s="256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T613" s="257" t="s">
        <v>138</v>
      </c>
      <c r="AU613" s="257" t="s">
        <v>79</v>
      </c>
      <c r="AV613" s="15" t="s">
        <v>79</v>
      </c>
      <c r="AW613" s="15" t="s">
        <v>33</v>
      </c>
      <c r="AX613" s="15" t="s">
        <v>71</v>
      </c>
      <c r="AY613" s="257" t="s">
        <v>124</v>
      </c>
    </row>
    <row r="614" spans="1:51" s="13" customFormat="1" ht="12">
      <c r="A614" s="13"/>
      <c r="B614" s="226"/>
      <c r="C614" s="227"/>
      <c r="D614" s="219" t="s">
        <v>138</v>
      </c>
      <c r="E614" s="228" t="s">
        <v>19</v>
      </c>
      <c r="F614" s="229" t="s">
        <v>386</v>
      </c>
      <c r="G614" s="227"/>
      <c r="H614" s="230">
        <v>40</v>
      </c>
      <c r="I614" s="231"/>
      <c r="J614" s="227"/>
      <c r="K614" s="227"/>
      <c r="L614" s="232"/>
      <c r="M614" s="233"/>
      <c r="N614" s="234"/>
      <c r="O614" s="234"/>
      <c r="P614" s="234"/>
      <c r="Q614" s="234"/>
      <c r="R614" s="234"/>
      <c r="S614" s="234"/>
      <c r="T614" s="235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36" t="s">
        <v>138</v>
      </c>
      <c r="AU614" s="236" t="s">
        <v>79</v>
      </c>
      <c r="AV614" s="13" t="s">
        <v>81</v>
      </c>
      <c r="AW614" s="13" t="s">
        <v>33</v>
      </c>
      <c r="AX614" s="13" t="s">
        <v>79</v>
      </c>
      <c r="AY614" s="236" t="s">
        <v>124</v>
      </c>
    </row>
    <row r="615" spans="1:65" s="2" customFormat="1" ht="16.5" customHeight="1">
      <c r="A615" s="40"/>
      <c r="B615" s="41"/>
      <c r="C615" s="206" t="s">
        <v>887</v>
      </c>
      <c r="D615" s="206" t="s">
        <v>127</v>
      </c>
      <c r="E615" s="207" t="s">
        <v>888</v>
      </c>
      <c r="F615" s="208" t="s">
        <v>889</v>
      </c>
      <c r="G615" s="209" t="s">
        <v>873</v>
      </c>
      <c r="H615" s="210">
        <v>12</v>
      </c>
      <c r="I615" s="211"/>
      <c r="J615" s="212">
        <f>ROUND(I615*H615,2)</f>
        <v>0</v>
      </c>
      <c r="K615" s="208" t="s">
        <v>131</v>
      </c>
      <c r="L615" s="46"/>
      <c r="M615" s="213" t="s">
        <v>19</v>
      </c>
      <c r="N615" s="214" t="s">
        <v>42</v>
      </c>
      <c r="O615" s="86"/>
      <c r="P615" s="215">
        <f>O615*H615</f>
        <v>0</v>
      </c>
      <c r="Q615" s="215">
        <v>0</v>
      </c>
      <c r="R615" s="215">
        <f>Q615*H615</f>
        <v>0</v>
      </c>
      <c r="S615" s="215">
        <v>0</v>
      </c>
      <c r="T615" s="216">
        <f>S615*H615</f>
        <v>0</v>
      </c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R615" s="217" t="s">
        <v>874</v>
      </c>
      <c r="AT615" s="217" t="s">
        <v>127</v>
      </c>
      <c r="AU615" s="217" t="s">
        <v>79</v>
      </c>
      <c r="AY615" s="19" t="s">
        <v>124</v>
      </c>
      <c r="BE615" s="218">
        <f>IF(N615="základní",J615,0)</f>
        <v>0</v>
      </c>
      <c r="BF615" s="218">
        <f>IF(N615="snížená",J615,0)</f>
        <v>0</v>
      </c>
      <c r="BG615" s="218">
        <f>IF(N615="zákl. přenesená",J615,0)</f>
        <v>0</v>
      </c>
      <c r="BH615" s="218">
        <f>IF(N615="sníž. přenesená",J615,0)</f>
        <v>0</v>
      </c>
      <c r="BI615" s="218">
        <f>IF(N615="nulová",J615,0)</f>
        <v>0</v>
      </c>
      <c r="BJ615" s="19" t="s">
        <v>79</v>
      </c>
      <c r="BK615" s="218">
        <f>ROUND(I615*H615,2)</f>
        <v>0</v>
      </c>
      <c r="BL615" s="19" t="s">
        <v>874</v>
      </c>
      <c r="BM615" s="217" t="s">
        <v>890</v>
      </c>
    </row>
    <row r="616" spans="1:47" s="2" customFormat="1" ht="12">
      <c r="A616" s="40"/>
      <c r="B616" s="41"/>
      <c r="C616" s="42"/>
      <c r="D616" s="219" t="s">
        <v>134</v>
      </c>
      <c r="E616" s="42"/>
      <c r="F616" s="220" t="s">
        <v>891</v>
      </c>
      <c r="G616" s="42"/>
      <c r="H616" s="42"/>
      <c r="I616" s="221"/>
      <c r="J616" s="42"/>
      <c r="K616" s="42"/>
      <c r="L616" s="46"/>
      <c r="M616" s="222"/>
      <c r="N616" s="223"/>
      <c r="O616" s="86"/>
      <c r="P616" s="86"/>
      <c r="Q616" s="86"/>
      <c r="R616" s="86"/>
      <c r="S616" s="86"/>
      <c r="T616" s="87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T616" s="19" t="s">
        <v>134</v>
      </c>
      <c r="AU616" s="19" t="s">
        <v>79</v>
      </c>
    </row>
    <row r="617" spans="1:47" s="2" customFormat="1" ht="12">
      <c r="A617" s="40"/>
      <c r="B617" s="41"/>
      <c r="C617" s="42"/>
      <c r="D617" s="224" t="s">
        <v>136</v>
      </c>
      <c r="E617" s="42"/>
      <c r="F617" s="225" t="s">
        <v>892</v>
      </c>
      <c r="G617" s="42"/>
      <c r="H617" s="42"/>
      <c r="I617" s="221"/>
      <c r="J617" s="42"/>
      <c r="K617" s="42"/>
      <c r="L617" s="46"/>
      <c r="M617" s="222"/>
      <c r="N617" s="223"/>
      <c r="O617" s="86"/>
      <c r="P617" s="86"/>
      <c r="Q617" s="86"/>
      <c r="R617" s="86"/>
      <c r="S617" s="86"/>
      <c r="T617" s="87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T617" s="19" t="s">
        <v>136</v>
      </c>
      <c r="AU617" s="19" t="s">
        <v>79</v>
      </c>
    </row>
    <row r="618" spans="1:51" s="15" customFormat="1" ht="12">
      <c r="A618" s="15"/>
      <c r="B618" s="248"/>
      <c r="C618" s="249"/>
      <c r="D618" s="219" t="s">
        <v>138</v>
      </c>
      <c r="E618" s="250" t="s">
        <v>19</v>
      </c>
      <c r="F618" s="251" t="s">
        <v>893</v>
      </c>
      <c r="G618" s="249"/>
      <c r="H618" s="250" t="s">
        <v>19</v>
      </c>
      <c r="I618" s="252"/>
      <c r="J618" s="249"/>
      <c r="K618" s="249"/>
      <c r="L618" s="253"/>
      <c r="M618" s="254"/>
      <c r="N618" s="255"/>
      <c r="O618" s="255"/>
      <c r="P618" s="255"/>
      <c r="Q618" s="255"/>
      <c r="R618" s="255"/>
      <c r="S618" s="255"/>
      <c r="T618" s="256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T618" s="257" t="s">
        <v>138</v>
      </c>
      <c r="AU618" s="257" t="s">
        <v>79</v>
      </c>
      <c r="AV618" s="15" t="s">
        <v>79</v>
      </c>
      <c r="AW618" s="15" t="s">
        <v>33</v>
      </c>
      <c r="AX618" s="15" t="s">
        <v>71</v>
      </c>
      <c r="AY618" s="257" t="s">
        <v>124</v>
      </c>
    </row>
    <row r="619" spans="1:51" s="13" customFormat="1" ht="12">
      <c r="A619" s="13"/>
      <c r="B619" s="226"/>
      <c r="C619" s="227"/>
      <c r="D619" s="219" t="s">
        <v>138</v>
      </c>
      <c r="E619" s="228" t="s">
        <v>19</v>
      </c>
      <c r="F619" s="229" t="s">
        <v>8</v>
      </c>
      <c r="G619" s="227"/>
      <c r="H619" s="230">
        <v>12</v>
      </c>
      <c r="I619" s="231"/>
      <c r="J619" s="227"/>
      <c r="K619" s="227"/>
      <c r="L619" s="232"/>
      <c r="M619" s="269"/>
      <c r="N619" s="270"/>
      <c r="O619" s="270"/>
      <c r="P619" s="270"/>
      <c r="Q619" s="270"/>
      <c r="R619" s="270"/>
      <c r="S619" s="270"/>
      <c r="T619" s="271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36" t="s">
        <v>138</v>
      </c>
      <c r="AU619" s="236" t="s">
        <v>79</v>
      </c>
      <c r="AV619" s="13" t="s">
        <v>81</v>
      </c>
      <c r="AW619" s="13" t="s">
        <v>33</v>
      </c>
      <c r="AX619" s="13" t="s">
        <v>79</v>
      </c>
      <c r="AY619" s="236" t="s">
        <v>124</v>
      </c>
    </row>
    <row r="620" spans="1:31" s="2" customFormat="1" ht="6.95" customHeight="1">
      <c r="A620" s="40"/>
      <c r="B620" s="61"/>
      <c r="C620" s="62"/>
      <c r="D620" s="62"/>
      <c r="E620" s="62"/>
      <c r="F620" s="62"/>
      <c r="G620" s="62"/>
      <c r="H620" s="62"/>
      <c r="I620" s="62"/>
      <c r="J620" s="62"/>
      <c r="K620" s="62"/>
      <c r="L620" s="46"/>
      <c r="M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</row>
  </sheetData>
  <sheetProtection password="CC35" sheet="1" objects="1" scenarios="1" formatColumns="0" formatRows="0" autoFilter="0"/>
  <autoFilter ref="C92:K619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hyperlinks>
    <hyperlink ref="F98" r:id="rId1" display="https://podminky.urs.cz/item/CS_URS_2024_01/612325416"/>
    <hyperlink ref="F117" r:id="rId2" display="https://podminky.urs.cz/item/CS_URS_2024_01/632452515"/>
    <hyperlink ref="F123" r:id="rId3" display="https://podminky.urs.cz/item/CS_URS_2024_01/941111131"/>
    <hyperlink ref="F126" r:id="rId4" display="https://podminky.urs.cz/item/CS_URS_2024_01/941111231"/>
    <hyperlink ref="F130" r:id="rId5" display="https://podminky.urs.cz/item/CS_URS_2024_01/941111831"/>
    <hyperlink ref="F133" r:id="rId6" display="https://podminky.urs.cz/item/CS_URS_2024_01/949101111"/>
    <hyperlink ref="F136" r:id="rId7" display="https://podminky.urs.cz/item/CS_URS_2024_01/949101112"/>
    <hyperlink ref="F139" r:id="rId8" display="https://podminky.urs.cz/item/CS_URS_2024_01/952901111"/>
    <hyperlink ref="F142" r:id="rId9" display="https://podminky.urs.cz/item/CS_URS_2024_01/985323111"/>
    <hyperlink ref="F147" r:id="rId10" display="https://podminky.urs.cz/item/CS_URS_2024_01/993111111"/>
    <hyperlink ref="F150" r:id="rId11" display="https://podminky.urs.cz/item/CS_URS_2024_01/993111119"/>
    <hyperlink ref="F154" r:id="rId12" display="https://podminky.urs.cz/item/CS_URS_2024_01/997013211"/>
    <hyperlink ref="F159" r:id="rId13" display="https://podminky.urs.cz/item/CS_URS_2024_01/997013219"/>
    <hyperlink ref="F163" r:id="rId14" display="https://podminky.urs.cz/item/CS_URS_2024_01/997013501"/>
    <hyperlink ref="F167" r:id="rId15" display="https://podminky.urs.cz/item/CS_URS_2024_01/997013509"/>
    <hyperlink ref="F171" r:id="rId16" display="https://podminky.urs.cz/item/CS_URS_2024_01/997013631"/>
    <hyperlink ref="F174" r:id="rId17" display="https://podminky.urs.cz/item/CS_URS_2024_01/997013635"/>
    <hyperlink ref="F178" r:id="rId18" display="https://podminky.urs.cz/item/CS_URS_2024_01/998018001"/>
    <hyperlink ref="F183" r:id="rId19" display="https://podminky.urs.cz/item/CS_URS_2024_01/741310201"/>
    <hyperlink ref="F192" r:id="rId20" display="https://podminky.urs.cz/item/CS_URS_2024_01/741313041"/>
    <hyperlink ref="F199" r:id="rId21" display="https://podminky.urs.cz/item/CS_URS_2024_01/741313875"/>
    <hyperlink ref="F202" r:id="rId22" display="https://podminky.urs.cz/item/CS_URS_2024_01/741316823"/>
    <hyperlink ref="F205" r:id="rId23" display="https://podminky.urs.cz/item/CS_URS_2024_01/741372061"/>
    <hyperlink ref="F210" r:id="rId24" display="https://podminky.urs.cz/item/CS_URS_2024_01/741372067"/>
    <hyperlink ref="F215" r:id="rId25" display="https://podminky.urs.cz/item/CS_URS_2024_01/741374841"/>
    <hyperlink ref="F218" r:id="rId26" display="https://podminky.urs.cz/item/CS_URS_2024_01/741374873"/>
    <hyperlink ref="F223" r:id="rId27" display="https://podminky.urs.cz/item/CS_URS_2024_01/998741311"/>
    <hyperlink ref="F226" r:id="rId28" display="https://podminky.urs.cz/item/CS_URS_2024_01/998741319"/>
    <hyperlink ref="F230" r:id="rId29" display="https://podminky.urs.cz/item/CS_URS_2024_01/762081510"/>
    <hyperlink ref="F236" r:id="rId30" display="https://podminky.urs.cz/item/CS_URS_2024_01/762521812"/>
    <hyperlink ref="F239" r:id="rId31" display="https://podminky.urs.cz/item/CS_URS_2024_01/762523108"/>
    <hyperlink ref="F245" r:id="rId32" display="https://podminky.urs.cz/item/CS_URS_2024_01/762595001"/>
    <hyperlink ref="F252" r:id="rId33" display="https://podminky.urs.cz/item/CS_URS_2024_01/998762311"/>
    <hyperlink ref="F255" r:id="rId34" display="https://podminky.urs.cz/item/CS_URS_2024_01/998762319"/>
    <hyperlink ref="F259" r:id="rId35" display="https://podminky.urs.cz/item/CS_URS_2024_01/766111820"/>
    <hyperlink ref="F265" r:id="rId36" display="https://podminky.urs.cz/item/CS_URS_2024_01/766112820"/>
    <hyperlink ref="F271" r:id="rId37" display="https://podminky.urs.cz/item/CS_URS_2024_01/998766311"/>
    <hyperlink ref="F274" r:id="rId38" display="https://podminky.urs.cz/item/CS_URS_2024_01/998766319"/>
    <hyperlink ref="F278" r:id="rId39" display="https://podminky.urs.cz/item/CS_URS_2024_01/771111011"/>
    <hyperlink ref="F283" r:id="rId40" display="https://podminky.urs.cz/item/CS_URS_2024_01/771121011"/>
    <hyperlink ref="F288" r:id="rId41" display="https://podminky.urs.cz/item/CS_URS_2024_01/771151013"/>
    <hyperlink ref="F291" r:id="rId42" display="https://podminky.urs.cz/item/CS_URS_2024_01/771474212"/>
    <hyperlink ref="F300" r:id="rId43" display="https://podminky.urs.cz/item/CS_URS_2024_01/771571810"/>
    <hyperlink ref="F303" r:id="rId44" display="https://podminky.urs.cz/item/CS_URS_2024_01/771573932"/>
    <hyperlink ref="F309" r:id="rId45" display="https://podminky.urs.cz/item/CS_URS_2024_01/771574573"/>
    <hyperlink ref="F316" r:id="rId46" display="https://podminky.urs.cz/item/CS_URS_2024_01/771574906"/>
    <hyperlink ref="F319" r:id="rId47" display="https://podminky.urs.cz/item/CS_URS_2024_01/771591115"/>
    <hyperlink ref="F322" r:id="rId48" display="https://podminky.urs.cz/item/CS_URS_2024_01/771592011"/>
    <hyperlink ref="F327" r:id="rId49" display="https://podminky.urs.cz/item/CS_URS_2024_01/998771311"/>
    <hyperlink ref="F330" r:id="rId50" display="https://podminky.urs.cz/item/CS_URS_2024_01/998771319"/>
    <hyperlink ref="F334" r:id="rId51" display="https://podminky.urs.cz/item/CS_URS_2024_01/776111116"/>
    <hyperlink ref="F350" r:id="rId52" display="https://podminky.urs.cz/item/CS_URS_2024_01/776111311"/>
    <hyperlink ref="F353" r:id="rId53" display="https://podminky.urs.cz/item/CS_URS_2024_01/776121321"/>
    <hyperlink ref="F358" r:id="rId54" display="https://podminky.urs.cz/item/CS_URS_2024_01/776201812"/>
    <hyperlink ref="F361" r:id="rId55" display="https://podminky.urs.cz/item/CS_URS_2024_01/776211131"/>
    <hyperlink ref="F368" r:id="rId56" display="https://podminky.urs.cz/item/CS_URS_2024_01/776421111"/>
    <hyperlink ref="F388" r:id="rId57" display="https://podminky.urs.cz/item/CS_URS_2024_01/776421711"/>
    <hyperlink ref="F391" r:id="rId58" display="https://podminky.urs.cz/item/CS_URS_2024_01/776991121"/>
    <hyperlink ref="F394" r:id="rId59" display="https://podminky.urs.cz/item/CS_URS_2024_01/776991821"/>
    <hyperlink ref="F397" r:id="rId60" display="https://podminky.urs.cz/item/CS_URS_2024_01/998776311"/>
    <hyperlink ref="F400" r:id="rId61" display="https://podminky.urs.cz/item/CS_URS_2024_01/998776319"/>
    <hyperlink ref="F404" r:id="rId62" display="https://podminky.urs.cz/item/CS_URS_2024_01/783000103"/>
    <hyperlink ref="F411" r:id="rId63" display="https://podminky.urs.cz/item/CS_URS_2024_01/783000111"/>
    <hyperlink ref="F418" r:id="rId64" display="https://podminky.urs.cz/item/CS_URS_2024_01/783000201"/>
    <hyperlink ref="F421" r:id="rId65" display="https://podminky.urs.cz/item/CS_URS_2024_01/783000211"/>
    <hyperlink ref="F425" r:id="rId66" display="https://podminky.urs.cz/item/CS_URS_2024_01/783000223"/>
    <hyperlink ref="F428" r:id="rId67" display="https://podminky.urs.cz/item/CS_URS_2024_01/783000225"/>
    <hyperlink ref="F431" r:id="rId68" display="https://podminky.urs.cz/item/CS_URS_2024_01/783101203"/>
    <hyperlink ref="F434" r:id="rId69" display="https://podminky.urs.cz/item/CS_URS_2024_01/783101403"/>
    <hyperlink ref="F437" r:id="rId70" display="https://podminky.urs.cz/item/CS_URS_2024_01/783106807"/>
    <hyperlink ref="F440" r:id="rId71" display="https://podminky.urs.cz/item/CS_URS_2024_01/783118101"/>
    <hyperlink ref="F443" r:id="rId72" display="https://podminky.urs.cz/item/CS_URS_2024_01/783201201"/>
    <hyperlink ref="F455" r:id="rId73" display="https://podminky.urs.cz/item/CS_URS_2024_01/783206807"/>
    <hyperlink ref="F465" r:id="rId74" display="https://podminky.urs.cz/item/CS_URS_2024_01/783213011"/>
    <hyperlink ref="F477" r:id="rId75" display="https://podminky.urs.cz/item/CS_URS_2024_01/783218111"/>
    <hyperlink ref="F489" r:id="rId76" display="https://podminky.urs.cz/item/CS_URS_2024_01/783301313"/>
    <hyperlink ref="F492" r:id="rId77" display="https://podminky.urs.cz/item/CS_URS_2024_01/783306807"/>
    <hyperlink ref="F495" r:id="rId78" display="https://podminky.urs.cz/item/CS_URS_2024_01/783314205"/>
    <hyperlink ref="F498" r:id="rId79" display="https://podminky.urs.cz/item/CS_URS_2024_01/783317107"/>
    <hyperlink ref="F502" r:id="rId80" display="https://podminky.urs.cz/item/CS_URS_2024_01/784111001"/>
    <hyperlink ref="F521" r:id="rId81" display="https://podminky.urs.cz/item/CS_URS_2024_01/784111011"/>
    <hyperlink ref="F524" r:id="rId82" display="https://podminky.urs.cz/item/CS_URS_2024_01/784161001"/>
    <hyperlink ref="F527" r:id="rId83" display="https://podminky.urs.cz/item/CS_URS_2024_01/784161007"/>
    <hyperlink ref="F536" r:id="rId84" display="https://podminky.urs.cz/item/CS_URS_2024_01/784171001"/>
    <hyperlink ref="F543" r:id="rId85" display="https://podminky.urs.cz/item/CS_URS_2024_01/784171007"/>
    <hyperlink ref="F550" r:id="rId86" display="https://podminky.urs.cz/item/CS_URS_2024_01/784171101"/>
    <hyperlink ref="F557" r:id="rId87" display="https://podminky.urs.cz/item/CS_URS_2024_01/784171111"/>
    <hyperlink ref="F564" r:id="rId88" display="https://podminky.urs.cz/item/CS_URS_2024_01/784181121"/>
    <hyperlink ref="F583" r:id="rId89" display="https://podminky.urs.cz/item/CS_URS_2024_01/784211111"/>
    <hyperlink ref="F602" r:id="rId90" display="https://podminky.urs.cz/item/CS_URS_2024_01/784211161"/>
    <hyperlink ref="F606" r:id="rId91" display="https://podminky.urs.cz/item/CS_URS_2024_01/HZS1291"/>
    <hyperlink ref="F612" r:id="rId92" display="https://podminky.urs.cz/item/CS_URS_2024_01/HZS2231"/>
    <hyperlink ref="F617" r:id="rId93" display="https://podminky.urs.cz/item/CS_URS_2024_01/HZS42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88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Modernizace interiéru a exteriéru hotelu Sádek, Kojetice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894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28. 3. 2024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28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ROUND(J81,2)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ROUND((SUM(BE81:BE115)),2)</f>
        <v>0</v>
      </c>
      <c r="G33" s="40"/>
      <c r="H33" s="40"/>
      <c r="I33" s="150">
        <v>0.21</v>
      </c>
      <c r="J33" s="149">
        <f>ROUND(((SUM(BE81:BE115))*I33),2)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43</v>
      </c>
      <c r="F34" s="149">
        <f>ROUND((SUM(BF81:BF115)),2)</f>
        <v>0</v>
      </c>
      <c r="G34" s="40"/>
      <c r="H34" s="40"/>
      <c r="I34" s="150">
        <v>0.12</v>
      </c>
      <c r="J34" s="149">
        <f>ROUND(((SUM(BF81:BF115))*I34),2)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44</v>
      </c>
      <c r="F35" s="149">
        <f>ROUND((SUM(BG81:BG115)),2)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45</v>
      </c>
      <c r="F36" s="149">
        <f>ROUND((SUM(BH81:BH115)),2)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46</v>
      </c>
      <c r="F37" s="149">
        <f>ROUND((SUM(BI81:BI115)),2)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Modernizace interiéru a exteriéru hotelu Sádek, Kojetice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02 - Dodávka a montáž nábytku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Kojetice 169, 675 23 Kojetice na Moravě</v>
      </c>
      <c r="G52" s="42"/>
      <c r="H52" s="42"/>
      <c r="I52" s="34" t="s">
        <v>23</v>
      </c>
      <c r="J52" s="74" t="str">
        <f>IF(J12="","",J12)</f>
        <v>28. 3. 2024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Česká zemědělská univerzita v Praze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92</v>
      </c>
      <c r="D57" s="164"/>
      <c r="E57" s="164"/>
      <c r="F57" s="164"/>
      <c r="G57" s="164"/>
      <c r="H57" s="164"/>
      <c r="I57" s="164"/>
      <c r="J57" s="165" t="s">
        <v>93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94</v>
      </c>
    </row>
    <row r="60" spans="1:31" s="9" customFormat="1" ht="24.95" customHeight="1">
      <c r="A60" s="9"/>
      <c r="B60" s="167"/>
      <c r="C60" s="168"/>
      <c r="D60" s="169" t="s">
        <v>100</v>
      </c>
      <c r="E60" s="170"/>
      <c r="F60" s="170"/>
      <c r="G60" s="170"/>
      <c r="H60" s="170"/>
      <c r="I60" s="170"/>
      <c r="J60" s="171">
        <f>J82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103</v>
      </c>
      <c r="E61" s="176"/>
      <c r="F61" s="176"/>
      <c r="G61" s="176"/>
      <c r="H61" s="176"/>
      <c r="I61" s="176"/>
      <c r="J61" s="177">
        <f>J83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109</v>
      </c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62" t="str">
        <f>E7</f>
        <v>Modernizace interiéru a exteriéru hotelu Sádek, Kojetice</v>
      </c>
      <c r="F71" s="34"/>
      <c r="G71" s="34"/>
      <c r="H71" s="34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89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>02 - Dodávka a montáž nábytku</v>
      </c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21</v>
      </c>
      <c r="D75" s="42"/>
      <c r="E75" s="42"/>
      <c r="F75" s="29" t="str">
        <f>F12</f>
        <v>Kojetice 169, 675 23 Kojetice na Moravě</v>
      </c>
      <c r="G75" s="42"/>
      <c r="H75" s="42"/>
      <c r="I75" s="34" t="s">
        <v>23</v>
      </c>
      <c r="J75" s="74" t="str">
        <f>IF(J12="","",J12)</f>
        <v>28. 3. 2024</v>
      </c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25</v>
      </c>
      <c r="D77" s="42"/>
      <c r="E77" s="42"/>
      <c r="F77" s="29" t="str">
        <f>E15</f>
        <v>Česká zemědělská univerzita v Praze</v>
      </c>
      <c r="G77" s="42"/>
      <c r="H77" s="42"/>
      <c r="I77" s="34" t="s">
        <v>31</v>
      </c>
      <c r="J77" s="38" t="str">
        <f>E21</f>
        <v xml:space="preserve"> 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29</v>
      </c>
      <c r="D78" s="42"/>
      <c r="E78" s="42"/>
      <c r="F78" s="29" t="str">
        <f>IF(E18="","",E18)</f>
        <v>Vyplň údaj</v>
      </c>
      <c r="G78" s="42"/>
      <c r="H78" s="42"/>
      <c r="I78" s="34" t="s">
        <v>34</v>
      </c>
      <c r="J78" s="38" t="str">
        <f>E24</f>
        <v xml:space="preserve"> 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79"/>
      <c r="B80" s="180"/>
      <c r="C80" s="181" t="s">
        <v>110</v>
      </c>
      <c r="D80" s="182" t="s">
        <v>56</v>
      </c>
      <c r="E80" s="182" t="s">
        <v>52</v>
      </c>
      <c r="F80" s="182" t="s">
        <v>53</v>
      </c>
      <c r="G80" s="182" t="s">
        <v>111</v>
      </c>
      <c r="H80" s="182" t="s">
        <v>112</v>
      </c>
      <c r="I80" s="182" t="s">
        <v>113</v>
      </c>
      <c r="J80" s="182" t="s">
        <v>93</v>
      </c>
      <c r="K80" s="183" t="s">
        <v>114</v>
      </c>
      <c r="L80" s="184"/>
      <c r="M80" s="94" t="s">
        <v>19</v>
      </c>
      <c r="N80" s="95" t="s">
        <v>41</v>
      </c>
      <c r="O80" s="95" t="s">
        <v>115</v>
      </c>
      <c r="P80" s="95" t="s">
        <v>116</v>
      </c>
      <c r="Q80" s="95" t="s">
        <v>117</v>
      </c>
      <c r="R80" s="95" t="s">
        <v>118</v>
      </c>
      <c r="S80" s="95" t="s">
        <v>119</v>
      </c>
      <c r="T80" s="96" t="s">
        <v>120</v>
      </c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</row>
    <row r="81" spans="1:63" s="2" customFormat="1" ht="22.8" customHeight="1">
      <c r="A81" s="40"/>
      <c r="B81" s="41"/>
      <c r="C81" s="101" t="s">
        <v>121</v>
      </c>
      <c r="D81" s="42"/>
      <c r="E81" s="42"/>
      <c r="F81" s="42"/>
      <c r="G81" s="42"/>
      <c r="H81" s="42"/>
      <c r="I81" s="42"/>
      <c r="J81" s="185">
        <f>BK81</f>
        <v>0</v>
      </c>
      <c r="K81" s="42"/>
      <c r="L81" s="46"/>
      <c r="M81" s="97"/>
      <c r="N81" s="186"/>
      <c r="O81" s="98"/>
      <c r="P81" s="187">
        <f>P82</f>
        <v>0</v>
      </c>
      <c r="Q81" s="98"/>
      <c r="R81" s="187">
        <f>R82</f>
        <v>15.049499999999998</v>
      </c>
      <c r="S81" s="98"/>
      <c r="T81" s="188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70</v>
      </c>
      <c r="AU81" s="19" t="s">
        <v>94</v>
      </c>
      <c r="BK81" s="189">
        <f>BK82</f>
        <v>0</v>
      </c>
    </row>
    <row r="82" spans="1:63" s="12" customFormat="1" ht="25.9" customHeight="1">
      <c r="A82" s="12"/>
      <c r="B82" s="190"/>
      <c r="C82" s="191"/>
      <c r="D82" s="192" t="s">
        <v>70</v>
      </c>
      <c r="E82" s="193" t="s">
        <v>266</v>
      </c>
      <c r="F82" s="193" t="s">
        <v>267</v>
      </c>
      <c r="G82" s="191"/>
      <c r="H82" s="191"/>
      <c r="I82" s="194"/>
      <c r="J82" s="195">
        <f>BK82</f>
        <v>0</v>
      </c>
      <c r="K82" s="191"/>
      <c r="L82" s="196"/>
      <c r="M82" s="197"/>
      <c r="N82" s="198"/>
      <c r="O82" s="198"/>
      <c r="P82" s="199">
        <f>P83</f>
        <v>0</v>
      </c>
      <c r="Q82" s="198"/>
      <c r="R82" s="199">
        <f>R83</f>
        <v>15.049499999999998</v>
      </c>
      <c r="S82" s="198"/>
      <c r="T82" s="200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1" t="s">
        <v>81</v>
      </c>
      <c r="AT82" s="202" t="s">
        <v>70</v>
      </c>
      <c r="AU82" s="202" t="s">
        <v>71</v>
      </c>
      <c r="AY82" s="201" t="s">
        <v>124</v>
      </c>
      <c r="BK82" s="203">
        <f>BK83</f>
        <v>0</v>
      </c>
    </row>
    <row r="83" spans="1:63" s="12" customFormat="1" ht="22.8" customHeight="1">
      <c r="A83" s="12"/>
      <c r="B83" s="190"/>
      <c r="C83" s="191"/>
      <c r="D83" s="192" t="s">
        <v>70</v>
      </c>
      <c r="E83" s="204" t="s">
        <v>417</v>
      </c>
      <c r="F83" s="204" t="s">
        <v>418</v>
      </c>
      <c r="G83" s="191"/>
      <c r="H83" s="191"/>
      <c r="I83" s="194"/>
      <c r="J83" s="205">
        <f>BK83</f>
        <v>0</v>
      </c>
      <c r="K83" s="191"/>
      <c r="L83" s="196"/>
      <c r="M83" s="197"/>
      <c r="N83" s="198"/>
      <c r="O83" s="198"/>
      <c r="P83" s="199">
        <f>SUM(P84:P115)</f>
        <v>0</v>
      </c>
      <c r="Q83" s="198"/>
      <c r="R83" s="199">
        <f>SUM(R84:R115)</f>
        <v>15.049499999999998</v>
      </c>
      <c r="S83" s="198"/>
      <c r="T83" s="200">
        <f>SUM(T84:T115)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1" t="s">
        <v>81</v>
      </c>
      <c r="AT83" s="202" t="s">
        <v>70</v>
      </c>
      <c r="AU83" s="202" t="s">
        <v>79</v>
      </c>
      <c r="AY83" s="201" t="s">
        <v>124</v>
      </c>
      <c r="BK83" s="203">
        <f>SUM(BK84:BK115)</f>
        <v>0</v>
      </c>
    </row>
    <row r="84" spans="1:65" s="2" customFormat="1" ht="21.75" customHeight="1">
      <c r="A84" s="40"/>
      <c r="B84" s="41"/>
      <c r="C84" s="258" t="s">
        <v>79</v>
      </c>
      <c r="D84" s="258" t="s">
        <v>278</v>
      </c>
      <c r="E84" s="259" t="s">
        <v>895</v>
      </c>
      <c r="F84" s="260" t="s">
        <v>896</v>
      </c>
      <c r="G84" s="261" t="s">
        <v>897</v>
      </c>
      <c r="H84" s="262">
        <v>1</v>
      </c>
      <c r="I84" s="263"/>
      <c r="J84" s="264">
        <f>ROUND(I84*H84,2)</f>
        <v>0</v>
      </c>
      <c r="K84" s="260" t="s">
        <v>323</v>
      </c>
      <c r="L84" s="265"/>
      <c r="M84" s="266" t="s">
        <v>19</v>
      </c>
      <c r="N84" s="267" t="s">
        <v>42</v>
      </c>
      <c r="O84" s="86"/>
      <c r="P84" s="215">
        <f>O84*H84</f>
        <v>0</v>
      </c>
      <c r="Q84" s="215">
        <v>1.755</v>
      </c>
      <c r="R84" s="215">
        <f>Q84*H84</f>
        <v>1.755</v>
      </c>
      <c r="S84" s="215">
        <v>0</v>
      </c>
      <c r="T84" s="216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7" t="s">
        <v>193</v>
      </c>
      <c r="AT84" s="217" t="s">
        <v>278</v>
      </c>
      <c r="AU84" s="217" t="s">
        <v>81</v>
      </c>
      <c r="AY84" s="19" t="s">
        <v>124</v>
      </c>
      <c r="BE84" s="218">
        <f>IF(N84="základní",J84,0)</f>
        <v>0</v>
      </c>
      <c r="BF84" s="218">
        <f>IF(N84="snížená",J84,0)</f>
        <v>0</v>
      </c>
      <c r="BG84" s="218">
        <f>IF(N84="zákl. přenesená",J84,0)</f>
        <v>0</v>
      </c>
      <c r="BH84" s="218">
        <f>IF(N84="sníž. přenesená",J84,0)</f>
        <v>0</v>
      </c>
      <c r="BI84" s="218">
        <f>IF(N84="nulová",J84,0)</f>
        <v>0</v>
      </c>
      <c r="BJ84" s="19" t="s">
        <v>79</v>
      </c>
      <c r="BK84" s="218">
        <f>ROUND(I84*H84,2)</f>
        <v>0</v>
      </c>
      <c r="BL84" s="19" t="s">
        <v>132</v>
      </c>
      <c r="BM84" s="217" t="s">
        <v>898</v>
      </c>
    </row>
    <row r="85" spans="1:47" s="2" customFormat="1" ht="12">
      <c r="A85" s="40"/>
      <c r="B85" s="41"/>
      <c r="C85" s="42"/>
      <c r="D85" s="219" t="s">
        <v>134</v>
      </c>
      <c r="E85" s="42"/>
      <c r="F85" s="220" t="s">
        <v>896</v>
      </c>
      <c r="G85" s="42"/>
      <c r="H85" s="42"/>
      <c r="I85" s="221"/>
      <c r="J85" s="42"/>
      <c r="K85" s="42"/>
      <c r="L85" s="46"/>
      <c r="M85" s="222"/>
      <c r="N85" s="223"/>
      <c r="O85" s="86"/>
      <c r="P85" s="86"/>
      <c r="Q85" s="86"/>
      <c r="R85" s="86"/>
      <c r="S85" s="86"/>
      <c r="T85" s="87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134</v>
      </c>
      <c r="AU85" s="19" t="s">
        <v>81</v>
      </c>
    </row>
    <row r="86" spans="1:65" s="2" customFormat="1" ht="16.5" customHeight="1">
      <c r="A86" s="40"/>
      <c r="B86" s="41"/>
      <c r="C86" s="258" t="s">
        <v>81</v>
      </c>
      <c r="D86" s="258" t="s">
        <v>278</v>
      </c>
      <c r="E86" s="259" t="s">
        <v>899</v>
      </c>
      <c r="F86" s="260" t="s">
        <v>900</v>
      </c>
      <c r="G86" s="261" t="s">
        <v>273</v>
      </c>
      <c r="H86" s="262">
        <v>15</v>
      </c>
      <c r="I86" s="263"/>
      <c r="J86" s="264">
        <f>ROUND(I86*H86,2)</f>
        <v>0</v>
      </c>
      <c r="K86" s="260" t="s">
        <v>323</v>
      </c>
      <c r="L86" s="265"/>
      <c r="M86" s="266" t="s">
        <v>19</v>
      </c>
      <c r="N86" s="267" t="s">
        <v>42</v>
      </c>
      <c r="O86" s="86"/>
      <c r="P86" s="215">
        <f>O86*H86</f>
        <v>0</v>
      </c>
      <c r="Q86" s="215">
        <v>0.005</v>
      </c>
      <c r="R86" s="215">
        <f>Q86*H86</f>
        <v>0.075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193</v>
      </c>
      <c r="AT86" s="217" t="s">
        <v>278</v>
      </c>
      <c r="AU86" s="217" t="s">
        <v>81</v>
      </c>
      <c r="AY86" s="19" t="s">
        <v>124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79</v>
      </c>
      <c r="BK86" s="218">
        <f>ROUND(I86*H86,2)</f>
        <v>0</v>
      </c>
      <c r="BL86" s="19" t="s">
        <v>132</v>
      </c>
      <c r="BM86" s="217" t="s">
        <v>901</v>
      </c>
    </row>
    <row r="87" spans="1:47" s="2" customFormat="1" ht="12">
      <c r="A87" s="40"/>
      <c r="B87" s="41"/>
      <c r="C87" s="42"/>
      <c r="D87" s="219" t="s">
        <v>134</v>
      </c>
      <c r="E87" s="42"/>
      <c r="F87" s="220" t="s">
        <v>900</v>
      </c>
      <c r="G87" s="42"/>
      <c r="H87" s="42"/>
      <c r="I87" s="221"/>
      <c r="J87" s="42"/>
      <c r="K87" s="42"/>
      <c r="L87" s="46"/>
      <c r="M87" s="222"/>
      <c r="N87" s="223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134</v>
      </c>
      <c r="AU87" s="19" t="s">
        <v>81</v>
      </c>
    </row>
    <row r="88" spans="1:65" s="2" customFormat="1" ht="16.5" customHeight="1">
      <c r="A88" s="40"/>
      <c r="B88" s="41"/>
      <c r="C88" s="258" t="s">
        <v>164</v>
      </c>
      <c r="D88" s="258" t="s">
        <v>278</v>
      </c>
      <c r="E88" s="259" t="s">
        <v>902</v>
      </c>
      <c r="F88" s="260" t="s">
        <v>903</v>
      </c>
      <c r="G88" s="261" t="s">
        <v>273</v>
      </c>
      <c r="H88" s="262">
        <v>15</v>
      </c>
      <c r="I88" s="263"/>
      <c r="J88" s="264">
        <f>ROUND(I88*H88,2)</f>
        <v>0</v>
      </c>
      <c r="K88" s="260" t="s">
        <v>323</v>
      </c>
      <c r="L88" s="265"/>
      <c r="M88" s="266" t="s">
        <v>19</v>
      </c>
      <c r="N88" s="267" t="s">
        <v>42</v>
      </c>
      <c r="O88" s="86"/>
      <c r="P88" s="215">
        <f>O88*H88</f>
        <v>0</v>
      </c>
      <c r="Q88" s="215">
        <v>0.064</v>
      </c>
      <c r="R88" s="215">
        <f>Q88*H88</f>
        <v>0.96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193</v>
      </c>
      <c r="AT88" s="217" t="s">
        <v>278</v>
      </c>
      <c r="AU88" s="217" t="s">
        <v>81</v>
      </c>
      <c r="AY88" s="19" t="s">
        <v>124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79</v>
      </c>
      <c r="BK88" s="218">
        <f>ROUND(I88*H88,2)</f>
        <v>0</v>
      </c>
      <c r="BL88" s="19" t="s">
        <v>132</v>
      </c>
      <c r="BM88" s="217" t="s">
        <v>904</v>
      </c>
    </row>
    <row r="89" spans="1:47" s="2" customFormat="1" ht="12">
      <c r="A89" s="40"/>
      <c r="B89" s="41"/>
      <c r="C89" s="42"/>
      <c r="D89" s="219" t="s">
        <v>134</v>
      </c>
      <c r="E89" s="42"/>
      <c r="F89" s="220" t="s">
        <v>903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134</v>
      </c>
      <c r="AU89" s="19" t="s">
        <v>81</v>
      </c>
    </row>
    <row r="90" spans="1:65" s="2" customFormat="1" ht="16.5" customHeight="1">
      <c r="A90" s="40"/>
      <c r="B90" s="41"/>
      <c r="C90" s="258" t="s">
        <v>132</v>
      </c>
      <c r="D90" s="258" t="s">
        <v>278</v>
      </c>
      <c r="E90" s="259" t="s">
        <v>905</v>
      </c>
      <c r="F90" s="260" t="s">
        <v>906</v>
      </c>
      <c r="G90" s="261" t="s">
        <v>273</v>
      </c>
      <c r="H90" s="262">
        <v>26</v>
      </c>
      <c r="I90" s="263"/>
      <c r="J90" s="264">
        <f>ROUND(I90*H90,2)</f>
        <v>0</v>
      </c>
      <c r="K90" s="260" t="s">
        <v>323</v>
      </c>
      <c r="L90" s="265"/>
      <c r="M90" s="266" t="s">
        <v>19</v>
      </c>
      <c r="N90" s="267" t="s">
        <v>42</v>
      </c>
      <c r="O90" s="86"/>
      <c r="P90" s="215">
        <f>O90*H90</f>
        <v>0</v>
      </c>
      <c r="Q90" s="215">
        <v>0.0775</v>
      </c>
      <c r="R90" s="215">
        <f>Q90*H90</f>
        <v>2.015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193</v>
      </c>
      <c r="AT90" s="217" t="s">
        <v>278</v>
      </c>
      <c r="AU90" s="217" t="s">
        <v>81</v>
      </c>
      <c r="AY90" s="19" t="s">
        <v>124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79</v>
      </c>
      <c r="BK90" s="218">
        <f>ROUND(I90*H90,2)</f>
        <v>0</v>
      </c>
      <c r="BL90" s="19" t="s">
        <v>132</v>
      </c>
      <c r="BM90" s="217" t="s">
        <v>907</v>
      </c>
    </row>
    <row r="91" spans="1:47" s="2" customFormat="1" ht="12">
      <c r="A91" s="40"/>
      <c r="B91" s="41"/>
      <c r="C91" s="42"/>
      <c r="D91" s="219" t="s">
        <v>134</v>
      </c>
      <c r="E91" s="42"/>
      <c r="F91" s="220" t="s">
        <v>906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134</v>
      </c>
      <c r="AU91" s="19" t="s">
        <v>81</v>
      </c>
    </row>
    <row r="92" spans="1:65" s="2" customFormat="1" ht="16.5" customHeight="1">
      <c r="A92" s="40"/>
      <c r="B92" s="41"/>
      <c r="C92" s="258" t="s">
        <v>176</v>
      </c>
      <c r="D92" s="258" t="s">
        <v>278</v>
      </c>
      <c r="E92" s="259" t="s">
        <v>908</v>
      </c>
      <c r="F92" s="260" t="s">
        <v>909</v>
      </c>
      <c r="G92" s="261" t="s">
        <v>273</v>
      </c>
      <c r="H92" s="262">
        <v>13</v>
      </c>
      <c r="I92" s="263"/>
      <c r="J92" s="264">
        <f>ROUND(I92*H92,2)</f>
        <v>0</v>
      </c>
      <c r="K92" s="260" t="s">
        <v>323</v>
      </c>
      <c r="L92" s="265"/>
      <c r="M92" s="266" t="s">
        <v>19</v>
      </c>
      <c r="N92" s="267" t="s">
        <v>42</v>
      </c>
      <c r="O92" s="86"/>
      <c r="P92" s="215">
        <f>O92*H92</f>
        <v>0</v>
      </c>
      <c r="Q92" s="215">
        <v>0.1445</v>
      </c>
      <c r="R92" s="215">
        <f>Q92*H92</f>
        <v>1.8784999999999998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193</v>
      </c>
      <c r="AT92" s="217" t="s">
        <v>278</v>
      </c>
      <c r="AU92" s="217" t="s">
        <v>81</v>
      </c>
      <c r="AY92" s="19" t="s">
        <v>124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79</v>
      </c>
      <c r="BK92" s="218">
        <f>ROUND(I92*H92,2)</f>
        <v>0</v>
      </c>
      <c r="BL92" s="19" t="s">
        <v>132</v>
      </c>
      <c r="BM92" s="217" t="s">
        <v>910</v>
      </c>
    </row>
    <row r="93" spans="1:47" s="2" customFormat="1" ht="12">
      <c r="A93" s="40"/>
      <c r="B93" s="41"/>
      <c r="C93" s="42"/>
      <c r="D93" s="219" t="s">
        <v>134</v>
      </c>
      <c r="E93" s="42"/>
      <c r="F93" s="220" t="s">
        <v>909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134</v>
      </c>
      <c r="AU93" s="19" t="s">
        <v>81</v>
      </c>
    </row>
    <row r="94" spans="1:65" s="2" customFormat="1" ht="16.5" customHeight="1">
      <c r="A94" s="40"/>
      <c r="B94" s="41"/>
      <c r="C94" s="258" t="s">
        <v>125</v>
      </c>
      <c r="D94" s="258" t="s">
        <v>278</v>
      </c>
      <c r="E94" s="259" t="s">
        <v>911</v>
      </c>
      <c r="F94" s="260" t="s">
        <v>912</v>
      </c>
      <c r="G94" s="261" t="s">
        <v>273</v>
      </c>
      <c r="H94" s="262">
        <v>20</v>
      </c>
      <c r="I94" s="263"/>
      <c r="J94" s="264">
        <f>ROUND(I94*H94,2)</f>
        <v>0</v>
      </c>
      <c r="K94" s="260" t="s">
        <v>323</v>
      </c>
      <c r="L94" s="265"/>
      <c r="M94" s="266" t="s">
        <v>19</v>
      </c>
      <c r="N94" s="267" t="s">
        <v>42</v>
      </c>
      <c r="O94" s="86"/>
      <c r="P94" s="215">
        <f>O94*H94</f>
        <v>0</v>
      </c>
      <c r="Q94" s="215">
        <v>0.034</v>
      </c>
      <c r="R94" s="215">
        <f>Q94*H94</f>
        <v>0.68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193</v>
      </c>
      <c r="AT94" s="217" t="s">
        <v>278</v>
      </c>
      <c r="AU94" s="217" t="s">
        <v>81</v>
      </c>
      <c r="AY94" s="19" t="s">
        <v>124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79</v>
      </c>
      <c r="BK94" s="218">
        <f>ROUND(I94*H94,2)</f>
        <v>0</v>
      </c>
      <c r="BL94" s="19" t="s">
        <v>132</v>
      </c>
      <c r="BM94" s="217" t="s">
        <v>913</v>
      </c>
    </row>
    <row r="95" spans="1:47" s="2" customFormat="1" ht="12">
      <c r="A95" s="40"/>
      <c r="B95" s="41"/>
      <c r="C95" s="42"/>
      <c r="D95" s="219" t="s">
        <v>134</v>
      </c>
      <c r="E95" s="42"/>
      <c r="F95" s="220" t="s">
        <v>912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134</v>
      </c>
      <c r="AU95" s="19" t="s">
        <v>81</v>
      </c>
    </row>
    <row r="96" spans="1:65" s="2" customFormat="1" ht="16.5" customHeight="1">
      <c r="A96" s="40"/>
      <c r="B96" s="41"/>
      <c r="C96" s="258" t="s">
        <v>187</v>
      </c>
      <c r="D96" s="258" t="s">
        <v>278</v>
      </c>
      <c r="E96" s="259" t="s">
        <v>914</v>
      </c>
      <c r="F96" s="260" t="s">
        <v>915</v>
      </c>
      <c r="G96" s="261" t="s">
        <v>273</v>
      </c>
      <c r="H96" s="262">
        <v>13</v>
      </c>
      <c r="I96" s="263"/>
      <c r="J96" s="264">
        <f>ROUND(I96*H96,2)</f>
        <v>0</v>
      </c>
      <c r="K96" s="260" t="s">
        <v>323</v>
      </c>
      <c r="L96" s="265"/>
      <c r="M96" s="266" t="s">
        <v>19</v>
      </c>
      <c r="N96" s="267" t="s">
        <v>42</v>
      </c>
      <c r="O96" s="86"/>
      <c r="P96" s="215">
        <f>O96*H96</f>
        <v>0</v>
      </c>
      <c r="Q96" s="215">
        <v>0.034</v>
      </c>
      <c r="R96" s="215">
        <f>Q96*H96</f>
        <v>0.44200000000000006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193</v>
      </c>
      <c r="AT96" s="217" t="s">
        <v>278</v>
      </c>
      <c r="AU96" s="217" t="s">
        <v>81</v>
      </c>
      <c r="AY96" s="19" t="s">
        <v>124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79</v>
      </c>
      <c r="BK96" s="218">
        <f>ROUND(I96*H96,2)</f>
        <v>0</v>
      </c>
      <c r="BL96" s="19" t="s">
        <v>132</v>
      </c>
      <c r="BM96" s="217" t="s">
        <v>916</v>
      </c>
    </row>
    <row r="97" spans="1:47" s="2" customFormat="1" ht="12">
      <c r="A97" s="40"/>
      <c r="B97" s="41"/>
      <c r="C97" s="42"/>
      <c r="D97" s="219" t="s">
        <v>134</v>
      </c>
      <c r="E97" s="42"/>
      <c r="F97" s="220" t="s">
        <v>915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134</v>
      </c>
      <c r="AU97" s="19" t="s">
        <v>81</v>
      </c>
    </row>
    <row r="98" spans="1:65" s="2" customFormat="1" ht="16.5" customHeight="1">
      <c r="A98" s="40"/>
      <c r="B98" s="41"/>
      <c r="C98" s="258" t="s">
        <v>193</v>
      </c>
      <c r="D98" s="258" t="s">
        <v>278</v>
      </c>
      <c r="E98" s="259" t="s">
        <v>917</v>
      </c>
      <c r="F98" s="260" t="s">
        <v>918</v>
      </c>
      <c r="G98" s="261" t="s">
        <v>273</v>
      </c>
      <c r="H98" s="262">
        <v>73</v>
      </c>
      <c r="I98" s="263"/>
      <c r="J98" s="264">
        <f>ROUND(I98*H98,2)</f>
        <v>0</v>
      </c>
      <c r="K98" s="260" t="s">
        <v>323</v>
      </c>
      <c r="L98" s="265"/>
      <c r="M98" s="266" t="s">
        <v>19</v>
      </c>
      <c r="N98" s="267" t="s">
        <v>42</v>
      </c>
      <c r="O98" s="86"/>
      <c r="P98" s="215">
        <f>O98*H98</f>
        <v>0</v>
      </c>
      <c r="Q98" s="215">
        <v>0.058</v>
      </c>
      <c r="R98" s="215">
        <f>Q98*H98</f>
        <v>4.234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193</v>
      </c>
      <c r="AT98" s="217" t="s">
        <v>278</v>
      </c>
      <c r="AU98" s="217" t="s">
        <v>81</v>
      </c>
      <c r="AY98" s="19" t="s">
        <v>124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79</v>
      </c>
      <c r="BK98" s="218">
        <f>ROUND(I98*H98,2)</f>
        <v>0</v>
      </c>
      <c r="BL98" s="19" t="s">
        <v>132</v>
      </c>
      <c r="BM98" s="217" t="s">
        <v>919</v>
      </c>
    </row>
    <row r="99" spans="1:47" s="2" customFormat="1" ht="12">
      <c r="A99" s="40"/>
      <c r="B99" s="41"/>
      <c r="C99" s="42"/>
      <c r="D99" s="219" t="s">
        <v>134</v>
      </c>
      <c r="E99" s="42"/>
      <c r="F99" s="220" t="s">
        <v>918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134</v>
      </c>
      <c r="AU99" s="19" t="s">
        <v>81</v>
      </c>
    </row>
    <row r="100" spans="1:65" s="2" customFormat="1" ht="16.5" customHeight="1">
      <c r="A100" s="40"/>
      <c r="B100" s="41"/>
      <c r="C100" s="258" t="s">
        <v>162</v>
      </c>
      <c r="D100" s="258" t="s">
        <v>278</v>
      </c>
      <c r="E100" s="259" t="s">
        <v>920</v>
      </c>
      <c r="F100" s="260" t="s">
        <v>921</v>
      </c>
      <c r="G100" s="261" t="s">
        <v>273</v>
      </c>
      <c r="H100" s="262">
        <v>10</v>
      </c>
      <c r="I100" s="263"/>
      <c r="J100" s="264">
        <f>ROUND(I100*H100,2)</f>
        <v>0</v>
      </c>
      <c r="K100" s="260" t="s">
        <v>323</v>
      </c>
      <c r="L100" s="265"/>
      <c r="M100" s="266" t="s">
        <v>19</v>
      </c>
      <c r="N100" s="267" t="s">
        <v>42</v>
      </c>
      <c r="O100" s="86"/>
      <c r="P100" s="215">
        <f>O100*H100</f>
        <v>0</v>
      </c>
      <c r="Q100" s="215">
        <v>0.058</v>
      </c>
      <c r="R100" s="215">
        <f>Q100*H100</f>
        <v>0.5800000000000001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193</v>
      </c>
      <c r="AT100" s="217" t="s">
        <v>278</v>
      </c>
      <c r="AU100" s="217" t="s">
        <v>81</v>
      </c>
      <c r="AY100" s="19" t="s">
        <v>124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79</v>
      </c>
      <c r="BK100" s="218">
        <f>ROUND(I100*H100,2)</f>
        <v>0</v>
      </c>
      <c r="BL100" s="19" t="s">
        <v>132</v>
      </c>
      <c r="BM100" s="217" t="s">
        <v>922</v>
      </c>
    </row>
    <row r="101" spans="1:47" s="2" customFormat="1" ht="12">
      <c r="A101" s="40"/>
      <c r="B101" s="41"/>
      <c r="C101" s="42"/>
      <c r="D101" s="219" t="s">
        <v>134</v>
      </c>
      <c r="E101" s="42"/>
      <c r="F101" s="220" t="s">
        <v>921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134</v>
      </c>
      <c r="AU101" s="19" t="s">
        <v>81</v>
      </c>
    </row>
    <row r="102" spans="1:65" s="2" customFormat="1" ht="16.5" customHeight="1">
      <c r="A102" s="40"/>
      <c r="B102" s="41"/>
      <c r="C102" s="258" t="s">
        <v>204</v>
      </c>
      <c r="D102" s="258" t="s">
        <v>278</v>
      </c>
      <c r="E102" s="259" t="s">
        <v>923</v>
      </c>
      <c r="F102" s="260" t="s">
        <v>924</v>
      </c>
      <c r="G102" s="261" t="s">
        <v>897</v>
      </c>
      <c r="H102" s="262">
        <v>13</v>
      </c>
      <c r="I102" s="263"/>
      <c r="J102" s="264">
        <f>ROUND(I102*H102,2)</f>
        <v>0</v>
      </c>
      <c r="K102" s="260" t="s">
        <v>323</v>
      </c>
      <c r="L102" s="265"/>
      <c r="M102" s="266" t="s">
        <v>19</v>
      </c>
      <c r="N102" s="267" t="s">
        <v>42</v>
      </c>
      <c r="O102" s="86"/>
      <c r="P102" s="215">
        <f>O102*H102</f>
        <v>0</v>
      </c>
      <c r="Q102" s="215">
        <v>0.058</v>
      </c>
      <c r="R102" s="215">
        <f>Q102*H102</f>
        <v>0.754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193</v>
      </c>
      <c r="AT102" s="217" t="s">
        <v>278</v>
      </c>
      <c r="AU102" s="217" t="s">
        <v>81</v>
      </c>
      <c r="AY102" s="19" t="s">
        <v>124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79</v>
      </c>
      <c r="BK102" s="218">
        <f>ROUND(I102*H102,2)</f>
        <v>0</v>
      </c>
      <c r="BL102" s="19" t="s">
        <v>132</v>
      </c>
      <c r="BM102" s="217" t="s">
        <v>925</v>
      </c>
    </row>
    <row r="103" spans="1:47" s="2" customFormat="1" ht="12">
      <c r="A103" s="40"/>
      <c r="B103" s="41"/>
      <c r="C103" s="42"/>
      <c r="D103" s="219" t="s">
        <v>134</v>
      </c>
      <c r="E103" s="42"/>
      <c r="F103" s="220" t="s">
        <v>924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134</v>
      </c>
      <c r="AU103" s="19" t="s">
        <v>81</v>
      </c>
    </row>
    <row r="104" spans="1:65" s="2" customFormat="1" ht="16.5" customHeight="1">
      <c r="A104" s="40"/>
      <c r="B104" s="41"/>
      <c r="C104" s="258" t="s">
        <v>210</v>
      </c>
      <c r="D104" s="258" t="s">
        <v>278</v>
      </c>
      <c r="E104" s="259" t="s">
        <v>926</v>
      </c>
      <c r="F104" s="260" t="s">
        <v>927</v>
      </c>
      <c r="G104" s="261" t="s">
        <v>273</v>
      </c>
      <c r="H104" s="262">
        <v>26</v>
      </c>
      <c r="I104" s="263"/>
      <c r="J104" s="264">
        <f>ROUND(I104*H104,2)</f>
        <v>0</v>
      </c>
      <c r="K104" s="260" t="s">
        <v>323</v>
      </c>
      <c r="L104" s="265"/>
      <c r="M104" s="266" t="s">
        <v>19</v>
      </c>
      <c r="N104" s="267" t="s">
        <v>42</v>
      </c>
      <c r="O104" s="86"/>
      <c r="P104" s="215">
        <f>O104*H104</f>
        <v>0</v>
      </c>
      <c r="Q104" s="215">
        <v>0.058</v>
      </c>
      <c r="R104" s="215">
        <f>Q104*H104</f>
        <v>1.508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193</v>
      </c>
      <c r="AT104" s="217" t="s">
        <v>278</v>
      </c>
      <c r="AU104" s="217" t="s">
        <v>81</v>
      </c>
      <c r="AY104" s="19" t="s">
        <v>124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79</v>
      </c>
      <c r="BK104" s="218">
        <f>ROUND(I104*H104,2)</f>
        <v>0</v>
      </c>
      <c r="BL104" s="19" t="s">
        <v>132</v>
      </c>
      <c r="BM104" s="217" t="s">
        <v>928</v>
      </c>
    </row>
    <row r="105" spans="1:47" s="2" customFormat="1" ht="12">
      <c r="A105" s="40"/>
      <c r="B105" s="41"/>
      <c r="C105" s="42"/>
      <c r="D105" s="219" t="s">
        <v>134</v>
      </c>
      <c r="E105" s="42"/>
      <c r="F105" s="220" t="s">
        <v>927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134</v>
      </c>
      <c r="AU105" s="19" t="s">
        <v>81</v>
      </c>
    </row>
    <row r="106" spans="1:65" s="2" customFormat="1" ht="16.5" customHeight="1">
      <c r="A106" s="40"/>
      <c r="B106" s="41"/>
      <c r="C106" s="258" t="s">
        <v>8</v>
      </c>
      <c r="D106" s="258" t="s">
        <v>278</v>
      </c>
      <c r="E106" s="259" t="s">
        <v>929</v>
      </c>
      <c r="F106" s="260" t="s">
        <v>930</v>
      </c>
      <c r="G106" s="261" t="s">
        <v>273</v>
      </c>
      <c r="H106" s="262">
        <v>13</v>
      </c>
      <c r="I106" s="263"/>
      <c r="J106" s="264">
        <f>ROUND(I106*H106,2)</f>
        <v>0</v>
      </c>
      <c r="K106" s="260" t="s">
        <v>323</v>
      </c>
      <c r="L106" s="265"/>
      <c r="M106" s="266" t="s">
        <v>19</v>
      </c>
      <c r="N106" s="267" t="s">
        <v>42</v>
      </c>
      <c r="O106" s="86"/>
      <c r="P106" s="215">
        <f>O106*H106</f>
        <v>0</v>
      </c>
      <c r="Q106" s="215">
        <v>0.012</v>
      </c>
      <c r="R106" s="215">
        <f>Q106*H106</f>
        <v>0.156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193</v>
      </c>
      <c r="AT106" s="217" t="s">
        <v>278</v>
      </c>
      <c r="AU106" s="217" t="s">
        <v>81</v>
      </c>
      <c r="AY106" s="19" t="s">
        <v>124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79</v>
      </c>
      <c r="BK106" s="218">
        <f>ROUND(I106*H106,2)</f>
        <v>0</v>
      </c>
      <c r="BL106" s="19" t="s">
        <v>132</v>
      </c>
      <c r="BM106" s="217" t="s">
        <v>931</v>
      </c>
    </row>
    <row r="107" spans="1:47" s="2" customFormat="1" ht="12">
      <c r="A107" s="40"/>
      <c r="B107" s="41"/>
      <c r="C107" s="42"/>
      <c r="D107" s="219" t="s">
        <v>134</v>
      </c>
      <c r="E107" s="42"/>
      <c r="F107" s="220" t="s">
        <v>930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134</v>
      </c>
      <c r="AU107" s="19" t="s">
        <v>81</v>
      </c>
    </row>
    <row r="108" spans="1:65" s="2" customFormat="1" ht="24.15" customHeight="1">
      <c r="A108" s="40"/>
      <c r="B108" s="41"/>
      <c r="C108" s="258" t="s">
        <v>225</v>
      </c>
      <c r="D108" s="258" t="s">
        <v>278</v>
      </c>
      <c r="E108" s="259" t="s">
        <v>932</v>
      </c>
      <c r="F108" s="260" t="s">
        <v>933</v>
      </c>
      <c r="G108" s="261" t="s">
        <v>897</v>
      </c>
      <c r="H108" s="262">
        <v>1</v>
      </c>
      <c r="I108" s="263"/>
      <c r="J108" s="264">
        <f>ROUND(I108*H108,2)</f>
        <v>0</v>
      </c>
      <c r="K108" s="260" t="s">
        <v>323</v>
      </c>
      <c r="L108" s="265"/>
      <c r="M108" s="266" t="s">
        <v>19</v>
      </c>
      <c r="N108" s="267" t="s">
        <v>42</v>
      </c>
      <c r="O108" s="86"/>
      <c r="P108" s="215">
        <f>O108*H108</f>
        <v>0</v>
      </c>
      <c r="Q108" s="215">
        <v>0.012</v>
      </c>
      <c r="R108" s="215">
        <f>Q108*H108</f>
        <v>0.012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193</v>
      </c>
      <c r="AT108" s="217" t="s">
        <v>278</v>
      </c>
      <c r="AU108" s="217" t="s">
        <v>81</v>
      </c>
      <c r="AY108" s="19" t="s">
        <v>124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79</v>
      </c>
      <c r="BK108" s="218">
        <f>ROUND(I108*H108,2)</f>
        <v>0</v>
      </c>
      <c r="BL108" s="19" t="s">
        <v>132</v>
      </c>
      <c r="BM108" s="217" t="s">
        <v>934</v>
      </c>
    </row>
    <row r="109" spans="1:47" s="2" customFormat="1" ht="12">
      <c r="A109" s="40"/>
      <c r="B109" s="41"/>
      <c r="C109" s="42"/>
      <c r="D109" s="219" t="s">
        <v>134</v>
      </c>
      <c r="E109" s="42"/>
      <c r="F109" s="220" t="s">
        <v>933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134</v>
      </c>
      <c r="AU109" s="19" t="s">
        <v>81</v>
      </c>
    </row>
    <row r="110" spans="1:65" s="2" customFormat="1" ht="24.15" customHeight="1">
      <c r="A110" s="40"/>
      <c r="B110" s="41"/>
      <c r="C110" s="206" t="s">
        <v>232</v>
      </c>
      <c r="D110" s="206" t="s">
        <v>127</v>
      </c>
      <c r="E110" s="207" t="s">
        <v>434</v>
      </c>
      <c r="F110" s="208" t="s">
        <v>435</v>
      </c>
      <c r="G110" s="209" t="s">
        <v>354</v>
      </c>
      <c r="H110" s="268"/>
      <c r="I110" s="211"/>
      <c r="J110" s="212">
        <f>ROUND(I110*H110,2)</f>
        <v>0</v>
      </c>
      <c r="K110" s="208" t="s">
        <v>131</v>
      </c>
      <c r="L110" s="46"/>
      <c r="M110" s="213" t="s">
        <v>19</v>
      </c>
      <c r="N110" s="214" t="s">
        <v>42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246</v>
      </c>
      <c r="AT110" s="217" t="s">
        <v>127</v>
      </c>
      <c r="AU110" s="217" t="s">
        <v>81</v>
      </c>
      <c r="AY110" s="19" t="s">
        <v>124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79</v>
      </c>
      <c r="BK110" s="218">
        <f>ROUND(I110*H110,2)</f>
        <v>0</v>
      </c>
      <c r="BL110" s="19" t="s">
        <v>246</v>
      </c>
      <c r="BM110" s="217" t="s">
        <v>935</v>
      </c>
    </row>
    <row r="111" spans="1:47" s="2" customFormat="1" ht="12">
      <c r="A111" s="40"/>
      <c r="B111" s="41"/>
      <c r="C111" s="42"/>
      <c r="D111" s="219" t="s">
        <v>134</v>
      </c>
      <c r="E111" s="42"/>
      <c r="F111" s="220" t="s">
        <v>437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134</v>
      </c>
      <c r="AU111" s="19" t="s">
        <v>81</v>
      </c>
    </row>
    <row r="112" spans="1:47" s="2" customFormat="1" ht="12">
      <c r="A112" s="40"/>
      <c r="B112" s="41"/>
      <c r="C112" s="42"/>
      <c r="D112" s="224" t="s">
        <v>136</v>
      </c>
      <c r="E112" s="42"/>
      <c r="F112" s="225" t="s">
        <v>438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136</v>
      </c>
      <c r="AU112" s="19" t="s">
        <v>81</v>
      </c>
    </row>
    <row r="113" spans="1:65" s="2" customFormat="1" ht="33" customHeight="1">
      <c r="A113" s="40"/>
      <c r="B113" s="41"/>
      <c r="C113" s="206" t="s">
        <v>239</v>
      </c>
      <c r="D113" s="206" t="s">
        <v>127</v>
      </c>
      <c r="E113" s="207" t="s">
        <v>440</v>
      </c>
      <c r="F113" s="208" t="s">
        <v>441</v>
      </c>
      <c r="G113" s="209" t="s">
        <v>354</v>
      </c>
      <c r="H113" s="268"/>
      <c r="I113" s="211"/>
      <c r="J113" s="212">
        <f>ROUND(I113*H113,2)</f>
        <v>0</v>
      </c>
      <c r="K113" s="208" t="s">
        <v>131</v>
      </c>
      <c r="L113" s="46"/>
      <c r="M113" s="213" t="s">
        <v>19</v>
      </c>
      <c r="N113" s="214" t="s">
        <v>42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246</v>
      </c>
      <c r="AT113" s="217" t="s">
        <v>127</v>
      </c>
      <c r="AU113" s="217" t="s">
        <v>81</v>
      </c>
      <c r="AY113" s="19" t="s">
        <v>124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79</v>
      </c>
      <c r="BK113" s="218">
        <f>ROUND(I113*H113,2)</f>
        <v>0</v>
      </c>
      <c r="BL113" s="19" t="s">
        <v>246</v>
      </c>
      <c r="BM113" s="217" t="s">
        <v>936</v>
      </c>
    </row>
    <row r="114" spans="1:47" s="2" customFormat="1" ht="12">
      <c r="A114" s="40"/>
      <c r="B114" s="41"/>
      <c r="C114" s="42"/>
      <c r="D114" s="219" t="s">
        <v>134</v>
      </c>
      <c r="E114" s="42"/>
      <c r="F114" s="220" t="s">
        <v>443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134</v>
      </c>
      <c r="AU114" s="19" t="s">
        <v>81</v>
      </c>
    </row>
    <row r="115" spans="1:47" s="2" customFormat="1" ht="12">
      <c r="A115" s="40"/>
      <c r="B115" s="41"/>
      <c r="C115" s="42"/>
      <c r="D115" s="224" t="s">
        <v>136</v>
      </c>
      <c r="E115" s="42"/>
      <c r="F115" s="225" t="s">
        <v>444</v>
      </c>
      <c r="G115" s="42"/>
      <c r="H115" s="42"/>
      <c r="I115" s="221"/>
      <c r="J115" s="42"/>
      <c r="K115" s="42"/>
      <c r="L115" s="46"/>
      <c r="M115" s="272"/>
      <c r="N115" s="273"/>
      <c r="O115" s="274"/>
      <c r="P115" s="274"/>
      <c r="Q115" s="274"/>
      <c r="R115" s="274"/>
      <c r="S115" s="274"/>
      <c r="T115" s="275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136</v>
      </c>
      <c r="AU115" s="19" t="s">
        <v>81</v>
      </c>
    </row>
    <row r="116" spans="1:31" s="2" customFormat="1" ht="6.95" customHeight="1">
      <c r="A116" s="40"/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46"/>
      <c r="M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</sheetData>
  <sheetProtection password="CC35" sheet="1" objects="1" scenarios="1" formatColumns="0" formatRows="0" autoFilter="0"/>
  <autoFilter ref="C80:K11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112" r:id="rId1" display="https://podminky.urs.cz/item/CS_URS_2024_01/998766311"/>
    <hyperlink ref="F115" r:id="rId2" display="https://podminky.urs.cz/item/CS_URS_2024_01/998766319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88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Modernizace interiéru a exteriéru hotelu Sádek, Kojetice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937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28. 3. 2024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28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ROUND(J83,2)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ROUND((SUM(BE83:BE102)),2)</f>
        <v>0</v>
      </c>
      <c r="G33" s="40"/>
      <c r="H33" s="40"/>
      <c r="I33" s="150">
        <v>0.21</v>
      </c>
      <c r="J33" s="149">
        <f>ROUND(((SUM(BE83:BE102))*I33),2)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43</v>
      </c>
      <c r="F34" s="149">
        <f>ROUND((SUM(BF83:BF102)),2)</f>
        <v>0</v>
      </c>
      <c r="G34" s="40"/>
      <c r="H34" s="40"/>
      <c r="I34" s="150">
        <v>0.12</v>
      </c>
      <c r="J34" s="149">
        <f>ROUND(((SUM(BF83:BF102))*I34),2)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44</v>
      </c>
      <c r="F35" s="149">
        <f>ROUND((SUM(BG83:BG102)),2)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45</v>
      </c>
      <c r="F36" s="149">
        <f>ROUND((SUM(BH83:BH102)),2)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46</v>
      </c>
      <c r="F37" s="149">
        <f>ROUND((SUM(BI83:BI102)),2)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Modernizace interiéru a exteriéru hotelu Sádek, Kojetice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03 - Vedlejší a ostatní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Kojetice 169, 675 23 Kojetice na Moravě</v>
      </c>
      <c r="G52" s="42"/>
      <c r="H52" s="42"/>
      <c r="I52" s="34" t="s">
        <v>23</v>
      </c>
      <c r="J52" s="74" t="str">
        <f>IF(J12="","",J12)</f>
        <v>28. 3. 2024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Česká zemědělská univerzita v Praze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92</v>
      </c>
      <c r="D57" s="164"/>
      <c r="E57" s="164"/>
      <c r="F57" s="164"/>
      <c r="G57" s="164"/>
      <c r="H57" s="164"/>
      <c r="I57" s="164"/>
      <c r="J57" s="165" t="s">
        <v>93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94</v>
      </c>
    </row>
    <row r="60" spans="1:31" s="9" customFormat="1" ht="24.95" customHeight="1">
      <c r="A60" s="9"/>
      <c r="B60" s="167"/>
      <c r="C60" s="168"/>
      <c r="D60" s="169" t="s">
        <v>938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939</v>
      </c>
      <c r="E61" s="176"/>
      <c r="F61" s="176"/>
      <c r="G61" s="176"/>
      <c r="H61" s="176"/>
      <c r="I61" s="176"/>
      <c r="J61" s="177">
        <f>J85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940</v>
      </c>
      <c r="E62" s="176"/>
      <c r="F62" s="176"/>
      <c r="G62" s="176"/>
      <c r="H62" s="176"/>
      <c r="I62" s="176"/>
      <c r="J62" s="177">
        <f>J92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941</v>
      </c>
      <c r="E63" s="176"/>
      <c r="F63" s="176"/>
      <c r="G63" s="176"/>
      <c r="H63" s="176"/>
      <c r="I63" s="176"/>
      <c r="J63" s="177">
        <f>J96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109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62" t="str">
        <f>E7</f>
        <v>Modernizace interiéru a exteriéru hotelu Sádek, Kojetice</v>
      </c>
      <c r="F73" s="34"/>
      <c r="G73" s="34"/>
      <c r="H73" s="34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89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03 - Vedlejší a ostatní náklady</v>
      </c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>Kojetice 169, 675 23 Kojetice na Moravě</v>
      </c>
      <c r="G77" s="42"/>
      <c r="H77" s="42"/>
      <c r="I77" s="34" t="s">
        <v>23</v>
      </c>
      <c r="J77" s="74" t="str">
        <f>IF(J12="","",J12)</f>
        <v>28. 3. 2024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25</v>
      </c>
      <c r="D79" s="42"/>
      <c r="E79" s="42"/>
      <c r="F79" s="29" t="str">
        <f>E15</f>
        <v>Česká zemědělská univerzita v Praze</v>
      </c>
      <c r="G79" s="42"/>
      <c r="H79" s="42"/>
      <c r="I79" s="34" t="s">
        <v>31</v>
      </c>
      <c r="J79" s="38" t="str">
        <f>E21</f>
        <v xml:space="preserve"> 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29</v>
      </c>
      <c r="D80" s="42"/>
      <c r="E80" s="42"/>
      <c r="F80" s="29" t="str">
        <f>IF(E18="","",E18)</f>
        <v>Vyplň údaj</v>
      </c>
      <c r="G80" s="42"/>
      <c r="H80" s="42"/>
      <c r="I80" s="34" t="s">
        <v>34</v>
      </c>
      <c r="J80" s="38" t="str">
        <f>E24</f>
        <v xml:space="preserve"> 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79"/>
      <c r="B82" s="180"/>
      <c r="C82" s="181" t="s">
        <v>110</v>
      </c>
      <c r="D82" s="182" t="s">
        <v>56</v>
      </c>
      <c r="E82" s="182" t="s">
        <v>52</v>
      </c>
      <c r="F82" s="182" t="s">
        <v>53</v>
      </c>
      <c r="G82" s="182" t="s">
        <v>111</v>
      </c>
      <c r="H82" s="182" t="s">
        <v>112</v>
      </c>
      <c r="I82" s="182" t="s">
        <v>113</v>
      </c>
      <c r="J82" s="182" t="s">
        <v>93</v>
      </c>
      <c r="K82" s="183" t="s">
        <v>114</v>
      </c>
      <c r="L82" s="184"/>
      <c r="M82" s="94" t="s">
        <v>19</v>
      </c>
      <c r="N82" s="95" t="s">
        <v>41</v>
      </c>
      <c r="O82" s="95" t="s">
        <v>115</v>
      </c>
      <c r="P82" s="95" t="s">
        <v>116</v>
      </c>
      <c r="Q82" s="95" t="s">
        <v>117</v>
      </c>
      <c r="R82" s="95" t="s">
        <v>118</v>
      </c>
      <c r="S82" s="95" t="s">
        <v>119</v>
      </c>
      <c r="T82" s="96" t="s">
        <v>120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pans="1:63" s="2" customFormat="1" ht="22.8" customHeight="1">
      <c r="A83" s="40"/>
      <c r="B83" s="41"/>
      <c r="C83" s="101" t="s">
        <v>121</v>
      </c>
      <c r="D83" s="42"/>
      <c r="E83" s="42"/>
      <c r="F83" s="42"/>
      <c r="G83" s="42"/>
      <c r="H83" s="42"/>
      <c r="I83" s="42"/>
      <c r="J83" s="185">
        <f>BK83</f>
        <v>0</v>
      </c>
      <c r="K83" s="42"/>
      <c r="L83" s="46"/>
      <c r="M83" s="97"/>
      <c r="N83" s="186"/>
      <c r="O83" s="98"/>
      <c r="P83" s="187">
        <f>P84</f>
        <v>0</v>
      </c>
      <c r="Q83" s="98"/>
      <c r="R83" s="187">
        <f>R84</f>
        <v>0</v>
      </c>
      <c r="S83" s="98"/>
      <c r="T83" s="188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70</v>
      </c>
      <c r="AU83" s="19" t="s">
        <v>94</v>
      </c>
      <c r="BK83" s="189">
        <f>BK84</f>
        <v>0</v>
      </c>
    </row>
    <row r="84" spans="1:63" s="12" customFormat="1" ht="25.9" customHeight="1">
      <c r="A84" s="12"/>
      <c r="B84" s="190"/>
      <c r="C84" s="191"/>
      <c r="D84" s="192" t="s">
        <v>70</v>
      </c>
      <c r="E84" s="193" t="s">
        <v>942</v>
      </c>
      <c r="F84" s="193" t="s">
        <v>943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P85+P92+P96</f>
        <v>0</v>
      </c>
      <c r="Q84" s="198"/>
      <c r="R84" s="199">
        <f>R85+R92+R96</f>
        <v>0</v>
      </c>
      <c r="S84" s="198"/>
      <c r="T84" s="200">
        <f>T85+T92+T96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176</v>
      </c>
      <c r="AT84" s="202" t="s">
        <v>70</v>
      </c>
      <c r="AU84" s="202" t="s">
        <v>71</v>
      </c>
      <c r="AY84" s="201" t="s">
        <v>124</v>
      </c>
      <c r="BK84" s="203">
        <f>BK85+BK92+BK96</f>
        <v>0</v>
      </c>
    </row>
    <row r="85" spans="1:63" s="12" customFormat="1" ht="22.8" customHeight="1">
      <c r="A85" s="12"/>
      <c r="B85" s="190"/>
      <c r="C85" s="191"/>
      <c r="D85" s="192" t="s">
        <v>70</v>
      </c>
      <c r="E85" s="204" t="s">
        <v>944</v>
      </c>
      <c r="F85" s="204" t="s">
        <v>945</v>
      </c>
      <c r="G85" s="191"/>
      <c r="H85" s="191"/>
      <c r="I85" s="194"/>
      <c r="J85" s="205">
        <f>BK85</f>
        <v>0</v>
      </c>
      <c r="K85" s="191"/>
      <c r="L85" s="196"/>
      <c r="M85" s="197"/>
      <c r="N85" s="198"/>
      <c r="O85" s="198"/>
      <c r="P85" s="199">
        <f>SUM(P86:P91)</f>
        <v>0</v>
      </c>
      <c r="Q85" s="198"/>
      <c r="R85" s="199">
        <f>SUM(R86:R91)</f>
        <v>0</v>
      </c>
      <c r="S85" s="198"/>
      <c r="T85" s="200">
        <f>SUM(T86:T91)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176</v>
      </c>
      <c r="AT85" s="202" t="s">
        <v>70</v>
      </c>
      <c r="AU85" s="202" t="s">
        <v>79</v>
      </c>
      <c r="AY85" s="201" t="s">
        <v>124</v>
      </c>
      <c r="BK85" s="203">
        <f>SUM(BK86:BK91)</f>
        <v>0</v>
      </c>
    </row>
    <row r="86" spans="1:65" s="2" customFormat="1" ht="16.5" customHeight="1">
      <c r="A86" s="40"/>
      <c r="B86" s="41"/>
      <c r="C86" s="206" t="s">
        <v>79</v>
      </c>
      <c r="D86" s="206" t="s">
        <v>127</v>
      </c>
      <c r="E86" s="207" t="s">
        <v>946</v>
      </c>
      <c r="F86" s="208" t="s">
        <v>947</v>
      </c>
      <c r="G86" s="209" t="s">
        <v>354</v>
      </c>
      <c r="H86" s="268"/>
      <c r="I86" s="211"/>
      <c r="J86" s="212">
        <f>ROUND(I86*H86,2)</f>
        <v>0</v>
      </c>
      <c r="K86" s="208" t="s">
        <v>131</v>
      </c>
      <c r="L86" s="46"/>
      <c r="M86" s="213" t="s">
        <v>19</v>
      </c>
      <c r="N86" s="214" t="s">
        <v>42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948</v>
      </c>
      <c r="AT86" s="217" t="s">
        <v>127</v>
      </c>
      <c r="AU86" s="217" t="s">
        <v>81</v>
      </c>
      <c r="AY86" s="19" t="s">
        <v>124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79</v>
      </c>
      <c r="BK86" s="218">
        <f>ROUND(I86*H86,2)</f>
        <v>0</v>
      </c>
      <c r="BL86" s="19" t="s">
        <v>948</v>
      </c>
      <c r="BM86" s="217" t="s">
        <v>949</v>
      </c>
    </row>
    <row r="87" spans="1:47" s="2" customFormat="1" ht="12">
      <c r="A87" s="40"/>
      <c r="B87" s="41"/>
      <c r="C87" s="42"/>
      <c r="D87" s="219" t="s">
        <v>134</v>
      </c>
      <c r="E87" s="42"/>
      <c r="F87" s="220" t="s">
        <v>947</v>
      </c>
      <c r="G87" s="42"/>
      <c r="H87" s="42"/>
      <c r="I87" s="221"/>
      <c r="J87" s="42"/>
      <c r="K87" s="42"/>
      <c r="L87" s="46"/>
      <c r="M87" s="222"/>
      <c r="N87" s="223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134</v>
      </c>
      <c r="AU87" s="19" t="s">
        <v>81</v>
      </c>
    </row>
    <row r="88" spans="1:47" s="2" customFormat="1" ht="12">
      <c r="A88" s="40"/>
      <c r="B88" s="41"/>
      <c r="C88" s="42"/>
      <c r="D88" s="224" t="s">
        <v>136</v>
      </c>
      <c r="E88" s="42"/>
      <c r="F88" s="225" t="s">
        <v>950</v>
      </c>
      <c r="G88" s="42"/>
      <c r="H88" s="42"/>
      <c r="I88" s="221"/>
      <c r="J88" s="42"/>
      <c r="K88" s="42"/>
      <c r="L88" s="46"/>
      <c r="M88" s="222"/>
      <c r="N88" s="22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136</v>
      </c>
      <c r="AU88" s="19" t="s">
        <v>81</v>
      </c>
    </row>
    <row r="89" spans="1:65" s="2" customFormat="1" ht="16.5" customHeight="1">
      <c r="A89" s="40"/>
      <c r="B89" s="41"/>
      <c r="C89" s="206" t="s">
        <v>81</v>
      </c>
      <c r="D89" s="206" t="s">
        <v>127</v>
      </c>
      <c r="E89" s="207" t="s">
        <v>951</v>
      </c>
      <c r="F89" s="208" t="s">
        <v>952</v>
      </c>
      <c r="G89" s="209" t="s">
        <v>354</v>
      </c>
      <c r="H89" s="268"/>
      <c r="I89" s="211"/>
      <c r="J89" s="212">
        <f>ROUND(I89*H89,2)</f>
        <v>0</v>
      </c>
      <c r="K89" s="208" t="s">
        <v>131</v>
      </c>
      <c r="L89" s="46"/>
      <c r="M89" s="213" t="s">
        <v>19</v>
      </c>
      <c r="N89" s="214" t="s">
        <v>42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948</v>
      </c>
      <c r="AT89" s="217" t="s">
        <v>127</v>
      </c>
      <c r="AU89" s="217" t="s">
        <v>81</v>
      </c>
      <c r="AY89" s="19" t="s">
        <v>124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79</v>
      </c>
      <c r="BK89" s="218">
        <f>ROUND(I89*H89,2)</f>
        <v>0</v>
      </c>
      <c r="BL89" s="19" t="s">
        <v>948</v>
      </c>
      <c r="BM89" s="217" t="s">
        <v>953</v>
      </c>
    </row>
    <row r="90" spans="1:47" s="2" customFormat="1" ht="12">
      <c r="A90" s="40"/>
      <c r="B90" s="41"/>
      <c r="C90" s="42"/>
      <c r="D90" s="219" t="s">
        <v>134</v>
      </c>
      <c r="E90" s="42"/>
      <c r="F90" s="220" t="s">
        <v>952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134</v>
      </c>
      <c r="AU90" s="19" t="s">
        <v>81</v>
      </c>
    </row>
    <row r="91" spans="1:47" s="2" customFormat="1" ht="12">
      <c r="A91" s="40"/>
      <c r="B91" s="41"/>
      <c r="C91" s="42"/>
      <c r="D91" s="224" t="s">
        <v>136</v>
      </c>
      <c r="E91" s="42"/>
      <c r="F91" s="225" t="s">
        <v>954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136</v>
      </c>
      <c r="AU91" s="19" t="s">
        <v>81</v>
      </c>
    </row>
    <row r="92" spans="1:63" s="12" customFormat="1" ht="22.8" customHeight="1">
      <c r="A92" s="12"/>
      <c r="B92" s="190"/>
      <c r="C92" s="191"/>
      <c r="D92" s="192" t="s">
        <v>70</v>
      </c>
      <c r="E92" s="204" t="s">
        <v>955</v>
      </c>
      <c r="F92" s="204" t="s">
        <v>956</v>
      </c>
      <c r="G92" s="191"/>
      <c r="H92" s="191"/>
      <c r="I92" s="194"/>
      <c r="J92" s="205">
        <f>BK92</f>
        <v>0</v>
      </c>
      <c r="K92" s="191"/>
      <c r="L92" s="196"/>
      <c r="M92" s="197"/>
      <c r="N92" s="198"/>
      <c r="O92" s="198"/>
      <c r="P92" s="199">
        <f>SUM(P93:P95)</f>
        <v>0</v>
      </c>
      <c r="Q92" s="198"/>
      <c r="R92" s="199">
        <f>SUM(R93:R95)</f>
        <v>0</v>
      </c>
      <c r="S92" s="198"/>
      <c r="T92" s="200">
        <f>SUM(T93:T95)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176</v>
      </c>
      <c r="AT92" s="202" t="s">
        <v>70</v>
      </c>
      <c r="AU92" s="202" t="s">
        <v>79</v>
      </c>
      <c r="AY92" s="201" t="s">
        <v>124</v>
      </c>
      <c r="BK92" s="203">
        <f>SUM(BK93:BK95)</f>
        <v>0</v>
      </c>
    </row>
    <row r="93" spans="1:65" s="2" customFormat="1" ht="16.5" customHeight="1">
      <c r="A93" s="40"/>
      <c r="B93" s="41"/>
      <c r="C93" s="206" t="s">
        <v>164</v>
      </c>
      <c r="D93" s="206" t="s">
        <v>127</v>
      </c>
      <c r="E93" s="207" t="s">
        <v>957</v>
      </c>
      <c r="F93" s="208" t="s">
        <v>958</v>
      </c>
      <c r="G93" s="209" t="s">
        <v>354</v>
      </c>
      <c r="H93" s="268"/>
      <c r="I93" s="211"/>
      <c r="J93" s="212">
        <f>ROUND(I93*H93,2)</f>
        <v>0</v>
      </c>
      <c r="K93" s="208" t="s">
        <v>131</v>
      </c>
      <c r="L93" s="46"/>
      <c r="M93" s="213" t="s">
        <v>19</v>
      </c>
      <c r="N93" s="214" t="s">
        <v>42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948</v>
      </c>
      <c r="AT93" s="217" t="s">
        <v>127</v>
      </c>
      <c r="AU93" s="217" t="s">
        <v>81</v>
      </c>
      <c r="AY93" s="19" t="s">
        <v>124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79</v>
      </c>
      <c r="BK93" s="218">
        <f>ROUND(I93*H93,2)</f>
        <v>0</v>
      </c>
      <c r="BL93" s="19" t="s">
        <v>948</v>
      </c>
      <c r="BM93" s="217" t="s">
        <v>959</v>
      </c>
    </row>
    <row r="94" spans="1:47" s="2" customFormat="1" ht="12">
      <c r="A94" s="40"/>
      <c r="B94" s="41"/>
      <c r="C94" s="42"/>
      <c r="D94" s="219" t="s">
        <v>134</v>
      </c>
      <c r="E94" s="42"/>
      <c r="F94" s="220" t="s">
        <v>958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134</v>
      </c>
      <c r="AU94" s="19" t="s">
        <v>81</v>
      </c>
    </row>
    <row r="95" spans="1:47" s="2" customFormat="1" ht="12">
      <c r="A95" s="40"/>
      <c r="B95" s="41"/>
      <c r="C95" s="42"/>
      <c r="D95" s="224" t="s">
        <v>136</v>
      </c>
      <c r="E95" s="42"/>
      <c r="F95" s="225" t="s">
        <v>960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136</v>
      </c>
      <c r="AU95" s="19" t="s">
        <v>81</v>
      </c>
    </row>
    <row r="96" spans="1:63" s="12" customFormat="1" ht="22.8" customHeight="1">
      <c r="A96" s="12"/>
      <c r="B96" s="190"/>
      <c r="C96" s="191"/>
      <c r="D96" s="192" t="s">
        <v>70</v>
      </c>
      <c r="E96" s="204" t="s">
        <v>961</v>
      </c>
      <c r="F96" s="204" t="s">
        <v>962</v>
      </c>
      <c r="G96" s="191"/>
      <c r="H96" s="191"/>
      <c r="I96" s="194"/>
      <c r="J96" s="205">
        <f>BK96</f>
        <v>0</v>
      </c>
      <c r="K96" s="191"/>
      <c r="L96" s="196"/>
      <c r="M96" s="197"/>
      <c r="N96" s="198"/>
      <c r="O96" s="198"/>
      <c r="P96" s="199">
        <f>SUM(P97:P102)</f>
        <v>0</v>
      </c>
      <c r="Q96" s="198"/>
      <c r="R96" s="199">
        <f>SUM(R97:R102)</f>
        <v>0</v>
      </c>
      <c r="S96" s="198"/>
      <c r="T96" s="200">
        <f>SUM(T97:T102)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176</v>
      </c>
      <c r="AT96" s="202" t="s">
        <v>70</v>
      </c>
      <c r="AU96" s="202" t="s">
        <v>79</v>
      </c>
      <c r="AY96" s="201" t="s">
        <v>124</v>
      </c>
      <c r="BK96" s="203">
        <f>SUM(BK97:BK102)</f>
        <v>0</v>
      </c>
    </row>
    <row r="97" spans="1:65" s="2" customFormat="1" ht="16.5" customHeight="1">
      <c r="A97" s="40"/>
      <c r="B97" s="41"/>
      <c r="C97" s="206" t="s">
        <v>132</v>
      </c>
      <c r="D97" s="206" t="s">
        <v>127</v>
      </c>
      <c r="E97" s="207" t="s">
        <v>963</v>
      </c>
      <c r="F97" s="208" t="s">
        <v>964</v>
      </c>
      <c r="G97" s="209" t="s">
        <v>873</v>
      </c>
      <c r="H97" s="210">
        <v>128</v>
      </c>
      <c r="I97" s="211"/>
      <c r="J97" s="212">
        <f>ROUND(I97*H97,2)</f>
        <v>0</v>
      </c>
      <c r="K97" s="208" t="s">
        <v>131</v>
      </c>
      <c r="L97" s="46"/>
      <c r="M97" s="213" t="s">
        <v>19</v>
      </c>
      <c r="N97" s="214" t="s">
        <v>42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948</v>
      </c>
      <c r="AT97" s="217" t="s">
        <v>127</v>
      </c>
      <c r="AU97" s="217" t="s">
        <v>81</v>
      </c>
      <c r="AY97" s="19" t="s">
        <v>124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79</v>
      </c>
      <c r="BK97" s="218">
        <f>ROUND(I97*H97,2)</f>
        <v>0</v>
      </c>
      <c r="BL97" s="19" t="s">
        <v>948</v>
      </c>
      <c r="BM97" s="217" t="s">
        <v>965</v>
      </c>
    </row>
    <row r="98" spans="1:47" s="2" customFormat="1" ht="12">
      <c r="A98" s="40"/>
      <c r="B98" s="41"/>
      <c r="C98" s="42"/>
      <c r="D98" s="219" t="s">
        <v>134</v>
      </c>
      <c r="E98" s="42"/>
      <c r="F98" s="220" t="s">
        <v>964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134</v>
      </c>
      <c r="AU98" s="19" t="s">
        <v>81</v>
      </c>
    </row>
    <row r="99" spans="1:47" s="2" customFormat="1" ht="12">
      <c r="A99" s="40"/>
      <c r="B99" s="41"/>
      <c r="C99" s="42"/>
      <c r="D99" s="224" t="s">
        <v>136</v>
      </c>
      <c r="E99" s="42"/>
      <c r="F99" s="225" t="s">
        <v>966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136</v>
      </c>
      <c r="AU99" s="19" t="s">
        <v>81</v>
      </c>
    </row>
    <row r="100" spans="1:51" s="15" customFormat="1" ht="12">
      <c r="A100" s="15"/>
      <c r="B100" s="248"/>
      <c r="C100" s="249"/>
      <c r="D100" s="219" t="s">
        <v>138</v>
      </c>
      <c r="E100" s="250" t="s">
        <v>19</v>
      </c>
      <c r="F100" s="251" t="s">
        <v>967</v>
      </c>
      <c r="G100" s="249"/>
      <c r="H100" s="250" t="s">
        <v>19</v>
      </c>
      <c r="I100" s="252"/>
      <c r="J100" s="249"/>
      <c r="K100" s="249"/>
      <c r="L100" s="253"/>
      <c r="M100" s="254"/>
      <c r="N100" s="255"/>
      <c r="O100" s="255"/>
      <c r="P100" s="255"/>
      <c r="Q100" s="255"/>
      <c r="R100" s="255"/>
      <c r="S100" s="255"/>
      <c r="T100" s="256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7" t="s">
        <v>138</v>
      </c>
      <c r="AU100" s="257" t="s">
        <v>81</v>
      </c>
      <c r="AV100" s="15" t="s">
        <v>79</v>
      </c>
      <c r="AW100" s="15" t="s">
        <v>33</v>
      </c>
      <c r="AX100" s="15" t="s">
        <v>71</v>
      </c>
      <c r="AY100" s="257" t="s">
        <v>124</v>
      </c>
    </row>
    <row r="101" spans="1:51" s="15" customFormat="1" ht="12">
      <c r="A101" s="15"/>
      <c r="B101" s="248"/>
      <c r="C101" s="249"/>
      <c r="D101" s="219" t="s">
        <v>138</v>
      </c>
      <c r="E101" s="250" t="s">
        <v>19</v>
      </c>
      <c r="F101" s="251" t="s">
        <v>968</v>
      </c>
      <c r="G101" s="249"/>
      <c r="H101" s="250" t="s">
        <v>19</v>
      </c>
      <c r="I101" s="252"/>
      <c r="J101" s="249"/>
      <c r="K101" s="249"/>
      <c r="L101" s="253"/>
      <c r="M101" s="254"/>
      <c r="N101" s="255"/>
      <c r="O101" s="255"/>
      <c r="P101" s="255"/>
      <c r="Q101" s="255"/>
      <c r="R101" s="255"/>
      <c r="S101" s="255"/>
      <c r="T101" s="256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57" t="s">
        <v>138</v>
      </c>
      <c r="AU101" s="257" t="s">
        <v>81</v>
      </c>
      <c r="AV101" s="15" t="s">
        <v>79</v>
      </c>
      <c r="AW101" s="15" t="s">
        <v>33</v>
      </c>
      <c r="AX101" s="15" t="s">
        <v>71</v>
      </c>
      <c r="AY101" s="257" t="s">
        <v>124</v>
      </c>
    </row>
    <row r="102" spans="1:51" s="13" customFormat="1" ht="12">
      <c r="A102" s="13"/>
      <c r="B102" s="226"/>
      <c r="C102" s="227"/>
      <c r="D102" s="219" t="s">
        <v>138</v>
      </c>
      <c r="E102" s="228" t="s">
        <v>19</v>
      </c>
      <c r="F102" s="229" t="s">
        <v>969</v>
      </c>
      <c r="G102" s="227"/>
      <c r="H102" s="230">
        <v>128</v>
      </c>
      <c r="I102" s="231"/>
      <c r="J102" s="227"/>
      <c r="K102" s="227"/>
      <c r="L102" s="232"/>
      <c r="M102" s="269"/>
      <c r="N102" s="270"/>
      <c r="O102" s="270"/>
      <c r="P102" s="270"/>
      <c r="Q102" s="270"/>
      <c r="R102" s="270"/>
      <c r="S102" s="270"/>
      <c r="T102" s="271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6" t="s">
        <v>138</v>
      </c>
      <c r="AU102" s="236" t="s">
        <v>81</v>
      </c>
      <c r="AV102" s="13" t="s">
        <v>81</v>
      </c>
      <c r="AW102" s="13" t="s">
        <v>33</v>
      </c>
      <c r="AX102" s="13" t="s">
        <v>79</v>
      </c>
      <c r="AY102" s="236" t="s">
        <v>124</v>
      </c>
    </row>
    <row r="103" spans="1:31" s="2" customFormat="1" ht="6.95" customHeight="1">
      <c r="A103" s="40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46"/>
      <c r="M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</sheetData>
  <sheetProtection password="CC35" sheet="1" objects="1" scenarios="1" formatColumns="0" formatRows="0" autoFilter="0"/>
  <autoFilter ref="C82:K10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4_01/045203000"/>
    <hyperlink ref="F91" r:id="rId2" display="https://podminky.urs.cz/item/CS_URS_2024_01/045303000"/>
    <hyperlink ref="F95" r:id="rId3" display="https://podminky.urs.cz/item/CS_URS_2024_01/065002000"/>
    <hyperlink ref="F99" r:id="rId4" display="https://podminky.urs.cz/item/CS_URS_2024_01/0941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6" customWidth="1"/>
    <col min="2" max="2" width="1.7109375" style="276" customWidth="1"/>
    <col min="3" max="4" width="5.00390625" style="276" customWidth="1"/>
    <col min="5" max="5" width="11.7109375" style="276" customWidth="1"/>
    <col min="6" max="6" width="9.140625" style="276" customWidth="1"/>
    <col min="7" max="7" width="5.00390625" style="276" customWidth="1"/>
    <col min="8" max="8" width="77.8515625" style="276" customWidth="1"/>
    <col min="9" max="10" width="20.00390625" style="276" customWidth="1"/>
    <col min="11" max="11" width="1.7109375" style="276" customWidth="1"/>
  </cols>
  <sheetData>
    <row r="1" s="1" customFormat="1" ht="37.5" customHeight="1"/>
    <row r="2" spans="2:11" s="1" customFormat="1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pans="2:11" s="16" customFormat="1" ht="45" customHeight="1">
      <c r="B3" s="280"/>
      <c r="C3" s="281" t="s">
        <v>970</v>
      </c>
      <c r="D3" s="281"/>
      <c r="E3" s="281"/>
      <c r="F3" s="281"/>
      <c r="G3" s="281"/>
      <c r="H3" s="281"/>
      <c r="I3" s="281"/>
      <c r="J3" s="281"/>
      <c r="K3" s="282"/>
    </row>
    <row r="4" spans="2:11" s="1" customFormat="1" ht="25.5" customHeight="1">
      <c r="B4" s="283"/>
      <c r="C4" s="284" t="s">
        <v>971</v>
      </c>
      <c r="D4" s="284"/>
      <c r="E4" s="284"/>
      <c r="F4" s="284"/>
      <c r="G4" s="284"/>
      <c r="H4" s="284"/>
      <c r="I4" s="284"/>
      <c r="J4" s="284"/>
      <c r="K4" s="285"/>
    </row>
    <row r="5" spans="2:11" s="1" customFormat="1" ht="5.25" customHeight="1">
      <c r="B5" s="283"/>
      <c r="C5" s="286"/>
      <c r="D5" s="286"/>
      <c r="E5" s="286"/>
      <c r="F5" s="286"/>
      <c r="G5" s="286"/>
      <c r="H5" s="286"/>
      <c r="I5" s="286"/>
      <c r="J5" s="286"/>
      <c r="K5" s="285"/>
    </row>
    <row r="6" spans="2:11" s="1" customFormat="1" ht="15" customHeight="1">
      <c r="B6" s="283"/>
      <c r="C6" s="287" t="s">
        <v>972</v>
      </c>
      <c r="D6" s="287"/>
      <c r="E6" s="287"/>
      <c r="F6" s="287"/>
      <c r="G6" s="287"/>
      <c r="H6" s="287"/>
      <c r="I6" s="287"/>
      <c r="J6" s="287"/>
      <c r="K6" s="285"/>
    </row>
    <row r="7" spans="2:11" s="1" customFormat="1" ht="15" customHeight="1">
      <c r="B7" s="288"/>
      <c r="C7" s="287" t="s">
        <v>973</v>
      </c>
      <c r="D7" s="287"/>
      <c r="E7" s="287"/>
      <c r="F7" s="287"/>
      <c r="G7" s="287"/>
      <c r="H7" s="287"/>
      <c r="I7" s="287"/>
      <c r="J7" s="287"/>
      <c r="K7" s="285"/>
    </row>
    <row r="8" spans="2:11" s="1" customFormat="1" ht="12.75" customHeight="1">
      <c r="B8" s="288"/>
      <c r="C8" s="287"/>
      <c r="D8" s="287"/>
      <c r="E8" s="287"/>
      <c r="F8" s="287"/>
      <c r="G8" s="287"/>
      <c r="H8" s="287"/>
      <c r="I8" s="287"/>
      <c r="J8" s="287"/>
      <c r="K8" s="285"/>
    </row>
    <row r="9" spans="2:11" s="1" customFormat="1" ht="15" customHeight="1">
      <c r="B9" s="288"/>
      <c r="C9" s="287" t="s">
        <v>974</v>
      </c>
      <c r="D9" s="287"/>
      <c r="E9" s="287"/>
      <c r="F9" s="287"/>
      <c r="G9" s="287"/>
      <c r="H9" s="287"/>
      <c r="I9" s="287"/>
      <c r="J9" s="287"/>
      <c r="K9" s="285"/>
    </row>
    <row r="10" spans="2:11" s="1" customFormat="1" ht="15" customHeight="1">
      <c r="B10" s="288"/>
      <c r="C10" s="287"/>
      <c r="D10" s="287" t="s">
        <v>975</v>
      </c>
      <c r="E10" s="287"/>
      <c r="F10" s="287"/>
      <c r="G10" s="287"/>
      <c r="H10" s="287"/>
      <c r="I10" s="287"/>
      <c r="J10" s="287"/>
      <c r="K10" s="285"/>
    </row>
    <row r="11" spans="2:11" s="1" customFormat="1" ht="15" customHeight="1">
      <c r="B11" s="288"/>
      <c r="C11" s="289"/>
      <c r="D11" s="287" t="s">
        <v>976</v>
      </c>
      <c r="E11" s="287"/>
      <c r="F11" s="287"/>
      <c r="G11" s="287"/>
      <c r="H11" s="287"/>
      <c r="I11" s="287"/>
      <c r="J11" s="287"/>
      <c r="K11" s="285"/>
    </row>
    <row r="12" spans="2:11" s="1" customFormat="1" ht="15" customHeight="1">
      <c r="B12" s="288"/>
      <c r="C12" s="289"/>
      <c r="D12" s="287"/>
      <c r="E12" s="287"/>
      <c r="F12" s="287"/>
      <c r="G12" s="287"/>
      <c r="H12" s="287"/>
      <c r="I12" s="287"/>
      <c r="J12" s="287"/>
      <c r="K12" s="285"/>
    </row>
    <row r="13" spans="2:11" s="1" customFormat="1" ht="15" customHeight="1">
      <c r="B13" s="288"/>
      <c r="C13" s="289"/>
      <c r="D13" s="290" t="s">
        <v>977</v>
      </c>
      <c r="E13" s="287"/>
      <c r="F13" s="287"/>
      <c r="G13" s="287"/>
      <c r="H13" s="287"/>
      <c r="I13" s="287"/>
      <c r="J13" s="287"/>
      <c r="K13" s="285"/>
    </row>
    <row r="14" spans="2:11" s="1" customFormat="1" ht="12.75" customHeight="1">
      <c r="B14" s="288"/>
      <c r="C14" s="289"/>
      <c r="D14" s="289"/>
      <c r="E14" s="289"/>
      <c r="F14" s="289"/>
      <c r="G14" s="289"/>
      <c r="H14" s="289"/>
      <c r="I14" s="289"/>
      <c r="J14" s="289"/>
      <c r="K14" s="285"/>
    </row>
    <row r="15" spans="2:11" s="1" customFormat="1" ht="15" customHeight="1">
      <c r="B15" s="288"/>
      <c r="C15" s="289"/>
      <c r="D15" s="287" t="s">
        <v>978</v>
      </c>
      <c r="E15" s="287"/>
      <c r="F15" s="287"/>
      <c r="G15" s="287"/>
      <c r="H15" s="287"/>
      <c r="I15" s="287"/>
      <c r="J15" s="287"/>
      <c r="K15" s="285"/>
    </row>
    <row r="16" spans="2:11" s="1" customFormat="1" ht="15" customHeight="1">
      <c r="B16" s="288"/>
      <c r="C16" s="289"/>
      <c r="D16" s="287" t="s">
        <v>979</v>
      </c>
      <c r="E16" s="287"/>
      <c r="F16" s="287"/>
      <c r="G16" s="287"/>
      <c r="H16" s="287"/>
      <c r="I16" s="287"/>
      <c r="J16" s="287"/>
      <c r="K16" s="285"/>
    </row>
    <row r="17" spans="2:11" s="1" customFormat="1" ht="15" customHeight="1">
      <c r="B17" s="288"/>
      <c r="C17" s="289"/>
      <c r="D17" s="287" t="s">
        <v>980</v>
      </c>
      <c r="E17" s="287"/>
      <c r="F17" s="287"/>
      <c r="G17" s="287"/>
      <c r="H17" s="287"/>
      <c r="I17" s="287"/>
      <c r="J17" s="287"/>
      <c r="K17" s="285"/>
    </row>
    <row r="18" spans="2:11" s="1" customFormat="1" ht="15" customHeight="1">
      <c r="B18" s="288"/>
      <c r="C18" s="289"/>
      <c r="D18" s="289"/>
      <c r="E18" s="291" t="s">
        <v>78</v>
      </c>
      <c r="F18" s="287" t="s">
        <v>981</v>
      </c>
      <c r="G18" s="287"/>
      <c r="H18" s="287"/>
      <c r="I18" s="287"/>
      <c r="J18" s="287"/>
      <c r="K18" s="285"/>
    </row>
    <row r="19" spans="2:11" s="1" customFormat="1" ht="15" customHeight="1">
      <c r="B19" s="288"/>
      <c r="C19" s="289"/>
      <c r="D19" s="289"/>
      <c r="E19" s="291" t="s">
        <v>982</v>
      </c>
      <c r="F19" s="287" t="s">
        <v>983</v>
      </c>
      <c r="G19" s="287"/>
      <c r="H19" s="287"/>
      <c r="I19" s="287"/>
      <c r="J19" s="287"/>
      <c r="K19" s="285"/>
    </row>
    <row r="20" spans="2:11" s="1" customFormat="1" ht="15" customHeight="1">
      <c r="B20" s="288"/>
      <c r="C20" s="289"/>
      <c r="D20" s="289"/>
      <c r="E20" s="291" t="s">
        <v>984</v>
      </c>
      <c r="F20" s="287" t="s">
        <v>985</v>
      </c>
      <c r="G20" s="287"/>
      <c r="H20" s="287"/>
      <c r="I20" s="287"/>
      <c r="J20" s="287"/>
      <c r="K20" s="285"/>
    </row>
    <row r="21" spans="2:11" s="1" customFormat="1" ht="15" customHeight="1">
      <c r="B21" s="288"/>
      <c r="C21" s="289"/>
      <c r="D21" s="289"/>
      <c r="E21" s="291" t="s">
        <v>986</v>
      </c>
      <c r="F21" s="287" t="s">
        <v>86</v>
      </c>
      <c r="G21" s="287"/>
      <c r="H21" s="287"/>
      <c r="I21" s="287"/>
      <c r="J21" s="287"/>
      <c r="K21" s="285"/>
    </row>
    <row r="22" spans="2:11" s="1" customFormat="1" ht="15" customHeight="1">
      <c r="B22" s="288"/>
      <c r="C22" s="289"/>
      <c r="D22" s="289"/>
      <c r="E22" s="291" t="s">
        <v>987</v>
      </c>
      <c r="F22" s="287" t="s">
        <v>988</v>
      </c>
      <c r="G22" s="287"/>
      <c r="H22" s="287"/>
      <c r="I22" s="287"/>
      <c r="J22" s="287"/>
      <c r="K22" s="285"/>
    </row>
    <row r="23" spans="2:11" s="1" customFormat="1" ht="15" customHeight="1">
      <c r="B23" s="288"/>
      <c r="C23" s="289"/>
      <c r="D23" s="289"/>
      <c r="E23" s="291" t="s">
        <v>989</v>
      </c>
      <c r="F23" s="287" t="s">
        <v>990</v>
      </c>
      <c r="G23" s="287"/>
      <c r="H23" s="287"/>
      <c r="I23" s="287"/>
      <c r="J23" s="287"/>
      <c r="K23" s="285"/>
    </row>
    <row r="24" spans="2:11" s="1" customFormat="1" ht="12.75" customHeight="1">
      <c r="B24" s="288"/>
      <c r="C24" s="289"/>
      <c r="D24" s="289"/>
      <c r="E24" s="289"/>
      <c r="F24" s="289"/>
      <c r="G24" s="289"/>
      <c r="H24" s="289"/>
      <c r="I24" s="289"/>
      <c r="J24" s="289"/>
      <c r="K24" s="285"/>
    </row>
    <row r="25" spans="2:11" s="1" customFormat="1" ht="15" customHeight="1">
      <c r="B25" s="288"/>
      <c r="C25" s="287" t="s">
        <v>991</v>
      </c>
      <c r="D25" s="287"/>
      <c r="E25" s="287"/>
      <c r="F25" s="287"/>
      <c r="G25" s="287"/>
      <c r="H25" s="287"/>
      <c r="I25" s="287"/>
      <c r="J25" s="287"/>
      <c r="K25" s="285"/>
    </row>
    <row r="26" spans="2:11" s="1" customFormat="1" ht="15" customHeight="1">
      <c r="B26" s="288"/>
      <c r="C26" s="287" t="s">
        <v>992</v>
      </c>
      <c r="D26" s="287"/>
      <c r="E26" s="287"/>
      <c r="F26" s="287"/>
      <c r="G26" s="287"/>
      <c r="H26" s="287"/>
      <c r="I26" s="287"/>
      <c r="J26" s="287"/>
      <c r="K26" s="285"/>
    </row>
    <row r="27" spans="2:11" s="1" customFormat="1" ht="15" customHeight="1">
      <c r="B27" s="288"/>
      <c r="C27" s="287"/>
      <c r="D27" s="287" t="s">
        <v>993</v>
      </c>
      <c r="E27" s="287"/>
      <c r="F27" s="287"/>
      <c r="G27" s="287"/>
      <c r="H27" s="287"/>
      <c r="I27" s="287"/>
      <c r="J27" s="287"/>
      <c r="K27" s="285"/>
    </row>
    <row r="28" spans="2:11" s="1" customFormat="1" ht="15" customHeight="1">
      <c r="B28" s="288"/>
      <c r="C28" s="289"/>
      <c r="D28" s="287" t="s">
        <v>994</v>
      </c>
      <c r="E28" s="287"/>
      <c r="F28" s="287"/>
      <c r="G28" s="287"/>
      <c r="H28" s="287"/>
      <c r="I28" s="287"/>
      <c r="J28" s="287"/>
      <c r="K28" s="285"/>
    </row>
    <row r="29" spans="2:11" s="1" customFormat="1" ht="12.75" customHeight="1">
      <c r="B29" s="288"/>
      <c r="C29" s="289"/>
      <c r="D29" s="289"/>
      <c r="E29" s="289"/>
      <c r="F29" s="289"/>
      <c r="G29" s="289"/>
      <c r="H29" s="289"/>
      <c r="I29" s="289"/>
      <c r="J29" s="289"/>
      <c r="K29" s="285"/>
    </row>
    <row r="30" spans="2:11" s="1" customFormat="1" ht="15" customHeight="1">
      <c r="B30" s="288"/>
      <c r="C30" s="289"/>
      <c r="D30" s="287" t="s">
        <v>995</v>
      </c>
      <c r="E30" s="287"/>
      <c r="F30" s="287"/>
      <c r="G30" s="287"/>
      <c r="H30" s="287"/>
      <c r="I30" s="287"/>
      <c r="J30" s="287"/>
      <c r="K30" s="285"/>
    </row>
    <row r="31" spans="2:11" s="1" customFormat="1" ht="15" customHeight="1">
      <c r="B31" s="288"/>
      <c r="C31" s="289"/>
      <c r="D31" s="287" t="s">
        <v>996</v>
      </c>
      <c r="E31" s="287"/>
      <c r="F31" s="287"/>
      <c r="G31" s="287"/>
      <c r="H31" s="287"/>
      <c r="I31" s="287"/>
      <c r="J31" s="287"/>
      <c r="K31" s="285"/>
    </row>
    <row r="32" spans="2:11" s="1" customFormat="1" ht="12.75" customHeight="1">
      <c r="B32" s="288"/>
      <c r="C32" s="289"/>
      <c r="D32" s="289"/>
      <c r="E32" s="289"/>
      <c r="F32" s="289"/>
      <c r="G32" s="289"/>
      <c r="H32" s="289"/>
      <c r="I32" s="289"/>
      <c r="J32" s="289"/>
      <c r="K32" s="285"/>
    </row>
    <row r="33" spans="2:11" s="1" customFormat="1" ht="15" customHeight="1">
      <c r="B33" s="288"/>
      <c r="C33" s="289"/>
      <c r="D33" s="287" t="s">
        <v>997</v>
      </c>
      <c r="E33" s="287"/>
      <c r="F33" s="287"/>
      <c r="G33" s="287"/>
      <c r="H33" s="287"/>
      <c r="I33" s="287"/>
      <c r="J33" s="287"/>
      <c r="K33" s="285"/>
    </row>
    <row r="34" spans="2:11" s="1" customFormat="1" ht="15" customHeight="1">
      <c r="B34" s="288"/>
      <c r="C34" s="289"/>
      <c r="D34" s="287" t="s">
        <v>998</v>
      </c>
      <c r="E34" s="287"/>
      <c r="F34" s="287"/>
      <c r="G34" s="287"/>
      <c r="H34" s="287"/>
      <c r="I34" s="287"/>
      <c r="J34" s="287"/>
      <c r="K34" s="285"/>
    </row>
    <row r="35" spans="2:11" s="1" customFormat="1" ht="15" customHeight="1">
      <c r="B35" s="288"/>
      <c r="C35" s="289"/>
      <c r="D35" s="287" t="s">
        <v>999</v>
      </c>
      <c r="E35" s="287"/>
      <c r="F35" s="287"/>
      <c r="G35" s="287"/>
      <c r="H35" s="287"/>
      <c r="I35" s="287"/>
      <c r="J35" s="287"/>
      <c r="K35" s="285"/>
    </row>
    <row r="36" spans="2:11" s="1" customFormat="1" ht="15" customHeight="1">
      <c r="B36" s="288"/>
      <c r="C36" s="289"/>
      <c r="D36" s="287"/>
      <c r="E36" s="290" t="s">
        <v>110</v>
      </c>
      <c r="F36" s="287"/>
      <c r="G36" s="287" t="s">
        <v>1000</v>
      </c>
      <c r="H36" s="287"/>
      <c r="I36" s="287"/>
      <c r="J36" s="287"/>
      <c r="K36" s="285"/>
    </row>
    <row r="37" spans="2:11" s="1" customFormat="1" ht="30.75" customHeight="1">
      <c r="B37" s="288"/>
      <c r="C37" s="289"/>
      <c r="D37" s="287"/>
      <c r="E37" s="290" t="s">
        <v>1001</v>
      </c>
      <c r="F37" s="287"/>
      <c r="G37" s="287" t="s">
        <v>1002</v>
      </c>
      <c r="H37" s="287"/>
      <c r="I37" s="287"/>
      <c r="J37" s="287"/>
      <c r="K37" s="285"/>
    </row>
    <row r="38" spans="2:11" s="1" customFormat="1" ht="15" customHeight="1">
      <c r="B38" s="288"/>
      <c r="C38" s="289"/>
      <c r="D38" s="287"/>
      <c r="E38" s="290" t="s">
        <v>52</v>
      </c>
      <c r="F38" s="287"/>
      <c r="G38" s="287" t="s">
        <v>1003</v>
      </c>
      <c r="H38" s="287"/>
      <c r="I38" s="287"/>
      <c r="J38" s="287"/>
      <c r="K38" s="285"/>
    </row>
    <row r="39" spans="2:11" s="1" customFormat="1" ht="15" customHeight="1">
      <c r="B39" s="288"/>
      <c r="C39" s="289"/>
      <c r="D39" s="287"/>
      <c r="E39" s="290" t="s">
        <v>53</v>
      </c>
      <c r="F39" s="287"/>
      <c r="G39" s="287" t="s">
        <v>1004</v>
      </c>
      <c r="H39" s="287"/>
      <c r="I39" s="287"/>
      <c r="J39" s="287"/>
      <c r="K39" s="285"/>
    </row>
    <row r="40" spans="2:11" s="1" customFormat="1" ht="15" customHeight="1">
      <c r="B40" s="288"/>
      <c r="C40" s="289"/>
      <c r="D40" s="287"/>
      <c r="E40" s="290" t="s">
        <v>111</v>
      </c>
      <c r="F40" s="287"/>
      <c r="G40" s="287" t="s">
        <v>1005</v>
      </c>
      <c r="H40" s="287"/>
      <c r="I40" s="287"/>
      <c r="J40" s="287"/>
      <c r="K40" s="285"/>
    </row>
    <row r="41" spans="2:11" s="1" customFormat="1" ht="15" customHeight="1">
      <c r="B41" s="288"/>
      <c r="C41" s="289"/>
      <c r="D41" s="287"/>
      <c r="E41" s="290" t="s">
        <v>112</v>
      </c>
      <c r="F41" s="287"/>
      <c r="G41" s="287" t="s">
        <v>1006</v>
      </c>
      <c r="H41" s="287"/>
      <c r="I41" s="287"/>
      <c r="J41" s="287"/>
      <c r="K41" s="285"/>
    </row>
    <row r="42" spans="2:11" s="1" customFormat="1" ht="15" customHeight="1">
      <c r="B42" s="288"/>
      <c r="C42" s="289"/>
      <c r="D42" s="287"/>
      <c r="E42" s="290" t="s">
        <v>1007</v>
      </c>
      <c r="F42" s="287"/>
      <c r="G42" s="287" t="s">
        <v>1008</v>
      </c>
      <c r="H42" s="287"/>
      <c r="I42" s="287"/>
      <c r="J42" s="287"/>
      <c r="K42" s="285"/>
    </row>
    <row r="43" spans="2:11" s="1" customFormat="1" ht="15" customHeight="1">
      <c r="B43" s="288"/>
      <c r="C43" s="289"/>
      <c r="D43" s="287"/>
      <c r="E43" s="290"/>
      <c r="F43" s="287"/>
      <c r="G43" s="287" t="s">
        <v>1009</v>
      </c>
      <c r="H43" s="287"/>
      <c r="I43" s="287"/>
      <c r="J43" s="287"/>
      <c r="K43" s="285"/>
    </row>
    <row r="44" spans="2:11" s="1" customFormat="1" ht="15" customHeight="1">
      <c r="B44" s="288"/>
      <c r="C44" s="289"/>
      <c r="D44" s="287"/>
      <c r="E44" s="290" t="s">
        <v>1010</v>
      </c>
      <c r="F44" s="287"/>
      <c r="G44" s="287" t="s">
        <v>1011</v>
      </c>
      <c r="H44" s="287"/>
      <c r="I44" s="287"/>
      <c r="J44" s="287"/>
      <c r="K44" s="285"/>
    </row>
    <row r="45" spans="2:11" s="1" customFormat="1" ht="15" customHeight="1">
      <c r="B45" s="288"/>
      <c r="C45" s="289"/>
      <c r="D45" s="287"/>
      <c r="E45" s="290" t="s">
        <v>114</v>
      </c>
      <c r="F45" s="287"/>
      <c r="G45" s="287" t="s">
        <v>1012</v>
      </c>
      <c r="H45" s="287"/>
      <c r="I45" s="287"/>
      <c r="J45" s="287"/>
      <c r="K45" s="285"/>
    </row>
    <row r="46" spans="2:11" s="1" customFormat="1" ht="12.75" customHeight="1">
      <c r="B46" s="288"/>
      <c r="C46" s="289"/>
      <c r="D46" s="287"/>
      <c r="E46" s="287"/>
      <c r="F46" s="287"/>
      <c r="G46" s="287"/>
      <c r="H46" s="287"/>
      <c r="I46" s="287"/>
      <c r="J46" s="287"/>
      <c r="K46" s="285"/>
    </row>
    <row r="47" spans="2:11" s="1" customFormat="1" ht="15" customHeight="1">
      <c r="B47" s="288"/>
      <c r="C47" s="289"/>
      <c r="D47" s="287" t="s">
        <v>1013</v>
      </c>
      <c r="E47" s="287"/>
      <c r="F47" s="287"/>
      <c r="G47" s="287"/>
      <c r="H47" s="287"/>
      <c r="I47" s="287"/>
      <c r="J47" s="287"/>
      <c r="K47" s="285"/>
    </row>
    <row r="48" spans="2:11" s="1" customFormat="1" ht="15" customHeight="1">
      <c r="B48" s="288"/>
      <c r="C48" s="289"/>
      <c r="D48" s="289"/>
      <c r="E48" s="287" t="s">
        <v>1014</v>
      </c>
      <c r="F48" s="287"/>
      <c r="G48" s="287"/>
      <c r="H48" s="287"/>
      <c r="I48" s="287"/>
      <c r="J48" s="287"/>
      <c r="K48" s="285"/>
    </row>
    <row r="49" spans="2:11" s="1" customFormat="1" ht="15" customHeight="1">
      <c r="B49" s="288"/>
      <c r="C49" s="289"/>
      <c r="D49" s="289"/>
      <c r="E49" s="287" t="s">
        <v>1015</v>
      </c>
      <c r="F49" s="287"/>
      <c r="G49" s="287"/>
      <c r="H49" s="287"/>
      <c r="I49" s="287"/>
      <c r="J49" s="287"/>
      <c r="K49" s="285"/>
    </row>
    <row r="50" spans="2:11" s="1" customFormat="1" ht="15" customHeight="1">
      <c r="B50" s="288"/>
      <c r="C50" s="289"/>
      <c r="D50" s="289"/>
      <c r="E50" s="287" t="s">
        <v>1016</v>
      </c>
      <c r="F50" s="287"/>
      <c r="G50" s="287"/>
      <c r="H50" s="287"/>
      <c r="I50" s="287"/>
      <c r="J50" s="287"/>
      <c r="K50" s="285"/>
    </row>
    <row r="51" spans="2:11" s="1" customFormat="1" ht="15" customHeight="1">
      <c r="B51" s="288"/>
      <c r="C51" s="289"/>
      <c r="D51" s="287" t="s">
        <v>1017</v>
      </c>
      <c r="E51" s="287"/>
      <c r="F51" s="287"/>
      <c r="G51" s="287"/>
      <c r="H51" s="287"/>
      <c r="I51" s="287"/>
      <c r="J51" s="287"/>
      <c r="K51" s="285"/>
    </row>
    <row r="52" spans="2:11" s="1" customFormat="1" ht="25.5" customHeight="1">
      <c r="B52" s="283"/>
      <c r="C52" s="284" t="s">
        <v>1018</v>
      </c>
      <c r="D52" s="284"/>
      <c r="E52" s="284"/>
      <c r="F52" s="284"/>
      <c r="G52" s="284"/>
      <c r="H52" s="284"/>
      <c r="I52" s="284"/>
      <c r="J52" s="284"/>
      <c r="K52" s="285"/>
    </row>
    <row r="53" spans="2:11" s="1" customFormat="1" ht="5.25" customHeight="1">
      <c r="B53" s="283"/>
      <c r="C53" s="286"/>
      <c r="D53" s="286"/>
      <c r="E53" s="286"/>
      <c r="F53" s="286"/>
      <c r="G53" s="286"/>
      <c r="H53" s="286"/>
      <c r="I53" s="286"/>
      <c r="J53" s="286"/>
      <c r="K53" s="285"/>
    </row>
    <row r="54" spans="2:11" s="1" customFormat="1" ht="15" customHeight="1">
      <c r="B54" s="283"/>
      <c r="C54" s="287" t="s">
        <v>1019</v>
      </c>
      <c r="D54" s="287"/>
      <c r="E54" s="287"/>
      <c r="F54" s="287"/>
      <c r="G54" s="287"/>
      <c r="H54" s="287"/>
      <c r="I54" s="287"/>
      <c r="J54" s="287"/>
      <c r="K54" s="285"/>
    </row>
    <row r="55" spans="2:11" s="1" customFormat="1" ht="15" customHeight="1">
      <c r="B55" s="283"/>
      <c r="C55" s="287" t="s">
        <v>1020</v>
      </c>
      <c r="D55" s="287"/>
      <c r="E55" s="287"/>
      <c r="F55" s="287"/>
      <c r="G55" s="287"/>
      <c r="H55" s="287"/>
      <c r="I55" s="287"/>
      <c r="J55" s="287"/>
      <c r="K55" s="285"/>
    </row>
    <row r="56" spans="2:11" s="1" customFormat="1" ht="12.75" customHeight="1">
      <c r="B56" s="283"/>
      <c r="C56" s="287"/>
      <c r="D56" s="287"/>
      <c r="E56" s="287"/>
      <c r="F56" s="287"/>
      <c r="G56" s="287"/>
      <c r="H56" s="287"/>
      <c r="I56" s="287"/>
      <c r="J56" s="287"/>
      <c r="K56" s="285"/>
    </row>
    <row r="57" spans="2:11" s="1" customFormat="1" ht="15" customHeight="1">
      <c r="B57" s="283"/>
      <c r="C57" s="287" t="s">
        <v>1021</v>
      </c>
      <c r="D57" s="287"/>
      <c r="E57" s="287"/>
      <c r="F57" s="287"/>
      <c r="G57" s="287"/>
      <c r="H57" s="287"/>
      <c r="I57" s="287"/>
      <c r="J57" s="287"/>
      <c r="K57" s="285"/>
    </row>
    <row r="58" spans="2:11" s="1" customFormat="1" ht="15" customHeight="1">
      <c r="B58" s="283"/>
      <c r="C58" s="289"/>
      <c r="D58" s="287" t="s">
        <v>1022</v>
      </c>
      <c r="E58" s="287"/>
      <c r="F58" s="287"/>
      <c r="G58" s="287"/>
      <c r="H58" s="287"/>
      <c r="I58" s="287"/>
      <c r="J58" s="287"/>
      <c r="K58" s="285"/>
    </row>
    <row r="59" spans="2:11" s="1" customFormat="1" ht="15" customHeight="1">
      <c r="B59" s="283"/>
      <c r="C59" s="289"/>
      <c r="D59" s="287" t="s">
        <v>1023</v>
      </c>
      <c r="E59" s="287"/>
      <c r="F59" s="287"/>
      <c r="G59" s="287"/>
      <c r="H59" s="287"/>
      <c r="I59" s="287"/>
      <c r="J59" s="287"/>
      <c r="K59" s="285"/>
    </row>
    <row r="60" spans="2:11" s="1" customFormat="1" ht="15" customHeight="1">
      <c r="B60" s="283"/>
      <c r="C60" s="289"/>
      <c r="D60" s="287" t="s">
        <v>1024</v>
      </c>
      <c r="E60" s="287"/>
      <c r="F60" s="287"/>
      <c r="G60" s="287"/>
      <c r="H60" s="287"/>
      <c r="I60" s="287"/>
      <c r="J60" s="287"/>
      <c r="K60" s="285"/>
    </row>
    <row r="61" spans="2:11" s="1" customFormat="1" ht="15" customHeight="1">
      <c r="B61" s="283"/>
      <c r="C61" s="289"/>
      <c r="D61" s="287" t="s">
        <v>1025</v>
      </c>
      <c r="E61" s="287"/>
      <c r="F61" s="287"/>
      <c r="G61" s="287"/>
      <c r="H61" s="287"/>
      <c r="I61" s="287"/>
      <c r="J61" s="287"/>
      <c r="K61" s="285"/>
    </row>
    <row r="62" spans="2:11" s="1" customFormat="1" ht="15" customHeight="1">
      <c r="B62" s="283"/>
      <c r="C62" s="289"/>
      <c r="D62" s="292" t="s">
        <v>1026</v>
      </c>
      <c r="E62" s="292"/>
      <c r="F62" s="292"/>
      <c r="G62" s="292"/>
      <c r="H62" s="292"/>
      <c r="I62" s="292"/>
      <c r="J62" s="292"/>
      <c r="K62" s="285"/>
    </row>
    <row r="63" spans="2:11" s="1" customFormat="1" ht="15" customHeight="1">
      <c r="B63" s="283"/>
      <c r="C63" s="289"/>
      <c r="D63" s="287" t="s">
        <v>1027</v>
      </c>
      <c r="E63" s="287"/>
      <c r="F63" s="287"/>
      <c r="G63" s="287"/>
      <c r="H63" s="287"/>
      <c r="I63" s="287"/>
      <c r="J63" s="287"/>
      <c r="K63" s="285"/>
    </row>
    <row r="64" spans="2:11" s="1" customFormat="1" ht="12.75" customHeight="1">
      <c r="B64" s="283"/>
      <c r="C64" s="289"/>
      <c r="D64" s="289"/>
      <c r="E64" s="293"/>
      <c r="F64" s="289"/>
      <c r="G64" s="289"/>
      <c r="H64" s="289"/>
      <c r="I64" s="289"/>
      <c r="J64" s="289"/>
      <c r="K64" s="285"/>
    </row>
    <row r="65" spans="2:11" s="1" customFormat="1" ht="15" customHeight="1">
      <c r="B65" s="283"/>
      <c r="C65" s="289"/>
      <c r="D65" s="287" t="s">
        <v>1028</v>
      </c>
      <c r="E65" s="287"/>
      <c r="F65" s="287"/>
      <c r="G65" s="287"/>
      <c r="H65" s="287"/>
      <c r="I65" s="287"/>
      <c r="J65" s="287"/>
      <c r="K65" s="285"/>
    </row>
    <row r="66" spans="2:11" s="1" customFormat="1" ht="15" customHeight="1">
      <c r="B66" s="283"/>
      <c r="C66" s="289"/>
      <c r="D66" s="292" t="s">
        <v>1029</v>
      </c>
      <c r="E66" s="292"/>
      <c r="F66" s="292"/>
      <c r="G66" s="292"/>
      <c r="H66" s="292"/>
      <c r="I66" s="292"/>
      <c r="J66" s="292"/>
      <c r="K66" s="285"/>
    </row>
    <row r="67" spans="2:11" s="1" customFormat="1" ht="15" customHeight="1">
      <c r="B67" s="283"/>
      <c r="C67" s="289"/>
      <c r="D67" s="287" t="s">
        <v>1030</v>
      </c>
      <c r="E67" s="287"/>
      <c r="F67" s="287"/>
      <c r="G67" s="287"/>
      <c r="H67" s="287"/>
      <c r="I67" s="287"/>
      <c r="J67" s="287"/>
      <c r="K67" s="285"/>
    </row>
    <row r="68" spans="2:11" s="1" customFormat="1" ht="15" customHeight="1">
      <c r="B68" s="283"/>
      <c r="C68" s="289"/>
      <c r="D68" s="287" t="s">
        <v>1031</v>
      </c>
      <c r="E68" s="287"/>
      <c r="F68" s="287"/>
      <c r="G68" s="287"/>
      <c r="H68" s="287"/>
      <c r="I68" s="287"/>
      <c r="J68" s="287"/>
      <c r="K68" s="285"/>
    </row>
    <row r="69" spans="2:11" s="1" customFormat="1" ht="15" customHeight="1">
      <c r="B69" s="283"/>
      <c r="C69" s="289"/>
      <c r="D69" s="287" t="s">
        <v>1032</v>
      </c>
      <c r="E69" s="287"/>
      <c r="F69" s="287"/>
      <c r="G69" s="287"/>
      <c r="H69" s="287"/>
      <c r="I69" s="287"/>
      <c r="J69" s="287"/>
      <c r="K69" s="285"/>
    </row>
    <row r="70" spans="2:11" s="1" customFormat="1" ht="15" customHeight="1">
      <c r="B70" s="283"/>
      <c r="C70" s="289"/>
      <c r="D70" s="287" t="s">
        <v>1033</v>
      </c>
      <c r="E70" s="287"/>
      <c r="F70" s="287"/>
      <c r="G70" s="287"/>
      <c r="H70" s="287"/>
      <c r="I70" s="287"/>
      <c r="J70" s="287"/>
      <c r="K70" s="285"/>
    </row>
    <row r="71" spans="2:11" s="1" customFormat="1" ht="12.75" customHeight="1">
      <c r="B71" s="294"/>
      <c r="C71" s="295"/>
      <c r="D71" s="295"/>
      <c r="E71" s="295"/>
      <c r="F71" s="295"/>
      <c r="G71" s="295"/>
      <c r="H71" s="295"/>
      <c r="I71" s="295"/>
      <c r="J71" s="295"/>
      <c r="K71" s="296"/>
    </row>
    <row r="72" spans="2:11" s="1" customFormat="1" ht="18.75" customHeight="1">
      <c r="B72" s="297"/>
      <c r="C72" s="297"/>
      <c r="D72" s="297"/>
      <c r="E72" s="297"/>
      <c r="F72" s="297"/>
      <c r="G72" s="297"/>
      <c r="H72" s="297"/>
      <c r="I72" s="297"/>
      <c r="J72" s="297"/>
      <c r="K72" s="298"/>
    </row>
    <row r="73" spans="2:11" s="1" customFormat="1" ht="18.75" customHeight="1">
      <c r="B73" s="298"/>
      <c r="C73" s="298"/>
      <c r="D73" s="298"/>
      <c r="E73" s="298"/>
      <c r="F73" s="298"/>
      <c r="G73" s="298"/>
      <c r="H73" s="298"/>
      <c r="I73" s="298"/>
      <c r="J73" s="298"/>
      <c r="K73" s="298"/>
    </row>
    <row r="74" spans="2:11" s="1" customFormat="1" ht="7.5" customHeight="1">
      <c r="B74" s="299"/>
      <c r="C74" s="300"/>
      <c r="D74" s="300"/>
      <c r="E74" s="300"/>
      <c r="F74" s="300"/>
      <c r="G74" s="300"/>
      <c r="H74" s="300"/>
      <c r="I74" s="300"/>
      <c r="J74" s="300"/>
      <c r="K74" s="301"/>
    </row>
    <row r="75" spans="2:11" s="1" customFormat="1" ht="45" customHeight="1">
      <c r="B75" s="302"/>
      <c r="C75" s="303" t="s">
        <v>1034</v>
      </c>
      <c r="D75" s="303"/>
      <c r="E75" s="303"/>
      <c r="F75" s="303"/>
      <c r="G75" s="303"/>
      <c r="H75" s="303"/>
      <c r="I75" s="303"/>
      <c r="J75" s="303"/>
      <c r="K75" s="304"/>
    </row>
    <row r="76" spans="2:11" s="1" customFormat="1" ht="17.25" customHeight="1">
      <c r="B76" s="302"/>
      <c r="C76" s="305" t="s">
        <v>1035</v>
      </c>
      <c r="D76" s="305"/>
      <c r="E76" s="305"/>
      <c r="F76" s="305" t="s">
        <v>1036</v>
      </c>
      <c r="G76" s="306"/>
      <c r="H76" s="305" t="s">
        <v>53</v>
      </c>
      <c r="I76" s="305" t="s">
        <v>56</v>
      </c>
      <c r="J76" s="305" t="s">
        <v>1037</v>
      </c>
      <c r="K76" s="304"/>
    </row>
    <row r="77" spans="2:11" s="1" customFormat="1" ht="17.25" customHeight="1">
      <c r="B77" s="302"/>
      <c r="C77" s="307" t="s">
        <v>1038</v>
      </c>
      <c r="D77" s="307"/>
      <c r="E77" s="307"/>
      <c r="F77" s="308" t="s">
        <v>1039</v>
      </c>
      <c r="G77" s="309"/>
      <c r="H77" s="307"/>
      <c r="I77" s="307"/>
      <c r="J77" s="307" t="s">
        <v>1040</v>
      </c>
      <c r="K77" s="304"/>
    </row>
    <row r="78" spans="2:11" s="1" customFormat="1" ht="5.25" customHeight="1">
      <c r="B78" s="302"/>
      <c r="C78" s="310"/>
      <c r="D78" s="310"/>
      <c r="E78" s="310"/>
      <c r="F78" s="310"/>
      <c r="G78" s="311"/>
      <c r="H78" s="310"/>
      <c r="I78" s="310"/>
      <c r="J78" s="310"/>
      <c r="K78" s="304"/>
    </row>
    <row r="79" spans="2:11" s="1" customFormat="1" ht="15" customHeight="1">
      <c r="B79" s="302"/>
      <c r="C79" s="290" t="s">
        <v>52</v>
      </c>
      <c r="D79" s="312"/>
      <c r="E79" s="312"/>
      <c r="F79" s="313" t="s">
        <v>1041</v>
      </c>
      <c r="G79" s="314"/>
      <c r="H79" s="290" t="s">
        <v>1042</v>
      </c>
      <c r="I79" s="290" t="s">
        <v>1043</v>
      </c>
      <c r="J79" s="290">
        <v>20</v>
      </c>
      <c r="K79" s="304"/>
    </row>
    <row r="80" spans="2:11" s="1" customFormat="1" ht="15" customHeight="1">
      <c r="B80" s="302"/>
      <c r="C80" s="290" t="s">
        <v>1044</v>
      </c>
      <c r="D80" s="290"/>
      <c r="E80" s="290"/>
      <c r="F80" s="313" t="s">
        <v>1041</v>
      </c>
      <c r="G80" s="314"/>
      <c r="H80" s="290" t="s">
        <v>1045</v>
      </c>
      <c r="I80" s="290" t="s">
        <v>1043</v>
      </c>
      <c r="J80" s="290">
        <v>120</v>
      </c>
      <c r="K80" s="304"/>
    </row>
    <row r="81" spans="2:11" s="1" customFormat="1" ht="15" customHeight="1">
      <c r="B81" s="315"/>
      <c r="C81" s="290" t="s">
        <v>1046</v>
      </c>
      <c r="D81" s="290"/>
      <c r="E81" s="290"/>
      <c r="F81" s="313" t="s">
        <v>1047</v>
      </c>
      <c r="G81" s="314"/>
      <c r="H81" s="290" t="s">
        <v>1048</v>
      </c>
      <c r="I81" s="290" t="s">
        <v>1043</v>
      </c>
      <c r="J81" s="290">
        <v>50</v>
      </c>
      <c r="K81" s="304"/>
    </row>
    <row r="82" spans="2:11" s="1" customFormat="1" ht="15" customHeight="1">
      <c r="B82" s="315"/>
      <c r="C82" s="290" t="s">
        <v>1049</v>
      </c>
      <c r="D82" s="290"/>
      <c r="E82" s="290"/>
      <c r="F82" s="313" t="s">
        <v>1041</v>
      </c>
      <c r="G82" s="314"/>
      <c r="H82" s="290" t="s">
        <v>1050</v>
      </c>
      <c r="I82" s="290" t="s">
        <v>1051</v>
      </c>
      <c r="J82" s="290"/>
      <c r="K82" s="304"/>
    </row>
    <row r="83" spans="2:11" s="1" customFormat="1" ht="15" customHeight="1">
      <c r="B83" s="315"/>
      <c r="C83" s="316" t="s">
        <v>1052</v>
      </c>
      <c r="D83" s="316"/>
      <c r="E83" s="316"/>
      <c r="F83" s="317" t="s">
        <v>1047</v>
      </c>
      <c r="G83" s="316"/>
      <c r="H83" s="316" t="s">
        <v>1053</v>
      </c>
      <c r="I83" s="316" t="s">
        <v>1043</v>
      </c>
      <c r="J83" s="316">
        <v>15</v>
      </c>
      <c r="K83" s="304"/>
    </row>
    <row r="84" spans="2:11" s="1" customFormat="1" ht="15" customHeight="1">
      <c r="B84" s="315"/>
      <c r="C84" s="316" t="s">
        <v>1054</v>
      </c>
      <c r="D84" s="316"/>
      <c r="E84" s="316"/>
      <c r="F84" s="317" t="s">
        <v>1047</v>
      </c>
      <c r="G84" s="316"/>
      <c r="H84" s="316" t="s">
        <v>1055</v>
      </c>
      <c r="I84" s="316" t="s">
        <v>1043</v>
      </c>
      <c r="J84" s="316">
        <v>15</v>
      </c>
      <c r="K84" s="304"/>
    </row>
    <row r="85" spans="2:11" s="1" customFormat="1" ht="15" customHeight="1">
      <c r="B85" s="315"/>
      <c r="C85" s="316" t="s">
        <v>1056</v>
      </c>
      <c r="D85" s="316"/>
      <c r="E85" s="316"/>
      <c r="F85" s="317" t="s">
        <v>1047</v>
      </c>
      <c r="G85" s="316"/>
      <c r="H85" s="316" t="s">
        <v>1057</v>
      </c>
      <c r="I85" s="316" t="s">
        <v>1043</v>
      </c>
      <c r="J85" s="316">
        <v>20</v>
      </c>
      <c r="K85" s="304"/>
    </row>
    <row r="86" spans="2:11" s="1" customFormat="1" ht="15" customHeight="1">
      <c r="B86" s="315"/>
      <c r="C86" s="316" t="s">
        <v>1058</v>
      </c>
      <c r="D86" s="316"/>
      <c r="E86" s="316"/>
      <c r="F86" s="317" t="s">
        <v>1047</v>
      </c>
      <c r="G86" s="316"/>
      <c r="H86" s="316" t="s">
        <v>1059</v>
      </c>
      <c r="I86" s="316" t="s">
        <v>1043</v>
      </c>
      <c r="J86" s="316">
        <v>20</v>
      </c>
      <c r="K86" s="304"/>
    </row>
    <row r="87" spans="2:11" s="1" customFormat="1" ht="15" customHeight="1">
      <c r="B87" s="315"/>
      <c r="C87" s="290" t="s">
        <v>1060</v>
      </c>
      <c r="D87" s="290"/>
      <c r="E87" s="290"/>
      <c r="F87" s="313" t="s">
        <v>1047</v>
      </c>
      <c r="G87" s="314"/>
      <c r="H87" s="290" t="s">
        <v>1061</v>
      </c>
      <c r="I87" s="290" t="s">
        <v>1043</v>
      </c>
      <c r="J87" s="290">
        <v>50</v>
      </c>
      <c r="K87" s="304"/>
    </row>
    <row r="88" spans="2:11" s="1" customFormat="1" ht="15" customHeight="1">
      <c r="B88" s="315"/>
      <c r="C88" s="290" t="s">
        <v>1062</v>
      </c>
      <c r="D88" s="290"/>
      <c r="E88" s="290"/>
      <c r="F88" s="313" t="s">
        <v>1047</v>
      </c>
      <c r="G88" s="314"/>
      <c r="H88" s="290" t="s">
        <v>1063</v>
      </c>
      <c r="I88" s="290" t="s">
        <v>1043</v>
      </c>
      <c r="J88" s="290">
        <v>20</v>
      </c>
      <c r="K88" s="304"/>
    </row>
    <row r="89" spans="2:11" s="1" customFormat="1" ht="15" customHeight="1">
      <c r="B89" s="315"/>
      <c r="C89" s="290" t="s">
        <v>1064</v>
      </c>
      <c r="D89" s="290"/>
      <c r="E89" s="290"/>
      <c r="F89" s="313" t="s">
        <v>1047</v>
      </c>
      <c r="G89" s="314"/>
      <c r="H89" s="290" t="s">
        <v>1065</v>
      </c>
      <c r="I89" s="290" t="s">
        <v>1043</v>
      </c>
      <c r="J89" s="290">
        <v>20</v>
      </c>
      <c r="K89" s="304"/>
    </row>
    <row r="90" spans="2:11" s="1" customFormat="1" ht="15" customHeight="1">
      <c r="B90" s="315"/>
      <c r="C90" s="290" t="s">
        <v>1066</v>
      </c>
      <c r="D90" s="290"/>
      <c r="E90" s="290"/>
      <c r="F90" s="313" t="s">
        <v>1047</v>
      </c>
      <c r="G90" s="314"/>
      <c r="H90" s="290" t="s">
        <v>1067</v>
      </c>
      <c r="I90" s="290" t="s">
        <v>1043</v>
      </c>
      <c r="J90" s="290">
        <v>50</v>
      </c>
      <c r="K90" s="304"/>
    </row>
    <row r="91" spans="2:11" s="1" customFormat="1" ht="15" customHeight="1">
      <c r="B91" s="315"/>
      <c r="C91" s="290" t="s">
        <v>1068</v>
      </c>
      <c r="D91" s="290"/>
      <c r="E91" s="290"/>
      <c r="F91" s="313" t="s">
        <v>1047</v>
      </c>
      <c r="G91" s="314"/>
      <c r="H91" s="290" t="s">
        <v>1068</v>
      </c>
      <c r="I91" s="290" t="s">
        <v>1043</v>
      </c>
      <c r="J91" s="290">
        <v>50</v>
      </c>
      <c r="K91" s="304"/>
    </row>
    <row r="92" spans="2:11" s="1" customFormat="1" ht="15" customHeight="1">
      <c r="B92" s="315"/>
      <c r="C92" s="290" t="s">
        <v>1069</v>
      </c>
      <c r="D92" s="290"/>
      <c r="E92" s="290"/>
      <c r="F92" s="313" t="s">
        <v>1047</v>
      </c>
      <c r="G92" s="314"/>
      <c r="H92" s="290" t="s">
        <v>1070</v>
      </c>
      <c r="I92" s="290" t="s">
        <v>1043</v>
      </c>
      <c r="J92" s="290">
        <v>255</v>
      </c>
      <c r="K92" s="304"/>
    </row>
    <row r="93" spans="2:11" s="1" customFormat="1" ht="15" customHeight="1">
      <c r="B93" s="315"/>
      <c r="C93" s="290" t="s">
        <v>1071</v>
      </c>
      <c r="D93" s="290"/>
      <c r="E93" s="290"/>
      <c r="F93" s="313" t="s">
        <v>1041</v>
      </c>
      <c r="G93" s="314"/>
      <c r="H93" s="290" t="s">
        <v>1072</v>
      </c>
      <c r="I93" s="290" t="s">
        <v>1073</v>
      </c>
      <c r="J93" s="290"/>
      <c r="K93" s="304"/>
    </row>
    <row r="94" spans="2:11" s="1" customFormat="1" ht="15" customHeight="1">
      <c r="B94" s="315"/>
      <c r="C94" s="290" t="s">
        <v>1074</v>
      </c>
      <c r="D94" s="290"/>
      <c r="E94" s="290"/>
      <c r="F94" s="313" t="s">
        <v>1041</v>
      </c>
      <c r="G94" s="314"/>
      <c r="H94" s="290" t="s">
        <v>1075</v>
      </c>
      <c r="I94" s="290" t="s">
        <v>1076</v>
      </c>
      <c r="J94" s="290"/>
      <c r="K94" s="304"/>
    </row>
    <row r="95" spans="2:11" s="1" customFormat="1" ht="15" customHeight="1">
      <c r="B95" s="315"/>
      <c r="C95" s="290" t="s">
        <v>1077</v>
      </c>
      <c r="D95" s="290"/>
      <c r="E95" s="290"/>
      <c r="F95" s="313" t="s">
        <v>1041</v>
      </c>
      <c r="G95" s="314"/>
      <c r="H95" s="290" t="s">
        <v>1077</v>
      </c>
      <c r="I95" s="290" t="s">
        <v>1076</v>
      </c>
      <c r="J95" s="290"/>
      <c r="K95" s="304"/>
    </row>
    <row r="96" spans="2:11" s="1" customFormat="1" ht="15" customHeight="1">
      <c r="B96" s="315"/>
      <c r="C96" s="290" t="s">
        <v>37</v>
      </c>
      <c r="D96" s="290"/>
      <c r="E96" s="290"/>
      <c r="F96" s="313" t="s">
        <v>1041</v>
      </c>
      <c r="G96" s="314"/>
      <c r="H96" s="290" t="s">
        <v>1078</v>
      </c>
      <c r="I96" s="290" t="s">
        <v>1076</v>
      </c>
      <c r="J96" s="290"/>
      <c r="K96" s="304"/>
    </row>
    <row r="97" spans="2:11" s="1" customFormat="1" ht="15" customHeight="1">
      <c r="B97" s="315"/>
      <c r="C97" s="290" t="s">
        <v>47</v>
      </c>
      <c r="D97" s="290"/>
      <c r="E97" s="290"/>
      <c r="F97" s="313" t="s">
        <v>1041</v>
      </c>
      <c r="G97" s="314"/>
      <c r="H97" s="290" t="s">
        <v>1079</v>
      </c>
      <c r="I97" s="290" t="s">
        <v>1076</v>
      </c>
      <c r="J97" s="290"/>
      <c r="K97" s="304"/>
    </row>
    <row r="98" spans="2:11" s="1" customFormat="1" ht="15" customHeight="1">
      <c r="B98" s="318"/>
      <c r="C98" s="319"/>
      <c r="D98" s="319"/>
      <c r="E98" s="319"/>
      <c r="F98" s="319"/>
      <c r="G98" s="319"/>
      <c r="H98" s="319"/>
      <c r="I98" s="319"/>
      <c r="J98" s="319"/>
      <c r="K98" s="320"/>
    </row>
    <row r="99" spans="2:11" s="1" customFormat="1" ht="18.75" customHeight="1">
      <c r="B99" s="321"/>
      <c r="C99" s="322"/>
      <c r="D99" s="322"/>
      <c r="E99" s="322"/>
      <c r="F99" s="322"/>
      <c r="G99" s="322"/>
      <c r="H99" s="322"/>
      <c r="I99" s="322"/>
      <c r="J99" s="322"/>
      <c r="K99" s="321"/>
    </row>
    <row r="100" spans="2:11" s="1" customFormat="1" ht="18.75" customHeight="1"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</row>
    <row r="101" spans="2:11" s="1" customFormat="1" ht="7.5" customHeight="1">
      <c r="B101" s="299"/>
      <c r="C101" s="300"/>
      <c r="D101" s="300"/>
      <c r="E101" s="300"/>
      <c r="F101" s="300"/>
      <c r="G101" s="300"/>
      <c r="H101" s="300"/>
      <c r="I101" s="300"/>
      <c r="J101" s="300"/>
      <c r="K101" s="301"/>
    </row>
    <row r="102" spans="2:11" s="1" customFormat="1" ht="45" customHeight="1">
      <c r="B102" s="302"/>
      <c r="C102" s="303" t="s">
        <v>1080</v>
      </c>
      <c r="D102" s="303"/>
      <c r="E102" s="303"/>
      <c r="F102" s="303"/>
      <c r="G102" s="303"/>
      <c r="H102" s="303"/>
      <c r="I102" s="303"/>
      <c r="J102" s="303"/>
      <c r="K102" s="304"/>
    </row>
    <row r="103" spans="2:11" s="1" customFormat="1" ht="17.25" customHeight="1">
      <c r="B103" s="302"/>
      <c r="C103" s="305" t="s">
        <v>1035</v>
      </c>
      <c r="D103" s="305"/>
      <c r="E103" s="305"/>
      <c r="F103" s="305" t="s">
        <v>1036</v>
      </c>
      <c r="G103" s="306"/>
      <c r="H103" s="305" t="s">
        <v>53</v>
      </c>
      <c r="I103" s="305" t="s">
        <v>56</v>
      </c>
      <c r="J103" s="305" t="s">
        <v>1037</v>
      </c>
      <c r="K103" s="304"/>
    </row>
    <row r="104" spans="2:11" s="1" customFormat="1" ht="17.25" customHeight="1">
      <c r="B104" s="302"/>
      <c r="C104" s="307" t="s">
        <v>1038</v>
      </c>
      <c r="D104" s="307"/>
      <c r="E104" s="307"/>
      <c r="F104" s="308" t="s">
        <v>1039</v>
      </c>
      <c r="G104" s="309"/>
      <c r="H104" s="307"/>
      <c r="I104" s="307"/>
      <c r="J104" s="307" t="s">
        <v>1040</v>
      </c>
      <c r="K104" s="304"/>
    </row>
    <row r="105" spans="2:11" s="1" customFormat="1" ht="5.25" customHeight="1">
      <c r="B105" s="302"/>
      <c r="C105" s="305"/>
      <c r="D105" s="305"/>
      <c r="E105" s="305"/>
      <c r="F105" s="305"/>
      <c r="G105" s="323"/>
      <c r="H105" s="305"/>
      <c r="I105" s="305"/>
      <c r="J105" s="305"/>
      <c r="K105" s="304"/>
    </row>
    <row r="106" spans="2:11" s="1" customFormat="1" ht="15" customHeight="1">
      <c r="B106" s="302"/>
      <c r="C106" s="290" t="s">
        <v>52</v>
      </c>
      <c r="D106" s="312"/>
      <c r="E106" s="312"/>
      <c r="F106" s="313" t="s">
        <v>1041</v>
      </c>
      <c r="G106" s="290"/>
      <c r="H106" s="290" t="s">
        <v>1081</v>
      </c>
      <c r="I106" s="290" t="s">
        <v>1043</v>
      </c>
      <c r="J106" s="290">
        <v>20</v>
      </c>
      <c r="K106" s="304"/>
    </row>
    <row r="107" spans="2:11" s="1" customFormat="1" ht="15" customHeight="1">
      <c r="B107" s="302"/>
      <c r="C107" s="290" t="s">
        <v>1044</v>
      </c>
      <c r="D107" s="290"/>
      <c r="E107" s="290"/>
      <c r="F107" s="313" t="s">
        <v>1041</v>
      </c>
      <c r="G107" s="290"/>
      <c r="H107" s="290" t="s">
        <v>1081</v>
      </c>
      <c r="I107" s="290" t="s">
        <v>1043</v>
      </c>
      <c r="J107" s="290">
        <v>120</v>
      </c>
      <c r="K107" s="304"/>
    </row>
    <row r="108" spans="2:11" s="1" customFormat="1" ht="15" customHeight="1">
      <c r="B108" s="315"/>
      <c r="C108" s="290" t="s">
        <v>1046</v>
      </c>
      <c r="D108" s="290"/>
      <c r="E108" s="290"/>
      <c r="F108" s="313" t="s">
        <v>1047</v>
      </c>
      <c r="G108" s="290"/>
      <c r="H108" s="290" t="s">
        <v>1081</v>
      </c>
      <c r="I108" s="290" t="s">
        <v>1043</v>
      </c>
      <c r="J108" s="290">
        <v>50</v>
      </c>
      <c r="K108" s="304"/>
    </row>
    <row r="109" spans="2:11" s="1" customFormat="1" ht="15" customHeight="1">
      <c r="B109" s="315"/>
      <c r="C109" s="290" t="s">
        <v>1049</v>
      </c>
      <c r="D109" s="290"/>
      <c r="E109" s="290"/>
      <c r="F109" s="313" t="s">
        <v>1041</v>
      </c>
      <c r="G109" s="290"/>
      <c r="H109" s="290" t="s">
        <v>1081</v>
      </c>
      <c r="I109" s="290" t="s">
        <v>1051</v>
      </c>
      <c r="J109" s="290"/>
      <c r="K109" s="304"/>
    </row>
    <row r="110" spans="2:11" s="1" customFormat="1" ht="15" customHeight="1">
      <c r="B110" s="315"/>
      <c r="C110" s="290" t="s">
        <v>1060</v>
      </c>
      <c r="D110" s="290"/>
      <c r="E110" s="290"/>
      <c r="F110" s="313" t="s">
        <v>1047</v>
      </c>
      <c r="G110" s="290"/>
      <c r="H110" s="290" t="s">
        <v>1081</v>
      </c>
      <c r="I110" s="290" t="s">
        <v>1043</v>
      </c>
      <c r="J110" s="290">
        <v>50</v>
      </c>
      <c r="K110" s="304"/>
    </row>
    <row r="111" spans="2:11" s="1" customFormat="1" ht="15" customHeight="1">
      <c r="B111" s="315"/>
      <c r="C111" s="290" t="s">
        <v>1068</v>
      </c>
      <c r="D111" s="290"/>
      <c r="E111" s="290"/>
      <c r="F111" s="313" t="s">
        <v>1047</v>
      </c>
      <c r="G111" s="290"/>
      <c r="H111" s="290" t="s">
        <v>1081</v>
      </c>
      <c r="I111" s="290" t="s">
        <v>1043</v>
      </c>
      <c r="J111" s="290">
        <v>50</v>
      </c>
      <c r="K111" s="304"/>
    </row>
    <row r="112" spans="2:11" s="1" customFormat="1" ht="15" customHeight="1">
      <c r="B112" s="315"/>
      <c r="C112" s="290" t="s">
        <v>1066</v>
      </c>
      <c r="D112" s="290"/>
      <c r="E112" s="290"/>
      <c r="F112" s="313" t="s">
        <v>1047</v>
      </c>
      <c r="G112" s="290"/>
      <c r="H112" s="290" t="s">
        <v>1081</v>
      </c>
      <c r="I112" s="290" t="s">
        <v>1043</v>
      </c>
      <c r="J112" s="290">
        <v>50</v>
      </c>
      <c r="K112" s="304"/>
    </row>
    <row r="113" spans="2:11" s="1" customFormat="1" ht="15" customHeight="1">
      <c r="B113" s="315"/>
      <c r="C113" s="290" t="s">
        <v>52</v>
      </c>
      <c r="D113" s="290"/>
      <c r="E113" s="290"/>
      <c r="F113" s="313" t="s">
        <v>1041</v>
      </c>
      <c r="G113" s="290"/>
      <c r="H113" s="290" t="s">
        <v>1082</v>
      </c>
      <c r="I113" s="290" t="s">
        <v>1043</v>
      </c>
      <c r="J113" s="290">
        <v>20</v>
      </c>
      <c r="K113" s="304"/>
    </row>
    <row r="114" spans="2:11" s="1" customFormat="1" ht="15" customHeight="1">
      <c r="B114" s="315"/>
      <c r="C114" s="290" t="s">
        <v>1083</v>
      </c>
      <c r="D114" s="290"/>
      <c r="E114" s="290"/>
      <c r="F114" s="313" t="s">
        <v>1041</v>
      </c>
      <c r="G114" s="290"/>
      <c r="H114" s="290" t="s">
        <v>1084</v>
      </c>
      <c r="I114" s="290" t="s">
        <v>1043</v>
      </c>
      <c r="J114" s="290">
        <v>120</v>
      </c>
      <c r="K114" s="304"/>
    </row>
    <row r="115" spans="2:11" s="1" customFormat="1" ht="15" customHeight="1">
      <c r="B115" s="315"/>
      <c r="C115" s="290" t="s">
        <v>37</v>
      </c>
      <c r="D115" s="290"/>
      <c r="E115" s="290"/>
      <c r="F115" s="313" t="s">
        <v>1041</v>
      </c>
      <c r="G115" s="290"/>
      <c r="H115" s="290" t="s">
        <v>1085</v>
      </c>
      <c r="I115" s="290" t="s">
        <v>1076</v>
      </c>
      <c r="J115" s="290"/>
      <c r="K115" s="304"/>
    </row>
    <row r="116" spans="2:11" s="1" customFormat="1" ht="15" customHeight="1">
      <c r="B116" s="315"/>
      <c r="C116" s="290" t="s">
        <v>47</v>
      </c>
      <c r="D116" s="290"/>
      <c r="E116" s="290"/>
      <c r="F116" s="313" t="s">
        <v>1041</v>
      </c>
      <c r="G116" s="290"/>
      <c r="H116" s="290" t="s">
        <v>1086</v>
      </c>
      <c r="I116" s="290" t="s">
        <v>1076</v>
      </c>
      <c r="J116" s="290"/>
      <c r="K116" s="304"/>
    </row>
    <row r="117" spans="2:11" s="1" customFormat="1" ht="15" customHeight="1">
      <c r="B117" s="315"/>
      <c r="C117" s="290" t="s">
        <v>56</v>
      </c>
      <c r="D117" s="290"/>
      <c r="E117" s="290"/>
      <c r="F117" s="313" t="s">
        <v>1041</v>
      </c>
      <c r="G117" s="290"/>
      <c r="H117" s="290" t="s">
        <v>1087</v>
      </c>
      <c r="I117" s="290" t="s">
        <v>1088</v>
      </c>
      <c r="J117" s="290"/>
      <c r="K117" s="304"/>
    </row>
    <row r="118" spans="2:11" s="1" customFormat="1" ht="15" customHeight="1">
      <c r="B118" s="318"/>
      <c r="C118" s="324"/>
      <c r="D118" s="324"/>
      <c r="E118" s="324"/>
      <c r="F118" s="324"/>
      <c r="G118" s="324"/>
      <c r="H118" s="324"/>
      <c r="I118" s="324"/>
      <c r="J118" s="324"/>
      <c r="K118" s="320"/>
    </row>
    <row r="119" spans="2:11" s="1" customFormat="1" ht="18.75" customHeight="1">
      <c r="B119" s="325"/>
      <c r="C119" s="326"/>
      <c r="D119" s="326"/>
      <c r="E119" s="326"/>
      <c r="F119" s="327"/>
      <c r="G119" s="326"/>
      <c r="H119" s="326"/>
      <c r="I119" s="326"/>
      <c r="J119" s="326"/>
      <c r="K119" s="325"/>
    </row>
    <row r="120" spans="2:11" s="1" customFormat="1" ht="18.75" customHeight="1"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</row>
    <row r="121" spans="2:11" s="1" customFormat="1" ht="7.5" customHeight="1">
      <c r="B121" s="328"/>
      <c r="C121" s="329"/>
      <c r="D121" s="329"/>
      <c r="E121" s="329"/>
      <c r="F121" s="329"/>
      <c r="G121" s="329"/>
      <c r="H121" s="329"/>
      <c r="I121" s="329"/>
      <c r="J121" s="329"/>
      <c r="K121" s="330"/>
    </row>
    <row r="122" spans="2:11" s="1" customFormat="1" ht="45" customHeight="1">
      <c r="B122" s="331"/>
      <c r="C122" s="281" t="s">
        <v>1089</v>
      </c>
      <c r="D122" s="281"/>
      <c r="E122" s="281"/>
      <c r="F122" s="281"/>
      <c r="G122" s="281"/>
      <c r="H122" s="281"/>
      <c r="I122" s="281"/>
      <c r="J122" s="281"/>
      <c r="K122" s="332"/>
    </row>
    <row r="123" spans="2:11" s="1" customFormat="1" ht="17.25" customHeight="1">
      <c r="B123" s="333"/>
      <c r="C123" s="305" t="s">
        <v>1035</v>
      </c>
      <c r="D123" s="305"/>
      <c r="E123" s="305"/>
      <c r="F123" s="305" t="s">
        <v>1036</v>
      </c>
      <c r="G123" s="306"/>
      <c r="H123" s="305" t="s">
        <v>53</v>
      </c>
      <c r="I123" s="305" t="s">
        <v>56</v>
      </c>
      <c r="J123" s="305" t="s">
        <v>1037</v>
      </c>
      <c r="K123" s="334"/>
    </row>
    <row r="124" spans="2:11" s="1" customFormat="1" ht="17.25" customHeight="1">
      <c r="B124" s="333"/>
      <c r="C124" s="307" t="s">
        <v>1038</v>
      </c>
      <c r="D124" s="307"/>
      <c r="E124" s="307"/>
      <c r="F124" s="308" t="s">
        <v>1039</v>
      </c>
      <c r="G124" s="309"/>
      <c r="H124" s="307"/>
      <c r="I124" s="307"/>
      <c r="J124" s="307" t="s">
        <v>1040</v>
      </c>
      <c r="K124" s="334"/>
    </row>
    <row r="125" spans="2:11" s="1" customFormat="1" ht="5.25" customHeight="1">
      <c r="B125" s="335"/>
      <c r="C125" s="310"/>
      <c r="D125" s="310"/>
      <c r="E125" s="310"/>
      <c r="F125" s="310"/>
      <c r="G125" s="336"/>
      <c r="H125" s="310"/>
      <c r="I125" s="310"/>
      <c r="J125" s="310"/>
      <c r="K125" s="337"/>
    </row>
    <row r="126" spans="2:11" s="1" customFormat="1" ht="15" customHeight="1">
      <c r="B126" s="335"/>
      <c r="C126" s="290" t="s">
        <v>1044</v>
      </c>
      <c r="D126" s="312"/>
      <c r="E126" s="312"/>
      <c r="F126" s="313" t="s">
        <v>1041</v>
      </c>
      <c r="G126" s="290"/>
      <c r="H126" s="290" t="s">
        <v>1081</v>
      </c>
      <c r="I126" s="290" t="s">
        <v>1043</v>
      </c>
      <c r="J126" s="290">
        <v>120</v>
      </c>
      <c r="K126" s="338"/>
    </row>
    <row r="127" spans="2:11" s="1" customFormat="1" ht="15" customHeight="1">
      <c r="B127" s="335"/>
      <c r="C127" s="290" t="s">
        <v>1090</v>
      </c>
      <c r="D127" s="290"/>
      <c r="E127" s="290"/>
      <c r="F127" s="313" t="s">
        <v>1041</v>
      </c>
      <c r="G127" s="290"/>
      <c r="H127" s="290" t="s">
        <v>1091</v>
      </c>
      <c r="I127" s="290" t="s">
        <v>1043</v>
      </c>
      <c r="J127" s="290" t="s">
        <v>1092</v>
      </c>
      <c r="K127" s="338"/>
    </row>
    <row r="128" spans="2:11" s="1" customFormat="1" ht="15" customHeight="1">
      <c r="B128" s="335"/>
      <c r="C128" s="290" t="s">
        <v>989</v>
      </c>
      <c r="D128" s="290"/>
      <c r="E128" s="290"/>
      <c r="F128" s="313" t="s">
        <v>1041</v>
      </c>
      <c r="G128" s="290"/>
      <c r="H128" s="290" t="s">
        <v>1093</v>
      </c>
      <c r="I128" s="290" t="s">
        <v>1043</v>
      </c>
      <c r="J128" s="290" t="s">
        <v>1092</v>
      </c>
      <c r="K128" s="338"/>
    </row>
    <row r="129" spans="2:11" s="1" customFormat="1" ht="15" customHeight="1">
      <c r="B129" s="335"/>
      <c r="C129" s="290" t="s">
        <v>1052</v>
      </c>
      <c r="D129" s="290"/>
      <c r="E129" s="290"/>
      <c r="F129" s="313" t="s">
        <v>1047</v>
      </c>
      <c r="G129" s="290"/>
      <c r="H129" s="290" t="s">
        <v>1053</v>
      </c>
      <c r="I129" s="290" t="s">
        <v>1043</v>
      </c>
      <c r="J129" s="290">
        <v>15</v>
      </c>
      <c r="K129" s="338"/>
    </row>
    <row r="130" spans="2:11" s="1" customFormat="1" ht="15" customHeight="1">
      <c r="B130" s="335"/>
      <c r="C130" s="316" t="s">
        <v>1054</v>
      </c>
      <c r="D130" s="316"/>
      <c r="E130" s="316"/>
      <c r="F130" s="317" t="s">
        <v>1047</v>
      </c>
      <c r="G130" s="316"/>
      <c r="H130" s="316" t="s">
        <v>1055</v>
      </c>
      <c r="I130" s="316" t="s">
        <v>1043</v>
      </c>
      <c r="J130" s="316">
        <v>15</v>
      </c>
      <c r="K130" s="338"/>
    </row>
    <row r="131" spans="2:11" s="1" customFormat="1" ht="15" customHeight="1">
      <c r="B131" s="335"/>
      <c r="C131" s="316" t="s">
        <v>1056</v>
      </c>
      <c r="D131" s="316"/>
      <c r="E131" s="316"/>
      <c r="F131" s="317" t="s">
        <v>1047</v>
      </c>
      <c r="G131" s="316"/>
      <c r="H131" s="316" t="s">
        <v>1057</v>
      </c>
      <c r="I131" s="316" t="s">
        <v>1043</v>
      </c>
      <c r="J131" s="316">
        <v>20</v>
      </c>
      <c r="K131" s="338"/>
    </row>
    <row r="132" spans="2:11" s="1" customFormat="1" ht="15" customHeight="1">
      <c r="B132" s="335"/>
      <c r="C132" s="316" t="s">
        <v>1058</v>
      </c>
      <c r="D132" s="316"/>
      <c r="E132" s="316"/>
      <c r="F132" s="317" t="s">
        <v>1047</v>
      </c>
      <c r="G132" s="316"/>
      <c r="H132" s="316" t="s">
        <v>1059</v>
      </c>
      <c r="I132" s="316" t="s">
        <v>1043</v>
      </c>
      <c r="J132" s="316">
        <v>20</v>
      </c>
      <c r="K132" s="338"/>
    </row>
    <row r="133" spans="2:11" s="1" customFormat="1" ht="15" customHeight="1">
      <c r="B133" s="335"/>
      <c r="C133" s="290" t="s">
        <v>1046</v>
      </c>
      <c r="D133" s="290"/>
      <c r="E133" s="290"/>
      <c r="F133" s="313" t="s">
        <v>1047</v>
      </c>
      <c r="G133" s="290"/>
      <c r="H133" s="290" t="s">
        <v>1081</v>
      </c>
      <c r="I133" s="290" t="s">
        <v>1043</v>
      </c>
      <c r="J133" s="290">
        <v>50</v>
      </c>
      <c r="K133" s="338"/>
    </row>
    <row r="134" spans="2:11" s="1" customFormat="1" ht="15" customHeight="1">
      <c r="B134" s="335"/>
      <c r="C134" s="290" t="s">
        <v>1060</v>
      </c>
      <c r="D134" s="290"/>
      <c r="E134" s="290"/>
      <c r="F134" s="313" t="s">
        <v>1047</v>
      </c>
      <c r="G134" s="290"/>
      <c r="H134" s="290" t="s">
        <v>1081</v>
      </c>
      <c r="I134" s="290" t="s">
        <v>1043</v>
      </c>
      <c r="J134" s="290">
        <v>50</v>
      </c>
      <c r="K134" s="338"/>
    </row>
    <row r="135" spans="2:11" s="1" customFormat="1" ht="15" customHeight="1">
      <c r="B135" s="335"/>
      <c r="C135" s="290" t="s">
        <v>1066</v>
      </c>
      <c r="D135" s="290"/>
      <c r="E135" s="290"/>
      <c r="F135" s="313" t="s">
        <v>1047</v>
      </c>
      <c r="G135" s="290"/>
      <c r="H135" s="290" t="s">
        <v>1081</v>
      </c>
      <c r="I135" s="290" t="s">
        <v>1043</v>
      </c>
      <c r="J135" s="290">
        <v>50</v>
      </c>
      <c r="K135" s="338"/>
    </row>
    <row r="136" spans="2:11" s="1" customFormat="1" ht="15" customHeight="1">
      <c r="B136" s="335"/>
      <c r="C136" s="290" t="s">
        <v>1068</v>
      </c>
      <c r="D136" s="290"/>
      <c r="E136" s="290"/>
      <c r="F136" s="313" t="s">
        <v>1047</v>
      </c>
      <c r="G136" s="290"/>
      <c r="H136" s="290" t="s">
        <v>1081</v>
      </c>
      <c r="I136" s="290" t="s">
        <v>1043</v>
      </c>
      <c r="J136" s="290">
        <v>50</v>
      </c>
      <c r="K136" s="338"/>
    </row>
    <row r="137" spans="2:11" s="1" customFormat="1" ht="15" customHeight="1">
      <c r="B137" s="335"/>
      <c r="C137" s="290" t="s">
        <v>1069</v>
      </c>
      <c r="D137" s="290"/>
      <c r="E137" s="290"/>
      <c r="F137" s="313" t="s">
        <v>1047</v>
      </c>
      <c r="G137" s="290"/>
      <c r="H137" s="290" t="s">
        <v>1094</v>
      </c>
      <c r="I137" s="290" t="s">
        <v>1043</v>
      </c>
      <c r="J137" s="290">
        <v>255</v>
      </c>
      <c r="K137" s="338"/>
    </row>
    <row r="138" spans="2:11" s="1" customFormat="1" ht="15" customHeight="1">
      <c r="B138" s="335"/>
      <c r="C138" s="290" t="s">
        <v>1071</v>
      </c>
      <c r="D138" s="290"/>
      <c r="E138" s="290"/>
      <c r="F138" s="313" t="s">
        <v>1041</v>
      </c>
      <c r="G138" s="290"/>
      <c r="H138" s="290" t="s">
        <v>1095</v>
      </c>
      <c r="I138" s="290" t="s">
        <v>1073</v>
      </c>
      <c r="J138" s="290"/>
      <c r="K138" s="338"/>
    </row>
    <row r="139" spans="2:11" s="1" customFormat="1" ht="15" customHeight="1">
      <c r="B139" s="335"/>
      <c r="C139" s="290" t="s">
        <v>1074</v>
      </c>
      <c r="D139" s="290"/>
      <c r="E139" s="290"/>
      <c r="F139" s="313" t="s">
        <v>1041</v>
      </c>
      <c r="G139" s="290"/>
      <c r="H139" s="290" t="s">
        <v>1096</v>
      </c>
      <c r="I139" s="290" t="s">
        <v>1076</v>
      </c>
      <c r="J139" s="290"/>
      <c r="K139" s="338"/>
    </row>
    <row r="140" spans="2:11" s="1" customFormat="1" ht="15" customHeight="1">
      <c r="B140" s="335"/>
      <c r="C140" s="290" t="s">
        <v>1077</v>
      </c>
      <c r="D140" s="290"/>
      <c r="E140" s="290"/>
      <c r="F140" s="313" t="s">
        <v>1041</v>
      </c>
      <c r="G140" s="290"/>
      <c r="H140" s="290" t="s">
        <v>1077</v>
      </c>
      <c r="I140" s="290" t="s">
        <v>1076</v>
      </c>
      <c r="J140" s="290"/>
      <c r="K140" s="338"/>
    </row>
    <row r="141" spans="2:11" s="1" customFormat="1" ht="15" customHeight="1">
      <c r="B141" s="335"/>
      <c r="C141" s="290" t="s">
        <v>37</v>
      </c>
      <c r="D141" s="290"/>
      <c r="E141" s="290"/>
      <c r="F141" s="313" t="s">
        <v>1041</v>
      </c>
      <c r="G141" s="290"/>
      <c r="H141" s="290" t="s">
        <v>1097</v>
      </c>
      <c r="I141" s="290" t="s">
        <v>1076</v>
      </c>
      <c r="J141" s="290"/>
      <c r="K141" s="338"/>
    </row>
    <row r="142" spans="2:11" s="1" customFormat="1" ht="15" customHeight="1">
      <c r="B142" s="335"/>
      <c r="C142" s="290" t="s">
        <v>1098</v>
      </c>
      <c r="D142" s="290"/>
      <c r="E142" s="290"/>
      <c r="F142" s="313" t="s">
        <v>1041</v>
      </c>
      <c r="G142" s="290"/>
      <c r="H142" s="290" t="s">
        <v>1099</v>
      </c>
      <c r="I142" s="290" t="s">
        <v>1076</v>
      </c>
      <c r="J142" s="290"/>
      <c r="K142" s="338"/>
    </row>
    <row r="143" spans="2:11" s="1" customFormat="1" ht="15" customHeight="1">
      <c r="B143" s="339"/>
      <c r="C143" s="340"/>
      <c r="D143" s="340"/>
      <c r="E143" s="340"/>
      <c r="F143" s="340"/>
      <c r="G143" s="340"/>
      <c r="H143" s="340"/>
      <c r="I143" s="340"/>
      <c r="J143" s="340"/>
      <c r="K143" s="341"/>
    </row>
    <row r="144" spans="2:11" s="1" customFormat="1" ht="18.75" customHeight="1">
      <c r="B144" s="326"/>
      <c r="C144" s="326"/>
      <c r="D144" s="326"/>
      <c r="E144" s="326"/>
      <c r="F144" s="327"/>
      <c r="G144" s="326"/>
      <c r="H144" s="326"/>
      <c r="I144" s="326"/>
      <c r="J144" s="326"/>
      <c r="K144" s="326"/>
    </row>
    <row r="145" spans="2:11" s="1" customFormat="1" ht="18.75" customHeight="1"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</row>
    <row r="146" spans="2:11" s="1" customFormat="1" ht="7.5" customHeight="1">
      <c r="B146" s="299"/>
      <c r="C146" s="300"/>
      <c r="D146" s="300"/>
      <c r="E146" s="300"/>
      <c r="F146" s="300"/>
      <c r="G146" s="300"/>
      <c r="H146" s="300"/>
      <c r="I146" s="300"/>
      <c r="J146" s="300"/>
      <c r="K146" s="301"/>
    </row>
    <row r="147" spans="2:11" s="1" customFormat="1" ht="45" customHeight="1">
      <c r="B147" s="302"/>
      <c r="C147" s="303" t="s">
        <v>1100</v>
      </c>
      <c r="D147" s="303"/>
      <c r="E147" s="303"/>
      <c r="F147" s="303"/>
      <c r="G147" s="303"/>
      <c r="H147" s="303"/>
      <c r="I147" s="303"/>
      <c r="J147" s="303"/>
      <c r="K147" s="304"/>
    </row>
    <row r="148" spans="2:11" s="1" customFormat="1" ht="17.25" customHeight="1">
      <c r="B148" s="302"/>
      <c r="C148" s="305" t="s">
        <v>1035</v>
      </c>
      <c r="D148" s="305"/>
      <c r="E148" s="305"/>
      <c r="F148" s="305" t="s">
        <v>1036</v>
      </c>
      <c r="G148" s="306"/>
      <c r="H148" s="305" t="s">
        <v>53</v>
      </c>
      <c r="I148" s="305" t="s">
        <v>56</v>
      </c>
      <c r="J148" s="305" t="s">
        <v>1037</v>
      </c>
      <c r="K148" s="304"/>
    </row>
    <row r="149" spans="2:11" s="1" customFormat="1" ht="17.25" customHeight="1">
      <c r="B149" s="302"/>
      <c r="C149" s="307" t="s">
        <v>1038</v>
      </c>
      <c r="D149" s="307"/>
      <c r="E149" s="307"/>
      <c r="F149" s="308" t="s">
        <v>1039</v>
      </c>
      <c r="G149" s="309"/>
      <c r="H149" s="307"/>
      <c r="I149" s="307"/>
      <c r="J149" s="307" t="s">
        <v>1040</v>
      </c>
      <c r="K149" s="304"/>
    </row>
    <row r="150" spans="2:11" s="1" customFormat="1" ht="5.25" customHeight="1">
      <c r="B150" s="315"/>
      <c r="C150" s="310"/>
      <c r="D150" s="310"/>
      <c r="E150" s="310"/>
      <c r="F150" s="310"/>
      <c r="G150" s="311"/>
      <c r="H150" s="310"/>
      <c r="I150" s="310"/>
      <c r="J150" s="310"/>
      <c r="K150" s="338"/>
    </row>
    <row r="151" spans="2:11" s="1" customFormat="1" ht="15" customHeight="1">
      <c r="B151" s="315"/>
      <c r="C151" s="342" t="s">
        <v>1044</v>
      </c>
      <c r="D151" s="290"/>
      <c r="E151" s="290"/>
      <c r="F151" s="343" t="s">
        <v>1041</v>
      </c>
      <c r="G151" s="290"/>
      <c r="H151" s="342" t="s">
        <v>1081</v>
      </c>
      <c r="I151" s="342" t="s">
        <v>1043</v>
      </c>
      <c r="J151" s="342">
        <v>120</v>
      </c>
      <c r="K151" s="338"/>
    </row>
    <row r="152" spans="2:11" s="1" customFormat="1" ht="15" customHeight="1">
      <c r="B152" s="315"/>
      <c r="C152" s="342" t="s">
        <v>1090</v>
      </c>
      <c r="D152" s="290"/>
      <c r="E152" s="290"/>
      <c r="F152" s="343" t="s">
        <v>1041</v>
      </c>
      <c r="G152" s="290"/>
      <c r="H152" s="342" t="s">
        <v>1101</v>
      </c>
      <c r="I152" s="342" t="s">
        <v>1043</v>
      </c>
      <c r="J152" s="342" t="s">
        <v>1092</v>
      </c>
      <c r="K152" s="338"/>
    </row>
    <row r="153" spans="2:11" s="1" customFormat="1" ht="15" customHeight="1">
      <c r="B153" s="315"/>
      <c r="C153" s="342" t="s">
        <v>989</v>
      </c>
      <c r="D153" s="290"/>
      <c r="E153" s="290"/>
      <c r="F153" s="343" t="s">
        <v>1041</v>
      </c>
      <c r="G153" s="290"/>
      <c r="H153" s="342" t="s">
        <v>1102</v>
      </c>
      <c r="I153" s="342" t="s">
        <v>1043</v>
      </c>
      <c r="J153" s="342" t="s">
        <v>1092</v>
      </c>
      <c r="K153" s="338"/>
    </row>
    <row r="154" spans="2:11" s="1" customFormat="1" ht="15" customHeight="1">
      <c r="B154" s="315"/>
      <c r="C154" s="342" t="s">
        <v>1046</v>
      </c>
      <c r="D154" s="290"/>
      <c r="E154" s="290"/>
      <c r="F154" s="343" t="s">
        <v>1047</v>
      </c>
      <c r="G154" s="290"/>
      <c r="H154" s="342" t="s">
        <v>1081</v>
      </c>
      <c r="I154" s="342" t="s">
        <v>1043</v>
      </c>
      <c r="J154" s="342">
        <v>50</v>
      </c>
      <c r="K154" s="338"/>
    </row>
    <row r="155" spans="2:11" s="1" customFormat="1" ht="15" customHeight="1">
      <c r="B155" s="315"/>
      <c r="C155" s="342" t="s">
        <v>1049</v>
      </c>
      <c r="D155" s="290"/>
      <c r="E155" s="290"/>
      <c r="F155" s="343" t="s">
        <v>1041</v>
      </c>
      <c r="G155" s="290"/>
      <c r="H155" s="342" t="s">
        <v>1081</v>
      </c>
      <c r="I155" s="342" t="s">
        <v>1051</v>
      </c>
      <c r="J155" s="342"/>
      <c r="K155" s="338"/>
    </row>
    <row r="156" spans="2:11" s="1" customFormat="1" ht="15" customHeight="1">
      <c r="B156" s="315"/>
      <c r="C156" s="342" t="s">
        <v>1060</v>
      </c>
      <c r="D156" s="290"/>
      <c r="E156" s="290"/>
      <c r="F156" s="343" t="s">
        <v>1047</v>
      </c>
      <c r="G156" s="290"/>
      <c r="H156" s="342" t="s">
        <v>1081</v>
      </c>
      <c r="I156" s="342" t="s">
        <v>1043</v>
      </c>
      <c r="J156" s="342">
        <v>50</v>
      </c>
      <c r="K156" s="338"/>
    </row>
    <row r="157" spans="2:11" s="1" customFormat="1" ht="15" customHeight="1">
      <c r="B157" s="315"/>
      <c r="C157" s="342" t="s">
        <v>1068</v>
      </c>
      <c r="D157" s="290"/>
      <c r="E157" s="290"/>
      <c r="F157" s="343" t="s">
        <v>1047</v>
      </c>
      <c r="G157" s="290"/>
      <c r="H157" s="342" t="s">
        <v>1081</v>
      </c>
      <c r="I157" s="342" t="s">
        <v>1043</v>
      </c>
      <c r="J157" s="342">
        <v>50</v>
      </c>
      <c r="K157" s="338"/>
    </row>
    <row r="158" spans="2:11" s="1" customFormat="1" ht="15" customHeight="1">
      <c r="B158" s="315"/>
      <c r="C158" s="342" t="s">
        <v>1066</v>
      </c>
      <c r="D158" s="290"/>
      <c r="E158" s="290"/>
      <c r="F158" s="343" t="s">
        <v>1047</v>
      </c>
      <c r="G158" s="290"/>
      <c r="H158" s="342" t="s">
        <v>1081</v>
      </c>
      <c r="I158" s="342" t="s">
        <v>1043</v>
      </c>
      <c r="J158" s="342">
        <v>50</v>
      </c>
      <c r="K158" s="338"/>
    </row>
    <row r="159" spans="2:11" s="1" customFormat="1" ht="15" customHeight="1">
      <c r="B159" s="315"/>
      <c r="C159" s="342" t="s">
        <v>92</v>
      </c>
      <c r="D159" s="290"/>
      <c r="E159" s="290"/>
      <c r="F159" s="343" t="s">
        <v>1041</v>
      </c>
      <c r="G159" s="290"/>
      <c r="H159" s="342" t="s">
        <v>1103</v>
      </c>
      <c r="I159" s="342" t="s">
        <v>1043</v>
      </c>
      <c r="J159" s="342" t="s">
        <v>1104</v>
      </c>
      <c r="K159" s="338"/>
    </row>
    <row r="160" spans="2:11" s="1" customFormat="1" ht="15" customHeight="1">
      <c r="B160" s="315"/>
      <c r="C160" s="342" t="s">
        <v>1105</v>
      </c>
      <c r="D160" s="290"/>
      <c r="E160" s="290"/>
      <c r="F160" s="343" t="s">
        <v>1041</v>
      </c>
      <c r="G160" s="290"/>
      <c r="H160" s="342" t="s">
        <v>1106</v>
      </c>
      <c r="I160" s="342" t="s">
        <v>1076</v>
      </c>
      <c r="J160" s="342"/>
      <c r="K160" s="338"/>
    </row>
    <row r="161" spans="2:11" s="1" customFormat="1" ht="15" customHeight="1">
      <c r="B161" s="344"/>
      <c r="C161" s="324"/>
      <c r="D161" s="324"/>
      <c r="E161" s="324"/>
      <c r="F161" s="324"/>
      <c r="G161" s="324"/>
      <c r="H161" s="324"/>
      <c r="I161" s="324"/>
      <c r="J161" s="324"/>
      <c r="K161" s="345"/>
    </row>
    <row r="162" spans="2:11" s="1" customFormat="1" ht="18.75" customHeight="1">
      <c r="B162" s="326"/>
      <c r="C162" s="336"/>
      <c r="D162" s="336"/>
      <c r="E162" s="336"/>
      <c r="F162" s="346"/>
      <c r="G162" s="336"/>
      <c r="H162" s="336"/>
      <c r="I162" s="336"/>
      <c r="J162" s="336"/>
      <c r="K162" s="326"/>
    </row>
    <row r="163" spans="2:11" s="1" customFormat="1" ht="18.75" customHeight="1">
      <c r="B163" s="298"/>
      <c r="C163" s="298"/>
      <c r="D163" s="298"/>
      <c r="E163" s="298"/>
      <c r="F163" s="298"/>
      <c r="G163" s="298"/>
      <c r="H163" s="298"/>
      <c r="I163" s="298"/>
      <c r="J163" s="298"/>
      <c r="K163" s="298"/>
    </row>
    <row r="164" spans="2:11" s="1" customFormat="1" ht="7.5" customHeight="1">
      <c r="B164" s="277"/>
      <c r="C164" s="278"/>
      <c r="D164" s="278"/>
      <c r="E164" s="278"/>
      <c r="F164" s="278"/>
      <c r="G164" s="278"/>
      <c r="H164" s="278"/>
      <c r="I164" s="278"/>
      <c r="J164" s="278"/>
      <c r="K164" s="279"/>
    </row>
    <row r="165" spans="2:11" s="1" customFormat="1" ht="45" customHeight="1">
      <c r="B165" s="280"/>
      <c r="C165" s="281" t="s">
        <v>1107</v>
      </c>
      <c r="D165" s="281"/>
      <c r="E165" s="281"/>
      <c r="F165" s="281"/>
      <c r="G165" s="281"/>
      <c r="H165" s="281"/>
      <c r="I165" s="281"/>
      <c r="J165" s="281"/>
      <c r="K165" s="282"/>
    </row>
    <row r="166" spans="2:11" s="1" customFormat="1" ht="17.25" customHeight="1">
      <c r="B166" s="280"/>
      <c r="C166" s="305" t="s">
        <v>1035</v>
      </c>
      <c r="D166" s="305"/>
      <c r="E166" s="305"/>
      <c r="F166" s="305" t="s">
        <v>1036</v>
      </c>
      <c r="G166" s="347"/>
      <c r="H166" s="348" t="s">
        <v>53</v>
      </c>
      <c r="I166" s="348" t="s">
        <v>56</v>
      </c>
      <c r="J166" s="305" t="s">
        <v>1037</v>
      </c>
      <c r="K166" s="282"/>
    </row>
    <row r="167" spans="2:11" s="1" customFormat="1" ht="17.25" customHeight="1">
      <c r="B167" s="283"/>
      <c r="C167" s="307" t="s">
        <v>1038</v>
      </c>
      <c r="D167" s="307"/>
      <c r="E167" s="307"/>
      <c r="F167" s="308" t="s">
        <v>1039</v>
      </c>
      <c r="G167" s="349"/>
      <c r="H167" s="350"/>
      <c r="I167" s="350"/>
      <c r="J167" s="307" t="s">
        <v>1040</v>
      </c>
      <c r="K167" s="285"/>
    </row>
    <row r="168" spans="2:11" s="1" customFormat="1" ht="5.25" customHeight="1">
      <c r="B168" s="315"/>
      <c r="C168" s="310"/>
      <c r="D168" s="310"/>
      <c r="E168" s="310"/>
      <c r="F168" s="310"/>
      <c r="G168" s="311"/>
      <c r="H168" s="310"/>
      <c r="I168" s="310"/>
      <c r="J168" s="310"/>
      <c r="K168" s="338"/>
    </row>
    <row r="169" spans="2:11" s="1" customFormat="1" ht="15" customHeight="1">
      <c r="B169" s="315"/>
      <c r="C169" s="290" t="s">
        <v>1044</v>
      </c>
      <c r="D169" s="290"/>
      <c r="E169" s="290"/>
      <c r="F169" s="313" t="s">
        <v>1041</v>
      </c>
      <c r="G169" s="290"/>
      <c r="H169" s="290" t="s">
        <v>1081</v>
      </c>
      <c r="I169" s="290" t="s">
        <v>1043</v>
      </c>
      <c r="J169" s="290">
        <v>120</v>
      </c>
      <c r="K169" s="338"/>
    </row>
    <row r="170" spans="2:11" s="1" customFormat="1" ht="15" customHeight="1">
      <c r="B170" s="315"/>
      <c r="C170" s="290" t="s">
        <v>1090</v>
      </c>
      <c r="D170" s="290"/>
      <c r="E170" s="290"/>
      <c r="F170" s="313" t="s">
        <v>1041</v>
      </c>
      <c r="G170" s="290"/>
      <c r="H170" s="290" t="s">
        <v>1091</v>
      </c>
      <c r="I170" s="290" t="s">
        <v>1043</v>
      </c>
      <c r="J170" s="290" t="s">
        <v>1092</v>
      </c>
      <c r="K170" s="338"/>
    </row>
    <row r="171" spans="2:11" s="1" customFormat="1" ht="15" customHeight="1">
      <c r="B171" s="315"/>
      <c r="C171" s="290" t="s">
        <v>989</v>
      </c>
      <c r="D171" s="290"/>
      <c r="E171" s="290"/>
      <c r="F171" s="313" t="s">
        <v>1041</v>
      </c>
      <c r="G171" s="290"/>
      <c r="H171" s="290" t="s">
        <v>1108</v>
      </c>
      <c r="I171" s="290" t="s">
        <v>1043</v>
      </c>
      <c r="J171" s="290" t="s">
        <v>1092</v>
      </c>
      <c r="K171" s="338"/>
    </row>
    <row r="172" spans="2:11" s="1" customFormat="1" ht="15" customHeight="1">
      <c r="B172" s="315"/>
      <c r="C172" s="290" t="s">
        <v>1046</v>
      </c>
      <c r="D172" s="290"/>
      <c r="E172" s="290"/>
      <c r="F172" s="313" t="s">
        <v>1047</v>
      </c>
      <c r="G172" s="290"/>
      <c r="H172" s="290" t="s">
        <v>1108</v>
      </c>
      <c r="I172" s="290" t="s">
        <v>1043</v>
      </c>
      <c r="J172" s="290">
        <v>50</v>
      </c>
      <c r="K172" s="338"/>
    </row>
    <row r="173" spans="2:11" s="1" customFormat="1" ht="15" customHeight="1">
      <c r="B173" s="315"/>
      <c r="C173" s="290" t="s">
        <v>1049</v>
      </c>
      <c r="D173" s="290"/>
      <c r="E173" s="290"/>
      <c r="F173" s="313" t="s">
        <v>1041</v>
      </c>
      <c r="G173" s="290"/>
      <c r="H173" s="290" t="s">
        <v>1108</v>
      </c>
      <c r="I173" s="290" t="s">
        <v>1051</v>
      </c>
      <c r="J173" s="290"/>
      <c r="K173" s="338"/>
    </row>
    <row r="174" spans="2:11" s="1" customFormat="1" ht="15" customHeight="1">
      <c r="B174" s="315"/>
      <c r="C174" s="290" t="s">
        <v>1060</v>
      </c>
      <c r="D174" s="290"/>
      <c r="E174" s="290"/>
      <c r="F174" s="313" t="s">
        <v>1047</v>
      </c>
      <c r="G174" s="290"/>
      <c r="H174" s="290" t="s">
        <v>1108</v>
      </c>
      <c r="I174" s="290" t="s">
        <v>1043</v>
      </c>
      <c r="J174" s="290">
        <v>50</v>
      </c>
      <c r="K174" s="338"/>
    </row>
    <row r="175" spans="2:11" s="1" customFormat="1" ht="15" customHeight="1">
      <c r="B175" s="315"/>
      <c r="C175" s="290" t="s">
        <v>1068</v>
      </c>
      <c r="D175" s="290"/>
      <c r="E175" s="290"/>
      <c r="F175" s="313" t="s">
        <v>1047</v>
      </c>
      <c r="G175" s="290"/>
      <c r="H175" s="290" t="s">
        <v>1108</v>
      </c>
      <c r="I175" s="290" t="s">
        <v>1043</v>
      </c>
      <c r="J175" s="290">
        <v>50</v>
      </c>
      <c r="K175" s="338"/>
    </row>
    <row r="176" spans="2:11" s="1" customFormat="1" ht="15" customHeight="1">
      <c r="B176" s="315"/>
      <c r="C176" s="290" t="s">
        <v>1066</v>
      </c>
      <c r="D176" s="290"/>
      <c r="E176" s="290"/>
      <c r="F176" s="313" t="s">
        <v>1047</v>
      </c>
      <c r="G176" s="290"/>
      <c r="H176" s="290" t="s">
        <v>1108</v>
      </c>
      <c r="I176" s="290" t="s">
        <v>1043</v>
      </c>
      <c r="J176" s="290">
        <v>50</v>
      </c>
      <c r="K176" s="338"/>
    </row>
    <row r="177" spans="2:11" s="1" customFormat="1" ht="15" customHeight="1">
      <c r="B177" s="315"/>
      <c r="C177" s="290" t="s">
        <v>110</v>
      </c>
      <c r="D177" s="290"/>
      <c r="E177" s="290"/>
      <c r="F177" s="313" t="s">
        <v>1041</v>
      </c>
      <c r="G177" s="290"/>
      <c r="H177" s="290" t="s">
        <v>1109</v>
      </c>
      <c r="I177" s="290" t="s">
        <v>1110</v>
      </c>
      <c r="J177" s="290"/>
      <c r="K177" s="338"/>
    </row>
    <row r="178" spans="2:11" s="1" customFormat="1" ht="15" customHeight="1">
      <c r="B178" s="315"/>
      <c r="C178" s="290" t="s">
        <v>56</v>
      </c>
      <c r="D178" s="290"/>
      <c r="E178" s="290"/>
      <c r="F178" s="313" t="s">
        <v>1041</v>
      </c>
      <c r="G178" s="290"/>
      <c r="H178" s="290" t="s">
        <v>1111</v>
      </c>
      <c r="I178" s="290" t="s">
        <v>1112</v>
      </c>
      <c r="J178" s="290">
        <v>1</v>
      </c>
      <c r="K178" s="338"/>
    </row>
    <row r="179" spans="2:11" s="1" customFormat="1" ht="15" customHeight="1">
      <c r="B179" s="315"/>
      <c r="C179" s="290" t="s">
        <v>52</v>
      </c>
      <c r="D179" s="290"/>
      <c r="E179" s="290"/>
      <c r="F179" s="313" t="s">
        <v>1041</v>
      </c>
      <c r="G179" s="290"/>
      <c r="H179" s="290" t="s">
        <v>1113</v>
      </c>
      <c r="I179" s="290" t="s">
        <v>1043</v>
      </c>
      <c r="J179" s="290">
        <v>20</v>
      </c>
      <c r="K179" s="338"/>
    </row>
    <row r="180" spans="2:11" s="1" customFormat="1" ht="15" customHeight="1">
      <c r="B180" s="315"/>
      <c r="C180" s="290" t="s">
        <v>53</v>
      </c>
      <c r="D180" s="290"/>
      <c r="E180" s="290"/>
      <c r="F180" s="313" t="s">
        <v>1041</v>
      </c>
      <c r="G180" s="290"/>
      <c r="H180" s="290" t="s">
        <v>1114</v>
      </c>
      <c r="I180" s="290" t="s">
        <v>1043</v>
      </c>
      <c r="J180" s="290">
        <v>255</v>
      </c>
      <c r="K180" s="338"/>
    </row>
    <row r="181" spans="2:11" s="1" customFormat="1" ht="15" customHeight="1">
      <c r="B181" s="315"/>
      <c r="C181" s="290" t="s">
        <v>111</v>
      </c>
      <c r="D181" s="290"/>
      <c r="E181" s="290"/>
      <c r="F181" s="313" t="s">
        <v>1041</v>
      </c>
      <c r="G181" s="290"/>
      <c r="H181" s="290" t="s">
        <v>1005</v>
      </c>
      <c r="I181" s="290" t="s">
        <v>1043</v>
      </c>
      <c r="J181" s="290">
        <v>10</v>
      </c>
      <c r="K181" s="338"/>
    </row>
    <row r="182" spans="2:11" s="1" customFormat="1" ht="15" customHeight="1">
      <c r="B182" s="315"/>
      <c r="C182" s="290" t="s">
        <v>112</v>
      </c>
      <c r="D182" s="290"/>
      <c r="E182" s="290"/>
      <c r="F182" s="313" t="s">
        <v>1041</v>
      </c>
      <c r="G182" s="290"/>
      <c r="H182" s="290" t="s">
        <v>1115</v>
      </c>
      <c r="I182" s="290" t="s">
        <v>1076</v>
      </c>
      <c r="J182" s="290"/>
      <c r="K182" s="338"/>
    </row>
    <row r="183" spans="2:11" s="1" customFormat="1" ht="15" customHeight="1">
      <c r="B183" s="315"/>
      <c r="C183" s="290" t="s">
        <v>1116</v>
      </c>
      <c r="D183" s="290"/>
      <c r="E183" s="290"/>
      <c r="F183" s="313" t="s">
        <v>1041</v>
      </c>
      <c r="G183" s="290"/>
      <c r="H183" s="290" t="s">
        <v>1117</v>
      </c>
      <c r="I183" s="290" t="s">
        <v>1076</v>
      </c>
      <c r="J183" s="290"/>
      <c r="K183" s="338"/>
    </row>
    <row r="184" spans="2:11" s="1" customFormat="1" ht="15" customHeight="1">
      <c r="B184" s="315"/>
      <c r="C184" s="290" t="s">
        <v>1105</v>
      </c>
      <c r="D184" s="290"/>
      <c r="E184" s="290"/>
      <c r="F184" s="313" t="s">
        <v>1041</v>
      </c>
      <c r="G184" s="290"/>
      <c r="H184" s="290" t="s">
        <v>1118</v>
      </c>
      <c r="I184" s="290" t="s">
        <v>1076</v>
      </c>
      <c r="J184" s="290"/>
      <c r="K184" s="338"/>
    </row>
    <row r="185" spans="2:11" s="1" customFormat="1" ht="15" customHeight="1">
      <c r="B185" s="315"/>
      <c r="C185" s="290" t="s">
        <v>114</v>
      </c>
      <c r="D185" s="290"/>
      <c r="E185" s="290"/>
      <c r="F185" s="313" t="s">
        <v>1047</v>
      </c>
      <c r="G185" s="290"/>
      <c r="H185" s="290" t="s">
        <v>1119</v>
      </c>
      <c r="I185" s="290" t="s">
        <v>1043</v>
      </c>
      <c r="J185" s="290">
        <v>50</v>
      </c>
      <c r="K185" s="338"/>
    </row>
    <row r="186" spans="2:11" s="1" customFormat="1" ht="15" customHeight="1">
      <c r="B186" s="315"/>
      <c r="C186" s="290" t="s">
        <v>1120</v>
      </c>
      <c r="D186" s="290"/>
      <c r="E186" s="290"/>
      <c r="F186" s="313" t="s">
        <v>1047</v>
      </c>
      <c r="G186" s="290"/>
      <c r="H186" s="290" t="s">
        <v>1121</v>
      </c>
      <c r="I186" s="290" t="s">
        <v>1122</v>
      </c>
      <c r="J186" s="290"/>
      <c r="K186" s="338"/>
    </row>
    <row r="187" spans="2:11" s="1" customFormat="1" ht="15" customHeight="1">
      <c r="B187" s="315"/>
      <c r="C187" s="290" t="s">
        <v>1123</v>
      </c>
      <c r="D187" s="290"/>
      <c r="E187" s="290"/>
      <c r="F187" s="313" t="s">
        <v>1047</v>
      </c>
      <c r="G187" s="290"/>
      <c r="H187" s="290" t="s">
        <v>1124</v>
      </c>
      <c r="I187" s="290" t="s">
        <v>1122</v>
      </c>
      <c r="J187" s="290"/>
      <c r="K187" s="338"/>
    </row>
    <row r="188" spans="2:11" s="1" customFormat="1" ht="15" customHeight="1">
      <c r="B188" s="315"/>
      <c r="C188" s="290" t="s">
        <v>1125</v>
      </c>
      <c r="D188" s="290"/>
      <c r="E188" s="290"/>
      <c r="F188" s="313" t="s">
        <v>1047</v>
      </c>
      <c r="G188" s="290"/>
      <c r="H188" s="290" t="s">
        <v>1126</v>
      </c>
      <c r="I188" s="290" t="s">
        <v>1122</v>
      </c>
      <c r="J188" s="290"/>
      <c r="K188" s="338"/>
    </row>
    <row r="189" spans="2:11" s="1" customFormat="1" ht="15" customHeight="1">
      <c r="B189" s="315"/>
      <c r="C189" s="351" t="s">
        <v>1127</v>
      </c>
      <c r="D189" s="290"/>
      <c r="E189" s="290"/>
      <c r="F189" s="313" t="s">
        <v>1047</v>
      </c>
      <c r="G189" s="290"/>
      <c r="H189" s="290" t="s">
        <v>1128</v>
      </c>
      <c r="I189" s="290" t="s">
        <v>1129</v>
      </c>
      <c r="J189" s="352" t="s">
        <v>1130</v>
      </c>
      <c r="K189" s="338"/>
    </row>
    <row r="190" spans="2:11" s="17" customFormat="1" ht="15" customHeight="1">
      <c r="B190" s="353"/>
      <c r="C190" s="354" t="s">
        <v>1131</v>
      </c>
      <c r="D190" s="355"/>
      <c r="E190" s="355"/>
      <c r="F190" s="356" t="s">
        <v>1047</v>
      </c>
      <c r="G190" s="355"/>
      <c r="H190" s="355" t="s">
        <v>1132</v>
      </c>
      <c r="I190" s="355" t="s">
        <v>1129</v>
      </c>
      <c r="J190" s="357" t="s">
        <v>1130</v>
      </c>
      <c r="K190" s="358"/>
    </row>
    <row r="191" spans="2:11" s="1" customFormat="1" ht="15" customHeight="1">
      <c r="B191" s="315"/>
      <c r="C191" s="351" t="s">
        <v>41</v>
      </c>
      <c r="D191" s="290"/>
      <c r="E191" s="290"/>
      <c r="F191" s="313" t="s">
        <v>1041</v>
      </c>
      <c r="G191" s="290"/>
      <c r="H191" s="287" t="s">
        <v>1133</v>
      </c>
      <c r="I191" s="290" t="s">
        <v>1134</v>
      </c>
      <c r="J191" s="290"/>
      <c r="K191" s="338"/>
    </row>
    <row r="192" spans="2:11" s="1" customFormat="1" ht="15" customHeight="1">
      <c r="B192" s="315"/>
      <c r="C192" s="351" t="s">
        <v>1135</v>
      </c>
      <c r="D192" s="290"/>
      <c r="E192" s="290"/>
      <c r="F192" s="313" t="s">
        <v>1041</v>
      </c>
      <c r="G192" s="290"/>
      <c r="H192" s="290" t="s">
        <v>1136</v>
      </c>
      <c r="I192" s="290" t="s">
        <v>1076</v>
      </c>
      <c r="J192" s="290"/>
      <c r="K192" s="338"/>
    </row>
    <row r="193" spans="2:11" s="1" customFormat="1" ht="15" customHeight="1">
      <c r="B193" s="315"/>
      <c r="C193" s="351" t="s">
        <v>1137</v>
      </c>
      <c r="D193" s="290"/>
      <c r="E193" s="290"/>
      <c r="F193" s="313" t="s">
        <v>1041</v>
      </c>
      <c r="G193" s="290"/>
      <c r="H193" s="290" t="s">
        <v>1138</v>
      </c>
      <c r="I193" s="290" t="s">
        <v>1076</v>
      </c>
      <c r="J193" s="290"/>
      <c r="K193" s="338"/>
    </row>
    <row r="194" spans="2:11" s="1" customFormat="1" ht="15" customHeight="1">
      <c r="B194" s="315"/>
      <c r="C194" s="351" t="s">
        <v>1139</v>
      </c>
      <c r="D194" s="290"/>
      <c r="E194" s="290"/>
      <c r="F194" s="313" t="s">
        <v>1047</v>
      </c>
      <c r="G194" s="290"/>
      <c r="H194" s="290" t="s">
        <v>1140</v>
      </c>
      <c r="I194" s="290" t="s">
        <v>1076</v>
      </c>
      <c r="J194" s="290"/>
      <c r="K194" s="338"/>
    </row>
    <row r="195" spans="2:11" s="1" customFormat="1" ht="15" customHeight="1">
      <c r="B195" s="344"/>
      <c r="C195" s="359"/>
      <c r="D195" s="324"/>
      <c r="E195" s="324"/>
      <c r="F195" s="324"/>
      <c r="G195" s="324"/>
      <c r="H195" s="324"/>
      <c r="I195" s="324"/>
      <c r="J195" s="324"/>
      <c r="K195" s="345"/>
    </row>
    <row r="196" spans="2:11" s="1" customFormat="1" ht="18.75" customHeight="1">
      <c r="B196" s="326"/>
      <c r="C196" s="336"/>
      <c r="D196" s="336"/>
      <c r="E196" s="336"/>
      <c r="F196" s="346"/>
      <c r="G196" s="336"/>
      <c r="H196" s="336"/>
      <c r="I196" s="336"/>
      <c r="J196" s="336"/>
      <c r="K196" s="326"/>
    </row>
    <row r="197" spans="2:11" s="1" customFormat="1" ht="18.75" customHeight="1">
      <c r="B197" s="326"/>
      <c r="C197" s="336"/>
      <c r="D197" s="336"/>
      <c r="E197" s="336"/>
      <c r="F197" s="346"/>
      <c r="G197" s="336"/>
      <c r="H197" s="336"/>
      <c r="I197" s="336"/>
      <c r="J197" s="336"/>
      <c r="K197" s="326"/>
    </row>
    <row r="198" spans="2:11" s="1" customFormat="1" ht="18.75" customHeight="1">
      <c r="B198" s="298"/>
      <c r="C198" s="298"/>
      <c r="D198" s="298"/>
      <c r="E198" s="298"/>
      <c r="F198" s="298"/>
      <c r="G198" s="298"/>
      <c r="H198" s="298"/>
      <c r="I198" s="298"/>
      <c r="J198" s="298"/>
      <c r="K198" s="298"/>
    </row>
    <row r="199" spans="2:11" s="1" customFormat="1" ht="13.5">
      <c r="B199" s="277"/>
      <c r="C199" s="278"/>
      <c r="D199" s="278"/>
      <c r="E199" s="278"/>
      <c r="F199" s="278"/>
      <c r="G199" s="278"/>
      <c r="H199" s="278"/>
      <c r="I199" s="278"/>
      <c r="J199" s="278"/>
      <c r="K199" s="279"/>
    </row>
    <row r="200" spans="2:11" s="1" customFormat="1" ht="21">
      <c r="B200" s="280"/>
      <c r="C200" s="281" t="s">
        <v>1141</v>
      </c>
      <c r="D200" s="281"/>
      <c r="E200" s="281"/>
      <c r="F200" s="281"/>
      <c r="G200" s="281"/>
      <c r="H200" s="281"/>
      <c r="I200" s="281"/>
      <c r="J200" s="281"/>
      <c r="K200" s="282"/>
    </row>
    <row r="201" spans="2:11" s="1" customFormat="1" ht="25.5" customHeight="1">
      <c r="B201" s="280"/>
      <c r="C201" s="360" t="s">
        <v>1142</v>
      </c>
      <c r="D201" s="360"/>
      <c r="E201" s="360"/>
      <c r="F201" s="360" t="s">
        <v>1143</v>
      </c>
      <c r="G201" s="361"/>
      <c r="H201" s="360" t="s">
        <v>1144</v>
      </c>
      <c r="I201" s="360"/>
      <c r="J201" s="360"/>
      <c r="K201" s="282"/>
    </row>
    <row r="202" spans="2:11" s="1" customFormat="1" ht="5.25" customHeight="1">
      <c r="B202" s="315"/>
      <c r="C202" s="310"/>
      <c r="D202" s="310"/>
      <c r="E202" s="310"/>
      <c r="F202" s="310"/>
      <c r="G202" s="336"/>
      <c r="H202" s="310"/>
      <c r="I202" s="310"/>
      <c r="J202" s="310"/>
      <c r="K202" s="338"/>
    </row>
    <row r="203" spans="2:11" s="1" customFormat="1" ht="15" customHeight="1">
      <c r="B203" s="315"/>
      <c r="C203" s="290" t="s">
        <v>1134</v>
      </c>
      <c r="D203" s="290"/>
      <c r="E203" s="290"/>
      <c r="F203" s="313" t="s">
        <v>42</v>
      </c>
      <c r="G203" s="290"/>
      <c r="H203" s="290" t="s">
        <v>1145</v>
      </c>
      <c r="I203" s="290"/>
      <c r="J203" s="290"/>
      <c r="K203" s="338"/>
    </row>
    <row r="204" spans="2:11" s="1" customFormat="1" ht="15" customHeight="1">
      <c r="B204" s="315"/>
      <c r="C204" s="290"/>
      <c r="D204" s="290"/>
      <c r="E204" s="290"/>
      <c r="F204" s="313" t="s">
        <v>43</v>
      </c>
      <c r="G204" s="290"/>
      <c r="H204" s="290" t="s">
        <v>1146</v>
      </c>
      <c r="I204" s="290"/>
      <c r="J204" s="290"/>
      <c r="K204" s="338"/>
    </row>
    <row r="205" spans="2:11" s="1" customFormat="1" ht="15" customHeight="1">
      <c r="B205" s="315"/>
      <c r="C205" s="290"/>
      <c r="D205" s="290"/>
      <c r="E205" s="290"/>
      <c r="F205" s="313" t="s">
        <v>46</v>
      </c>
      <c r="G205" s="290"/>
      <c r="H205" s="290" t="s">
        <v>1147</v>
      </c>
      <c r="I205" s="290"/>
      <c r="J205" s="290"/>
      <c r="K205" s="338"/>
    </row>
    <row r="206" spans="2:11" s="1" customFormat="1" ht="15" customHeight="1">
      <c r="B206" s="315"/>
      <c r="C206" s="290"/>
      <c r="D206" s="290"/>
      <c r="E206" s="290"/>
      <c r="F206" s="313" t="s">
        <v>44</v>
      </c>
      <c r="G206" s="290"/>
      <c r="H206" s="290" t="s">
        <v>1148</v>
      </c>
      <c r="I206" s="290"/>
      <c r="J206" s="290"/>
      <c r="K206" s="338"/>
    </row>
    <row r="207" spans="2:11" s="1" customFormat="1" ht="15" customHeight="1">
      <c r="B207" s="315"/>
      <c r="C207" s="290"/>
      <c r="D207" s="290"/>
      <c r="E207" s="290"/>
      <c r="F207" s="313" t="s">
        <v>45</v>
      </c>
      <c r="G207" s="290"/>
      <c r="H207" s="290" t="s">
        <v>1149</v>
      </c>
      <c r="I207" s="290"/>
      <c r="J207" s="290"/>
      <c r="K207" s="338"/>
    </row>
    <row r="208" spans="2:11" s="1" customFormat="1" ht="15" customHeight="1">
      <c r="B208" s="315"/>
      <c r="C208" s="290"/>
      <c r="D208" s="290"/>
      <c r="E208" s="290"/>
      <c r="F208" s="313"/>
      <c r="G208" s="290"/>
      <c r="H208" s="290"/>
      <c r="I208" s="290"/>
      <c r="J208" s="290"/>
      <c r="K208" s="338"/>
    </row>
    <row r="209" spans="2:11" s="1" customFormat="1" ht="15" customHeight="1">
      <c r="B209" s="315"/>
      <c r="C209" s="290" t="s">
        <v>1088</v>
      </c>
      <c r="D209" s="290"/>
      <c r="E209" s="290"/>
      <c r="F209" s="313" t="s">
        <v>78</v>
      </c>
      <c r="G209" s="290"/>
      <c r="H209" s="290" t="s">
        <v>1150</v>
      </c>
      <c r="I209" s="290"/>
      <c r="J209" s="290"/>
      <c r="K209" s="338"/>
    </row>
    <row r="210" spans="2:11" s="1" customFormat="1" ht="15" customHeight="1">
      <c r="B210" s="315"/>
      <c r="C210" s="290"/>
      <c r="D210" s="290"/>
      <c r="E210" s="290"/>
      <c r="F210" s="313" t="s">
        <v>984</v>
      </c>
      <c r="G210" s="290"/>
      <c r="H210" s="290" t="s">
        <v>985</v>
      </c>
      <c r="I210" s="290"/>
      <c r="J210" s="290"/>
      <c r="K210" s="338"/>
    </row>
    <row r="211" spans="2:11" s="1" customFormat="1" ht="15" customHeight="1">
      <c r="B211" s="315"/>
      <c r="C211" s="290"/>
      <c r="D211" s="290"/>
      <c r="E211" s="290"/>
      <c r="F211" s="313" t="s">
        <v>982</v>
      </c>
      <c r="G211" s="290"/>
      <c r="H211" s="290" t="s">
        <v>1151</v>
      </c>
      <c r="I211" s="290"/>
      <c r="J211" s="290"/>
      <c r="K211" s="338"/>
    </row>
    <row r="212" spans="2:11" s="1" customFormat="1" ht="15" customHeight="1">
      <c r="B212" s="362"/>
      <c r="C212" s="290"/>
      <c r="D212" s="290"/>
      <c r="E212" s="290"/>
      <c r="F212" s="313" t="s">
        <v>986</v>
      </c>
      <c r="G212" s="351"/>
      <c r="H212" s="342" t="s">
        <v>86</v>
      </c>
      <c r="I212" s="342"/>
      <c r="J212" s="342"/>
      <c r="K212" s="363"/>
    </row>
    <row r="213" spans="2:11" s="1" customFormat="1" ht="15" customHeight="1">
      <c r="B213" s="362"/>
      <c r="C213" s="290"/>
      <c r="D213" s="290"/>
      <c r="E213" s="290"/>
      <c r="F213" s="313" t="s">
        <v>987</v>
      </c>
      <c r="G213" s="351"/>
      <c r="H213" s="342" t="s">
        <v>962</v>
      </c>
      <c r="I213" s="342"/>
      <c r="J213" s="342"/>
      <c r="K213" s="363"/>
    </row>
    <row r="214" spans="2:11" s="1" customFormat="1" ht="15" customHeight="1">
      <c r="B214" s="362"/>
      <c r="C214" s="290"/>
      <c r="D214" s="290"/>
      <c r="E214" s="290"/>
      <c r="F214" s="313"/>
      <c r="G214" s="351"/>
      <c r="H214" s="342"/>
      <c r="I214" s="342"/>
      <c r="J214" s="342"/>
      <c r="K214" s="363"/>
    </row>
    <row r="215" spans="2:11" s="1" customFormat="1" ht="15" customHeight="1">
      <c r="B215" s="362"/>
      <c r="C215" s="290" t="s">
        <v>1112</v>
      </c>
      <c r="D215" s="290"/>
      <c r="E215" s="290"/>
      <c r="F215" s="313">
        <v>1</v>
      </c>
      <c r="G215" s="351"/>
      <c r="H215" s="342" t="s">
        <v>1152</v>
      </c>
      <c r="I215" s="342"/>
      <c r="J215" s="342"/>
      <c r="K215" s="363"/>
    </row>
    <row r="216" spans="2:11" s="1" customFormat="1" ht="15" customHeight="1">
      <c r="B216" s="362"/>
      <c r="C216" s="290"/>
      <c r="D216" s="290"/>
      <c r="E216" s="290"/>
      <c r="F216" s="313">
        <v>2</v>
      </c>
      <c r="G216" s="351"/>
      <c r="H216" s="342" t="s">
        <v>1153</v>
      </c>
      <c r="I216" s="342"/>
      <c r="J216" s="342"/>
      <c r="K216" s="363"/>
    </row>
    <row r="217" spans="2:11" s="1" customFormat="1" ht="15" customHeight="1">
      <c r="B217" s="362"/>
      <c r="C217" s="290"/>
      <c r="D217" s="290"/>
      <c r="E217" s="290"/>
      <c r="F217" s="313">
        <v>3</v>
      </c>
      <c r="G217" s="351"/>
      <c r="H217" s="342" t="s">
        <v>1154</v>
      </c>
      <c r="I217" s="342"/>
      <c r="J217" s="342"/>
      <c r="K217" s="363"/>
    </row>
    <row r="218" spans="2:11" s="1" customFormat="1" ht="15" customHeight="1">
      <c r="B218" s="362"/>
      <c r="C218" s="290"/>
      <c r="D218" s="290"/>
      <c r="E218" s="290"/>
      <c r="F218" s="313">
        <v>4</v>
      </c>
      <c r="G218" s="351"/>
      <c r="H218" s="342" t="s">
        <v>1155</v>
      </c>
      <c r="I218" s="342"/>
      <c r="J218" s="342"/>
      <c r="K218" s="363"/>
    </row>
    <row r="219" spans="2:11" s="1" customFormat="1" ht="12.75" customHeight="1">
      <c r="B219" s="364"/>
      <c r="C219" s="365"/>
      <c r="D219" s="365"/>
      <c r="E219" s="365"/>
      <c r="F219" s="365"/>
      <c r="G219" s="365"/>
      <c r="H219" s="365"/>
      <c r="I219" s="365"/>
      <c r="J219" s="365"/>
      <c r="K219" s="366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2024-03-29T10:41:21Z</dcterms:created>
  <dcterms:modified xsi:type="dcterms:W3CDTF">2024-03-29T10:41:27Z</dcterms:modified>
  <cp:category/>
  <cp:version/>
  <cp:contentType/>
  <cp:contentStatus/>
</cp:coreProperties>
</file>