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MOJE AKCE\2025\BLAHA\NOVÝ_BAZEN\ROZPOČTY_OPRAVENE_250420\"/>
    </mc:Choice>
  </mc:AlternateContent>
  <bookViews>
    <workbookView xWindow="0" yWindow="0" windowWidth="0" windowHeight="0"/>
  </bookViews>
  <sheets>
    <sheet name="Rekapitulace stavby" sheetId="1" r:id="rId1"/>
    <sheet name="01 - Architektonicko stav..." sheetId="2" r:id="rId2"/>
    <sheet name="02 - Silnoproudá elektroi..." sheetId="3" r:id="rId3"/>
    <sheet name="03 - Silnoproudá elektroi..." sheetId="4" r:id="rId4"/>
    <sheet name="04 - Výpis osvětlení" sheetId="5" r:id="rId5"/>
    <sheet name="05 - Ustřední vytápění" sheetId="6" r:id="rId6"/>
    <sheet name="06 - Zdravotně technické ..." sheetId="7" r:id="rId7"/>
    <sheet name="07 - ZTI - vodovod" sheetId="8" r:id="rId8"/>
    <sheet name="08 - ZTI - kanalizace" sheetId="9" r:id="rId9"/>
    <sheet name="09 - Vybavení" sheetId="10" r:id="rId10"/>
    <sheet name="10 - Vedlejší rozpočtové ..." sheetId="11" r:id="rId11"/>
  </sheets>
  <definedNames>
    <definedName name="_xlnm.Print_Area" localSheetId="0">'Rekapitulace stavby'!$D$4:$AO$76,'Rekapitulace stavby'!$C$82:$AQ$105</definedName>
    <definedName name="_xlnm.Print_Titles" localSheetId="0">'Rekapitulace stavby'!$92:$92</definedName>
    <definedName name="_xlnm._FilterDatabase" localSheetId="1" hidden="1">'01 - Architektonicko stav...'!$C$137:$K$406</definedName>
    <definedName name="_xlnm.Print_Area" localSheetId="1">'01 - Architektonicko stav...'!$C$4:$J$76,'01 - Architektonicko stav...'!$C$82:$J$119,'01 - Architektonicko stav...'!$C$125:$K$406</definedName>
    <definedName name="_xlnm.Print_Titles" localSheetId="1">'01 - Architektonicko stav...'!$137:$137</definedName>
    <definedName name="_xlnm._FilterDatabase" localSheetId="2" hidden="1">'02 - Silnoproudá elektroi...'!$C$122:$K$176</definedName>
    <definedName name="_xlnm.Print_Area" localSheetId="2">'02 - Silnoproudá elektroi...'!$C$4:$J$76,'02 - Silnoproudá elektroi...'!$C$82:$J$104,'02 - Silnoproudá elektroi...'!$C$110:$K$176</definedName>
    <definedName name="_xlnm.Print_Titles" localSheetId="2">'02 - Silnoproudá elektroi...'!$122:$122</definedName>
    <definedName name="_xlnm._FilterDatabase" localSheetId="3" hidden="1">'03 - Silnoproudá elektroi...'!$C$121:$K$151</definedName>
    <definedName name="_xlnm.Print_Area" localSheetId="3">'03 - Silnoproudá elektroi...'!$C$4:$J$76,'03 - Silnoproudá elektroi...'!$C$82:$J$103,'03 - Silnoproudá elektroi...'!$C$109:$K$151</definedName>
    <definedName name="_xlnm.Print_Titles" localSheetId="3">'03 - Silnoproudá elektroi...'!$121:$121</definedName>
    <definedName name="_xlnm._FilterDatabase" localSheetId="4" hidden="1">'04 - Výpis osvětlení'!$C$120:$K$156</definedName>
    <definedName name="_xlnm.Print_Area" localSheetId="4">'04 - Výpis osvětlení'!$C$4:$J$76,'04 - Výpis osvětlení'!$C$82:$J$102,'04 - Výpis osvětlení'!$C$108:$K$156</definedName>
    <definedName name="_xlnm.Print_Titles" localSheetId="4">'04 - Výpis osvětlení'!$120:$120</definedName>
    <definedName name="_xlnm._FilterDatabase" localSheetId="5" hidden="1">'05 - Ustřední vytápění'!$C$126:$K$250</definedName>
    <definedName name="_xlnm.Print_Area" localSheetId="5">'05 - Ustřední vytápění'!$C$4:$J$76,'05 - Ustřední vytápění'!$C$82:$J$108,'05 - Ustřední vytápění'!$C$114:$K$250</definedName>
    <definedName name="_xlnm.Print_Titles" localSheetId="5">'05 - Ustřední vytápění'!$126:$126</definedName>
    <definedName name="_xlnm._FilterDatabase" localSheetId="6" hidden="1">'06 - Zdravotně technické ...'!$C$121:$K$215</definedName>
    <definedName name="_xlnm.Print_Area" localSheetId="6">'06 - Zdravotně technické ...'!$C$4:$J$76,'06 - Zdravotně technické ...'!$C$82:$J$103,'06 - Zdravotně technické ...'!$C$109:$K$215</definedName>
    <definedName name="_xlnm.Print_Titles" localSheetId="6">'06 - Zdravotně technické ...'!$121:$121</definedName>
    <definedName name="_xlnm._FilterDatabase" localSheetId="7" hidden="1">'07 - ZTI - vodovod'!$C$125:$K$373</definedName>
    <definedName name="_xlnm.Print_Area" localSheetId="7">'07 - ZTI - vodovod'!$C$4:$J$76,'07 - ZTI - vodovod'!$C$82:$J$107,'07 - ZTI - vodovod'!$C$113:$K$373</definedName>
    <definedName name="_xlnm.Print_Titles" localSheetId="7">'07 - ZTI - vodovod'!$125:$125</definedName>
    <definedName name="_xlnm._FilterDatabase" localSheetId="8" hidden="1">'08 - ZTI - kanalizace'!$C$121:$K$154</definedName>
    <definedName name="_xlnm.Print_Area" localSheetId="8">'08 - ZTI - kanalizace'!$C$4:$J$76,'08 - ZTI - kanalizace'!$C$82:$J$103,'08 - ZTI - kanalizace'!$C$109:$K$154</definedName>
    <definedName name="_xlnm.Print_Titles" localSheetId="8">'08 - ZTI - kanalizace'!$121:$121</definedName>
    <definedName name="_xlnm._FilterDatabase" localSheetId="9" hidden="1">'09 - Vybavení'!$C$123:$K$192</definedName>
    <definedName name="_xlnm.Print_Area" localSheetId="9">'09 - Vybavení'!$C$4:$J$76,'09 - Vybavení'!$C$82:$J$105,'09 - Vybavení'!$C$111:$K$192</definedName>
    <definedName name="_xlnm.Print_Titles" localSheetId="9">'09 - Vybavení'!$123:$123</definedName>
    <definedName name="_xlnm._FilterDatabase" localSheetId="10" hidden="1">'10 - Vedlejší rozpočtové ...'!$C$118:$K$126</definedName>
    <definedName name="_xlnm.Print_Area" localSheetId="10">'10 - Vedlejší rozpočtové ...'!$C$4:$J$76,'10 - Vedlejší rozpočtové ...'!$C$82:$J$100,'10 - Vedlejší rozpočtové ...'!$C$106:$K$126</definedName>
    <definedName name="_xlnm.Print_Titles" localSheetId="10">'10 - Vedlejší rozpočtové ...'!$118:$118</definedName>
  </definedNames>
  <calcPr/>
</workbook>
</file>

<file path=xl/calcChain.xml><?xml version="1.0" encoding="utf-8"?>
<calcChain xmlns="http://schemas.openxmlformats.org/spreadsheetml/2006/main">
  <c i="11" l="1" r="J37"/>
  <c r="J36"/>
  <c i="1" r="AY104"/>
  <c i="11" r="J35"/>
  <c i="1" r="AX104"/>
  <c i="11" r="BI126"/>
  <c r="BH126"/>
  <c r="BG126"/>
  <c r="BF126"/>
  <c r="T126"/>
  <c r="R126"/>
  <c r="P126"/>
  <c r="BI125"/>
  <c r="BH125"/>
  <c r="BG125"/>
  <c r="BF125"/>
  <c r="T125"/>
  <c r="R125"/>
  <c r="P125"/>
  <c r="BI123"/>
  <c r="BH123"/>
  <c r="BG123"/>
  <c r="BF123"/>
  <c r="T123"/>
  <c r="R123"/>
  <c r="P123"/>
  <c r="BI122"/>
  <c r="BH122"/>
  <c r="BG122"/>
  <c r="BF122"/>
  <c r="T122"/>
  <c r="R122"/>
  <c r="P122"/>
  <c r="J115"/>
  <c r="F115"/>
  <c r="F113"/>
  <c r="E111"/>
  <c r="J91"/>
  <c r="F91"/>
  <c r="F89"/>
  <c r="E87"/>
  <c r="J24"/>
  <c r="E24"/>
  <c r="J92"/>
  <c r="J23"/>
  <c r="J18"/>
  <c r="E18"/>
  <c r="F92"/>
  <c r="J17"/>
  <c r="J12"/>
  <c r="J89"/>
  <c r="E7"/>
  <c r="E85"/>
  <c i="10" r="J37"/>
  <c r="J36"/>
  <c i="1" r="AY103"/>
  <c i="10" r="J35"/>
  <c i="1" r="AX103"/>
  <c i="10" r="BI192"/>
  <c r="BH192"/>
  <c r="BG192"/>
  <c r="BF192"/>
  <c r="T192"/>
  <c r="T191"/>
  <c r="R192"/>
  <c r="R191"/>
  <c r="P192"/>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8"/>
  <c r="BH168"/>
  <c r="BG168"/>
  <c r="BF168"/>
  <c r="T168"/>
  <c r="R168"/>
  <c r="P168"/>
  <c r="BI166"/>
  <c r="BH166"/>
  <c r="BG166"/>
  <c r="BF166"/>
  <c r="T166"/>
  <c r="R166"/>
  <c r="P166"/>
  <c r="BI164"/>
  <c r="BH164"/>
  <c r="BG164"/>
  <c r="BF164"/>
  <c r="T164"/>
  <c r="R164"/>
  <c r="P164"/>
  <c r="BI162"/>
  <c r="BH162"/>
  <c r="BG162"/>
  <c r="BF162"/>
  <c r="T162"/>
  <c r="R162"/>
  <c r="P162"/>
  <c r="BI159"/>
  <c r="BH159"/>
  <c r="BG159"/>
  <c r="BF159"/>
  <c r="T159"/>
  <c r="R159"/>
  <c r="P159"/>
  <c r="BI157"/>
  <c r="BH157"/>
  <c r="BG157"/>
  <c r="BF157"/>
  <c r="T157"/>
  <c r="R157"/>
  <c r="P157"/>
  <c r="BI155"/>
  <c r="BH155"/>
  <c r="BG155"/>
  <c r="BF155"/>
  <c r="T155"/>
  <c r="R155"/>
  <c r="P155"/>
  <c r="BI153"/>
  <c r="BH153"/>
  <c r="BG153"/>
  <c r="BF153"/>
  <c r="T153"/>
  <c r="R153"/>
  <c r="P153"/>
  <c r="BI150"/>
  <c r="BH150"/>
  <c r="BG150"/>
  <c r="BF150"/>
  <c r="T150"/>
  <c r="R150"/>
  <c r="P150"/>
  <c r="BI148"/>
  <c r="BH148"/>
  <c r="BG148"/>
  <c r="BF148"/>
  <c r="T148"/>
  <c r="R148"/>
  <c r="P148"/>
  <c r="BI146"/>
  <c r="BH146"/>
  <c r="BG146"/>
  <c r="BF146"/>
  <c r="T146"/>
  <c r="R146"/>
  <c r="P146"/>
  <c r="BI144"/>
  <c r="BH144"/>
  <c r="BG144"/>
  <c r="BF144"/>
  <c r="T144"/>
  <c r="R144"/>
  <c r="P144"/>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7"/>
  <c r="BH127"/>
  <c r="BG127"/>
  <c r="BF127"/>
  <c r="T127"/>
  <c r="R127"/>
  <c r="P127"/>
  <c r="J120"/>
  <c r="F120"/>
  <c r="F118"/>
  <c r="E116"/>
  <c r="J91"/>
  <c r="F91"/>
  <c r="F89"/>
  <c r="E87"/>
  <c r="J24"/>
  <c r="E24"/>
  <c r="J121"/>
  <c r="J23"/>
  <c r="J18"/>
  <c r="E18"/>
  <c r="F121"/>
  <c r="J17"/>
  <c r="J12"/>
  <c r="J118"/>
  <c r="E7"/>
  <c r="E114"/>
  <c i="9" r="J37"/>
  <c r="J36"/>
  <c i="1" r="AY102"/>
  <c i="9" r="J35"/>
  <c i="1" r="AX102"/>
  <c i="9" r="BI154"/>
  <c r="BH154"/>
  <c r="BG154"/>
  <c r="BF154"/>
  <c r="T154"/>
  <c r="T153"/>
  <c r="R154"/>
  <c r="R153"/>
  <c r="P154"/>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1"/>
  <c r="BH131"/>
  <c r="BG131"/>
  <c r="BF131"/>
  <c r="T131"/>
  <c r="R131"/>
  <c r="P131"/>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J118"/>
  <c r="F118"/>
  <c r="F116"/>
  <c r="E114"/>
  <c r="J91"/>
  <c r="F91"/>
  <c r="F89"/>
  <c r="E87"/>
  <c r="J24"/>
  <c r="E24"/>
  <c r="J92"/>
  <c r="J23"/>
  <c r="J18"/>
  <c r="E18"/>
  <c r="F92"/>
  <c r="J17"/>
  <c r="J12"/>
  <c r="J116"/>
  <c r="E7"/>
  <c r="E85"/>
  <c i="8" r="J37"/>
  <c r="J36"/>
  <c i="1" r="AY101"/>
  <c i="8" r="J35"/>
  <c i="1" r="AX101"/>
  <c i="8" r="BI373"/>
  <c r="BH373"/>
  <c r="BG373"/>
  <c r="BF373"/>
  <c r="T373"/>
  <c r="T372"/>
  <c r="R373"/>
  <c r="R372"/>
  <c r="P373"/>
  <c r="P372"/>
  <c r="BI370"/>
  <c r="BH370"/>
  <c r="BG370"/>
  <c r="BF370"/>
  <c r="T370"/>
  <c r="R370"/>
  <c r="P370"/>
  <c r="BI368"/>
  <c r="BH368"/>
  <c r="BG368"/>
  <c r="BF368"/>
  <c r="T368"/>
  <c r="R368"/>
  <c r="P368"/>
  <c r="BI366"/>
  <c r="BH366"/>
  <c r="BG366"/>
  <c r="BF366"/>
  <c r="T366"/>
  <c r="R366"/>
  <c r="P366"/>
  <c r="BI365"/>
  <c r="BH365"/>
  <c r="BG365"/>
  <c r="BF365"/>
  <c r="T365"/>
  <c r="R365"/>
  <c r="P365"/>
  <c r="BI363"/>
  <c r="BH363"/>
  <c r="BG363"/>
  <c r="BF363"/>
  <c r="T363"/>
  <c r="R363"/>
  <c r="P363"/>
  <c r="BI362"/>
  <c r="BH362"/>
  <c r="BG362"/>
  <c r="BF362"/>
  <c r="T362"/>
  <c r="R362"/>
  <c r="P362"/>
  <c r="BI361"/>
  <c r="BH361"/>
  <c r="BG361"/>
  <c r="BF361"/>
  <c r="T361"/>
  <c r="R361"/>
  <c r="P361"/>
  <c r="BI359"/>
  <c r="BH359"/>
  <c r="BG359"/>
  <c r="BF359"/>
  <c r="T359"/>
  <c r="R359"/>
  <c r="P359"/>
  <c r="BI357"/>
  <c r="BH357"/>
  <c r="BG357"/>
  <c r="BF357"/>
  <c r="T357"/>
  <c r="R357"/>
  <c r="P357"/>
  <c r="BI354"/>
  <c r="BH354"/>
  <c r="BG354"/>
  <c r="BF354"/>
  <c r="T354"/>
  <c r="R354"/>
  <c r="P354"/>
  <c r="BI353"/>
  <c r="BH353"/>
  <c r="BG353"/>
  <c r="BF353"/>
  <c r="T353"/>
  <c r="R353"/>
  <c r="P353"/>
  <c r="BI352"/>
  <c r="BH352"/>
  <c r="BG352"/>
  <c r="BF352"/>
  <c r="T352"/>
  <c r="R352"/>
  <c r="P352"/>
  <c r="BI351"/>
  <c r="BH351"/>
  <c r="BG351"/>
  <c r="BF351"/>
  <c r="T351"/>
  <c r="R351"/>
  <c r="P351"/>
  <c r="BI348"/>
  <c r="BH348"/>
  <c r="BG348"/>
  <c r="BF348"/>
  <c r="T348"/>
  <c r="R348"/>
  <c r="P348"/>
  <c r="BI342"/>
  <c r="BH342"/>
  <c r="BG342"/>
  <c r="BF342"/>
  <c r="T342"/>
  <c r="R342"/>
  <c r="P342"/>
  <c r="BI338"/>
  <c r="BH338"/>
  <c r="BG338"/>
  <c r="BF338"/>
  <c r="T338"/>
  <c r="R338"/>
  <c r="P338"/>
  <c r="BI334"/>
  <c r="BH334"/>
  <c r="BG334"/>
  <c r="BF334"/>
  <c r="T334"/>
  <c r="R334"/>
  <c r="P334"/>
  <c r="BI327"/>
  <c r="BH327"/>
  <c r="BG327"/>
  <c r="BF327"/>
  <c r="T327"/>
  <c r="R327"/>
  <c r="P327"/>
  <c r="BI324"/>
  <c r="BH324"/>
  <c r="BG324"/>
  <c r="BF324"/>
  <c r="T324"/>
  <c r="R324"/>
  <c r="P324"/>
  <c r="BI318"/>
  <c r="BH318"/>
  <c r="BG318"/>
  <c r="BF318"/>
  <c r="T318"/>
  <c r="R318"/>
  <c r="P318"/>
  <c r="BI312"/>
  <c r="BH312"/>
  <c r="BG312"/>
  <c r="BF312"/>
  <c r="T312"/>
  <c r="R312"/>
  <c r="P312"/>
  <c r="BI306"/>
  <c r="BH306"/>
  <c r="BG306"/>
  <c r="BF306"/>
  <c r="T306"/>
  <c r="R306"/>
  <c r="P306"/>
  <c r="BI299"/>
  <c r="BH299"/>
  <c r="BG299"/>
  <c r="BF299"/>
  <c r="T299"/>
  <c r="R299"/>
  <c r="P299"/>
  <c r="BI293"/>
  <c r="BH293"/>
  <c r="BG293"/>
  <c r="BF293"/>
  <c r="T293"/>
  <c r="R293"/>
  <c r="P293"/>
  <c r="BI287"/>
  <c r="BH287"/>
  <c r="BG287"/>
  <c r="BF287"/>
  <c r="T287"/>
  <c r="R287"/>
  <c r="P287"/>
  <c r="BI280"/>
  <c r="BH280"/>
  <c r="BG280"/>
  <c r="BF280"/>
  <c r="T280"/>
  <c r="R280"/>
  <c r="P280"/>
  <c r="BI274"/>
  <c r="BH274"/>
  <c r="BG274"/>
  <c r="BF274"/>
  <c r="T274"/>
  <c r="R274"/>
  <c r="P274"/>
  <c r="BI266"/>
  <c r="BH266"/>
  <c r="BG266"/>
  <c r="BF266"/>
  <c r="T266"/>
  <c r="R266"/>
  <c r="P266"/>
  <c r="BI257"/>
  <c r="BH257"/>
  <c r="BG257"/>
  <c r="BF257"/>
  <c r="T257"/>
  <c r="R257"/>
  <c r="P257"/>
  <c r="BI251"/>
  <c r="BH251"/>
  <c r="BG251"/>
  <c r="BF251"/>
  <c r="T251"/>
  <c r="R251"/>
  <c r="P251"/>
  <c r="BI243"/>
  <c r="BH243"/>
  <c r="BG243"/>
  <c r="BF243"/>
  <c r="T243"/>
  <c r="R243"/>
  <c r="P243"/>
  <c r="BI234"/>
  <c r="BH234"/>
  <c r="BG234"/>
  <c r="BF234"/>
  <c r="T234"/>
  <c r="R234"/>
  <c r="P234"/>
  <c r="BI231"/>
  <c r="BH231"/>
  <c r="BG231"/>
  <c r="BF231"/>
  <c r="T231"/>
  <c r="R231"/>
  <c r="P231"/>
  <c r="BI225"/>
  <c r="BH225"/>
  <c r="BG225"/>
  <c r="BF225"/>
  <c r="T225"/>
  <c r="R225"/>
  <c r="P225"/>
  <c r="BI219"/>
  <c r="BH219"/>
  <c r="BG219"/>
  <c r="BF219"/>
  <c r="T219"/>
  <c r="R219"/>
  <c r="P219"/>
  <c r="BI213"/>
  <c r="BH213"/>
  <c r="BG213"/>
  <c r="BF213"/>
  <c r="T213"/>
  <c r="R213"/>
  <c r="P213"/>
  <c r="BI206"/>
  <c r="BH206"/>
  <c r="BG206"/>
  <c r="BF206"/>
  <c r="T206"/>
  <c r="R206"/>
  <c r="P206"/>
  <c r="BI200"/>
  <c r="BH200"/>
  <c r="BG200"/>
  <c r="BF200"/>
  <c r="T200"/>
  <c r="R200"/>
  <c r="P200"/>
  <c r="BI192"/>
  <c r="BH192"/>
  <c r="BG192"/>
  <c r="BF192"/>
  <c r="T192"/>
  <c r="R192"/>
  <c r="P192"/>
  <c r="BI183"/>
  <c r="BH183"/>
  <c r="BG183"/>
  <c r="BF183"/>
  <c r="T183"/>
  <c r="R183"/>
  <c r="P183"/>
  <c r="BI177"/>
  <c r="BH177"/>
  <c r="BG177"/>
  <c r="BF177"/>
  <c r="T177"/>
  <c r="R177"/>
  <c r="P177"/>
  <c r="BI169"/>
  <c r="BH169"/>
  <c r="BG169"/>
  <c r="BF169"/>
  <c r="T169"/>
  <c r="R169"/>
  <c r="P169"/>
  <c r="BI160"/>
  <c r="BH160"/>
  <c r="BG160"/>
  <c r="BF160"/>
  <c r="T160"/>
  <c r="R160"/>
  <c r="P160"/>
  <c r="BI154"/>
  <c r="BH154"/>
  <c r="BG154"/>
  <c r="BF154"/>
  <c r="T154"/>
  <c r="R154"/>
  <c r="P154"/>
  <c r="BI146"/>
  <c r="BH146"/>
  <c r="BG146"/>
  <c r="BF146"/>
  <c r="T146"/>
  <c r="R146"/>
  <c r="P146"/>
  <c r="BI137"/>
  <c r="BH137"/>
  <c r="BG137"/>
  <c r="BF137"/>
  <c r="T137"/>
  <c r="R137"/>
  <c r="P137"/>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J122"/>
  <c r="F122"/>
  <c r="F120"/>
  <c r="E118"/>
  <c r="J91"/>
  <c r="F91"/>
  <c r="F89"/>
  <c r="E87"/>
  <c r="J24"/>
  <c r="E24"/>
  <c r="J92"/>
  <c r="J23"/>
  <c r="J18"/>
  <c r="E18"/>
  <c r="F123"/>
  <c r="J17"/>
  <c r="J12"/>
  <c r="J89"/>
  <c r="E7"/>
  <c r="E116"/>
  <c i="7" r="J37"/>
  <c r="J36"/>
  <c i="1" r="AY100"/>
  <c i="7" r="J35"/>
  <c i="1" r="AX100"/>
  <c i="7" r="BI215"/>
  <c r="BH215"/>
  <c r="BG215"/>
  <c r="BF215"/>
  <c r="T215"/>
  <c r="T214"/>
  <c r="R215"/>
  <c r="R214"/>
  <c r="P215"/>
  <c r="P214"/>
  <c r="BI213"/>
  <c r="BH213"/>
  <c r="BG213"/>
  <c r="BF213"/>
  <c r="T213"/>
  <c r="T212"/>
  <c r="R213"/>
  <c r="R212"/>
  <c r="P213"/>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2"/>
  <c r="BH182"/>
  <c r="BG182"/>
  <c r="BF182"/>
  <c r="T182"/>
  <c r="R182"/>
  <c r="P182"/>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2"/>
  <c r="BH172"/>
  <c r="BG172"/>
  <c r="BF172"/>
  <c r="T172"/>
  <c r="R172"/>
  <c r="P172"/>
  <c r="BI171"/>
  <c r="BH171"/>
  <c r="BG171"/>
  <c r="BF171"/>
  <c r="T171"/>
  <c r="R171"/>
  <c r="P171"/>
  <c r="BI170"/>
  <c r="BH170"/>
  <c r="BG170"/>
  <c r="BF170"/>
  <c r="T170"/>
  <c r="R170"/>
  <c r="P170"/>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J118"/>
  <c r="F118"/>
  <c r="F116"/>
  <c r="E114"/>
  <c r="J91"/>
  <c r="F91"/>
  <c r="F89"/>
  <c r="E87"/>
  <c r="J24"/>
  <c r="E24"/>
  <c r="J119"/>
  <c r="J23"/>
  <c r="J18"/>
  <c r="E18"/>
  <c r="F119"/>
  <c r="J17"/>
  <c r="J12"/>
  <c r="J116"/>
  <c r="E7"/>
  <c r="E112"/>
  <c i="6" r="J37"/>
  <c r="J36"/>
  <c i="1" r="AY99"/>
  <c i="6" r="J35"/>
  <c i="1" r="AX99"/>
  <c i="6" r="BI250"/>
  <c r="BH250"/>
  <c r="BG250"/>
  <c r="BF250"/>
  <c r="T250"/>
  <c r="R250"/>
  <c r="P250"/>
  <c r="BI249"/>
  <c r="BH249"/>
  <c r="BG249"/>
  <c r="BF249"/>
  <c r="T249"/>
  <c r="R249"/>
  <c r="P249"/>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39"/>
  <c r="BH239"/>
  <c r="BG239"/>
  <c r="BF239"/>
  <c r="T239"/>
  <c r="R239"/>
  <c r="P239"/>
  <c r="BI238"/>
  <c r="BH238"/>
  <c r="BG238"/>
  <c r="BF238"/>
  <c r="T238"/>
  <c r="R238"/>
  <c r="P238"/>
  <c r="BI237"/>
  <c r="BH237"/>
  <c r="BG237"/>
  <c r="BF237"/>
  <c r="T237"/>
  <c r="R237"/>
  <c r="P237"/>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19"/>
  <c r="BH219"/>
  <c r="BG219"/>
  <c r="BF219"/>
  <c r="T219"/>
  <c r="R219"/>
  <c r="P219"/>
  <c r="BI218"/>
  <c r="BH218"/>
  <c r="BG218"/>
  <c r="BF218"/>
  <c r="T218"/>
  <c r="R218"/>
  <c r="P218"/>
  <c r="BI216"/>
  <c r="BH216"/>
  <c r="BG216"/>
  <c r="BF216"/>
  <c r="T216"/>
  <c r="R216"/>
  <c r="P216"/>
  <c r="BI214"/>
  <c r="BH214"/>
  <c r="BG214"/>
  <c r="BF214"/>
  <c r="T214"/>
  <c r="R214"/>
  <c r="P214"/>
  <c r="BI213"/>
  <c r="BH213"/>
  <c r="BG213"/>
  <c r="BF213"/>
  <c r="T213"/>
  <c r="R213"/>
  <c r="P213"/>
  <c r="BI211"/>
  <c r="BH211"/>
  <c r="BG211"/>
  <c r="BF211"/>
  <c r="T211"/>
  <c r="R211"/>
  <c r="P211"/>
  <c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8"/>
  <c r="BH188"/>
  <c r="BG188"/>
  <c r="BF188"/>
  <c r="T188"/>
  <c r="R188"/>
  <c r="P188"/>
  <c r="BI186"/>
  <c r="BH186"/>
  <c r="BG186"/>
  <c r="BF186"/>
  <c r="T186"/>
  <c r="R186"/>
  <c r="P186"/>
  <c r="BI184"/>
  <c r="BH184"/>
  <c r="BG184"/>
  <c r="BF184"/>
  <c r="T184"/>
  <c r="R184"/>
  <c r="P184"/>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4"/>
  <c r="BH174"/>
  <c r="BG174"/>
  <c r="BF174"/>
  <c r="T174"/>
  <c r="R174"/>
  <c r="P174"/>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2"/>
  <c r="BH142"/>
  <c r="BG142"/>
  <c r="BF142"/>
  <c r="T142"/>
  <c r="R142"/>
  <c r="P142"/>
  <c r="BI139"/>
  <c r="BH139"/>
  <c r="BG139"/>
  <c r="BF139"/>
  <c r="T139"/>
  <c r="R139"/>
  <c r="P139"/>
  <c r="BI138"/>
  <c r="BH138"/>
  <c r="BG138"/>
  <c r="BF138"/>
  <c r="T138"/>
  <c r="R138"/>
  <c r="P138"/>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J123"/>
  <c r="F123"/>
  <c r="F121"/>
  <c r="E119"/>
  <c r="J91"/>
  <c r="F91"/>
  <c r="F89"/>
  <c r="E87"/>
  <c r="J24"/>
  <c r="E24"/>
  <c r="J124"/>
  <c r="J23"/>
  <c r="J18"/>
  <c r="E18"/>
  <c r="F124"/>
  <c r="J17"/>
  <c r="J12"/>
  <c r="J121"/>
  <c r="E7"/>
  <c r="E117"/>
  <c i="5" r="J37"/>
  <c r="J36"/>
  <c i="1" r="AY98"/>
  <c i="5" r="J35"/>
  <c i="1" r="AX98"/>
  <c i="5" r="BI156"/>
  <c r="BH156"/>
  <c r="BG156"/>
  <c r="BF156"/>
  <c r="T156"/>
  <c r="R156"/>
  <c r="P156"/>
  <c r="BI155"/>
  <c r="BH155"/>
  <c r="BG155"/>
  <c r="BF155"/>
  <c r="T155"/>
  <c r="R155"/>
  <c r="P155"/>
  <c r="BI153"/>
  <c r="BH153"/>
  <c r="BG153"/>
  <c r="BF153"/>
  <c r="T153"/>
  <c r="R153"/>
  <c r="P153"/>
  <c r="BI152"/>
  <c r="BH152"/>
  <c r="BG152"/>
  <c r="BF152"/>
  <c r="T152"/>
  <c r="R152"/>
  <c r="P152"/>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J117"/>
  <c r="F117"/>
  <c r="F115"/>
  <c r="E113"/>
  <c r="J91"/>
  <c r="F91"/>
  <c r="F89"/>
  <c r="E87"/>
  <c r="J24"/>
  <c r="E24"/>
  <c r="J92"/>
  <c r="J23"/>
  <c r="J18"/>
  <c r="E18"/>
  <c r="F118"/>
  <c r="J17"/>
  <c r="J12"/>
  <c r="J115"/>
  <c r="E7"/>
  <c r="E85"/>
  <c i="4" r="J37"/>
  <c r="J36"/>
  <c i="1" r="AY97"/>
  <c i="4" r="J35"/>
  <c i="1" r="AX97"/>
  <c i="4" r="BI150"/>
  <c r="BH150"/>
  <c r="BG150"/>
  <c r="BF150"/>
  <c r="T150"/>
  <c r="T149"/>
  <c r="R150"/>
  <c r="R149"/>
  <c r="P150"/>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8"/>
  <c r="BH128"/>
  <c r="BG128"/>
  <c r="BF128"/>
  <c r="T128"/>
  <c r="T127"/>
  <c r="R128"/>
  <c r="R127"/>
  <c r="P128"/>
  <c r="P127"/>
  <c r="BI126"/>
  <c r="BH126"/>
  <c r="BG126"/>
  <c r="BF126"/>
  <c r="T126"/>
  <c r="R126"/>
  <c r="P126"/>
  <c r="BI125"/>
  <c r="BH125"/>
  <c r="BG125"/>
  <c r="BF125"/>
  <c r="T125"/>
  <c r="R125"/>
  <c r="P125"/>
  <c r="J118"/>
  <c r="F118"/>
  <c r="F116"/>
  <c r="E114"/>
  <c r="J91"/>
  <c r="F91"/>
  <c r="F89"/>
  <c r="E87"/>
  <c r="J24"/>
  <c r="E24"/>
  <c r="J92"/>
  <c r="J23"/>
  <c r="J18"/>
  <c r="E18"/>
  <c r="F119"/>
  <c r="J17"/>
  <c r="J12"/>
  <c r="J116"/>
  <c r="E7"/>
  <c r="E112"/>
  <c i="3" r="J37"/>
  <c r="J36"/>
  <c i="1" r="AY96"/>
  <c i="3" r="J35"/>
  <c i="1" r="AX96"/>
  <c i="3" r="BI175"/>
  <c r="BH175"/>
  <c r="BG175"/>
  <c r="BF175"/>
  <c r="T175"/>
  <c r="T174"/>
  <c r="R175"/>
  <c r="R174"/>
  <c r="P175"/>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T146"/>
  <c r="R147"/>
  <c r="R146"/>
  <c r="P147"/>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J119"/>
  <c r="F119"/>
  <c r="F117"/>
  <c r="E115"/>
  <c r="J91"/>
  <c r="F91"/>
  <c r="F89"/>
  <c r="E87"/>
  <c r="J24"/>
  <c r="E24"/>
  <c r="J92"/>
  <c r="J23"/>
  <c r="J18"/>
  <c r="E18"/>
  <c r="F120"/>
  <c r="J17"/>
  <c r="J12"/>
  <c r="J117"/>
  <c r="E7"/>
  <c r="E113"/>
  <c i="2" r="J37"/>
  <c r="J36"/>
  <c i="1" r="AY95"/>
  <c i="2" r="J35"/>
  <c i="1" r="AX95"/>
  <c i="2" r="BI406"/>
  <c r="BH406"/>
  <c r="BG406"/>
  <c r="BF406"/>
  <c r="T406"/>
  <c r="R406"/>
  <c r="P406"/>
  <c r="BI405"/>
  <c r="BH405"/>
  <c r="BG405"/>
  <c r="BF405"/>
  <c r="T405"/>
  <c r="R405"/>
  <c r="P405"/>
  <c r="BI404"/>
  <c r="BH404"/>
  <c r="BG404"/>
  <c r="BF404"/>
  <c r="T404"/>
  <c r="R404"/>
  <c r="P404"/>
  <c r="BI403"/>
  <c r="BH403"/>
  <c r="BG403"/>
  <c r="BF403"/>
  <c r="T403"/>
  <c r="R403"/>
  <c r="P403"/>
  <c r="BI402"/>
  <c r="BH402"/>
  <c r="BG402"/>
  <c r="BF402"/>
  <c r="T402"/>
  <c r="R402"/>
  <c r="P402"/>
  <c r="BI401"/>
  <c r="BH401"/>
  <c r="BG401"/>
  <c r="BF401"/>
  <c r="T401"/>
  <c r="R401"/>
  <c r="P401"/>
  <c r="BI399"/>
  <c r="BH399"/>
  <c r="BG399"/>
  <c r="BF399"/>
  <c r="T399"/>
  <c r="R399"/>
  <c r="P399"/>
  <c r="BI398"/>
  <c r="BH398"/>
  <c r="BG398"/>
  <c r="BF398"/>
  <c r="T398"/>
  <c r="R398"/>
  <c r="P398"/>
  <c r="BI395"/>
  <c r="BH395"/>
  <c r="BG395"/>
  <c r="BF395"/>
  <c r="T395"/>
  <c r="R395"/>
  <c r="P395"/>
  <c r="BI394"/>
  <c r="BH394"/>
  <c r="BG394"/>
  <c r="BF394"/>
  <c r="T394"/>
  <c r="R394"/>
  <c r="P394"/>
  <c r="BI393"/>
  <c r="BH393"/>
  <c r="BG393"/>
  <c r="BF393"/>
  <c r="T393"/>
  <c r="R393"/>
  <c r="P393"/>
  <c r="BI392"/>
  <c r="BH392"/>
  <c r="BG392"/>
  <c r="BF392"/>
  <c r="T392"/>
  <c r="R392"/>
  <c r="P392"/>
  <c r="BI391"/>
  <c r="BH391"/>
  <c r="BG391"/>
  <c r="BF391"/>
  <c r="T391"/>
  <c r="R391"/>
  <c r="P391"/>
  <c r="BI390"/>
  <c r="BH390"/>
  <c r="BG390"/>
  <c r="BF390"/>
  <c r="T390"/>
  <c r="R390"/>
  <c r="P390"/>
  <c r="BI389"/>
  <c r="BH389"/>
  <c r="BG389"/>
  <c r="BF389"/>
  <c r="T389"/>
  <c r="R389"/>
  <c r="P389"/>
  <c r="BI388"/>
  <c r="BH388"/>
  <c r="BG388"/>
  <c r="BF388"/>
  <c r="T388"/>
  <c r="R388"/>
  <c r="P388"/>
  <c r="BI386"/>
  <c r="BH386"/>
  <c r="BG386"/>
  <c r="BF386"/>
  <c r="T386"/>
  <c r="R386"/>
  <c r="P386"/>
  <c r="BI384"/>
  <c r="BH384"/>
  <c r="BG384"/>
  <c r="BF384"/>
  <c r="T384"/>
  <c r="R384"/>
  <c r="P384"/>
  <c r="BI383"/>
  <c r="BH383"/>
  <c r="BG383"/>
  <c r="BF383"/>
  <c r="T383"/>
  <c r="R383"/>
  <c r="P383"/>
  <c r="BI381"/>
  <c r="BH381"/>
  <c r="BG381"/>
  <c r="BF381"/>
  <c r="T381"/>
  <c r="R381"/>
  <c r="P381"/>
  <c r="BI379"/>
  <c r="BH379"/>
  <c r="BG379"/>
  <c r="BF379"/>
  <c r="T379"/>
  <c r="R379"/>
  <c r="P379"/>
  <c r="BI377"/>
  <c r="BH377"/>
  <c r="BG377"/>
  <c r="BF377"/>
  <c r="T377"/>
  <c r="R377"/>
  <c r="P377"/>
  <c r="BI374"/>
  <c r="BH374"/>
  <c r="BG374"/>
  <c r="BF374"/>
  <c r="T374"/>
  <c r="R374"/>
  <c r="P374"/>
  <c r="BI371"/>
  <c r="BH371"/>
  <c r="BG371"/>
  <c r="BF371"/>
  <c r="T371"/>
  <c r="R371"/>
  <c r="P371"/>
  <c r="BI368"/>
  <c r="BH368"/>
  <c r="BG368"/>
  <c r="BF368"/>
  <c r="T368"/>
  <c r="R368"/>
  <c r="P368"/>
  <c r="BI367"/>
  <c r="BH367"/>
  <c r="BG367"/>
  <c r="BF367"/>
  <c r="T367"/>
  <c r="R367"/>
  <c r="P367"/>
  <c r="BI366"/>
  <c r="BH366"/>
  <c r="BG366"/>
  <c r="BF366"/>
  <c r="T366"/>
  <c r="R366"/>
  <c r="P366"/>
  <c r="BI365"/>
  <c r="BH365"/>
  <c r="BG365"/>
  <c r="BF365"/>
  <c r="T365"/>
  <c r="R365"/>
  <c r="P365"/>
  <c r="BI363"/>
  <c r="BH363"/>
  <c r="BG363"/>
  <c r="BF363"/>
  <c r="T363"/>
  <c r="R363"/>
  <c r="P363"/>
  <c r="BI362"/>
  <c r="BH362"/>
  <c r="BG362"/>
  <c r="BF362"/>
  <c r="T362"/>
  <c r="R362"/>
  <c r="P362"/>
  <c r="BI361"/>
  <c r="BH361"/>
  <c r="BG361"/>
  <c r="BF361"/>
  <c r="T361"/>
  <c r="R361"/>
  <c r="P361"/>
  <c r="BI360"/>
  <c r="BH360"/>
  <c r="BG360"/>
  <c r="BF360"/>
  <c r="T360"/>
  <c r="R360"/>
  <c r="P360"/>
  <c r="BI358"/>
  <c r="BH358"/>
  <c r="BG358"/>
  <c r="BF358"/>
  <c r="T358"/>
  <c r="R358"/>
  <c r="P358"/>
  <c r="BI357"/>
  <c r="BH357"/>
  <c r="BG357"/>
  <c r="BF357"/>
  <c r="T357"/>
  <c r="R357"/>
  <c r="P357"/>
  <c r="BI355"/>
  <c r="BH355"/>
  <c r="BG355"/>
  <c r="BF355"/>
  <c r="T355"/>
  <c r="R355"/>
  <c r="P355"/>
  <c r="BI353"/>
  <c r="BH353"/>
  <c r="BG353"/>
  <c r="BF353"/>
  <c r="T353"/>
  <c r="R353"/>
  <c r="P353"/>
  <c r="BI351"/>
  <c r="BH351"/>
  <c r="BG351"/>
  <c r="BF351"/>
  <c r="T351"/>
  <c r="R351"/>
  <c r="P351"/>
  <c r="BI348"/>
  <c r="BH348"/>
  <c r="BG348"/>
  <c r="BF348"/>
  <c r="T348"/>
  <c r="R348"/>
  <c r="P348"/>
  <c r="BI345"/>
  <c r="BH345"/>
  <c r="BG345"/>
  <c r="BF345"/>
  <c r="T345"/>
  <c r="R345"/>
  <c r="P345"/>
  <c r="BI344"/>
  <c r="BH344"/>
  <c r="BG344"/>
  <c r="BF344"/>
  <c r="T344"/>
  <c r="R344"/>
  <c r="P344"/>
  <c r="BI342"/>
  <c r="BH342"/>
  <c r="BG342"/>
  <c r="BF342"/>
  <c r="T342"/>
  <c r="R342"/>
  <c r="P342"/>
  <c r="BI341"/>
  <c r="BH341"/>
  <c r="BG341"/>
  <c r="BF341"/>
  <c r="T341"/>
  <c r="R341"/>
  <c r="P341"/>
  <c r="BI338"/>
  <c r="BH338"/>
  <c r="BG338"/>
  <c r="BF338"/>
  <c r="T338"/>
  <c r="R338"/>
  <c r="P338"/>
  <c r="BI335"/>
  <c r="BH335"/>
  <c r="BG335"/>
  <c r="BF335"/>
  <c r="T335"/>
  <c r="R335"/>
  <c r="P335"/>
  <c r="BI334"/>
  <c r="BH334"/>
  <c r="BG334"/>
  <c r="BF334"/>
  <c r="T334"/>
  <c r="R334"/>
  <c r="P334"/>
  <c r="BI332"/>
  <c r="BH332"/>
  <c r="BG332"/>
  <c r="BF332"/>
  <c r="T332"/>
  <c r="R332"/>
  <c r="P332"/>
  <c r="BI329"/>
  <c r="BH329"/>
  <c r="BG329"/>
  <c r="BF329"/>
  <c r="T329"/>
  <c r="R329"/>
  <c r="P329"/>
  <c r="BI326"/>
  <c r="BH326"/>
  <c r="BG326"/>
  <c r="BF326"/>
  <c r="T326"/>
  <c r="R326"/>
  <c r="P326"/>
  <c r="BI323"/>
  <c r="BH323"/>
  <c r="BG323"/>
  <c r="BF323"/>
  <c r="T323"/>
  <c r="R323"/>
  <c r="P323"/>
  <c r="BI322"/>
  <c r="BH322"/>
  <c r="BG322"/>
  <c r="BF322"/>
  <c r="T322"/>
  <c r="R322"/>
  <c r="P322"/>
  <c r="BI320"/>
  <c r="BH320"/>
  <c r="BG320"/>
  <c r="BF320"/>
  <c r="T320"/>
  <c r="R320"/>
  <c r="P320"/>
  <c r="BI319"/>
  <c r="BH319"/>
  <c r="BG319"/>
  <c r="BF319"/>
  <c r="T319"/>
  <c r="R319"/>
  <c r="P319"/>
  <c r="BI318"/>
  <c r="BH318"/>
  <c r="BG318"/>
  <c r="BF318"/>
  <c r="T318"/>
  <c r="R318"/>
  <c r="P318"/>
  <c r="BI314"/>
  <c r="BH314"/>
  <c r="BG314"/>
  <c r="BF314"/>
  <c r="T314"/>
  <c r="R314"/>
  <c r="P314"/>
  <c r="BI310"/>
  <c r="BH310"/>
  <c r="BG310"/>
  <c r="BF310"/>
  <c r="T310"/>
  <c r="R310"/>
  <c r="P310"/>
  <c r="BI308"/>
  <c r="BH308"/>
  <c r="BG308"/>
  <c r="BF308"/>
  <c r="T308"/>
  <c r="R308"/>
  <c r="P308"/>
  <c r="BI306"/>
  <c r="BH306"/>
  <c r="BG306"/>
  <c r="BF306"/>
  <c r="T306"/>
  <c r="R306"/>
  <c r="P306"/>
  <c r="BI305"/>
  <c r="BH305"/>
  <c r="BG305"/>
  <c r="BF305"/>
  <c r="T305"/>
  <c r="R305"/>
  <c r="P305"/>
  <c r="BI304"/>
  <c r="BH304"/>
  <c r="BG304"/>
  <c r="BF304"/>
  <c r="T304"/>
  <c r="R304"/>
  <c r="P304"/>
  <c r="BI303"/>
  <c r="BH303"/>
  <c r="BG303"/>
  <c r="BF303"/>
  <c r="T303"/>
  <c r="R303"/>
  <c r="P303"/>
  <c r="BI302"/>
  <c r="BH302"/>
  <c r="BG302"/>
  <c r="BF302"/>
  <c r="T302"/>
  <c r="R302"/>
  <c r="P302"/>
  <c r="BI299"/>
  <c r="BH299"/>
  <c r="BG299"/>
  <c r="BF299"/>
  <c r="T299"/>
  <c r="R299"/>
  <c r="P299"/>
  <c r="BI297"/>
  <c r="BH297"/>
  <c r="BG297"/>
  <c r="BF297"/>
  <c r="T297"/>
  <c r="R297"/>
  <c r="P297"/>
  <c r="BI295"/>
  <c r="BH295"/>
  <c r="BG295"/>
  <c r="BF295"/>
  <c r="T295"/>
  <c r="R295"/>
  <c r="P295"/>
  <c r="BI294"/>
  <c r="BH294"/>
  <c r="BG294"/>
  <c r="BF294"/>
  <c r="T294"/>
  <c r="R294"/>
  <c r="P294"/>
  <c r="BI293"/>
  <c r="BH293"/>
  <c r="BG293"/>
  <c r="BF293"/>
  <c r="T293"/>
  <c r="R293"/>
  <c r="P293"/>
  <c r="BI292"/>
  <c r="BH292"/>
  <c r="BG292"/>
  <c r="BF292"/>
  <c r="T292"/>
  <c r="R292"/>
  <c r="P292"/>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5"/>
  <c r="BH265"/>
  <c r="BG265"/>
  <c r="BF265"/>
  <c r="T265"/>
  <c r="R265"/>
  <c r="P265"/>
  <c r="BI264"/>
  <c r="BH264"/>
  <c r="BG264"/>
  <c r="BF264"/>
  <c r="T264"/>
  <c r="R264"/>
  <c r="P264"/>
  <c r="BI263"/>
  <c r="BH263"/>
  <c r="BG263"/>
  <c r="BF263"/>
  <c r="T263"/>
  <c r="R263"/>
  <c r="P263"/>
  <c r="BI262"/>
  <c r="BH262"/>
  <c r="BG262"/>
  <c r="BF262"/>
  <c r="T262"/>
  <c r="R262"/>
  <c r="P262"/>
  <c r="BI260"/>
  <c r="BH260"/>
  <c r="BG260"/>
  <c r="BF260"/>
  <c r="T260"/>
  <c r="R260"/>
  <c r="P260"/>
  <c r="BI258"/>
  <c r="BH258"/>
  <c r="BG258"/>
  <c r="BF258"/>
  <c r="T258"/>
  <c r="R258"/>
  <c r="P258"/>
  <c r="BI257"/>
  <c r="BH257"/>
  <c r="BG257"/>
  <c r="BF257"/>
  <c r="T257"/>
  <c r="R257"/>
  <c r="P257"/>
  <c r="BI253"/>
  <c r="BH253"/>
  <c r="BG253"/>
  <c r="BF253"/>
  <c r="T253"/>
  <c r="R253"/>
  <c r="P253"/>
  <c r="BI249"/>
  <c r="BH249"/>
  <c r="BG249"/>
  <c r="BF249"/>
  <c r="T249"/>
  <c r="R249"/>
  <c r="P249"/>
  <c r="BI247"/>
  <c r="BH247"/>
  <c r="BG247"/>
  <c r="BF247"/>
  <c r="T247"/>
  <c r="R247"/>
  <c r="P247"/>
  <c r="BI245"/>
  <c r="BH245"/>
  <c r="BG245"/>
  <c r="BF245"/>
  <c r="T245"/>
  <c r="R245"/>
  <c r="P245"/>
  <c r="BI242"/>
  <c r="BH242"/>
  <c r="BG242"/>
  <c r="BF242"/>
  <c r="T242"/>
  <c r="R242"/>
  <c r="P242"/>
  <c r="BI241"/>
  <c r="BH241"/>
  <c r="BG241"/>
  <c r="BF241"/>
  <c r="T241"/>
  <c r="R241"/>
  <c r="P241"/>
  <c r="BI239"/>
  <c r="BH239"/>
  <c r="BG239"/>
  <c r="BF239"/>
  <c r="T239"/>
  <c r="R239"/>
  <c r="P239"/>
  <c r="BI237"/>
  <c r="BH237"/>
  <c r="BG237"/>
  <c r="BF237"/>
  <c r="T237"/>
  <c r="R237"/>
  <c r="P237"/>
  <c r="BI235"/>
  <c r="BH235"/>
  <c r="BG235"/>
  <c r="BF235"/>
  <c r="T235"/>
  <c r="R235"/>
  <c r="P235"/>
  <c r="BI234"/>
  <c r="BH234"/>
  <c r="BG234"/>
  <c r="BF234"/>
  <c r="T234"/>
  <c r="R234"/>
  <c r="P234"/>
  <c r="BI232"/>
  <c r="BH232"/>
  <c r="BG232"/>
  <c r="BF232"/>
  <c r="T232"/>
  <c r="R232"/>
  <c r="P232"/>
  <c r="BI231"/>
  <c r="BH231"/>
  <c r="BG231"/>
  <c r="BF231"/>
  <c r="T231"/>
  <c r="R231"/>
  <c r="P231"/>
  <c r="BI228"/>
  <c r="BH228"/>
  <c r="BG228"/>
  <c r="BF228"/>
  <c r="T228"/>
  <c r="T227"/>
  <c r="R228"/>
  <c r="R227"/>
  <c r="P228"/>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0"/>
  <c r="BH210"/>
  <c r="BG210"/>
  <c r="BF210"/>
  <c r="T210"/>
  <c r="R210"/>
  <c r="P210"/>
  <c r="BI206"/>
  <c r="BH206"/>
  <c r="BG206"/>
  <c r="BF206"/>
  <c r="T206"/>
  <c r="R206"/>
  <c r="P206"/>
  <c r="BI203"/>
  <c r="BH203"/>
  <c r="BG203"/>
  <c r="BF203"/>
  <c r="T203"/>
  <c r="R203"/>
  <c r="P203"/>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1"/>
  <c r="BH191"/>
  <c r="BG191"/>
  <c r="BF191"/>
  <c r="T191"/>
  <c r="R191"/>
  <c r="P191"/>
  <c r="BI188"/>
  <c r="BH188"/>
  <c r="BG188"/>
  <c r="BF188"/>
  <c r="T188"/>
  <c r="R188"/>
  <c r="P188"/>
  <c r="BI187"/>
  <c r="BH187"/>
  <c r="BG187"/>
  <c r="BF187"/>
  <c r="T187"/>
  <c r="R187"/>
  <c r="P187"/>
  <c r="BI186"/>
  <c r="BH186"/>
  <c r="BG186"/>
  <c r="BF186"/>
  <c r="T186"/>
  <c r="R186"/>
  <c r="P186"/>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5"/>
  <c r="BH175"/>
  <c r="BG175"/>
  <c r="BF175"/>
  <c r="T175"/>
  <c r="R175"/>
  <c r="P175"/>
  <c r="BI174"/>
  <c r="BH174"/>
  <c r="BG174"/>
  <c r="BF174"/>
  <c r="T174"/>
  <c r="R174"/>
  <c r="P174"/>
  <c r="BI173"/>
  <c r="BH173"/>
  <c r="BG173"/>
  <c r="BF173"/>
  <c r="T173"/>
  <c r="R173"/>
  <c r="P173"/>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8"/>
  <c r="BH158"/>
  <c r="BG158"/>
  <c r="BF158"/>
  <c r="T158"/>
  <c r="R158"/>
  <c r="P158"/>
  <c r="BI156"/>
  <c r="BH156"/>
  <c r="BG156"/>
  <c r="BF156"/>
  <c r="T156"/>
  <c r="T155"/>
  <c r="R156"/>
  <c r="R155"/>
  <c r="P156"/>
  <c r="P155"/>
  <c r="BI154"/>
  <c r="BH154"/>
  <c r="BG154"/>
  <c r="BF154"/>
  <c r="T154"/>
  <c r="R154"/>
  <c r="P154"/>
  <c r="BI150"/>
  <c r="BH150"/>
  <c r="BG150"/>
  <c r="BF150"/>
  <c r="T150"/>
  <c r="R150"/>
  <c r="P150"/>
  <c r="BI149"/>
  <c r="BH149"/>
  <c r="BG149"/>
  <c r="BF149"/>
  <c r="T149"/>
  <c r="R149"/>
  <c r="P149"/>
  <c r="BI148"/>
  <c r="BH148"/>
  <c r="BG148"/>
  <c r="BF148"/>
  <c r="T148"/>
  <c r="R148"/>
  <c r="P148"/>
  <c r="BI147"/>
  <c r="BH147"/>
  <c r="BG147"/>
  <c r="BF147"/>
  <c r="T147"/>
  <c r="R147"/>
  <c r="P147"/>
  <c r="BI145"/>
  <c r="BH145"/>
  <c r="BG145"/>
  <c r="BF145"/>
  <c r="T145"/>
  <c r="R145"/>
  <c r="P145"/>
  <c r="BI144"/>
  <c r="BH144"/>
  <c r="BG144"/>
  <c r="BF144"/>
  <c r="T144"/>
  <c r="R144"/>
  <c r="P144"/>
  <c r="BI142"/>
  <c r="BH142"/>
  <c r="BG142"/>
  <c r="BF142"/>
  <c r="T142"/>
  <c r="R142"/>
  <c r="P142"/>
  <c r="BI141"/>
  <c r="BH141"/>
  <c r="BG141"/>
  <c r="BF141"/>
  <c r="T141"/>
  <c r="R141"/>
  <c r="P141"/>
  <c r="J134"/>
  <c r="F134"/>
  <c r="F132"/>
  <c r="E130"/>
  <c r="J91"/>
  <c r="F91"/>
  <c r="F89"/>
  <c r="E87"/>
  <c r="J24"/>
  <c r="E24"/>
  <c r="J135"/>
  <c r="J23"/>
  <c r="J18"/>
  <c r="E18"/>
  <c r="F92"/>
  <c r="J17"/>
  <c r="J12"/>
  <c r="J132"/>
  <c r="E7"/>
  <c r="E128"/>
  <c i="1" r="L90"/>
  <c r="AM90"/>
  <c r="AM89"/>
  <c r="L89"/>
  <c r="AM87"/>
  <c r="L87"/>
  <c r="L85"/>
  <c r="L84"/>
  <c i="2" r="BK294"/>
  <c r="BK262"/>
  <c r="J242"/>
  <c r="J225"/>
  <c r="J174"/>
  <c r="BK384"/>
  <c r="J358"/>
  <c r="BK314"/>
  <c r="BK291"/>
  <c r="BK234"/>
  <c r="BK182"/>
  <c r="J401"/>
  <c r="J388"/>
  <c r="J342"/>
  <c r="BK320"/>
  <c r="BK290"/>
  <c r="J273"/>
  <c r="BK225"/>
  <c r="J198"/>
  <c r="BK163"/>
  <c r="BK404"/>
  <c r="J384"/>
  <c r="J304"/>
  <c r="BK258"/>
  <c r="J142"/>
  <c r="J392"/>
  <c r="J362"/>
  <c r="J310"/>
  <c r="J284"/>
  <c r="J265"/>
  <c r="BK203"/>
  <c i="1" r="AS94"/>
  <c i="2" r="J235"/>
  <c r="J203"/>
  <c r="J169"/>
  <c r="BK141"/>
  <c r="BK257"/>
  <c r="BK142"/>
  <c i="3" r="BK150"/>
  <c r="BK167"/>
  <c r="J143"/>
  <c r="J175"/>
  <c r="J158"/>
  <c r="J147"/>
  <c r="J130"/>
  <c r="J152"/>
  <c r="BK169"/>
  <c r="BK145"/>
  <c r="J173"/>
  <c i="4" r="BK140"/>
  <c r="BK131"/>
  <c r="J134"/>
  <c r="BK143"/>
  <c r="J140"/>
  <c r="J143"/>
  <c i="5" r="BK149"/>
  <c r="BK130"/>
  <c r="BK152"/>
  <c r="J135"/>
  <c r="BK150"/>
  <c r="J127"/>
  <c r="BK136"/>
  <c i="6" r="J245"/>
  <c r="J222"/>
  <c r="BK184"/>
  <c r="J160"/>
  <c r="BK138"/>
  <c r="BK237"/>
  <c r="BK176"/>
  <c r="BK156"/>
  <c r="J237"/>
  <c r="BK201"/>
  <c r="BK160"/>
  <c r="BK132"/>
  <c r="BK218"/>
  <c r="BK188"/>
  <c r="BK162"/>
  <c r="J219"/>
  <c r="J174"/>
  <c r="BK146"/>
  <c r="J244"/>
  <c r="BK209"/>
  <c r="J178"/>
  <c r="BK147"/>
  <c r="J149"/>
  <c i="7" r="BK193"/>
  <c r="BK168"/>
  <c r="J125"/>
  <c r="J182"/>
  <c r="J162"/>
  <c r="J203"/>
  <c r="BK179"/>
  <c r="J158"/>
  <c r="J131"/>
  <c r="J209"/>
  <c r="J188"/>
  <c r="BK145"/>
  <c r="BK194"/>
  <c r="BK177"/>
  <c r="J144"/>
  <c r="BK126"/>
  <c r="BK172"/>
  <c r="J132"/>
  <c r="J168"/>
  <c r="J154"/>
  <c i="8" r="J353"/>
  <c r="BK234"/>
  <c r="J130"/>
  <c r="J134"/>
  <c r="BK351"/>
  <c r="BK200"/>
  <c r="BK131"/>
  <c r="BK299"/>
  <c r="J351"/>
  <c r="BK280"/>
  <c r="J373"/>
  <c r="J342"/>
  <c r="BK146"/>
  <c i="9" r="J147"/>
  <c r="BK136"/>
  <c r="J128"/>
  <c r="J141"/>
  <c r="BK149"/>
  <c i="10" r="BK183"/>
  <c r="BK139"/>
  <c r="J181"/>
  <c r="BK129"/>
  <c r="BK192"/>
  <c r="J159"/>
  <c r="J135"/>
  <c r="J141"/>
  <c i="11" r="BK122"/>
  <c i="2" r="BK326"/>
  <c r="J263"/>
  <c r="J231"/>
  <c r="BK149"/>
  <c r="BK361"/>
  <c r="J334"/>
  <c r="BK297"/>
  <c r="J283"/>
  <c r="J253"/>
  <c r="BK186"/>
  <c r="BK398"/>
  <c r="J379"/>
  <c r="BK338"/>
  <c r="J305"/>
  <c r="J287"/>
  <c r="BK263"/>
  <c r="BK213"/>
  <c r="BK187"/>
  <c r="J144"/>
  <c r="BK395"/>
  <c r="J303"/>
  <c r="BK197"/>
  <c r="J394"/>
  <c r="BK367"/>
  <c r="J319"/>
  <c r="J278"/>
  <c r="J249"/>
  <c r="J184"/>
  <c r="BK388"/>
  <c r="BK345"/>
  <c r="BK329"/>
  <c r="BK304"/>
  <c r="BK279"/>
  <c r="J239"/>
  <c r="J210"/>
  <c r="J163"/>
  <c r="BK353"/>
  <c r="J197"/>
  <c i="3" r="BK165"/>
  <c r="J145"/>
  <c r="BK164"/>
  <c r="BK149"/>
  <c r="J168"/>
  <c r="BK156"/>
  <c r="BK135"/>
  <c r="BK155"/>
  <c r="J132"/>
  <c r="J141"/>
  <c r="BK126"/>
  <c i="4" r="BK148"/>
  <c r="J133"/>
  <c r="J135"/>
  <c r="BK138"/>
  <c r="BK136"/>
  <c r="J142"/>
  <c i="5" r="J130"/>
  <c r="J134"/>
  <c r="J153"/>
  <c r="BK138"/>
  <c r="J150"/>
  <c r="BK133"/>
  <c r="BK141"/>
  <c r="BK137"/>
  <c i="6" r="J238"/>
  <c r="J218"/>
  <c r="BK171"/>
  <c r="J153"/>
  <c r="BK232"/>
  <c r="BK186"/>
  <c r="J146"/>
  <c r="BK230"/>
  <c r="BK197"/>
  <c r="BK151"/>
  <c r="BK243"/>
  <c r="J203"/>
  <c r="BK134"/>
  <c r="J188"/>
  <c r="J166"/>
  <c r="J133"/>
  <c r="BK214"/>
  <c r="BK165"/>
  <c r="BK166"/>
  <c i="7" r="BK209"/>
  <c r="J176"/>
  <c r="J211"/>
  <c r="BK186"/>
  <c r="J150"/>
  <c r="J215"/>
  <c r="BK191"/>
  <c r="BK160"/>
  <c r="BK129"/>
  <c r="J200"/>
  <c r="J166"/>
  <c r="J147"/>
  <c r="J207"/>
  <c r="BK182"/>
  <c r="J165"/>
  <c r="J141"/>
  <c r="J127"/>
  <c r="J156"/>
  <c r="J184"/>
  <c r="J148"/>
  <c i="8" r="J334"/>
  <c r="BK225"/>
  <c r="J324"/>
  <c r="BK243"/>
  <c r="BK134"/>
  <c r="BK213"/>
  <c r="J287"/>
  <c r="J177"/>
  <c r="BK318"/>
  <c r="J365"/>
  <c r="J327"/>
  <c r="J154"/>
  <c i="9" r="BK151"/>
  <c r="BK129"/>
  <c r="J125"/>
  <c r="J143"/>
  <c r="J137"/>
  <c i="10" r="J166"/>
  <c r="BK133"/>
  <c r="BK135"/>
  <c r="J137"/>
  <c r="BK162"/>
  <c r="BK187"/>
  <c r="J127"/>
  <c r="J130"/>
  <c i="11" r="BK123"/>
  <c i="2" r="J374"/>
  <c r="J264"/>
  <c r="BK247"/>
  <c r="J213"/>
  <c r="BK389"/>
  <c r="BK363"/>
  <c r="J353"/>
  <c r="J306"/>
  <c r="BK276"/>
  <c r="J226"/>
  <c r="BK179"/>
  <c r="BK399"/>
  <c r="J381"/>
  <c r="J360"/>
  <c r="J323"/>
  <c r="J294"/>
  <c r="J279"/>
  <c r="BK272"/>
  <c r="J223"/>
  <c r="J191"/>
  <c r="BK148"/>
  <c r="BK401"/>
  <c r="BK351"/>
  <c r="J289"/>
  <c r="BK222"/>
  <c r="J406"/>
  <c r="J399"/>
  <c r="J357"/>
  <c r="J295"/>
  <c r="J280"/>
  <c r="BK239"/>
  <c r="BK169"/>
  <c r="J141"/>
  <c r="BK377"/>
  <c r="J338"/>
  <c r="J314"/>
  <c r="BK275"/>
  <c r="J241"/>
  <c r="J214"/>
  <c r="J186"/>
  <c r="J348"/>
  <c r="J182"/>
  <c r="BK154"/>
  <c i="3" r="BK154"/>
  <c r="J135"/>
  <c r="J157"/>
  <c r="BK129"/>
  <c r="BK166"/>
  <c r="BK151"/>
  <c r="J133"/>
  <c r="J169"/>
  <c r="BK161"/>
  <c r="J149"/>
  <c r="BK130"/>
  <c r="BK159"/>
  <c i="4" r="J128"/>
  <c r="BK130"/>
  <c r="BK145"/>
  <c r="BK142"/>
  <c i="5" r="J124"/>
  <c r="BK143"/>
  <c r="J155"/>
  <c r="BK140"/>
  <c r="BK124"/>
  <c r="J138"/>
  <c r="J145"/>
  <c r="BK139"/>
  <c i="6" r="BK249"/>
  <c r="BK219"/>
  <c r="BK195"/>
  <c r="BK163"/>
  <c r="BK247"/>
  <c r="J193"/>
  <c r="J163"/>
  <c r="J139"/>
  <c r="J224"/>
  <c r="J182"/>
  <c r="BK153"/>
  <c r="BK245"/>
  <c r="BK205"/>
  <c r="BK169"/>
  <c r="BK142"/>
  <c r="BK226"/>
  <c r="J184"/>
  <c r="BK150"/>
  <c r="J246"/>
  <c r="J186"/>
  <c r="BK164"/>
  <c r="BK135"/>
  <c i="7" r="BK196"/>
  <c r="J160"/>
  <c r="BK127"/>
  <c r="J191"/>
  <c r="BK171"/>
  <c r="BK148"/>
  <c r="J208"/>
  <c r="J172"/>
  <c r="BK141"/>
  <c r="J128"/>
  <c r="J197"/>
  <c r="J152"/>
  <c r="BK138"/>
  <c r="BK188"/>
  <c r="J175"/>
  <c r="BK140"/>
  <c r="BK203"/>
  <c r="BK136"/>
  <c r="BK175"/>
  <c r="J133"/>
  <c i="8" r="J348"/>
  <c r="J231"/>
  <c r="BK132"/>
  <c r="BK370"/>
  <c r="J257"/>
  <c r="J135"/>
  <c r="J251"/>
  <c r="BK365"/>
  <c r="BK251"/>
  <c r="BK327"/>
  <c r="J206"/>
  <c r="J366"/>
  <c r="J338"/>
  <c r="BK160"/>
  <c r="BK129"/>
  <c i="9" r="BK147"/>
  <c r="J135"/>
  <c r="BK145"/>
  <c r="J126"/>
  <c i="10" r="J192"/>
  <c r="J132"/>
  <c r="BK185"/>
  <c r="BK132"/>
  <c r="BK146"/>
  <c r="J146"/>
  <c r="BK153"/>
  <c r="BK144"/>
  <c i="11" r="J123"/>
  <c i="2" r="J281"/>
  <c r="BK241"/>
  <c r="BK191"/>
  <c r="J386"/>
  <c r="BK360"/>
  <c r="J326"/>
  <c r="J290"/>
  <c r="J267"/>
  <c r="BK194"/>
  <c r="J149"/>
  <c r="BK393"/>
  <c r="BK365"/>
  <c r="BK335"/>
  <c r="BK310"/>
  <c r="BK277"/>
  <c r="BK268"/>
  <c r="J222"/>
  <c r="J188"/>
  <c r="BK150"/>
  <c r="J393"/>
  <c r="J361"/>
  <c r="BK292"/>
  <c r="J260"/>
  <c r="BK184"/>
  <c r="J404"/>
  <c r="J391"/>
  <c r="J322"/>
  <c r="BK287"/>
  <c r="BK253"/>
  <c r="BK188"/>
  <c r="J148"/>
  <c r="J363"/>
  <c r="J341"/>
  <c r="BK323"/>
  <c r="BK303"/>
  <c r="J282"/>
  <c r="BK273"/>
  <c r="BK231"/>
  <c r="J183"/>
  <c r="BK156"/>
  <c r="J329"/>
  <c r="J167"/>
  <c i="3" r="J164"/>
  <c r="J144"/>
  <c r="BK131"/>
  <c r="BK134"/>
  <c r="J170"/>
  <c r="J150"/>
  <c r="BK136"/>
  <c r="BK172"/>
  <c r="BK133"/>
  <c r="BK152"/>
  <c r="J134"/>
  <c r="J127"/>
  <c i="4" r="BK132"/>
  <c r="BK126"/>
  <c r="J126"/>
  <c r="J148"/>
  <c r="BK133"/>
  <c r="J144"/>
  <c i="5" r="BK127"/>
  <c r="BK145"/>
  <c r="BK125"/>
  <c r="J141"/>
  <c r="BK153"/>
  <c r="BK144"/>
  <c r="BK147"/>
  <c r="J128"/>
  <c r="BK131"/>
  <c i="6" r="J230"/>
  <c r="J197"/>
  <c r="J165"/>
  <c r="J135"/>
  <c r="J214"/>
  <c r="BK191"/>
  <c r="J145"/>
  <c r="BK216"/>
  <c r="J168"/>
  <c r="J250"/>
  <c r="BK193"/>
  <c r="J164"/>
  <c r="J243"/>
  <c r="BK180"/>
  <c r="BK154"/>
  <c r="BK238"/>
  <c r="J207"/>
  <c r="J169"/>
  <c r="BK144"/>
  <c r="BK133"/>
  <c i="7" r="BK187"/>
  <c r="BK147"/>
  <c r="BK202"/>
  <c r="J164"/>
  <c r="J142"/>
  <c r="J201"/>
  <c r="BK165"/>
  <c r="J140"/>
  <c r="BK213"/>
  <c r="BK205"/>
  <c r="J179"/>
  <c r="J153"/>
  <c r="BK130"/>
  <c r="J185"/>
  <c r="J161"/>
  <c r="J136"/>
  <c r="J210"/>
  <c r="BK157"/>
  <c r="J189"/>
  <c r="BK162"/>
  <c r="J130"/>
  <c i="8" r="BK342"/>
  <c r="BK206"/>
  <c r="BK357"/>
  <c r="J368"/>
  <c r="BK293"/>
  <c r="BK177"/>
  <c r="BK154"/>
  <c r="BK334"/>
  <c r="BK362"/>
  <c r="J274"/>
  <c r="J370"/>
  <c r="BK354"/>
  <c r="J234"/>
  <c r="BK133"/>
  <c i="9" r="BK140"/>
  <c r="J136"/>
  <c r="J138"/>
  <c r="J149"/>
  <c r="J139"/>
  <c i="10" r="J179"/>
  <c r="BK137"/>
  <c r="J153"/>
  <c r="J144"/>
  <c r="BK131"/>
  <c r="BK189"/>
  <c r="BK181"/>
  <c r="J183"/>
  <c i="11" r="J122"/>
  <c i="2" r="BK269"/>
  <c r="BK249"/>
  <c r="BK228"/>
  <c r="BK173"/>
  <c r="BK383"/>
  <c r="J344"/>
  <c r="J299"/>
  <c r="J272"/>
  <c r="BK217"/>
  <c r="BK159"/>
  <c r="BK394"/>
  <c r="J366"/>
  <c r="BK322"/>
  <c r="BK299"/>
  <c r="BK282"/>
  <c r="BK264"/>
  <c r="J216"/>
  <c r="BK183"/>
  <c r="BK147"/>
  <c r="BK386"/>
  <c r="J297"/>
  <c r="J237"/>
  <c r="J180"/>
  <c r="BK402"/>
  <c r="BK374"/>
  <c r="BK341"/>
  <c r="BK281"/>
  <c r="BK265"/>
  <c r="J217"/>
  <c r="BK158"/>
  <c r="BK381"/>
  <c r="BK355"/>
  <c r="J320"/>
  <c r="J288"/>
  <c r="J268"/>
  <c r="BK223"/>
  <c r="J194"/>
  <c r="J154"/>
  <c r="J262"/>
  <c r="J158"/>
  <c i="3" r="BK153"/>
  <c r="J136"/>
  <c r="BK158"/>
  <c r="J172"/>
  <c r="J159"/>
  <c r="BK138"/>
  <c r="BK128"/>
  <c r="BK144"/>
  <c r="BK163"/>
  <c r="BK139"/>
  <c r="BK127"/>
  <c i="4" r="J138"/>
  <c r="J147"/>
  <c r="J132"/>
  <c r="BK141"/>
  <c r="J137"/>
  <c r="J130"/>
  <c i="5" r="BK155"/>
  <c r="J144"/>
  <c r="J156"/>
  <c r="J137"/>
  <c r="J152"/>
  <c r="J132"/>
  <c r="J131"/>
  <c i="6" r="BK250"/>
  <c r="BK224"/>
  <c r="BK181"/>
  <c r="BK157"/>
  <c r="BK131"/>
  <c r="BK207"/>
  <c r="J167"/>
  <c r="J150"/>
  <c r="J228"/>
  <c r="J195"/>
  <c r="J152"/>
  <c r="BK236"/>
  <c r="BK172"/>
  <c r="J157"/>
  <c r="J191"/>
  <c r="J162"/>
  <c r="J142"/>
  <c r="J226"/>
  <c r="J179"/>
  <c r="BK149"/>
  <c r="J158"/>
  <c i="7" r="BK204"/>
  <c r="J178"/>
  <c r="BK131"/>
  <c r="BK166"/>
  <c r="BK152"/>
  <c r="J198"/>
  <c r="BK176"/>
  <c r="BK139"/>
  <c r="BK210"/>
  <c r="J199"/>
  <c r="BK163"/>
  <c r="BK144"/>
  <c r="J193"/>
  <c r="BK167"/>
  <c r="BK143"/>
  <c r="J213"/>
  <c r="J151"/>
  <c r="BK178"/>
  <c r="BK146"/>
  <c r="BK125"/>
  <c i="8" r="BK287"/>
  <c r="J146"/>
  <c r="J280"/>
  <c r="BK353"/>
  <c r="J225"/>
  <c r="BK130"/>
  <c r="BK183"/>
  <c r="J363"/>
  <c r="BK352"/>
  <c r="BK169"/>
  <c r="J357"/>
  <c r="J200"/>
  <c i="9" r="BK141"/>
  <c r="BK138"/>
  <c r="BK126"/>
  <c r="BK137"/>
  <c r="BK135"/>
  <c i="10" r="BK175"/>
  <c r="J173"/>
  <c r="J150"/>
  <c r="BK150"/>
  <c r="J189"/>
  <c r="J177"/>
  <c r="BK157"/>
  <c r="J168"/>
  <c i="11" r="J125"/>
  <c i="2" r="BK271"/>
  <c r="J257"/>
  <c r="BK210"/>
  <c r="J390"/>
  <c r="J371"/>
  <c r="BK319"/>
  <c r="BK289"/>
  <c r="J270"/>
  <c r="J224"/>
  <c r="J187"/>
  <c r="J156"/>
  <c r="BK392"/>
  <c r="BK362"/>
  <c r="J332"/>
  <c r="BK302"/>
  <c r="J276"/>
  <c r="BK235"/>
  <c r="J206"/>
  <c r="J179"/>
  <c r="J145"/>
  <c r="BK403"/>
  <c r="J367"/>
  <c r="BK286"/>
  <c r="BK206"/>
  <c r="BK405"/>
  <c r="J398"/>
  <c r="BK368"/>
  <c r="BK342"/>
  <c r="J293"/>
  <c r="J275"/>
  <c r="J234"/>
  <c r="BK181"/>
  <c r="J389"/>
  <c r="J368"/>
  <c r="BK344"/>
  <c r="J308"/>
  <c r="BK283"/>
  <c r="BK245"/>
  <c r="BK196"/>
  <c r="BK161"/>
  <c r="BK145"/>
  <c r="J232"/>
  <c r="J161"/>
  <c i="3" r="J156"/>
  <c r="J166"/>
  <c r="J155"/>
  <c r="BK173"/>
  <c r="J165"/>
  <c r="BK140"/>
  <c r="BK175"/>
  <c r="BK147"/>
  <c r="J129"/>
  <c r="J153"/>
  <c r="J128"/>
  <c i="4" r="BK144"/>
  <c r="BK134"/>
  <c r="BK150"/>
  <c r="J125"/>
  <c r="BK137"/>
  <c r="BK125"/>
  <c r="J136"/>
  <c i="5" r="J147"/>
  <c r="BK129"/>
  <c r="J143"/>
  <c r="BK156"/>
  <c r="J140"/>
  <c r="J148"/>
  <c r="BK126"/>
  <c i="6" r="J242"/>
  <c r="J201"/>
  <c r="J170"/>
  <c r="J144"/>
  <c r="BK203"/>
  <c r="J161"/>
  <c r="J138"/>
  <c r="BK211"/>
  <c r="J155"/>
  <c r="J131"/>
  <c r="BK228"/>
  <c r="BK170"/>
  <c r="J239"/>
  <c r="J181"/>
  <c r="J147"/>
  <c r="J132"/>
  <c r="BK222"/>
  <c r="BK155"/>
  <c r="J154"/>
  <c i="7" r="J195"/>
  <c r="J163"/>
  <c r="BK201"/>
  <c r="BK200"/>
  <c r="BK199"/>
  <c r="BK198"/>
  <c r="J196"/>
  <c r="J194"/>
  <c r="BK174"/>
  <c r="BK153"/>
  <c r="J126"/>
  <c r="BK197"/>
  <c r="J145"/>
  <c r="BK215"/>
  <c r="J206"/>
  <c r="BK195"/>
  <c r="J159"/>
  <c r="J135"/>
  <c r="BK184"/>
  <c r="J157"/>
  <c r="J139"/>
  <c r="BK192"/>
  <c r="BK155"/>
  <c r="BK185"/>
  <c r="BK156"/>
  <c r="J129"/>
  <c i="8" r="J312"/>
  <c r="BK192"/>
  <c r="J354"/>
  <c r="J359"/>
  <c r="BK266"/>
  <c r="J137"/>
  <c r="J293"/>
  <c r="J129"/>
  <c r="J266"/>
  <c r="J160"/>
  <c r="BK312"/>
  <c r="J131"/>
  <c r="BK359"/>
  <c r="BK324"/>
  <c r="J132"/>
  <c i="9" r="J131"/>
  <c r="BK131"/>
  <c r="J145"/>
  <c r="BK134"/>
  <c r="J154"/>
  <c r="BK139"/>
  <c i="10" r="J155"/>
  <c r="BK177"/>
  <c r="BK148"/>
  <c r="J139"/>
  <c r="BK130"/>
  <c r="J133"/>
  <c r="J129"/>
  <c r="J148"/>
  <c r="BK166"/>
  <c i="11" r="J126"/>
  <c i="2" r="BK288"/>
  <c r="BK237"/>
  <c r="BK175"/>
  <c r="BK366"/>
  <c r="BK332"/>
  <c r="BK293"/>
  <c r="J269"/>
  <c r="BK214"/>
  <c r="BK174"/>
  <c r="J395"/>
  <c r="BK357"/>
  <c r="J318"/>
  <c r="J274"/>
  <c r="J245"/>
  <c r="J195"/>
  <c r="J175"/>
  <c r="J405"/>
  <c r="BK308"/>
  <c r="BK278"/>
  <c r="J196"/>
  <c r="J403"/>
  <c r="BK371"/>
  <c r="J345"/>
  <c r="J291"/>
  <c r="BK267"/>
  <c r="BK224"/>
  <c r="J165"/>
  <c r="BK358"/>
  <c r="BK334"/>
  <c r="BK295"/>
  <c r="BK280"/>
  <c r="J247"/>
  <c r="J215"/>
  <c r="J173"/>
  <c r="BK144"/>
  <c r="BK195"/>
  <c r="J159"/>
  <c i="3" r="J162"/>
  <c r="BK141"/>
  <c r="J161"/>
  <c r="J126"/>
  <c r="J167"/>
  <c r="J154"/>
  <c r="J139"/>
  <c r="BK171"/>
  <c r="J140"/>
  <c r="BK157"/>
  <c r="J138"/>
  <c r="BK168"/>
  <c i="4" r="BK135"/>
  <c r="BK146"/>
  <c r="J146"/>
  <c r="J150"/>
  <c r="J131"/>
  <c i="5" r="BK148"/>
  <c r="BK146"/>
  <c r="BK128"/>
  <c r="J139"/>
  <c r="J149"/>
  <c r="BK135"/>
  <c r="BK132"/>
  <c i="6" r="J236"/>
  <c r="J213"/>
  <c r="J180"/>
  <c r="BK148"/>
  <c r="BK244"/>
  <c r="J172"/>
  <c r="BK152"/>
  <c r="BK242"/>
  <c r="J176"/>
  <c r="BK145"/>
  <c r="BK239"/>
  <c r="BK174"/>
  <c r="BK234"/>
  <c r="BK199"/>
  <c r="BK179"/>
  <c r="J148"/>
  <c r="J247"/>
  <c r="J216"/>
  <c r="BK182"/>
  <c r="J151"/>
  <c i="7" r="BK207"/>
  <c r="BK180"/>
  <c r="J138"/>
  <c r="BK190"/>
  <c r="J167"/>
  <c r="BK154"/>
  <c r="J205"/>
  <c r="J190"/>
  <c r="J146"/>
  <c r="BK211"/>
  <c r="J202"/>
  <c r="BK170"/>
  <c r="J149"/>
  <c r="J134"/>
  <c r="J186"/>
  <c r="J171"/>
  <c r="BK150"/>
  <c r="BK128"/>
  <c r="BK158"/>
  <c r="J192"/>
  <c r="BK159"/>
  <c r="BK134"/>
  <c i="8" r="J306"/>
  <c r="J169"/>
  <c r="BK274"/>
  <c r="BK306"/>
  <c r="J183"/>
  <c r="J243"/>
  <c r="J352"/>
  <c r="J192"/>
  <c r="BK348"/>
  <c r="BK135"/>
  <c r="BK368"/>
  <c r="BK231"/>
  <c i="9" r="BK154"/>
  <c r="J134"/>
  <c r="J127"/>
  <c r="J140"/>
  <c r="J129"/>
  <c r="BK125"/>
  <c i="10" r="J157"/>
  <c r="J164"/>
  <c r="BK173"/>
  <c r="J171"/>
  <c r="BK127"/>
  <c r="J187"/>
  <c r="BK168"/>
  <c r="BK179"/>
  <c i="11" r="BK126"/>
  <c i="2" r="BK270"/>
  <c r="J258"/>
  <c r="BK215"/>
  <c r="BK391"/>
  <c r="J365"/>
  <c r="J355"/>
  <c r="J302"/>
  <c r="BK260"/>
  <c r="BK198"/>
  <c r="J402"/>
  <c r="J383"/>
  <c r="J351"/>
  <c r="BK306"/>
  <c r="BK284"/>
  <c r="J228"/>
  <c r="J181"/>
  <c r="BK406"/>
  <c r="BK390"/>
  <c r="BK305"/>
  <c r="BK216"/>
  <c r="J147"/>
  <c r="J377"/>
  <c r="BK348"/>
  <c r="J286"/>
  <c r="J277"/>
  <c r="BK232"/>
  <c r="BK167"/>
  <c r="BK379"/>
  <c r="J335"/>
  <c r="BK318"/>
  <c r="J292"/>
  <c r="BK274"/>
  <c r="BK242"/>
  <c r="BK226"/>
  <c r="BK180"/>
  <c r="J271"/>
  <c r="BK165"/>
  <c r="J150"/>
  <c i="3" r="J151"/>
  <c r="J163"/>
  <c r="BK132"/>
  <c r="J171"/>
  <c r="BK162"/>
  <c r="BK143"/>
  <c r="J131"/>
  <c r="J142"/>
  <c r="BK142"/>
  <c r="BK170"/>
  <c i="4" r="BK128"/>
  <c r="BK147"/>
  <c r="J145"/>
  <c r="J141"/>
  <c i="5" r="J133"/>
  <c r="J136"/>
  <c r="J146"/>
  <c r="J125"/>
  <c r="BK134"/>
  <c r="J129"/>
  <c r="J126"/>
  <c i="6" r="J234"/>
  <c r="J199"/>
  <c r="BK178"/>
  <c r="J156"/>
  <c r="J211"/>
  <c r="BK177"/>
  <c r="BK158"/>
  <c r="J249"/>
  <c r="J177"/>
  <c r="BK139"/>
  <c r="J209"/>
  <c r="BK168"/>
  <c r="BK246"/>
  <c r="BK213"/>
  <c r="J171"/>
  <c r="J134"/>
  <c r="J232"/>
  <c r="J205"/>
  <c r="BK161"/>
  <c r="BK167"/>
  <c i="7" r="BK189"/>
  <c r="BK149"/>
  <c r="BK206"/>
  <c r="J177"/>
  <c r="BK161"/>
  <c r="BK135"/>
  <c r="J170"/>
  <c r="BK132"/>
  <c r="J204"/>
  <c r="J187"/>
  <c r="BK151"/>
  <c r="BK208"/>
  <c r="J180"/>
  <c r="J155"/>
  <c r="BK133"/>
  <c r="J174"/>
  <c r="BK142"/>
  <c r="BK164"/>
  <c r="J143"/>
  <c i="8" r="BK366"/>
  <c r="BK257"/>
  <c r="J133"/>
  <c r="J318"/>
  <c r="BK338"/>
  <c r="J219"/>
  <c r="BK361"/>
  <c r="BK137"/>
  <c r="J362"/>
  <c r="BK219"/>
  <c r="J361"/>
  <c r="J299"/>
  <c r="BK373"/>
  <c r="BK363"/>
  <c r="J213"/>
  <c i="9" r="J151"/>
  <c r="BK143"/>
  <c r="BK133"/>
  <c r="BK128"/>
  <c r="J133"/>
  <c r="BK127"/>
  <c i="10" r="BK141"/>
  <c r="BK159"/>
  <c r="BK155"/>
  <c r="J162"/>
  <c r="BK164"/>
  <c r="J185"/>
  <c r="J175"/>
  <c r="BK171"/>
  <c r="J131"/>
  <c i="11" r="BK125"/>
  <c i="2" l="1" r="R140"/>
  <c r="P146"/>
  <c r="T185"/>
  <c r="T244"/>
  <c r="T321"/>
  <c r="T354"/>
  <c r="BK387"/>
  <c r="J387"/>
  <c r="J116"/>
  <c r="R400"/>
  <c i="3" r="BK125"/>
  <c r="R148"/>
  <c i="4" r="R129"/>
  <c i="5" r="R142"/>
  <c r="R154"/>
  <c i="6" r="P130"/>
  <c r="P129"/>
  <c r="BK141"/>
  <c r="J141"/>
  <c r="J102"/>
  <c r="T190"/>
  <c r="P241"/>
  <c i="7" r="T137"/>
  <c i="8" r="R128"/>
  <c r="T233"/>
  <c r="BK356"/>
  <c r="J356"/>
  <c r="J103"/>
  <c r="R364"/>
  <c i="9" r="R124"/>
  <c r="P142"/>
  <c i="2" r="P140"/>
  <c r="R146"/>
  <c r="R185"/>
  <c r="P244"/>
  <c r="BK321"/>
  <c r="J321"/>
  <c r="J112"/>
  <c r="R364"/>
  <c r="R382"/>
  <c r="P400"/>
  <c i="3" r="R137"/>
  <c r="P160"/>
  <c i="4" r="BK124"/>
  <c r="J124"/>
  <c r="J98"/>
  <c r="R139"/>
  <c i="5" r="BK142"/>
  <c r="J142"/>
  <c r="J99"/>
  <c r="BK154"/>
  <c r="J154"/>
  <c r="J101"/>
  <c i="6" r="P137"/>
  <c r="R159"/>
  <c r="T221"/>
  <c r="R248"/>
  <c i="7" r="T124"/>
  <c r="T183"/>
  <c i="8" r="T128"/>
  <c r="R233"/>
  <c r="T356"/>
  <c r="R367"/>
  <c i="9" r="P124"/>
  <c r="BK148"/>
  <c r="J148"/>
  <c r="J101"/>
  <c i="10" r="P134"/>
  <c i="2" r="R143"/>
  <c r="BK185"/>
  <c r="J185"/>
  <c r="J103"/>
  <c r="BK244"/>
  <c r="J244"/>
  <c r="J109"/>
  <c r="P321"/>
  <c r="BK354"/>
  <c r="J354"/>
  <c r="J113"/>
  <c r="R387"/>
  <c r="R397"/>
  <c i="3" r="P125"/>
  <c r="T160"/>
  <c i="4" r="R124"/>
  <c r="R123"/>
  <c r="R122"/>
  <c r="P139"/>
  <c i="5" r="BK123"/>
  <c r="J123"/>
  <c r="J98"/>
  <c r="R151"/>
  <c i="6" r="T130"/>
  <c r="P141"/>
  <c r="P190"/>
  <c r="R241"/>
  <c i="7" r="P137"/>
  <c i="8" r="BK136"/>
  <c r="R326"/>
  <c r="R356"/>
  <c r="T367"/>
  <c i="9" r="R130"/>
  <c r="R148"/>
  <c i="10" r="BK134"/>
  <c r="J134"/>
  <c r="J99"/>
  <c r="P152"/>
  <c i="2" r="BK146"/>
  <c r="J146"/>
  <c r="J100"/>
  <c r="P157"/>
  <c r="R221"/>
  <c r="P230"/>
  <c r="BK240"/>
  <c r="J240"/>
  <c r="J108"/>
  <c r="BK285"/>
  <c r="J285"/>
  <c r="J110"/>
  <c r="R301"/>
  <c r="P364"/>
  <c r="T382"/>
  <c r="T397"/>
  <c i="3" r="R125"/>
  <c r="R124"/>
  <c r="R123"/>
  <c r="R160"/>
  <c i="4" r="T124"/>
  <c r="T139"/>
  <c i="5" r="P142"/>
  <c r="T151"/>
  <c i="6" r="R137"/>
  <c r="BK159"/>
  <c r="J159"/>
  <c r="J103"/>
  <c r="R221"/>
  <c r="BK248"/>
  <c r="J248"/>
  <c r="J107"/>
  <c i="7" r="BK124"/>
  <c r="J124"/>
  <c r="J98"/>
  <c r="R183"/>
  <c i="8" r="BK128"/>
  <c r="J128"/>
  <c r="J98"/>
  <c r="P233"/>
  <c r="BK350"/>
  <c r="J350"/>
  <c r="J102"/>
  <c r="BK364"/>
  <c r="J364"/>
  <c r="J104"/>
  <c i="9" r="BK130"/>
  <c r="J130"/>
  <c r="J99"/>
  <c r="T142"/>
  <c i="10" r="BK126"/>
  <c r="BK143"/>
  <c r="J143"/>
  <c r="J100"/>
  <c r="T152"/>
  <c r="P170"/>
  <c i="2" r="BK140"/>
  <c r="J140"/>
  <c r="J98"/>
  <c r="T143"/>
  <c r="BK157"/>
  <c r="J157"/>
  <c r="J102"/>
  <c r="P221"/>
  <c r="T230"/>
  <c r="T240"/>
  <c r="R285"/>
  <c r="T301"/>
  <c r="P354"/>
  <c r="T387"/>
  <c r="T400"/>
  <c i="3" r="T125"/>
  <c r="BK160"/>
  <c r="J160"/>
  <c r="J102"/>
  <c i="4" r="BK129"/>
  <c r="J129"/>
  <c r="J100"/>
  <c i="5" r="P123"/>
  <c r="BK151"/>
  <c r="J151"/>
  <c r="J100"/>
  <c i="6" r="BK130"/>
  <c r="J130"/>
  <c r="J99"/>
  <c r="R141"/>
  <c r="BK190"/>
  <c r="J190"/>
  <c r="J104"/>
  <c r="T241"/>
  <c i="7" r="R137"/>
  <c i="8" r="P128"/>
  <c r="BK233"/>
  <c r="J233"/>
  <c r="J100"/>
  <c r="P356"/>
  <c r="T364"/>
  <c i="9" r="BK124"/>
  <c r="J124"/>
  <c r="J98"/>
  <c r="BK142"/>
  <c r="J142"/>
  <c r="J100"/>
  <c i="10" r="R134"/>
  <c r="R143"/>
  <c r="P161"/>
  <c r="R170"/>
  <c i="2" r="T146"/>
  <c r="P185"/>
  <c r="R244"/>
  <c r="R321"/>
  <c r="R354"/>
  <c r="BK382"/>
  <c r="J382"/>
  <c r="J115"/>
  <c r="BK397"/>
  <c r="J397"/>
  <c r="J117"/>
  <c i="3" r="T137"/>
  <c r="BK148"/>
  <c r="J148"/>
  <c r="J101"/>
  <c i="4" r="BK139"/>
  <c r="J139"/>
  <c r="J101"/>
  <c i="5" r="T123"/>
  <c r="P154"/>
  <c i="6" r="BK137"/>
  <c r="J137"/>
  <c r="J100"/>
  <c r="P159"/>
  <c r="BK221"/>
  <c r="J221"/>
  <c r="J105"/>
  <c r="P248"/>
  <c i="7" r="P124"/>
  <c r="P183"/>
  <c i="8" r="R136"/>
  <c r="BK326"/>
  <c r="J326"/>
  <c r="J101"/>
  <c r="P350"/>
  <c r="P364"/>
  <c i="9" r="T130"/>
  <c r="T148"/>
  <c i="10" r="T126"/>
  <c r="P143"/>
  <c r="T143"/>
  <c r="BK161"/>
  <c r="J161"/>
  <c r="J102"/>
  <c r="BK170"/>
  <c r="J170"/>
  <c r="J103"/>
  <c i="2" r="T140"/>
  <c r="P143"/>
  <c r="T157"/>
  <c r="T221"/>
  <c r="BK230"/>
  <c r="J230"/>
  <c r="J107"/>
  <c r="R240"/>
  <c r="T285"/>
  <c r="P301"/>
  <c r="T364"/>
  <c r="P382"/>
  <c r="P397"/>
  <c i="3" r="BK137"/>
  <c r="J137"/>
  <c r="J99"/>
  <c r="T148"/>
  <c i="4" r="P129"/>
  <c i="5" r="T142"/>
  <c r="T154"/>
  <c i="6" r="T137"/>
  <c r="T159"/>
  <c r="P221"/>
  <c r="T248"/>
  <c i="7" r="R124"/>
  <c r="R123"/>
  <c r="R122"/>
  <c r="BK183"/>
  <c r="J183"/>
  <c r="J100"/>
  <c i="8" r="P136"/>
  <c r="T326"/>
  <c r="R350"/>
  <c r="P367"/>
  <c i="9" r="P130"/>
  <c r="P148"/>
  <c i="10" r="R126"/>
  <c r="R152"/>
  <c r="T161"/>
  <c i="2" r="BK143"/>
  <c r="J143"/>
  <c r="J99"/>
  <c r="R157"/>
  <c r="BK221"/>
  <c r="J221"/>
  <c r="J104"/>
  <c r="R230"/>
  <c r="R229"/>
  <c r="P240"/>
  <c r="P285"/>
  <c r="BK301"/>
  <c r="J301"/>
  <c r="J111"/>
  <c r="BK364"/>
  <c r="J364"/>
  <c r="J114"/>
  <c r="P387"/>
  <c r="BK400"/>
  <c r="J400"/>
  <c r="J118"/>
  <c i="3" r="P137"/>
  <c r="P148"/>
  <c i="4" r="P124"/>
  <c r="P123"/>
  <c r="P122"/>
  <c i="1" r="AU97"/>
  <c i="4" r="T129"/>
  <c i="5" r="R123"/>
  <c r="R122"/>
  <c r="R121"/>
  <c r="P151"/>
  <c i="6" r="R130"/>
  <c r="R129"/>
  <c r="T141"/>
  <c r="T140"/>
  <c r="R190"/>
  <c r="BK241"/>
  <c r="J241"/>
  <c r="J106"/>
  <c i="7" r="BK137"/>
  <c r="J137"/>
  <c r="J99"/>
  <c i="8" r="T136"/>
  <c r="T127"/>
  <c r="T126"/>
  <c r="P326"/>
  <c r="T350"/>
  <c r="BK367"/>
  <c r="J367"/>
  <c r="J105"/>
  <c i="9" r="T124"/>
  <c r="T123"/>
  <c r="T122"/>
  <c r="R142"/>
  <c i="10" r="P126"/>
  <c r="P125"/>
  <c r="P124"/>
  <c i="1" r="AU103"/>
  <c i="10" r="T134"/>
  <c r="BK152"/>
  <c r="J152"/>
  <c r="J101"/>
  <c r="R161"/>
  <c r="T170"/>
  <c i="11" r="BK121"/>
  <c r="J121"/>
  <c r="J98"/>
  <c r="P121"/>
  <c r="R121"/>
  <c r="R120"/>
  <c r="R119"/>
  <c r="T121"/>
  <c r="BK124"/>
  <c r="J124"/>
  <c r="J99"/>
  <c r="P124"/>
  <c r="R124"/>
  <c r="T124"/>
  <c i="7" r="BK214"/>
  <c r="J214"/>
  <c r="J102"/>
  <c i="2" r="BK155"/>
  <c r="J155"/>
  <c r="J101"/>
  <c r="BK227"/>
  <c r="J227"/>
  <c r="J105"/>
  <c i="7" r="BK212"/>
  <c r="J212"/>
  <c r="J101"/>
  <c i="3" r="BK146"/>
  <c r="J146"/>
  <c r="J100"/>
  <c i="10" r="BK191"/>
  <c r="J191"/>
  <c r="J104"/>
  <c i="4" r="BK149"/>
  <c r="J149"/>
  <c r="J102"/>
  <c r="BK127"/>
  <c r="J127"/>
  <c r="J99"/>
  <c i="3" r="BK174"/>
  <c r="J174"/>
  <c r="J103"/>
  <c i="9" r="BK153"/>
  <c r="J153"/>
  <c r="J102"/>
  <c i="8" r="BK372"/>
  <c r="J372"/>
  <c r="J106"/>
  <c i="11" r="E109"/>
  <c r="BE123"/>
  <c r="BE125"/>
  <c i="10" r="J126"/>
  <c r="J98"/>
  <c i="11" r="J113"/>
  <c r="J116"/>
  <c r="BE126"/>
  <c r="F116"/>
  <c r="BE122"/>
  <c i="9" r="BK123"/>
  <c r="J123"/>
  <c r="J97"/>
  <c i="10" r="E85"/>
  <c r="BE127"/>
  <c r="BE146"/>
  <c r="BE148"/>
  <c r="BE153"/>
  <c r="BE155"/>
  <c r="BE164"/>
  <c r="BE130"/>
  <c r="BE141"/>
  <c r="BE144"/>
  <c r="BE166"/>
  <c r="BE183"/>
  <c r="BE131"/>
  <c r="BE132"/>
  <c r="BE162"/>
  <c r="BE179"/>
  <c r="J89"/>
  <c r="BE150"/>
  <c r="BE173"/>
  <c r="BE181"/>
  <c r="BE185"/>
  <c r="BE192"/>
  <c r="J92"/>
  <c r="BE177"/>
  <c r="BE189"/>
  <c r="BE129"/>
  <c r="BE135"/>
  <c r="BE137"/>
  <c r="BE157"/>
  <c r="BE159"/>
  <c r="BE175"/>
  <c r="BE187"/>
  <c r="F92"/>
  <c r="BE133"/>
  <c r="BE139"/>
  <c r="BE168"/>
  <c r="BE171"/>
  <c i="9" r="J89"/>
  <c r="BE133"/>
  <c r="BE134"/>
  <c r="BE147"/>
  <c r="BE151"/>
  <c r="BE141"/>
  <c r="BE143"/>
  <c r="BE145"/>
  <c r="F119"/>
  <c r="BE127"/>
  <c r="BE128"/>
  <c r="BE129"/>
  <c r="BE131"/>
  <c r="BE154"/>
  <c r="BE135"/>
  <c r="BE139"/>
  <c r="BE140"/>
  <c r="BE149"/>
  <c i="8" r="J136"/>
  <c r="J99"/>
  <c i="9" r="E112"/>
  <c r="J119"/>
  <c r="BE126"/>
  <c r="BE137"/>
  <c r="BE138"/>
  <c r="BE125"/>
  <c r="BE136"/>
  <c i="7" r="BK123"/>
  <c r="J123"/>
  <c r="J97"/>
  <c i="8" r="BE134"/>
  <c r="BE135"/>
  <c r="BE137"/>
  <c r="BE219"/>
  <c r="BE251"/>
  <c r="BE257"/>
  <c r="BE312"/>
  <c r="BE318"/>
  <c r="BE352"/>
  <c r="BE353"/>
  <c r="BE362"/>
  <c r="BE370"/>
  <c r="BE373"/>
  <c r="E85"/>
  <c r="J120"/>
  <c r="J123"/>
  <c r="BE133"/>
  <c r="BE160"/>
  <c r="BE192"/>
  <c r="BE200"/>
  <c r="BE324"/>
  <c r="BE342"/>
  <c r="BE363"/>
  <c r="F92"/>
  <c r="BE146"/>
  <c r="BE183"/>
  <c r="BE225"/>
  <c r="BE231"/>
  <c r="BE234"/>
  <c r="BE243"/>
  <c r="BE280"/>
  <c r="BE293"/>
  <c r="BE368"/>
  <c r="BE130"/>
  <c r="BE132"/>
  <c r="BE206"/>
  <c r="BE287"/>
  <c r="BE299"/>
  <c r="BE306"/>
  <c r="BE359"/>
  <c r="BE129"/>
  <c r="BE131"/>
  <c r="BE169"/>
  <c r="BE334"/>
  <c r="BE348"/>
  <c r="BE357"/>
  <c r="BE366"/>
  <c r="BE154"/>
  <c r="BE177"/>
  <c r="BE213"/>
  <c r="BE327"/>
  <c r="BE361"/>
  <c r="BE266"/>
  <c r="BE274"/>
  <c r="BE338"/>
  <c r="BE351"/>
  <c r="BE354"/>
  <c r="BE365"/>
  <c i="7" r="J89"/>
  <c r="J92"/>
  <c r="BE145"/>
  <c r="BE152"/>
  <c r="BE166"/>
  <c r="BE179"/>
  <c r="BE180"/>
  <c r="F92"/>
  <c r="BE128"/>
  <c r="BE171"/>
  <c r="BE195"/>
  <c r="BE198"/>
  <c r="BE202"/>
  <c r="BE205"/>
  <c r="BE142"/>
  <c r="BE151"/>
  <c r="BE162"/>
  <c r="BE163"/>
  <c r="BE206"/>
  <c r="BE211"/>
  <c r="BE215"/>
  <c i="6" r="BK129"/>
  <c r="J129"/>
  <c r="J98"/>
  <c i="7" r="BE129"/>
  <c r="BE132"/>
  <c r="BE143"/>
  <c r="BE158"/>
  <c r="BE172"/>
  <c r="BE176"/>
  <c r="BE177"/>
  <c r="BE178"/>
  <c r="BE186"/>
  <c r="BE190"/>
  <c r="BE193"/>
  <c r="BE194"/>
  <c r="BE201"/>
  <c r="BE203"/>
  <c r="BE208"/>
  <c r="BE127"/>
  <c r="BE130"/>
  <c r="BE133"/>
  <c r="BE136"/>
  <c r="BE138"/>
  <c r="BE144"/>
  <c r="BE148"/>
  <c r="BE149"/>
  <c r="BE150"/>
  <c r="BE157"/>
  <c r="BE159"/>
  <c r="BE164"/>
  <c r="BE187"/>
  <c r="BE196"/>
  <c r="BE199"/>
  <c r="BE200"/>
  <c r="BE204"/>
  <c r="BE207"/>
  <c r="BE209"/>
  <c r="BE210"/>
  <c r="BE213"/>
  <c i="6" r="BK140"/>
  <c r="J140"/>
  <c r="J101"/>
  <c i="7" r="BE125"/>
  <c r="BE131"/>
  <c r="BE134"/>
  <c r="BE139"/>
  <c r="BE140"/>
  <c r="BE141"/>
  <c r="BE147"/>
  <c r="BE160"/>
  <c r="BE168"/>
  <c r="BE170"/>
  <c r="BE184"/>
  <c r="BE185"/>
  <c r="BE188"/>
  <c r="BE189"/>
  <c r="BE197"/>
  <c r="E85"/>
  <c r="BE126"/>
  <c r="BE135"/>
  <c r="BE146"/>
  <c r="BE153"/>
  <c r="BE154"/>
  <c r="BE155"/>
  <c r="BE156"/>
  <c r="BE161"/>
  <c r="BE165"/>
  <c r="BE167"/>
  <c r="BE174"/>
  <c r="BE175"/>
  <c r="BE182"/>
  <c r="BE191"/>
  <c r="BE192"/>
  <c i="6" r="F92"/>
  <c r="BE132"/>
  <c r="BE151"/>
  <c r="BE155"/>
  <c r="BE161"/>
  <c r="BE176"/>
  <c r="BE178"/>
  <c r="BE195"/>
  <c r="J89"/>
  <c r="BE142"/>
  <c r="BE146"/>
  <c r="BE160"/>
  <c r="BE163"/>
  <c r="BE181"/>
  <c r="BE218"/>
  <c r="BE219"/>
  <c r="BE236"/>
  <c r="BE237"/>
  <c r="BE243"/>
  <c r="BE245"/>
  <c i="5" r="BK122"/>
  <c r="J122"/>
  <c r="J97"/>
  <c i="6" r="BE153"/>
  <c r="BE156"/>
  <c r="BE167"/>
  <c r="BE169"/>
  <c r="BE186"/>
  <c r="BE211"/>
  <c r="BE224"/>
  <c r="BE228"/>
  <c r="BE230"/>
  <c r="BE232"/>
  <c r="BE238"/>
  <c r="BE242"/>
  <c r="BE250"/>
  <c r="E85"/>
  <c r="BE139"/>
  <c r="BE145"/>
  <c r="BE154"/>
  <c r="BE177"/>
  <c r="BE197"/>
  <c r="BE199"/>
  <c r="BE201"/>
  <c r="BE213"/>
  <c r="BE214"/>
  <c r="BE216"/>
  <c r="BE226"/>
  <c r="BE234"/>
  <c r="BE244"/>
  <c r="BE138"/>
  <c r="BE157"/>
  <c r="BE158"/>
  <c r="BE172"/>
  <c r="BE174"/>
  <c r="BE179"/>
  <c r="BE180"/>
  <c r="BE207"/>
  <c r="BE209"/>
  <c r="BE131"/>
  <c r="BE133"/>
  <c r="BE134"/>
  <c r="BE135"/>
  <c r="BE144"/>
  <c r="BE148"/>
  <c r="BE162"/>
  <c r="BE164"/>
  <c r="BE165"/>
  <c r="BE166"/>
  <c r="BE168"/>
  <c r="BE170"/>
  <c r="BE171"/>
  <c r="BE182"/>
  <c r="BE184"/>
  <c r="BE188"/>
  <c r="BE222"/>
  <c r="BE246"/>
  <c r="BE249"/>
  <c r="J92"/>
  <c r="BE147"/>
  <c r="BE149"/>
  <c r="BE150"/>
  <c r="BE152"/>
  <c r="BE191"/>
  <c r="BE193"/>
  <c r="BE203"/>
  <c r="BE205"/>
  <c r="BE239"/>
  <c r="BE247"/>
  <c i="5" r="BE125"/>
  <c r="BE129"/>
  <c r="BE130"/>
  <c r="BE135"/>
  <c r="F92"/>
  <c r="BE127"/>
  <c r="BE133"/>
  <c r="BE134"/>
  <c r="BE136"/>
  <c r="BE138"/>
  <c r="BE143"/>
  <c r="J89"/>
  <c r="BE126"/>
  <c r="BE131"/>
  <c r="BE137"/>
  <c r="BE156"/>
  <c r="BE148"/>
  <c r="BE149"/>
  <c r="BE150"/>
  <c r="BE155"/>
  <c r="E111"/>
  <c r="BE145"/>
  <c r="BE146"/>
  <c r="BE147"/>
  <c r="J118"/>
  <c r="BE124"/>
  <c r="BE132"/>
  <c r="BE139"/>
  <c r="BE144"/>
  <c r="BE152"/>
  <c r="BE128"/>
  <c r="BE140"/>
  <c r="BE141"/>
  <c r="BE153"/>
  <c i="4" r="E85"/>
  <c r="F92"/>
  <c r="J119"/>
  <c r="BE132"/>
  <c r="BE126"/>
  <c r="BE138"/>
  <c r="BE128"/>
  <c r="BE134"/>
  <c r="J89"/>
  <c r="BE133"/>
  <c r="BE150"/>
  <c i="3" r="J125"/>
  <c r="J98"/>
  <c i="4" r="BE131"/>
  <c r="BE140"/>
  <c r="BE148"/>
  <c r="BE125"/>
  <c r="BE135"/>
  <c r="BE141"/>
  <c r="BE142"/>
  <c r="BE144"/>
  <c r="BE145"/>
  <c r="BE130"/>
  <c r="BE136"/>
  <c r="BE137"/>
  <c r="BE143"/>
  <c r="BE146"/>
  <c r="BE147"/>
  <c i="3" r="E85"/>
  <c r="F92"/>
  <c r="J120"/>
  <c r="BE132"/>
  <c r="BE158"/>
  <c r="BE163"/>
  <c r="BE167"/>
  <c r="BE131"/>
  <c r="BE135"/>
  <c r="BE136"/>
  <c r="BE140"/>
  <c r="BE144"/>
  <c r="BE151"/>
  <c r="BE172"/>
  <c r="BE175"/>
  <c i="2" r="BK139"/>
  <c i="3" r="BE130"/>
  <c r="BE138"/>
  <c r="BE150"/>
  <c r="BE153"/>
  <c r="BE154"/>
  <c r="BE164"/>
  <c r="BE166"/>
  <c r="BE168"/>
  <c r="BE170"/>
  <c r="BE173"/>
  <c r="J89"/>
  <c r="BE126"/>
  <c r="BE127"/>
  <c r="BE129"/>
  <c r="BE141"/>
  <c r="BE142"/>
  <c r="BE145"/>
  <c r="BE149"/>
  <c r="BE152"/>
  <c r="BE155"/>
  <c r="BE169"/>
  <c r="BE128"/>
  <c r="BE133"/>
  <c r="BE147"/>
  <c r="BE156"/>
  <c r="BE159"/>
  <c r="BE162"/>
  <c r="BE165"/>
  <c r="BE171"/>
  <c i="2" r="BK229"/>
  <c r="J229"/>
  <c r="J106"/>
  <c i="3" r="BE134"/>
  <c r="BE139"/>
  <c r="BE143"/>
  <c r="BE157"/>
  <c r="BE161"/>
  <c i="2" r="J92"/>
  <c r="BE173"/>
  <c r="BE203"/>
  <c r="BE206"/>
  <c r="BE215"/>
  <c r="BE245"/>
  <c r="BE247"/>
  <c r="BE284"/>
  <c r="BE306"/>
  <c r="BE308"/>
  <c r="BE360"/>
  <c r="BE167"/>
  <c r="BE175"/>
  <c r="BE179"/>
  <c r="BE184"/>
  <c r="BE188"/>
  <c r="BE198"/>
  <c r="BE224"/>
  <c r="BE228"/>
  <c r="BE232"/>
  <c r="BE234"/>
  <c r="BE249"/>
  <c r="BE258"/>
  <c r="BE260"/>
  <c r="BE262"/>
  <c r="BE263"/>
  <c r="BE272"/>
  <c r="BE278"/>
  <c r="BE286"/>
  <c r="BE287"/>
  <c r="BE294"/>
  <c r="BE319"/>
  <c r="BE322"/>
  <c r="BE326"/>
  <c r="BE362"/>
  <c r="BE367"/>
  <c r="BE374"/>
  <c r="BE142"/>
  <c r="BE147"/>
  <c r="BE156"/>
  <c r="BE163"/>
  <c r="BE180"/>
  <c r="BE183"/>
  <c r="BE187"/>
  <c r="BE197"/>
  <c r="BE225"/>
  <c r="BE231"/>
  <c r="BE235"/>
  <c r="BE257"/>
  <c r="BE290"/>
  <c r="BE292"/>
  <c r="BE299"/>
  <c r="BE318"/>
  <c r="BE323"/>
  <c r="BE355"/>
  <c r="BE366"/>
  <c r="BE381"/>
  <c r="BE384"/>
  <c r="BE386"/>
  <c r="BE389"/>
  <c r="BE392"/>
  <c r="BE394"/>
  <c r="BE395"/>
  <c r="BE398"/>
  <c r="BE402"/>
  <c r="BE403"/>
  <c r="BE404"/>
  <c r="BE406"/>
  <c r="J89"/>
  <c r="F135"/>
  <c r="BE148"/>
  <c r="BE195"/>
  <c r="BE265"/>
  <c r="BE267"/>
  <c r="BE268"/>
  <c r="BE273"/>
  <c r="BE276"/>
  <c r="BE277"/>
  <c r="BE283"/>
  <c r="BE310"/>
  <c r="BE320"/>
  <c r="BE332"/>
  <c r="BE334"/>
  <c r="BE335"/>
  <c r="BE348"/>
  <c r="BE358"/>
  <c r="BE363"/>
  <c r="BE383"/>
  <c r="BE388"/>
  <c r="BE391"/>
  <c r="BE399"/>
  <c r="BE401"/>
  <c r="BE405"/>
  <c r="BE149"/>
  <c r="BE158"/>
  <c r="BE159"/>
  <c r="BE161"/>
  <c r="BE169"/>
  <c r="BE174"/>
  <c r="BE194"/>
  <c r="BE210"/>
  <c r="BE214"/>
  <c r="BE217"/>
  <c r="BE222"/>
  <c r="BE226"/>
  <c r="BE237"/>
  <c r="BE242"/>
  <c r="BE253"/>
  <c r="BE264"/>
  <c r="BE269"/>
  <c r="BE270"/>
  <c r="BE271"/>
  <c r="BE275"/>
  <c r="BE280"/>
  <c r="BE281"/>
  <c r="BE289"/>
  <c r="BE293"/>
  <c r="BE295"/>
  <c r="BE297"/>
  <c r="BE314"/>
  <c r="BE329"/>
  <c r="BE341"/>
  <c r="BE353"/>
  <c r="BE361"/>
  <c r="BE371"/>
  <c r="BE377"/>
  <c r="BE390"/>
  <c r="BE393"/>
  <c r="BE145"/>
  <c r="BE150"/>
  <c r="BE154"/>
  <c r="BE181"/>
  <c r="BE191"/>
  <c r="BE213"/>
  <c r="BE216"/>
  <c r="BE223"/>
  <c r="BE241"/>
  <c r="BE282"/>
  <c r="BE288"/>
  <c r="BE302"/>
  <c r="BE303"/>
  <c r="BE304"/>
  <c r="BE305"/>
  <c r="BE338"/>
  <c r="BE342"/>
  <c r="BE344"/>
  <c r="BE345"/>
  <c r="BE357"/>
  <c r="BE365"/>
  <c r="BE368"/>
  <c r="BE379"/>
  <c r="E85"/>
  <c r="BE141"/>
  <c r="BE144"/>
  <c r="BE165"/>
  <c r="BE182"/>
  <c r="BE186"/>
  <c r="BE196"/>
  <c r="BE239"/>
  <c r="BE274"/>
  <c r="BE279"/>
  <c r="BE291"/>
  <c r="BE351"/>
  <c i="3" r="F34"/>
  <c i="1" r="BA96"/>
  <c i="3" r="F37"/>
  <c i="1" r="BD96"/>
  <c i="4" r="F34"/>
  <c i="1" r="BA97"/>
  <c i="4" r="J34"/>
  <c i="1" r="AW97"/>
  <c i="4" r="F36"/>
  <c i="1" r="BC97"/>
  <c i="5" r="F37"/>
  <c i="1" r="BD98"/>
  <c i="5" r="F35"/>
  <c i="1" r="BB98"/>
  <c i="6" r="J34"/>
  <c i="1" r="AW99"/>
  <c i="8" r="J34"/>
  <c i="1" r="AW101"/>
  <c i="10" r="F36"/>
  <c i="1" r="BC103"/>
  <c i="11" r="F35"/>
  <c i="1" r="BB104"/>
  <c i="2" r="F36"/>
  <c i="1" r="BC95"/>
  <c i="6" r="F34"/>
  <c i="1" r="BA99"/>
  <c i="8" r="F35"/>
  <c i="1" r="BB101"/>
  <c i="10" r="F37"/>
  <c i="1" r="BD103"/>
  <c i="2" r="F37"/>
  <c i="1" r="BD95"/>
  <c i="6" r="F36"/>
  <c i="1" r="BC99"/>
  <c i="8" r="F34"/>
  <c i="1" r="BA101"/>
  <c i="10" r="J34"/>
  <c i="1" r="AW103"/>
  <c i="2" r="J34"/>
  <c i="1" r="AW95"/>
  <c i="6" r="F35"/>
  <c i="1" r="BB99"/>
  <c i="8" r="F37"/>
  <c i="1" r="BD101"/>
  <c i="10" r="F35"/>
  <c i="1" r="BB103"/>
  <c i="3" r="F35"/>
  <c i="1" r="BB96"/>
  <c i="3" r="F36"/>
  <c i="1" r="BC96"/>
  <c i="3" r="J34"/>
  <c i="1" r="AW96"/>
  <c i="4" r="F37"/>
  <c i="1" r="BD97"/>
  <c i="4" r="F35"/>
  <c i="1" r="BB97"/>
  <c i="5" r="F34"/>
  <c i="1" r="BA98"/>
  <c i="5" r="J34"/>
  <c i="1" r="AW98"/>
  <c i="5" r="F36"/>
  <c i="1" r="BC98"/>
  <c i="7" r="J34"/>
  <c i="1" r="AW100"/>
  <c i="7" r="F36"/>
  <c i="1" r="BC100"/>
  <c i="9" r="J34"/>
  <c i="1" r="AW102"/>
  <c i="9" r="F36"/>
  <c i="1" r="BC102"/>
  <c i="10" r="F34"/>
  <c i="1" r="BA103"/>
  <c i="2" r="F34"/>
  <c i="1" r="BA95"/>
  <c i="6" r="F37"/>
  <c i="1" r="BD99"/>
  <c i="7" r="F37"/>
  <c i="1" r="BD100"/>
  <c i="9" r="F34"/>
  <c i="1" r="BA102"/>
  <c i="9" r="F35"/>
  <c i="1" r="BB102"/>
  <c i="9" r="F37"/>
  <c i="1" r="BD102"/>
  <c i="11" r="J34"/>
  <c i="1" r="AW104"/>
  <c i="11" r="F36"/>
  <c i="1" r="BC104"/>
  <c i="11" r="F37"/>
  <c i="1" r="BD104"/>
  <c i="2" r="F35"/>
  <c i="1" r="BB95"/>
  <c i="7" r="F34"/>
  <c i="1" r="BA100"/>
  <c i="7" r="F35"/>
  <c i="1" r="BB100"/>
  <c i="8" r="F36"/>
  <c i="1" r="BC101"/>
  <c i="11" r="F34"/>
  <c i="1" r="BA104"/>
  <c i="2" l="1" r="T139"/>
  <c i="6" r="R140"/>
  <c r="R128"/>
  <c r="R127"/>
  <c i="10" r="R125"/>
  <c r="R124"/>
  <c i="7" r="P123"/>
  <c r="P122"/>
  <c i="1" r="AU100"/>
  <c i="4" r="T123"/>
  <c r="T122"/>
  <c i="10" r="T125"/>
  <c r="T124"/>
  <c i="5" r="T122"/>
  <c r="T121"/>
  <c i="3" r="T124"/>
  <c r="T123"/>
  <c i="2" r="T229"/>
  <c i="9" r="P123"/>
  <c r="P122"/>
  <c i="1" r="AU102"/>
  <c i="8" r="P127"/>
  <c r="P126"/>
  <c i="1" r="AU101"/>
  <c i="8" r="R127"/>
  <c r="R126"/>
  <c i="10" r="BK125"/>
  <c r="BK124"/>
  <c r="J124"/>
  <c i="8" r="BK127"/>
  <c r="BK126"/>
  <c r="J126"/>
  <c r="J96"/>
  <c i="11" r="T120"/>
  <c r="T119"/>
  <c i="2" r="P229"/>
  <c i="5" r="P122"/>
  <c r="P121"/>
  <c i="1" r="AU98"/>
  <c i="3" r="P124"/>
  <c r="P123"/>
  <c i="1" r="AU96"/>
  <c i="6" r="T129"/>
  <c r="T128"/>
  <c r="T127"/>
  <c i="7" r="T123"/>
  <c r="T122"/>
  <c i="2" r="P139"/>
  <c r="P138"/>
  <c i="1" r="AU95"/>
  <c i="11" r="P120"/>
  <c r="P119"/>
  <c i="1" r="AU104"/>
  <c i="6" r="P140"/>
  <c r="P128"/>
  <c r="P127"/>
  <c i="1" r="AU99"/>
  <c i="9" r="R123"/>
  <c r="R122"/>
  <c i="3" r="BK124"/>
  <c r="BK123"/>
  <c r="J123"/>
  <c i="2" r="R139"/>
  <c r="R138"/>
  <c i="4" r="BK123"/>
  <c r="BK122"/>
  <c r="J122"/>
  <c r="J96"/>
  <c i="11" r="BK120"/>
  <c r="J120"/>
  <c r="J97"/>
  <c i="9" r="BK122"/>
  <c r="J122"/>
  <c r="J96"/>
  <c i="7" r="BK122"/>
  <c r="J122"/>
  <c i="6" r="BK128"/>
  <c r="BK127"/>
  <c r="J127"/>
  <c i="5" r="BK121"/>
  <c r="J121"/>
  <c r="J96"/>
  <c i="2" r="BK138"/>
  <c r="J138"/>
  <c r="J96"/>
  <c r="J139"/>
  <c r="J97"/>
  <c i="8" r="F33"/>
  <c i="1" r="AZ101"/>
  <c r="BD94"/>
  <c r="W33"/>
  <c i="3" r="J30"/>
  <c i="1" r="AG96"/>
  <c i="2" r="J33"/>
  <c i="1" r="AV95"/>
  <c r="AT95"/>
  <c r="BB94"/>
  <c r="AX94"/>
  <c i="4" r="F33"/>
  <c i="1" r="AZ97"/>
  <c i="5" r="J33"/>
  <c i="1" r="AV98"/>
  <c r="AT98"/>
  <c i="6" r="J30"/>
  <c i="1" r="AG99"/>
  <c i="7" r="J30"/>
  <c i="1" r="AG100"/>
  <c i="8" r="J33"/>
  <c i="1" r="AV101"/>
  <c r="AT101"/>
  <c i="11" r="F33"/>
  <c i="1" r="AZ104"/>
  <c i="3" r="F33"/>
  <c i="1" r="AZ96"/>
  <c i="6" r="J33"/>
  <c i="1" r="AV99"/>
  <c r="AT99"/>
  <c i="10" r="F33"/>
  <c i="1" r="AZ103"/>
  <c i="10" r="J30"/>
  <c i="1" r="AG103"/>
  <c i="5" r="F33"/>
  <c i="1" r="AZ98"/>
  <c i="7" r="F33"/>
  <c i="1" r="AZ100"/>
  <c i="9" r="J33"/>
  <c i="1" r="AV102"/>
  <c r="AT102"/>
  <c r="BC94"/>
  <c r="W32"/>
  <c i="3" r="J33"/>
  <c i="1" r="AV96"/>
  <c r="AT96"/>
  <c r="AN96"/>
  <c i="7" r="J33"/>
  <c i="1" r="AV100"/>
  <c r="AT100"/>
  <c i="9" r="F33"/>
  <c i="1" r="AZ102"/>
  <c i="11" r="J33"/>
  <c i="1" r="AV104"/>
  <c r="AT104"/>
  <c i="2" r="F33"/>
  <c i="1" r="AZ95"/>
  <c r="BA94"/>
  <c r="W30"/>
  <c i="4" r="J33"/>
  <c i="1" r="AV97"/>
  <c r="AT97"/>
  <c i="6" r="F33"/>
  <c i="1" r="AZ99"/>
  <c i="10" r="J33"/>
  <c i="1" r="AV103"/>
  <c r="AT103"/>
  <c r="AN103"/>
  <c i="2" l="1" r="T138"/>
  <c i="3" r="J124"/>
  <c r="J97"/>
  <c i="4" r="J123"/>
  <c r="J97"/>
  <c i="10" r="J125"/>
  <c r="J97"/>
  <c i="3" r="J96"/>
  <c i="8" r="J127"/>
  <c r="J97"/>
  <c i="10" r="J96"/>
  <c i="11" r="BK119"/>
  <c r="J119"/>
  <c r="J96"/>
  <c i="10" r="J39"/>
  <c i="1" r="AN100"/>
  <c i="7" r="J96"/>
  <c i="1" r="AN99"/>
  <c i="6" r="J96"/>
  <c i="7" r="J39"/>
  <c i="6" r="J128"/>
  <c r="J97"/>
  <c r="J39"/>
  <c i="3" r="J39"/>
  <c i="1" r="AU94"/>
  <c i="4" r="J30"/>
  <c i="1" r="AG97"/>
  <c r="AW94"/>
  <c r="AK30"/>
  <c i="8" r="J30"/>
  <c i="1" r="AG101"/>
  <c i="9" r="J30"/>
  <c i="1" r="AG102"/>
  <c r="AN102"/>
  <c r="AZ94"/>
  <c r="W29"/>
  <c i="2" r="J30"/>
  <c i="1" r="AG95"/>
  <c i="5" r="J30"/>
  <c i="1" r="AG98"/>
  <c r="AN98"/>
  <c r="W31"/>
  <c r="AY94"/>
  <c i="4" l="1" r="J39"/>
  <c i="8" r="J39"/>
  <c i="9" r="J39"/>
  <c i="5" r="J39"/>
  <c i="2" r="J39"/>
  <c i="1" r="AN95"/>
  <c r="AN101"/>
  <c r="AN97"/>
  <c i="11" r="J30"/>
  <c i="1" r="AG104"/>
  <c r="AG94"/>
  <c r="AK26"/>
  <c r="AV94"/>
  <c r="AK29"/>
  <c i="11" l="1" r="J39"/>
  <c i="1" r="AK35"/>
  <c r="AN104"/>
  <c r="AT94"/>
  <c r="AN94"/>
</calcChain>
</file>

<file path=xl/sharedStrings.xml><?xml version="1.0" encoding="utf-8"?>
<sst xmlns="http://schemas.openxmlformats.org/spreadsheetml/2006/main">
  <si>
    <t>Export Komplet</t>
  </si>
  <si>
    <t/>
  </si>
  <si>
    <t>2.0</t>
  </si>
  <si>
    <t>ZAMOK</t>
  </si>
  <si>
    <t>False</t>
  </si>
  <si>
    <t>{82758a4a-45f5-438a-9da9-8a6c2721755b}</t>
  </si>
  <si>
    <t>0,01</t>
  </si>
  <si>
    <t>21</t>
  </si>
  <si>
    <t>12</t>
  </si>
  <si>
    <t>REKAPITULACE STAVBY</t>
  </si>
  <si>
    <t xml:space="preserve">v ---  níže se nacházejí doplnkové a pomocné údaje k sestavám  --- v</t>
  </si>
  <si>
    <t>Návod na vyplnění</t>
  </si>
  <si>
    <t>0,001</t>
  </si>
  <si>
    <t>Kód:</t>
  </si>
  <si>
    <t>250407</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</si>
  <si>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</si>
  <si>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</si>
  <si>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objektu KTV ČZU v Praze</t>
  </si>
  <si>
    <t>KSO:</t>
  </si>
  <si>
    <t>CC-CZ:</t>
  </si>
  <si>
    <t>Místo:</t>
  </si>
  <si>
    <t>Kamýcká 1275,165 00 Praha - Suchdol</t>
  </si>
  <si>
    <t>Datum:</t>
  </si>
  <si>
    <t>7. 4. 2025</t>
  </si>
  <si>
    <t>Zadavatel:</t>
  </si>
  <si>
    <t>IČ:</t>
  </si>
  <si>
    <t>ČZU v Praze, Kamýcká 129, 165 00 Praha - Suchdol</t>
  </si>
  <si>
    <t>DIČ:</t>
  </si>
  <si>
    <t>Uchazeč:</t>
  </si>
  <si>
    <t>Vyplň údaj</t>
  </si>
  <si>
    <t>Projektant:</t>
  </si>
  <si>
    <t xml:space="preserve">Ing. Radek Bláha K Horoměřicům 1117, 160 00 Praha </t>
  </si>
  <si>
    <t>True</t>
  </si>
  <si>
    <t>Zpracovatel:</t>
  </si>
  <si>
    <t xml:space="preserve"> </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</si>
  <si>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</si>
  <si>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</si>
  <si>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</si>
  <si>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</si>
  <si>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</si>
  <si>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</si>
  <si>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</si>
  <si>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</si>
  <si>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</si>
  <si>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</si>
  <si>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</si>
  <si>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</si>
  <si>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</si>
  <si>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</si>
  <si>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</si>
  <si>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</si>
  <si>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</si>
  <si>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</si>
  <si>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</si>
  <si>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</si>
  <si>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</si>
  <si>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</si>
  <si>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</si>
  <si>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</si>
  <si>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</si>
  <si>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</si>
  <si>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</si>
  <si>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</si>
  <si>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</si>
  <si>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</si>
  <si>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</si>
  <si>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</si>
  <si>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</si>
  <si>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</si>
  <si>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</si>
  <si>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</si>
  <si>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</si>
  <si>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</si>
  <si>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</si>
  <si>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</si>
  <si>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</si>
  <si>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</si>
  <si>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</si>
  <si>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</si>
  <si>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</si>
  <si>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</si>
  <si>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t>
  </si>
  <si>
    <t>Architektonicko stavební a konstrukční řešení</t>
  </si>
  <si>
    <t>STA</t>
  </si>
  <si>
    <t>1</t>
  </si>
  <si>
    <t>{1030619d-1c34-4237-96f4-9633a0b8fcf8}</t>
  </si>
  <si>
    <t>2</t>
  </si>
  <si>
    <t>02</t>
  </si>
  <si>
    <t>Silnoproudá elektroinstalace - 1.etapa</t>
  </si>
  <si>
    <t>{dbd41600-e255-4ba9-9ef8-17f027adbc44}</t>
  </si>
  <si>
    <t>03</t>
  </si>
  <si>
    <t>Silnoproudá elektroinstalace - 2.etapa</t>
  </si>
  <si>
    <t>{18f64b42-e97d-4f15-a495-c16cd8e1ffc3}</t>
  </si>
  <si>
    <t>04</t>
  </si>
  <si>
    <t>Výpis osvětlení</t>
  </si>
  <si>
    <t>{556d8176-e719-4547-a8b2-ca0b02e6ec58}</t>
  </si>
  <si>
    <t>05</t>
  </si>
  <si>
    <t>Ustřední vytápění</t>
  </si>
  <si>
    <t>{89c65317-8bd1-4a4d-ad3f-4df65fe770e2}</t>
  </si>
  <si>
    <t>06</t>
  </si>
  <si>
    <t xml:space="preserve">Zdravotně technické instalace  -  zařizovací předměty</t>
  </si>
  <si>
    <t>{3221a867-f6df-424b-a2d8-60bf6de99607}</t>
  </si>
  <si>
    <t>07</t>
  </si>
  <si>
    <t>ZTI - vodovod</t>
  </si>
  <si>
    <t>{8b37d441-6892-40fc-b5e7-426e0081b003}</t>
  </si>
  <si>
    <t>08</t>
  </si>
  <si>
    <t>ZTI - kanalizace</t>
  </si>
  <si>
    <t>{174948a5-401a-4013-a0b7-185a90118080}</t>
  </si>
  <si>
    <t>09</t>
  </si>
  <si>
    <t>Vybavení</t>
  </si>
  <si>
    <t>{21ae5df3-6818-4aca-8b4f-dfd0558bba88}</t>
  </si>
  <si>
    <t>10</t>
  </si>
  <si>
    <t>Vedlejší rozpočtové náklady stavby</t>
  </si>
  <si>
    <t>{aae4984b-9b71-40fd-a07a-bbee0bdde4ef}</t>
  </si>
  <si>
    <t>KRYCÍ LIST SOUPISU PRACÍ</t>
  </si>
  <si>
    <t>Objekt:</t>
  </si>
  <si>
    <t>01 - Architektonicko stavební a konstrukční řešení</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</si>
  <si>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</si>
  <si>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</si>
  <si>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</si>
  <si>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</si>
  <si>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</si>
  <si>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</si>
  <si>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</si>
  <si>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</si>
  <si>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</si>
  <si>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</si>
  <si>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</si>
  <si>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</si>
  <si>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</si>
  <si>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</si>
  <si>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</si>
  <si>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</si>
  <si>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713 - Izolace tepelné</t>
  </si>
  <si>
    <t xml:space="preserve">    763 - Konstrukce suché výstavby</t>
  </si>
  <si>
    <t xml:space="preserve">    766 - Konstrukce truhlářské</t>
  </si>
  <si>
    <t xml:space="preserve">    767 - Konstrukce zámečnické</t>
  </si>
  <si>
    <t xml:space="preserve">    771 - Podlahy z dlaždic</t>
  </si>
  <si>
    <t xml:space="preserve">    772 - Podlahy z kamene</t>
  </si>
  <si>
    <t xml:space="preserve">    781 - Dokončovací práce - obklady</t>
  </si>
  <si>
    <t xml:space="preserve">    782 - Dokončovací práce - obklady z kamene</t>
  </si>
  <si>
    <t xml:space="preserve">    783 - Dokončovací práce - nátěry</t>
  </si>
  <si>
    <t xml:space="preserve">    784 - Dokončovací práce - malby a tapety</t>
  </si>
  <si>
    <t xml:space="preserve">    D9 - Ostatní práce a dodávky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</si>
  <si>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</si>
  <si>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</si>
  <si>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</si>
  <si>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</si>
  <si>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</si>
  <si>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</si>
  <si>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</si>
  <si>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</si>
  <si>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</si>
  <si>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</si>
  <si>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</si>
  <si>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</si>
  <si>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</si>
  <si>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</si>
  <si>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</si>
  <si>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</si>
  <si>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</si>
  <si>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</si>
  <si>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132112131</t>
  </si>
  <si>
    <t>Hloubení nezapažených rýh šířky do 800 mm v soudržných horninách třídy těžitelnosti I skupiny 1 a 2 ručně</t>
  </si>
  <si>
    <t>m3</t>
  </si>
  <si>
    <t>CS ÚRS 2025 01</t>
  </si>
  <si>
    <t>4</t>
  </si>
  <si>
    <t>-459966373</t>
  </si>
  <si>
    <t>174111101</t>
  </si>
  <si>
    <t>Zásyp jam, šachet rýh nebo kolem objektů sypaninou se zhutněním ručně</t>
  </si>
  <si>
    <t>-1271639533</t>
  </si>
  <si>
    <t>Zakládání</t>
  </si>
  <si>
    <t>3</t>
  </si>
  <si>
    <t>274313511</t>
  </si>
  <si>
    <t>Základové pasy z betonu tř. C 12/15</t>
  </si>
  <si>
    <t>-1881430226</t>
  </si>
  <si>
    <t>279113113</t>
  </si>
  <si>
    <t>Základová zeď tl přes 200 do 250 mm z tvárnic ztraceného bednění včetně výplně z betonu tř. C 8/10</t>
  </si>
  <si>
    <t>m2</t>
  </si>
  <si>
    <t>1612561237</t>
  </si>
  <si>
    <t>Svislé a kompletní konstrukce</t>
  </si>
  <si>
    <t>5</t>
  </si>
  <si>
    <t>310231025</t>
  </si>
  <si>
    <t>Zazdívka otvorů ve zdivu nadzákladovém pl přes 1 do 4 m2 cihlami děrovanými tl 200 mm</t>
  </si>
  <si>
    <t>-1864291868</t>
  </si>
  <si>
    <t>6</t>
  </si>
  <si>
    <t>310238211</t>
  </si>
  <si>
    <t>Zazdívka otvorů pl přes 0,25 do 1 m2 ve zdivu nadzákladovém cihlami pálenými na MVC</t>
  </si>
  <si>
    <t>625504051</t>
  </si>
  <si>
    <t>7</t>
  </si>
  <si>
    <t>340231035</t>
  </si>
  <si>
    <t>Zazdívka otvorů v příčkách nebo stěnách pl přes 1 do 4 m2 cihlami děrovanými tl 140 mm</t>
  </si>
  <si>
    <t>1876578392</t>
  </si>
  <si>
    <t>8</t>
  </si>
  <si>
    <t>317944321</t>
  </si>
  <si>
    <t>Válcované nosníky do č.12 dodatečně osazované do připravených otvorů</t>
  </si>
  <si>
    <t>t</t>
  </si>
  <si>
    <t>-1363989966</t>
  </si>
  <si>
    <t>VV</t>
  </si>
  <si>
    <t xml:space="preserve">"3x IPE 120 dl. 1500 mm - 5 ks"     238,5*0,001</t>
  </si>
  <si>
    <t xml:space="preserve">"3x IPE 120 dl. 1400 mm - 2 ks"       89,0*0,001</t>
  </si>
  <si>
    <t>Součet</t>
  </si>
  <si>
    <t>9</t>
  </si>
  <si>
    <t>317234410</t>
  </si>
  <si>
    <t>Vyzdívka mezi nosníky z cihel pálených na MC</t>
  </si>
  <si>
    <t>190433327</t>
  </si>
  <si>
    <t>Vodorovné konstrukce</t>
  </si>
  <si>
    <t>413232211</t>
  </si>
  <si>
    <t>Zazdívka zhlaví válcovaných nosníků v do 150 mm</t>
  </si>
  <si>
    <t>kus</t>
  </si>
  <si>
    <t>217005739</t>
  </si>
  <si>
    <t>Úpravy povrchů, podlahy a osazování výplní</t>
  </si>
  <si>
    <t>11</t>
  </si>
  <si>
    <t>632902221</t>
  </si>
  <si>
    <t>Příprava zatvrdlého povrchu betonových mazanin pro cementový potěr spojovacím můstkem</t>
  </si>
  <si>
    <t>-684633606</t>
  </si>
  <si>
    <t>632451107</t>
  </si>
  <si>
    <t>Cementový samonivelační potěr tl přes 15 do 20 mm</t>
  </si>
  <si>
    <t>1525746662</t>
  </si>
  <si>
    <t>P</t>
  </si>
  <si>
    <t>Poznámka k položce:_x000d_
 materiály dle přiložených technických listů</t>
  </si>
  <si>
    <t>13</t>
  </si>
  <si>
    <t>632451252</t>
  </si>
  <si>
    <t>Potěr cementový samonivelační litý C30 tl přes 35 do 40 mm</t>
  </si>
  <si>
    <t>169039404</t>
  </si>
  <si>
    <t>14</t>
  </si>
  <si>
    <t>632451253</t>
  </si>
  <si>
    <t>Potěr cementový samonivelační litý C30 tl přes 40 do 45 mm</t>
  </si>
  <si>
    <t>1077891138</t>
  </si>
  <si>
    <t>15</t>
  </si>
  <si>
    <t>632451254</t>
  </si>
  <si>
    <t>Potěr cementový samonivelační litý C30 tl přes 45 do 50 mm</t>
  </si>
  <si>
    <t>CS ÚRS 2024 01</t>
  </si>
  <si>
    <t>-103722189</t>
  </si>
  <si>
    <t>16</t>
  </si>
  <si>
    <t>632451293</t>
  </si>
  <si>
    <t>Příplatek k cementovému samonivelačnímu litému potěru C30 ZKD 5 mm tl přes 50 mm</t>
  </si>
  <si>
    <t>-778477051</t>
  </si>
  <si>
    <t>17</t>
  </si>
  <si>
    <t>631341115</t>
  </si>
  <si>
    <t>Mazanina tl přes 50 do 80 mm z betonu lehkého keramického LC 25/28</t>
  </si>
  <si>
    <t>-1253697158</t>
  </si>
  <si>
    <t>16,43*0,065</t>
  </si>
  <si>
    <t>18</t>
  </si>
  <si>
    <t>628632R105</t>
  </si>
  <si>
    <t xml:space="preserve">Oprava  žb desky stropu  reprofilační maltou</t>
  </si>
  <si>
    <t>584939550</t>
  </si>
  <si>
    <t>19</t>
  </si>
  <si>
    <t>985622311</t>
  </si>
  <si>
    <t>Spínání objektů - vložení a dodání táhla ze závitových tyčí D do 20 mm</t>
  </si>
  <si>
    <t>m</t>
  </si>
  <si>
    <t>-2066369054</t>
  </si>
  <si>
    <t>20</t>
  </si>
  <si>
    <t>M</t>
  </si>
  <si>
    <t>13611218</t>
  </si>
  <si>
    <t>plech ocelový hladký jakost S235JR tl 5mm tabule</t>
  </si>
  <si>
    <t>32</t>
  </si>
  <si>
    <t>898464651</t>
  </si>
  <si>
    <t>Poznámka k položce:_x000d_
Hmotnost 39,25 kg/m2</t>
  </si>
  <si>
    <t xml:space="preserve">"6x150x150 mm"       5,3*0,001</t>
  </si>
  <si>
    <t>953961113</t>
  </si>
  <si>
    <t>Kotva chemickým tmelem M 12 hl 110 mm do betonu, ŽB nebo kamene s vyvrtáním otvoru</t>
  </si>
  <si>
    <t>-218781473</t>
  </si>
  <si>
    <t>22</t>
  </si>
  <si>
    <t>612822001</t>
  </si>
  <si>
    <t xml:space="preserve">Akustickáí omítka  stropů tloušťky do 10 mm</t>
  </si>
  <si>
    <t>1733612544</t>
  </si>
  <si>
    <t>23</t>
  </si>
  <si>
    <t>612321111</t>
  </si>
  <si>
    <t>Vápenocementová omítka hrubá jednovrstvá zatřená vnitřních stěn nanášená ručně</t>
  </si>
  <si>
    <t>-1303621413</t>
  </si>
  <si>
    <t>24</t>
  </si>
  <si>
    <t>612321141</t>
  </si>
  <si>
    <t>Vápenocementová omítka štuková dvouvrstvá vnitřních stěn nanášená ručně</t>
  </si>
  <si>
    <t>316533449</t>
  </si>
  <si>
    <t>25</t>
  </si>
  <si>
    <t>632681115</t>
  </si>
  <si>
    <t>Vyspravení betonových podlah rychletuhnoucím polymerem vysprávka průměr přes 200 do 500 mm tl do 50 mm</t>
  </si>
  <si>
    <t>735878261</t>
  </si>
  <si>
    <t>26</t>
  </si>
  <si>
    <t>632683111</t>
  </si>
  <si>
    <t>Sešívání trhlin v betonových podlahách ocelovými sponkami ve vzdálenosti do 10 cm</t>
  </si>
  <si>
    <t>1656327208</t>
  </si>
  <si>
    <t>Ostatní konstrukce a práce, bourání</t>
  </si>
  <si>
    <t>27</t>
  </si>
  <si>
    <t>949101112</t>
  </si>
  <si>
    <t>Lešení pomocné pro objekty pozemních staveb s lešeňovou podlahou v přes 1,9 do 3,5 m zatížení do 150 kg/m2</t>
  </si>
  <si>
    <t>1064989814</t>
  </si>
  <si>
    <t>28</t>
  </si>
  <si>
    <t>962031011</t>
  </si>
  <si>
    <t>Bourání příček nebo přizdívek z cihel děrovaných tl do 100 mm</t>
  </si>
  <si>
    <t>1016819224</t>
  </si>
  <si>
    <t>29</t>
  </si>
  <si>
    <t>962031013</t>
  </si>
  <si>
    <t>Bourání příček nebo přizdívek z cihel děrovaných tl přes 100 do 150 mm</t>
  </si>
  <si>
    <t>45173312</t>
  </si>
  <si>
    <t>94,754+16,15</t>
  </si>
  <si>
    <t>30</t>
  </si>
  <si>
    <t>962032111</t>
  </si>
  <si>
    <t>Bourání zdiva z keramických děrovaných cihel na MVC do 1 m3</t>
  </si>
  <si>
    <t>-1927539345</t>
  </si>
  <si>
    <t>2,37+4,95++2,985</t>
  </si>
  <si>
    <t>31</t>
  </si>
  <si>
    <t>962086110</t>
  </si>
  <si>
    <t>Bourání pórobetonových příček nebo přizdívek tl do 100 mm</t>
  </si>
  <si>
    <t>-425957463</t>
  </si>
  <si>
    <t>965081213</t>
  </si>
  <si>
    <t>Bourání podlah z dlaždic keramických nebo xylolitových tl do 10 mm plochy přes 1 m2</t>
  </si>
  <si>
    <t>1631636285</t>
  </si>
  <si>
    <t>33</t>
  </si>
  <si>
    <t>965042141</t>
  </si>
  <si>
    <t>Bourání podkladů pod dlažby nebo mazanin betonových nebo z litého asfaltu tl do 100 mm pl přes 4 m2</t>
  </si>
  <si>
    <t>115353853</t>
  </si>
  <si>
    <t>34</t>
  </si>
  <si>
    <t>965045113</t>
  </si>
  <si>
    <t>Bourání potěrů cementových nebo pískocementových tl do 50 mm pl přes 4 m2</t>
  </si>
  <si>
    <t>-1732765904</t>
  </si>
  <si>
    <t>35</t>
  </si>
  <si>
    <t>968072455</t>
  </si>
  <si>
    <t>Vybourání kovových dveřních zárubní pl do 2 m2</t>
  </si>
  <si>
    <t>593279330</t>
  </si>
  <si>
    <t xml:space="preserve">"SD01"           0,6*1,97*9</t>
  </si>
  <si>
    <t xml:space="preserve">"SD02"           0,7*1,97*1</t>
  </si>
  <si>
    <t xml:space="preserve">"SD03"           0,8*1,97*22</t>
  </si>
  <si>
    <t>36</t>
  </si>
  <si>
    <t>968072456</t>
  </si>
  <si>
    <t>Vybourání kovových dveřních zárubní pl přes 2 m2</t>
  </si>
  <si>
    <t>1214202118</t>
  </si>
  <si>
    <t xml:space="preserve">"SD04"               1,45*1,97*3</t>
  </si>
  <si>
    <t>37</t>
  </si>
  <si>
    <t>968082016</t>
  </si>
  <si>
    <t>Vybourání plastových rámů oken včetně křídel plochy přes 1 do 2 m2</t>
  </si>
  <si>
    <t>-811098412</t>
  </si>
  <si>
    <t>SE 03</t>
  </si>
  <si>
    <t>2,02*1,01*3</t>
  </si>
  <si>
    <t>38</t>
  </si>
  <si>
    <t>968082022</t>
  </si>
  <si>
    <t>Vybourání plastových zárubní dveří plochy do 4 m2</t>
  </si>
  <si>
    <t>-1149242023</t>
  </si>
  <si>
    <t>1,41*1,97*2</t>
  </si>
  <si>
    <t>39</t>
  </si>
  <si>
    <t>9710816R01</t>
  </si>
  <si>
    <t>Vybourání podhledu z heraklitu tl do 50 mm</t>
  </si>
  <si>
    <t>-975880555</t>
  </si>
  <si>
    <t>40</t>
  </si>
  <si>
    <t>973031513</t>
  </si>
  <si>
    <t>Vysekání kapes ve zdivu cihelném na MV nebo MVC pro upevňovací prvky hl do 150 mm</t>
  </si>
  <si>
    <t>-231644260</t>
  </si>
  <si>
    <t>41</t>
  </si>
  <si>
    <t>978011191</t>
  </si>
  <si>
    <t>Otlučení (osekání) vnitřní vápenné nebo vápenocementové omítky stropů v rozsahu přes 50 do 100 %</t>
  </si>
  <si>
    <t>86963618</t>
  </si>
  <si>
    <t>42</t>
  </si>
  <si>
    <t>978013191</t>
  </si>
  <si>
    <t>Otlučení (osekání) vnitřní vápenné nebo vápenocementové omítky stěn v rozsahu přes 50 do 100 %</t>
  </si>
  <si>
    <t>899620956</t>
  </si>
  <si>
    <t>43</t>
  </si>
  <si>
    <t>978059541</t>
  </si>
  <si>
    <t>Odsekání a odebrání obkladů stěn z vnitřních obkládaček plochy přes 1 m2</t>
  </si>
  <si>
    <t>1973357800</t>
  </si>
  <si>
    <t>184,455</t>
  </si>
  <si>
    <t xml:space="preserve">"předpoklad odsekání druhé vrstvy obkladů"       184,455*0,7</t>
  </si>
  <si>
    <t>997</t>
  </si>
  <si>
    <t>Přesun sutě</t>
  </si>
  <si>
    <t>44</t>
  </si>
  <si>
    <t>997013113</t>
  </si>
  <si>
    <t>Vnitrostaveništní doprava suti a vybouraných hmot pro budovy v přes 9 do 12 m</t>
  </si>
  <si>
    <t>-797495973</t>
  </si>
  <si>
    <t>45</t>
  </si>
  <si>
    <t>997013501</t>
  </si>
  <si>
    <t>Odvoz suti a vybouraných hmot na skládku nebo meziskládku do 1 km se složením</t>
  </si>
  <si>
    <t>406517778</t>
  </si>
  <si>
    <t>46</t>
  </si>
  <si>
    <t>997013509</t>
  </si>
  <si>
    <t>Příplatek k odvozu suti a vybouraných hmot na skládku ZKD 1 km přes 1 km</t>
  </si>
  <si>
    <t>-1930184056</t>
  </si>
  <si>
    <t>47</t>
  </si>
  <si>
    <t>997013869</t>
  </si>
  <si>
    <t>Poplatek za uložení stavebního odpadu na recyklační skládce (skládkovné) ze směsí betonu, cihel a keramických výrobků kód odpadu 17 01 07</t>
  </si>
  <si>
    <t>322544698</t>
  </si>
  <si>
    <t>48</t>
  </si>
  <si>
    <t>997013871</t>
  </si>
  <si>
    <t>Poplatek za uložení stavebního odpadu na recyklační skládce (skládkovné) směsného stavebního a demoličního kód odpadu 17 09 04</t>
  </si>
  <si>
    <t>528821119</t>
  </si>
  <si>
    <t>998</t>
  </si>
  <si>
    <t>Přesun hmot</t>
  </si>
  <si>
    <t>49</t>
  </si>
  <si>
    <t>998021021</t>
  </si>
  <si>
    <t>Přesun hmot pro haly s nosnou kcí zděnou nebo monolitickou v do 20 m</t>
  </si>
  <si>
    <t>-271512987</t>
  </si>
  <si>
    <t>PSV</t>
  </si>
  <si>
    <t>Práce a dodávky PSV</t>
  </si>
  <si>
    <t>711</t>
  </si>
  <si>
    <t>Izolace proti vodě, vlhkosti a plynům</t>
  </si>
  <si>
    <t>50</t>
  </si>
  <si>
    <t>711111001</t>
  </si>
  <si>
    <t>Provedení izolace proti zemní vlhkosti vodorovné za studena nátěrem penetračním</t>
  </si>
  <si>
    <t>685389479</t>
  </si>
  <si>
    <t>51</t>
  </si>
  <si>
    <t>BRM.R5642</t>
  </si>
  <si>
    <t>ICOPAL VEDAG penetrační nátěr asfaltový 30 l</t>
  </si>
  <si>
    <t>litr</t>
  </si>
  <si>
    <t>1442297206</t>
  </si>
  <si>
    <t>Poznámka k položce:_x000d_
penetrační nátěr, rozpoštědlový, balení: 30 l</t>
  </si>
  <si>
    <t>52</t>
  </si>
  <si>
    <t>711141559</t>
  </si>
  <si>
    <t>Provedení izolace proti zemní vlhkosti pásy přitavením vodorovné NAIP</t>
  </si>
  <si>
    <t>-2009142693</t>
  </si>
  <si>
    <t>53</t>
  </si>
  <si>
    <t>62853003</t>
  </si>
  <si>
    <t>pás asfaltový natavitelný modifikovaný SBS s vložkou ze skleněné tkaniny a spalitelnou PE fólií nebo jemnozrnným minerálním posypem na horním povrchu tl 3,5mm</t>
  </si>
  <si>
    <t>-1958979848</t>
  </si>
  <si>
    <t>1,5*1,1655 'Přepočtené koeficientem množství</t>
  </si>
  <si>
    <t>54</t>
  </si>
  <si>
    <t>24551031</t>
  </si>
  <si>
    <t>stěrka hydroizolační třísložková cemento-polymerová proti zemní vlhkosti</t>
  </si>
  <si>
    <t>kg</t>
  </si>
  <si>
    <t>-2050900015</t>
  </si>
  <si>
    <t>55</t>
  </si>
  <si>
    <t>998711101</t>
  </si>
  <si>
    <t>Přesun hmot tonážní pro izolace proti vodě, vlhkosti a plynům v objektech v do 6 m</t>
  </si>
  <si>
    <t>1946105885</t>
  </si>
  <si>
    <t>713</t>
  </si>
  <si>
    <t>Izolace tepelné</t>
  </si>
  <si>
    <t>56</t>
  </si>
  <si>
    <t>713111127</t>
  </si>
  <si>
    <t>Montáž izolace tepelné spodem stropů lepením celoplošně rohoží, pásů, dílců, desek</t>
  </si>
  <si>
    <t>-1264687846</t>
  </si>
  <si>
    <t>57</t>
  </si>
  <si>
    <t>63152240</t>
  </si>
  <si>
    <t xml:space="preserve">deska  minerální akustická tl 20mm</t>
  </si>
  <si>
    <t>1501571782</t>
  </si>
  <si>
    <t>14,93*1,05 'Přepočtené koeficientem množství</t>
  </si>
  <si>
    <t>763</t>
  </si>
  <si>
    <t>Konstrukce suché výstavby</t>
  </si>
  <si>
    <t>58</t>
  </si>
  <si>
    <t>763111411</t>
  </si>
  <si>
    <t>SDK příčka tl 100 mm profil CW+UW 50 desky 2xA 12,5 s izolací EI 60 Rw do 51 dB</t>
  </si>
  <si>
    <t>-1184947115</t>
  </si>
  <si>
    <t>Poznámka k položce:_x000d_
NW-01a</t>
  </si>
  <si>
    <t>59</t>
  </si>
  <si>
    <t>763111414</t>
  </si>
  <si>
    <t>SDK příčka tl 125 mm profil CW+UW 75 desky 2xA 12,5 s izolací EI 60 Rw do 53 dB</t>
  </si>
  <si>
    <t>-517535093</t>
  </si>
  <si>
    <t>Poznámka k položce:_x000d_
NW-02a</t>
  </si>
  <si>
    <t>60</t>
  </si>
  <si>
    <t>763111417</t>
  </si>
  <si>
    <t>SDK příčka tl 150 mm profil CW+UW 100 desky 2xA 12,5 s izolací EI 60 Rw do 56 dB</t>
  </si>
  <si>
    <t>-1923779636</t>
  </si>
  <si>
    <t xml:space="preserve">"NW-03a - výška 2600 mm"                             36,588</t>
  </si>
  <si>
    <t xml:space="preserve">"NW-03b - výška 4250 mm"                             15,268</t>
  </si>
  <si>
    <t>61</t>
  </si>
  <si>
    <t>763111437</t>
  </si>
  <si>
    <t>SDK příčka tl 150 mm profil CW+UW 100 desky 2xH2 12,5 s izolací EI 60 Rw do 56 dB</t>
  </si>
  <si>
    <t>-1836230005</t>
  </si>
  <si>
    <t xml:space="preserve">"NW-03c - výška 4250 mm ke stropu"          26,900</t>
  </si>
  <si>
    <t xml:space="preserve">"NW-03d - výška 2600 mm ke stropu"         10,746+15,33</t>
  </si>
  <si>
    <t>62</t>
  </si>
  <si>
    <t>7631113R42</t>
  </si>
  <si>
    <t xml:space="preserve">Nad HPL dvířky bude proveden SDK kastlík z voděodolné desky SDK H2  pro zakrytí VZT potrubí“   -- m.č..1.56 </t>
  </si>
  <si>
    <t>2104580654</t>
  </si>
  <si>
    <t>63</t>
  </si>
  <si>
    <t>763121411</t>
  </si>
  <si>
    <t>SDK stěna předsazená tl 62,5 mm profil CW+UW 50 deska 1xA 12,5 bez izolace EI 15</t>
  </si>
  <si>
    <t>-323535888</t>
  </si>
  <si>
    <t>Poznámka k položce:_x000d_
čílko nad vstupním zádveřím</t>
  </si>
  <si>
    <t>64</t>
  </si>
  <si>
    <t>763121426</t>
  </si>
  <si>
    <t>SDK stěna předsazená tl 112,5 mm profil CW+UW 100 deska 1xH2 12,5 bez izolace EI 15</t>
  </si>
  <si>
    <t>69132827</t>
  </si>
  <si>
    <t xml:space="preserve">Poznámka k položce:_x000d_
v rámci výstavby lze očekávat určité množství drobných sádrokartonových prací jako jsou různé kastlíky pro zakrytí kolen potrubí, armatur apod. </t>
  </si>
  <si>
    <t>65</t>
  </si>
  <si>
    <t>763131491</t>
  </si>
  <si>
    <t>SDK podhled deska 1x akustická s izolací dvouvrstvá spodní kce profil CD+UD REI 90 Rw 60 dB</t>
  </si>
  <si>
    <t>-1934478598</t>
  </si>
  <si>
    <t>66</t>
  </si>
  <si>
    <t>763172352</t>
  </si>
  <si>
    <t>Montáž dvířek revizních jednoplášťových SDK kcí vel. 300 x 300 mm pro podhledy</t>
  </si>
  <si>
    <t>-890393170</t>
  </si>
  <si>
    <t>67</t>
  </si>
  <si>
    <t>59030711</t>
  </si>
  <si>
    <t>dvířka revizní jednokřídlá s automatickým zámkem 300x300mm</t>
  </si>
  <si>
    <t>-1357139081</t>
  </si>
  <si>
    <t>68</t>
  </si>
  <si>
    <t>7634111R01</t>
  </si>
  <si>
    <t>HPL dělící příčka (0,60+1D/2,03), NZ03 - m.č.1.52 - umyvárna, WC muži_dělící příčka u umyvadla_délka 500 mm, výška 2030 mm</t>
  </si>
  <si>
    <t>319996303</t>
  </si>
  <si>
    <t>Poznámka k položce:_x000d_
WC kabina / dělící příčky / převlékací kabiny _x000d_
Provedení kabiny z materiálu HPL - kompaktní deska tl. 12 mm s povrchovou úpravou melamin. Jedná se o vysoce odolný materiál vůči vodě, chemikáliím a mechanickému zatížení, využívaný pro velmi zatížené a frekventované prostory._x000d_
Nosné prvky, stabilizační hrazda a "U" profil pro spojení čelní stěny a příčky a kotvení čelní stěny a příčky na stěnu, systémové hliníkové prvky s povrchovou úpravou elox. Dveře kabiny jsou osazeny sestavou závěsů a knoflíků, rozetou a ukazatelem volno/ obsazeno s nouzovým otevíráním v provedení nerez (není použita klasická klika). Nohy kabiny jsou výškově stavitelné v provedení nerez. Standardní výška kabin včetně noh je 203 cm. Barva HPL materiálu dle výběru z_x000d_
unibarev</t>
  </si>
  <si>
    <t>69</t>
  </si>
  <si>
    <t>7634111R02</t>
  </si>
  <si>
    <t>HPL dělící příčka (0,60+1D/2,03), NZ09 - m.č.1.46 - umyvárna,WC ženy_dělící příčka u umyvadla_délka 500 mm, výška 2030 mm</t>
  </si>
  <si>
    <t>-809594873</t>
  </si>
  <si>
    <t>70</t>
  </si>
  <si>
    <t>7634111R03</t>
  </si>
  <si>
    <t>HPL dělící příčka (0,60+1D/2,03), NZ13 - m.č.1.19 - umyvárna, WC muži_dělící příčka u umyvadla_délka 500 mm, výška 2030 mm</t>
  </si>
  <si>
    <t>-1747395046</t>
  </si>
  <si>
    <t>71</t>
  </si>
  <si>
    <t>7634111R04</t>
  </si>
  <si>
    <t>HPL dělící příčka 1,50+1D/2,03), NZ01 - m.č.1.51 - šatna muži_dělící příčka u skříněk_délka 1500 mm, výška 2030 mm- jako skříńky</t>
  </si>
  <si>
    <t>1013701093</t>
  </si>
  <si>
    <t>72</t>
  </si>
  <si>
    <t>7634111R05</t>
  </si>
  <si>
    <t>HPL dělící příčka 1,50+1D/2,03), NZ06 - m.č.1.56 - sprchy muži_dělící příčka u sprch_délka 1500 mm, výška 2030 mm</t>
  </si>
  <si>
    <t>1553101378</t>
  </si>
  <si>
    <t>73</t>
  </si>
  <si>
    <t>7634111R06</t>
  </si>
  <si>
    <t>HPL dělící příčka 1,50+1D/2,03), NZ07 - m.č.1.45 - šatna ženy_dělící příčka u skříněk_délka 1500 mm, výška 2030 mm- jako skříńky</t>
  </si>
  <si>
    <t>-1418988204</t>
  </si>
  <si>
    <t>74</t>
  </si>
  <si>
    <t>7634111R07</t>
  </si>
  <si>
    <t>HPL dělící příčka 1,50+1D/2,03), NZ12 - m.č.1.50 - sprchy ženy_dělící příčka u sprch_délka 1500 mm, výška 2030 mm</t>
  </si>
  <si>
    <t>552442306</t>
  </si>
  <si>
    <t>75</t>
  </si>
  <si>
    <t>7634111R08</t>
  </si>
  <si>
    <t>HPL dělící příčka (0,80+1D/2,03), NZ16 - m.č.1.23 - sprchy muži_dělící příčka u sprch_délka 800 mm, výška 2030 mm</t>
  </si>
  <si>
    <t>2033327345</t>
  </si>
  <si>
    <t>76</t>
  </si>
  <si>
    <t>7634111R09</t>
  </si>
  <si>
    <t>HPL dělící příčka (0,80+1D/2,03), NZ17 - m.č.1.27 - WC ženy_dělící příčka u umyvadla_délka 800 mm, výška 2030 mm</t>
  </si>
  <si>
    <t>-2009509862</t>
  </si>
  <si>
    <t>77</t>
  </si>
  <si>
    <t>7634111R10</t>
  </si>
  <si>
    <t>HPL dělící příčka (0,80+1D/2,03), NZ20 - m.č.1.28 - sprchy ženy_dělící příčka u sprch_délka 800 mm, výška 2030 mm</t>
  </si>
  <si>
    <t>-682649866</t>
  </si>
  <si>
    <t>78</t>
  </si>
  <si>
    <t>7634111R11</t>
  </si>
  <si>
    <t>HPL 1kabina, kování nerez (2,05+1D/2,03) - NZ04 - m.č.1.53 - WC invalidé, muži - posuvné dveře</t>
  </si>
  <si>
    <t>-2016038681</t>
  </si>
  <si>
    <t>79</t>
  </si>
  <si>
    <t>7634111R12</t>
  </si>
  <si>
    <t>HPL 1kabina, kování nerez (2,16+1D/2,03) - NZ10 - m.č.1.47 - WC invalidé,ženy - posuvné dveře</t>
  </si>
  <si>
    <t>2116590518</t>
  </si>
  <si>
    <t>80</t>
  </si>
  <si>
    <t>7634111R13</t>
  </si>
  <si>
    <t xml:space="preserve">HPL 1kabina rohová, kování nerez (2,20+1*1,68+1D/2,03) - NZ02 - m.č.1.51 - šatna  muži - převlékací kabina vč. lavičky</t>
  </si>
  <si>
    <t>484279877</t>
  </si>
  <si>
    <t>81</t>
  </si>
  <si>
    <t>7634111R14</t>
  </si>
  <si>
    <t xml:space="preserve">HPL 1kabina rohová, kování nerez (2,20+1*1,68+1D/2,03) - NZ08 - m.č.1.45 - šatna  ženy - převlékací kabina vč. lavičky</t>
  </si>
  <si>
    <t>1666431290</t>
  </si>
  <si>
    <t>82</t>
  </si>
  <si>
    <t>7634111R15</t>
  </si>
  <si>
    <t>HPL 3kabina, kování nerez (2,58+2*1,61+3D/2,03), NZ05 - m.č.1.52 - umyvárna, WC muži</t>
  </si>
  <si>
    <t>-933412249</t>
  </si>
  <si>
    <t>83</t>
  </si>
  <si>
    <t>7634111R16</t>
  </si>
  <si>
    <t>HPL 3kabina, kování nerez (2,73+2*1,61+3D/2,03), NZ11 - m.č.1.46 - umyvárna, WC ženy</t>
  </si>
  <si>
    <t>93228357</t>
  </si>
  <si>
    <t>84</t>
  </si>
  <si>
    <t>7634111R17</t>
  </si>
  <si>
    <t xml:space="preserve">HPL 3kabina, kování nerez (3,58+2*1,63+3D/2,03), NZ14 +15 - m.č.1.19 -  WC muži</t>
  </si>
  <si>
    <t>1776140519</t>
  </si>
  <si>
    <t>85</t>
  </si>
  <si>
    <t>7634111R18</t>
  </si>
  <si>
    <t xml:space="preserve">HPL 4kabina, kování nerez (4,40+3*1,80+4D/2,03), NZ18 + NZ19 - m.č.1.27 -  WC ženy</t>
  </si>
  <si>
    <t>-876744996</t>
  </si>
  <si>
    <t>86</t>
  </si>
  <si>
    <t>7634R31R19</t>
  </si>
  <si>
    <t>soubor</t>
  </si>
  <si>
    <t>560753678</t>
  </si>
  <si>
    <t>766</t>
  </si>
  <si>
    <t>Konstrukce truhlářské</t>
  </si>
  <si>
    <t>87</t>
  </si>
  <si>
    <t>553413R01a</t>
  </si>
  <si>
    <t xml:space="preserve">Dveře jednokřídlé  interierové  HPL 800x1970mm P,plné, lakované barvou, otočné, skrytý samozavírač, rozetové kování;_klika/paniková klika / hrazda vč.Al zárubně komaxit   vč. montáže a dopravy ND01</t>
  </si>
  <si>
    <t>-1048685429</t>
  </si>
  <si>
    <t>88</t>
  </si>
  <si>
    <t>553413R01</t>
  </si>
  <si>
    <t xml:space="preserve">Dveře jednokřídlé  interierové HPL 800x1970mm L,prosklené, bezpečnostní sklo; pískovaná folie / grafický polep,lakované barvou, otočné, rozetové kování;_klika/paniková klika / hrazda vč.Al zárubně komaxit vč. montáže a dopravy  ND01</t>
  </si>
  <si>
    <t>220397699</t>
  </si>
  <si>
    <t>89</t>
  </si>
  <si>
    <t>553413R02</t>
  </si>
  <si>
    <t xml:space="preserve">Dveře jednokřídlé  interierové  HPL 800x1970mm P,prosklené, bezpečnostní sklo; pískovaná folie / grafický polep,lakované barvou, otočné, skrytý samozavírač, rozetové kování;_klika/paniková klika / hrazda vč.Al zárubně komaxit   vč. montáže a dopravy ND01</t>
  </si>
  <si>
    <t>1269571415</t>
  </si>
  <si>
    <t>90</t>
  </si>
  <si>
    <t>553413R03</t>
  </si>
  <si>
    <t xml:space="preserve">Dveře jednokřídlé  interierové HPL 900x1970mm L,P prosklené, bezpečnostní sklo; pískovaná folie / grafický polep,lakované barvou, otočné, rozetové kování;_klika/paniková klika / hrazda vč.Al zárubně komaxit  vč. montáže a dopravy  ND02</t>
  </si>
  <si>
    <t>-1121157323</t>
  </si>
  <si>
    <t>91</t>
  </si>
  <si>
    <t>553413R04a</t>
  </si>
  <si>
    <t xml:space="preserve">Dveře jednokřídlé  interierové HPL 900x1970mm L,P prosklené, bezpečnostní sklo; pískovaná folie / grafický polep,lakované barvou, otočné, skrytý samozavírač, rozetové kování;_klika/paniková klika / hrazda vč.Al zárubně komaxit  vč. montáže a dopravy ND02</t>
  </si>
  <si>
    <t>-1605612786</t>
  </si>
  <si>
    <t>92</t>
  </si>
  <si>
    <t>553413R08</t>
  </si>
  <si>
    <t xml:space="preserve">Dveře jednokřídlé  interierové  HPL 900x1970mm L,plné, lakované barvou, otočné,  rozetové kování;_koule vč.Al zárubně komaxit  vč. montáže a dopravy  ND03</t>
  </si>
  <si>
    <t>-577806979</t>
  </si>
  <si>
    <t>93</t>
  </si>
  <si>
    <t>553413R09</t>
  </si>
  <si>
    <t xml:space="preserve">Dveře jednokřídlé  interierové HPL1000x1970mm L,prosklené, bezpečnostní sklo; pískovaná folie / grafický polep,lakované barvou, otočné, rozetové kování;_klika/paniková klika / hrazda vč.ocelové zárubně  vč. montáže a dopravy ND04</t>
  </si>
  <si>
    <t>-1721130106</t>
  </si>
  <si>
    <t>94</t>
  </si>
  <si>
    <t>553413R10</t>
  </si>
  <si>
    <t xml:space="preserve">Dveře jednokřídlé HPL 900x1970mm L,P plné,lakované barvou, posuvné do pouzdra, kování_mušle pro posuvné dveře vč.ocelové zárubně  vč. montáže a dopravy  ND05</t>
  </si>
  <si>
    <t>2004149754</t>
  </si>
  <si>
    <t>95</t>
  </si>
  <si>
    <t>553413R13</t>
  </si>
  <si>
    <t xml:space="preserve">Dveře jednokřídlé  950x1970mm P,L, prosklené, bezpečnostní sklo; pískovaná folie / grafický polep, lakované barvou, posuvné automatické, motorické s pohybovým radarem, vč.zárubně-hliníkový profil,  vč. montáže a dopravy ND06</t>
  </si>
  <si>
    <t>-1312468758</t>
  </si>
  <si>
    <t>96</t>
  </si>
  <si>
    <t>553413R14</t>
  </si>
  <si>
    <t xml:space="preserve">Dveře dvoukřídlové  posuvné automatické, motorické s pohybovým radarem 1600x1970mm ,prosklené, izolační dvojsklo, bezpečnostní sklo; pískovaná folie / grafický polep,lakované barvou, elektromechanický zámek, vč.zárubně Al profil  vč.montáže a dopravy NE01</t>
  </si>
  <si>
    <t>1698200472</t>
  </si>
  <si>
    <t>Poznámka k položce:_x000d_
součást vstupního portálu</t>
  </si>
  <si>
    <t>97</t>
  </si>
  <si>
    <t>553413R15</t>
  </si>
  <si>
    <t xml:space="preserve">Dveře jednokřídlé  900x1970mm P,Izolační dvojsklo, bezpečnostní sklo; pískovaná folie / grafický polep, lakované barvou, otočné, rozetové kování; paniková funkce kliky / hrazda, vč.zárubně-Al profil, vč. montáže a dopravy  NE02</t>
  </si>
  <si>
    <t>2063458432</t>
  </si>
  <si>
    <t>98</t>
  </si>
  <si>
    <t>553413R16</t>
  </si>
  <si>
    <t xml:space="preserve">Fixní  900x2020mm ,Izolační trojsklo, bezpečnostní sklo; pískovaná folie / grafický polep, lakované barvou, bez zámku, vč.zárubně-Al profil, vč. montáže a dopravy NE03</t>
  </si>
  <si>
    <t>1673597230</t>
  </si>
  <si>
    <t>767</t>
  </si>
  <si>
    <t>Konstrukce zámečnické</t>
  </si>
  <si>
    <t>99</t>
  </si>
  <si>
    <t>767531215</t>
  </si>
  <si>
    <t>Montáž vstupních kovových nebo plastových rohoží čisticích zón plochy přes 2 m2</t>
  </si>
  <si>
    <t>772649625</t>
  </si>
  <si>
    <t>100</t>
  </si>
  <si>
    <t>69752110</t>
  </si>
  <si>
    <t>rohož textilní provedení PA, hustý povrch, jemné dočištění</t>
  </si>
  <si>
    <t>-199340961</t>
  </si>
  <si>
    <t>101</t>
  </si>
  <si>
    <t>69752070</t>
  </si>
  <si>
    <t>rohož vstupní provedení umělohmotné profily se silon. Kartáčky</t>
  </si>
  <si>
    <t>1741367934</t>
  </si>
  <si>
    <t>102</t>
  </si>
  <si>
    <t>767995111</t>
  </si>
  <si>
    <t>Montáž atypických zámečnických konstrukcí hmotnosti přes 3 do 5 kg</t>
  </si>
  <si>
    <t>-89414542</t>
  </si>
  <si>
    <t>103</t>
  </si>
  <si>
    <t>13010420</t>
  </si>
  <si>
    <t>úhelník ocelový rovnostranný jakost S235JR (11 375) 50x50x5mm</t>
  </si>
  <si>
    <t>1141361330</t>
  </si>
  <si>
    <t>Poznámka k položce:_x000d_
Hmotnost: 4,03 kg/m</t>
  </si>
  <si>
    <t>104</t>
  </si>
  <si>
    <t>14550138</t>
  </si>
  <si>
    <t>profil ocelový svařovaný jakost S235 průřez obdelníkový 50x30x3mm</t>
  </si>
  <si>
    <t>1039841784</t>
  </si>
  <si>
    <t>Poznámka k položce:_x000d_
Hmotnost: 3,55 kg/m</t>
  </si>
  <si>
    <t>105</t>
  </si>
  <si>
    <t>13611220</t>
  </si>
  <si>
    <t>plech ocelový hladký jakost S235JR tl 8mm tabule</t>
  </si>
  <si>
    <t>252643075</t>
  </si>
  <si>
    <t>Poznámka k položce:_x000d_
Hmotnost 47,1 kg/m2</t>
  </si>
  <si>
    <t xml:space="preserve">"4 ks 80x80 mm"                1,6*0,001</t>
  </si>
  <si>
    <t>106</t>
  </si>
  <si>
    <t>136112R06</t>
  </si>
  <si>
    <t>Spojovací materiál + prořez</t>
  </si>
  <si>
    <t>1678576295</t>
  </si>
  <si>
    <t xml:space="preserve">"přídavek na svary 2%"                          10,00*0,001</t>
  </si>
  <si>
    <t xml:space="preserve">"spojovací materiál + prořez 8%"       39,00*0,001</t>
  </si>
  <si>
    <t>107</t>
  </si>
  <si>
    <t>7671618R35</t>
  </si>
  <si>
    <t xml:space="preserve">Demontáž zábradlí kolem venkovní rampy </t>
  </si>
  <si>
    <t>-1041822671</t>
  </si>
  <si>
    <t>108</t>
  </si>
  <si>
    <t>7678931R32</t>
  </si>
  <si>
    <t xml:space="preserve">Montáž  a dodávka zábradlí na venkovní rampě a schodech - bezpečnostní celoskleněné zábradlí z vrstveného kaleného skla s nerezovým madlem</t>
  </si>
  <si>
    <t>-630279220</t>
  </si>
  <si>
    <t>109</t>
  </si>
  <si>
    <t>998767101</t>
  </si>
  <si>
    <t>Přesun hmot tonážní pro zámečnické konstrukce v objektech v do 6 m</t>
  </si>
  <si>
    <t>1211750507</t>
  </si>
  <si>
    <t>771</t>
  </si>
  <si>
    <t>Podlahy z dlaždic</t>
  </si>
  <si>
    <t>110</t>
  </si>
  <si>
    <t>771121011</t>
  </si>
  <si>
    <t>Nátěr penetrační na podlahu</t>
  </si>
  <si>
    <t>-413221062</t>
  </si>
  <si>
    <t>111</t>
  </si>
  <si>
    <t>771151014</t>
  </si>
  <si>
    <t>Samonivelační stěrka podlah pevnosti 20 MPa tl přes 8 do 10 mm</t>
  </si>
  <si>
    <t>-705151244</t>
  </si>
  <si>
    <t xml:space="preserve">"NF03+04"    14,93+1,5</t>
  </si>
  <si>
    <t>112</t>
  </si>
  <si>
    <t>771591112</t>
  </si>
  <si>
    <t>Izolace pod dlažbu nátěrem nebo stěrkou ve dvou vrstvách</t>
  </si>
  <si>
    <t>-1095839070</t>
  </si>
  <si>
    <t>531,15+(342,20+128,00)*0,1+1,5</t>
  </si>
  <si>
    <t>113</t>
  </si>
  <si>
    <t>771574424</t>
  </si>
  <si>
    <t>Montáž podlah keramických hladkých lepených cementovým flexibilním lepidlem přes 85 do 100 ks/m2</t>
  </si>
  <si>
    <t>1004654517</t>
  </si>
  <si>
    <t xml:space="preserve">"dlažba červená"         423,17</t>
  </si>
  <si>
    <t>114</t>
  </si>
  <si>
    <t>59761109</t>
  </si>
  <si>
    <t>dlažba keramická slinutá mrazuvzdorná R10/B povrch hladký/matný tl do 10mm přes 85 do 100ks/m2</t>
  </si>
  <si>
    <t>-705544195</t>
  </si>
  <si>
    <t>423,17*1,05 'Přepočtené koeficientem množství</t>
  </si>
  <si>
    <t>115</t>
  </si>
  <si>
    <t>771474112</t>
  </si>
  <si>
    <t>Montáž soklů z dlaždic keramických rovných lepených cementovým flexibilním lepidlem v přes 65 do 90 mm</t>
  </si>
  <si>
    <t>-1797944525</t>
  </si>
  <si>
    <t>116</t>
  </si>
  <si>
    <t>5976119R02</t>
  </si>
  <si>
    <t>sokl keramický mrazuvzdorný s požlábkem povrch hladký/matný</t>
  </si>
  <si>
    <t>-975881161</t>
  </si>
  <si>
    <t xml:space="preserve">"červená dlažba CB"             342,2*1,05</t>
  </si>
  <si>
    <t>117</t>
  </si>
  <si>
    <t>597612R32</t>
  </si>
  <si>
    <t>roh vnější a vnitřní keramický</t>
  </si>
  <si>
    <t>879900294</t>
  </si>
  <si>
    <t xml:space="preserve">"červená dlažba-CBI vnitřní roh 128 ks, CBO vnější roh 104 ks"              (128+104)*1,02</t>
  </si>
  <si>
    <t>118</t>
  </si>
  <si>
    <t>771574444</t>
  </si>
  <si>
    <t>Montáž podlah keramických reliéfních nebo z dekorů lepených cementovým flexibilním lepidlem přes 85 do 100 ks/m2</t>
  </si>
  <si>
    <t>-515608784</t>
  </si>
  <si>
    <t>119</t>
  </si>
  <si>
    <t>59761261</t>
  </si>
  <si>
    <t>dlažba keramická slinutá mrazuvzdorná R11/C povrch reliéfní/matný tl přes 10 do 15mm přes 22 do 25ks/m2</t>
  </si>
  <si>
    <t>1388002835</t>
  </si>
  <si>
    <t>122,91*1,05 'Přepočtené koeficientem množství</t>
  </si>
  <si>
    <t>120</t>
  </si>
  <si>
    <t>1630198301</t>
  </si>
  <si>
    <t>121</t>
  </si>
  <si>
    <t>1208585030</t>
  </si>
  <si>
    <t xml:space="preserve">"žlutá dlažba SB"             120,60*1,05</t>
  </si>
  <si>
    <t>122</t>
  </si>
  <si>
    <t>597612R33</t>
  </si>
  <si>
    <t>-671054947</t>
  </si>
  <si>
    <t xml:space="preserve">"žlutá dlažba SBI vnitřní roh 37 ks, SBO vnější roh 6 ks"              (37+6)*1,02</t>
  </si>
  <si>
    <t>123</t>
  </si>
  <si>
    <t>771591116</t>
  </si>
  <si>
    <t>Podlahy - dokončovací práce spárování epoxidem</t>
  </si>
  <si>
    <t>-341971227</t>
  </si>
  <si>
    <t>Poznámka k položce:_x000d_
bude použita speciální spárovací hmota na bázi epoxidu, dle technických listů.</t>
  </si>
  <si>
    <t>124</t>
  </si>
  <si>
    <t>998771101</t>
  </si>
  <si>
    <t>Přesun hmot tonážní pro podlahy z dlaždic v objektech v do 6 m</t>
  </si>
  <si>
    <t>864693398</t>
  </si>
  <si>
    <t>772</t>
  </si>
  <si>
    <t>Podlahy z kamene</t>
  </si>
  <si>
    <t>125</t>
  </si>
  <si>
    <t>7722313R31</t>
  </si>
  <si>
    <t>Původní žulové schodišťové stupně přesunuty do nové pozice - v líci se stávající rampou</t>
  </si>
  <si>
    <t>kpl</t>
  </si>
  <si>
    <t>1322130647</t>
  </si>
  <si>
    <t xml:space="preserve">"k přesunu  schodů dle potřeby odkop +  beton.podklad +rozebrat zámkovou dlažbu " 1</t>
  </si>
  <si>
    <t>126</t>
  </si>
  <si>
    <t>772521250</t>
  </si>
  <si>
    <t>Kladení dlažby z kamene z pravoúhlých desek a dlaždic lepených tl přes 30 do 50 mm</t>
  </si>
  <si>
    <t>-184790130</t>
  </si>
  <si>
    <t>127</t>
  </si>
  <si>
    <t>58381139</t>
  </si>
  <si>
    <t>deska dlažební broušená žula 600x600mm tl 50mm</t>
  </si>
  <si>
    <t>1340580308</t>
  </si>
  <si>
    <t>18,6*1,05 'Přepočtené koeficientem množství</t>
  </si>
  <si>
    <t>128</t>
  </si>
  <si>
    <t>772991111</t>
  </si>
  <si>
    <t>Penetrace podkladu dlažby z kamene</t>
  </si>
  <si>
    <t>676614071</t>
  </si>
  <si>
    <t>129</t>
  </si>
  <si>
    <t>772991115</t>
  </si>
  <si>
    <t>Spárování kamenných dlažeb silikonem</t>
  </si>
  <si>
    <t>-1896899503</t>
  </si>
  <si>
    <t>130</t>
  </si>
  <si>
    <t>772991422</t>
  </si>
  <si>
    <t>Impregnační nátěr nově položených kamenných dlažeb včetně základní čištění dvouvrstvý</t>
  </si>
  <si>
    <t>-1602100229</t>
  </si>
  <si>
    <t>131</t>
  </si>
  <si>
    <t>998772101</t>
  </si>
  <si>
    <t>Přesun hmot tonážní pro podlahy z kamene v objektech v do 6 m</t>
  </si>
  <si>
    <t>634212751</t>
  </si>
  <si>
    <t>781</t>
  </si>
  <si>
    <t>Dokončovací práce - obklady</t>
  </si>
  <si>
    <t>132</t>
  </si>
  <si>
    <t>781121011</t>
  </si>
  <si>
    <t>Nátěr penetrační na stěnu</t>
  </si>
  <si>
    <t>1622998510</t>
  </si>
  <si>
    <t>133</t>
  </si>
  <si>
    <t>781131112</t>
  </si>
  <si>
    <t>Izolace pod obklad nátěrem nebo stěrkou ve dvou vrstvách</t>
  </si>
  <si>
    <t>1280895647</t>
  </si>
  <si>
    <t>134</t>
  </si>
  <si>
    <t>781472224</t>
  </si>
  <si>
    <t>Montáž obkladů keramických hladkých lepených cementovým flexibilním lepidlem přes 85 do 100 ks/m2</t>
  </si>
  <si>
    <t>-1626822080</t>
  </si>
  <si>
    <t>135</t>
  </si>
  <si>
    <t>5976115R01</t>
  </si>
  <si>
    <t>dlažba keramická slinutá mrazuvzdorná povrch hladký/matný tl do 10mm přes 85 do 100ks/m2</t>
  </si>
  <si>
    <t>1902171313</t>
  </si>
  <si>
    <t>299,65*1,05</t>
  </si>
  <si>
    <t>136</t>
  </si>
  <si>
    <t>597612R30</t>
  </si>
  <si>
    <t xml:space="preserve">roh vnitřní  a vnější keramický</t>
  </si>
  <si>
    <t>-1782853381</t>
  </si>
  <si>
    <t>1050*1,05</t>
  </si>
  <si>
    <t>137</t>
  </si>
  <si>
    <t>781492311</t>
  </si>
  <si>
    <t>Montáž profilů rohových lepených flexibilním cementovým rychletuhnoucím lepidlem</t>
  </si>
  <si>
    <t>1808816802</t>
  </si>
  <si>
    <t>"rohové lišty kolem oken v m.č. 1.28 - paarapet, ostění, nadpraží" 2,6*2+2*2+0,6*4</t>
  </si>
  <si>
    <t>138</t>
  </si>
  <si>
    <t>28342001</t>
  </si>
  <si>
    <t>lišta ukončovací z PVC 8mm</t>
  </si>
  <si>
    <t>1808713857</t>
  </si>
  <si>
    <t>11,6*1,05 'Přepočtené koeficientem množství</t>
  </si>
  <si>
    <t>139</t>
  </si>
  <si>
    <t>781495116</t>
  </si>
  <si>
    <t>Spárování vnitřních obkladů epoxidem</t>
  </si>
  <si>
    <t>-1144453098</t>
  </si>
  <si>
    <t>140</t>
  </si>
  <si>
    <t>998781101</t>
  </si>
  <si>
    <t>Přesun hmot tonážní pro obklady keramické v objektech v do 6 m</t>
  </si>
  <si>
    <t>-1458123777</t>
  </si>
  <si>
    <t>782</t>
  </si>
  <si>
    <t>Dokončovací práce - obklady z kamene</t>
  </si>
  <si>
    <t>141</t>
  </si>
  <si>
    <t>782131113</t>
  </si>
  <si>
    <t>Montáž obkladu stěn z pravoúhlých desek z tvrdého kamene do malty tl přes 30 do 50 mm</t>
  </si>
  <si>
    <t>1988065584</t>
  </si>
  <si>
    <t>142</t>
  </si>
  <si>
    <t>58382175</t>
  </si>
  <si>
    <t>deska obkladová tryskaná žula tl 50mm do 0,24m2</t>
  </si>
  <si>
    <t>-1891435515</t>
  </si>
  <si>
    <t>8,65*1,05 'Přepočtené koeficientem množství</t>
  </si>
  <si>
    <t>143</t>
  </si>
  <si>
    <t>998782101</t>
  </si>
  <si>
    <t>Přesun hmot tonážní pro obklady kamenné v objektech v do 6 m</t>
  </si>
  <si>
    <t>835577094</t>
  </si>
  <si>
    <t>783</t>
  </si>
  <si>
    <t>Dokončovací práce - nátěry</t>
  </si>
  <si>
    <t>144</t>
  </si>
  <si>
    <t>783606861</t>
  </si>
  <si>
    <t>Odstranění nátěrů z potrubí DN do 50 mm obroušením</t>
  </si>
  <si>
    <t>-1214692699</t>
  </si>
  <si>
    <t>145</t>
  </si>
  <si>
    <t>783606866</t>
  </si>
  <si>
    <t>Odstranění nátěrů z potrubí přes DN 50 do DN 100 mm obroušením</t>
  </si>
  <si>
    <t>602860169</t>
  </si>
  <si>
    <t>146</t>
  </si>
  <si>
    <t>783634551</t>
  </si>
  <si>
    <t>Základní jednonásobný epoxidový nátěr potrubí DN do 50 mm</t>
  </si>
  <si>
    <t>-1015166448</t>
  </si>
  <si>
    <t>147</t>
  </si>
  <si>
    <t>783637611</t>
  </si>
  <si>
    <t>Krycí dvojnásobný epoxidový nátěr potrubí DN do 50 mm</t>
  </si>
  <si>
    <t>-10811740</t>
  </si>
  <si>
    <t>148</t>
  </si>
  <si>
    <t>783637R08</t>
  </si>
  <si>
    <t>Veškeré viditelné rozvody VZT a UT, které vedou pod stropy budou zbaveny stávajících nátěrů a nově natřeny barvou v bílé matné barvě</t>
  </si>
  <si>
    <t>hod</t>
  </si>
  <si>
    <t>-1632745070</t>
  </si>
  <si>
    <t>149</t>
  </si>
  <si>
    <t>783801201</t>
  </si>
  <si>
    <t>Obroušení omítek před provedením nátěru</t>
  </si>
  <si>
    <t>967047038</t>
  </si>
  <si>
    <t>150</t>
  </si>
  <si>
    <t>783813131</t>
  </si>
  <si>
    <t>Penetrační syntetický nátěr hladkých, tenkovrstvých zrnitých a štukových omítek</t>
  </si>
  <si>
    <t>-103170153</t>
  </si>
  <si>
    <t>151</t>
  </si>
  <si>
    <t>783817421</t>
  </si>
  <si>
    <t>Krycí dvojnásobný nátěr latexem hladkých, zrnitých tenkovrstvých nebo štukových omítek</t>
  </si>
  <si>
    <t>-1057179526</t>
  </si>
  <si>
    <t>Poznámka k položce:_x000d_
 latexová barva dle technického listu v příloze</t>
  </si>
  <si>
    <t>784</t>
  </si>
  <si>
    <t>Dokončovací práce - malby a tapety</t>
  </si>
  <si>
    <t>152</t>
  </si>
  <si>
    <t>784181103</t>
  </si>
  <si>
    <t>Základní akrylátová jednonásobná bezbarvá penetrace podkladu v místnostech v přes 3,80 do 5,00 m</t>
  </si>
  <si>
    <t>-282373795</t>
  </si>
  <si>
    <t>153</t>
  </si>
  <si>
    <t>784211103</t>
  </si>
  <si>
    <t>Dvojnásobné bílé malby ze směsí za mokra výborně oděruvzdorných v místnostech v přes 3,80 do 5,00 m</t>
  </si>
  <si>
    <t>872629282</t>
  </si>
  <si>
    <t>D9</t>
  </si>
  <si>
    <t>Ostatní práce a dodávky</t>
  </si>
  <si>
    <t>154</t>
  </si>
  <si>
    <t>952R11</t>
  </si>
  <si>
    <t xml:space="preserve">HPL sanitární příčky a dveře - barva povrchů příček, oken a dveří bude řešena v rámci představebního vzorování“. Součástí bude příprava vzorků </t>
  </si>
  <si>
    <t>-458089063</t>
  </si>
  <si>
    <t>155</t>
  </si>
  <si>
    <t>952R03</t>
  </si>
  <si>
    <t>Průběžný úklid</t>
  </si>
  <si>
    <t>-808816926</t>
  </si>
  <si>
    <t>156</t>
  </si>
  <si>
    <t>952R04</t>
  </si>
  <si>
    <t>Závěrečný úklid vč.omytí oken, obkladů a dlažeb</t>
  </si>
  <si>
    <t>-1755390579</t>
  </si>
  <si>
    <t>157</t>
  </si>
  <si>
    <t>952R05</t>
  </si>
  <si>
    <t>vyčištění a servis oken (seřízení, promazání)</t>
  </si>
  <si>
    <t>330919233</t>
  </si>
  <si>
    <t>158</t>
  </si>
  <si>
    <t>952R10</t>
  </si>
  <si>
    <t>Navigační systém pro osoby se sníženou orientací pohybu</t>
  </si>
  <si>
    <t>697115786</t>
  </si>
  <si>
    <t>159</t>
  </si>
  <si>
    <t>952R02</t>
  </si>
  <si>
    <t>Fotoluminescenční tabulky - dodávka a montáž</t>
  </si>
  <si>
    <t>ks</t>
  </si>
  <si>
    <t>-1979356879</t>
  </si>
  <si>
    <t>02 - Silnoproudá elektroinstalace - 1.etapa</t>
  </si>
  <si>
    <t>M - Práce a dodávky M</t>
  </si>
  <si>
    <t xml:space="preserve">    D1 - R1(HR) (úprava stávajícího rozvaděče)</t>
  </si>
  <si>
    <t xml:space="preserve">    D2 - RS ŠATNY (náhrada stávajícího rozvaděče)</t>
  </si>
  <si>
    <t xml:space="preserve">    D4 - Osvětlení včetně nouzového </t>
  </si>
  <si>
    <t xml:space="preserve">    D5 - Koncové prvky</t>
  </si>
  <si>
    <t xml:space="preserve">    D6 - Kabely, trubky</t>
  </si>
  <si>
    <t xml:space="preserve">    D7 - Práce a ostatní materiál</t>
  </si>
  <si>
    <t>Práce a dodávky M</t>
  </si>
  <si>
    <t>D1</t>
  </si>
  <si>
    <t>R1(HR) (úprava stávajícího rozvaděče)</t>
  </si>
  <si>
    <t>Pol01</t>
  </si>
  <si>
    <t>kompaktní jistič s nadproudovou spouští, 250A, 3pól</t>
  </si>
  <si>
    <t>Pol02</t>
  </si>
  <si>
    <t>napěťová spoušť, AC 230V</t>
  </si>
  <si>
    <t>Pol03</t>
  </si>
  <si>
    <t>přepěťová ochrana T1+T2, 75kA</t>
  </si>
  <si>
    <t>-616020917</t>
  </si>
  <si>
    <t>Pol04</t>
  </si>
  <si>
    <t>jistič 6B/1, 10 kA</t>
  </si>
  <si>
    <t>Pol05</t>
  </si>
  <si>
    <t>jistič 16B/1, 10 kA</t>
  </si>
  <si>
    <t>Pol06</t>
  </si>
  <si>
    <t>jistič 20B/3, 10 kA</t>
  </si>
  <si>
    <t>Pol07</t>
  </si>
  <si>
    <t>proudový chránič, 40/4/30mA</t>
  </si>
  <si>
    <t>Pol08</t>
  </si>
  <si>
    <t>proudový chránič s nadproudovou ochranou, 10B/1N/30mA</t>
  </si>
  <si>
    <t>Pol09</t>
  </si>
  <si>
    <t>regulátor ohřevu venkovních ploch, 1x spínací kontakt 16A</t>
  </si>
  <si>
    <t>Pol10</t>
  </si>
  <si>
    <t>spínací hodiny, astroprogram, 2x spínací kontakt</t>
  </si>
  <si>
    <t>1085469535</t>
  </si>
  <si>
    <t>Pol11</t>
  </si>
  <si>
    <t>svorky</t>
  </si>
  <si>
    <t>114485039</t>
  </si>
  <si>
    <t>D2</t>
  </si>
  <si>
    <t>RS ŠATNY (náhrada stávajícího rozvaděče)</t>
  </si>
  <si>
    <t>Pol12</t>
  </si>
  <si>
    <t>rozvaděč zapuštěný, oceloplechový, bílá barva, 96 modulů</t>
  </si>
  <si>
    <t>Pol13</t>
  </si>
  <si>
    <t>hlavní vypínač 63A 3f</t>
  </si>
  <si>
    <t>Pol14</t>
  </si>
  <si>
    <t>jistič 10B/1, 10 kA</t>
  </si>
  <si>
    <t>678274595</t>
  </si>
  <si>
    <t>Pol15</t>
  </si>
  <si>
    <t>jistič 13B/1, 10 kA</t>
  </si>
  <si>
    <t>-435261390</t>
  </si>
  <si>
    <t>Pol16</t>
  </si>
  <si>
    <t>-1867831262</t>
  </si>
  <si>
    <t>Pol17</t>
  </si>
  <si>
    <t>1240119723</t>
  </si>
  <si>
    <t>Pol18</t>
  </si>
  <si>
    <t>1020593486</t>
  </si>
  <si>
    <t>Pol19</t>
  </si>
  <si>
    <t>414696981</t>
  </si>
  <si>
    <t>D4</t>
  </si>
  <si>
    <t xml:space="preserve">Osvětlení včetně nouzového </t>
  </si>
  <si>
    <t>Po20</t>
  </si>
  <si>
    <t xml:space="preserve">Samostatný výkaz </t>
  </si>
  <si>
    <t>D5</t>
  </si>
  <si>
    <t>Koncové prvky</t>
  </si>
  <si>
    <t>Pol21</t>
  </si>
  <si>
    <t>Zásuvka jednonásobná, černá barva, zapuštěná, včetně rámečku</t>
  </si>
  <si>
    <t>Pol22</t>
  </si>
  <si>
    <t>Zásuvka jednonásobná s víčkem, IP44, černá barva, zapuštěná, včetně rámečku</t>
  </si>
  <si>
    <t>Pol23</t>
  </si>
  <si>
    <t>spínač č. 1/0, IP44, černá barva, zapuštěný, včetně rámečku</t>
  </si>
  <si>
    <t>Pol24</t>
  </si>
  <si>
    <t>krabice přístrojová</t>
  </si>
  <si>
    <t>Pol25</t>
  </si>
  <si>
    <t>krabice rozvodná s víčkem, hranatá, 153x153</t>
  </si>
  <si>
    <t>Pol26</t>
  </si>
  <si>
    <t>detektor pohybu infračervený, IP44, nástěnný, 180°</t>
  </si>
  <si>
    <t>Pol27</t>
  </si>
  <si>
    <t>Zvonek elektronický</t>
  </si>
  <si>
    <t>Pol28</t>
  </si>
  <si>
    <t>Signalizační systém pro invalidy - 2x kontrolní modul s alarmem a napájecím zdrojem, signální tlačítko se šňůrovým vývodem, resetovací tlačítko</t>
  </si>
  <si>
    <t>Pol29</t>
  </si>
  <si>
    <t>Orientační a akustický maják pro nevidomé</t>
  </si>
  <si>
    <t>Pol30</t>
  </si>
  <si>
    <t>elektrická topná rohož, pro venkovní aplikace, 4 m2 (8m x 0,5m2), 300W/m2</t>
  </si>
  <si>
    <t>Pol31</t>
  </si>
  <si>
    <t>vlhkostně-teplotní senzor do venkovních ploch</t>
  </si>
  <si>
    <t>1121036704</t>
  </si>
  <si>
    <t>D6</t>
  </si>
  <si>
    <t>Kabely, trubky</t>
  </si>
  <si>
    <t>Pol32</t>
  </si>
  <si>
    <t>CYKY-J 3x1,5</t>
  </si>
  <si>
    <t>Pol33</t>
  </si>
  <si>
    <t>CYKY-J 3x2,5</t>
  </si>
  <si>
    <t>Pol34</t>
  </si>
  <si>
    <t>CYKY-O 4x1,5</t>
  </si>
  <si>
    <t>Pol35</t>
  </si>
  <si>
    <t>CYKY-O 7x1,5</t>
  </si>
  <si>
    <t>Pol36</t>
  </si>
  <si>
    <t>CYSY 2x0,75</t>
  </si>
  <si>
    <t>Pol37</t>
  </si>
  <si>
    <t>CY 6 zž</t>
  </si>
  <si>
    <t>-574369651</t>
  </si>
  <si>
    <t>Pol38</t>
  </si>
  <si>
    <t>CYA 35 zž</t>
  </si>
  <si>
    <t>-1296726462</t>
  </si>
  <si>
    <t>Pol39</t>
  </si>
  <si>
    <t>CXKH-V-O 2x1,5</t>
  </si>
  <si>
    <t>Pol40</t>
  </si>
  <si>
    <t>UTP cat 5e</t>
  </si>
  <si>
    <t>-556077698</t>
  </si>
  <si>
    <t>Pol41</t>
  </si>
  <si>
    <t>J-Y(ST)Y 2x2x0.6</t>
  </si>
  <si>
    <t>-1577840377</t>
  </si>
  <si>
    <t>Pol42</t>
  </si>
  <si>
    <t>trubka D40, tuhá hrdlovaná</t>
  </si>
  <si>
    <t>-1760941854</t>
  </si>
  <si>
    <t>Pol43</t>
  </si>
  <si>
    <t>příchytka pro tuhou trubku</t>
  </si>
  <si>
    <t>1198684284</t>
  </si>
  <si>
    <t>Pol44</t>
  </si>
  <si>
    <t>trubka D20, střední mechanická odolnost</t>
  </si>
  <si>
    <t>207979833</t>
  </si>
  <si>
    <t>D7</t>
  </si>
  <si>
    <t>Práce a ostatní materiál</t>
  </si>
  <si>
    <t>Po45</t>
  </si>
  <si>
    <t>Montážní práce a ostatní materiál</t>
  </si>
  <si>
    <t>193233091</t>
  </si>
  <si>
    <t xml:space="preserve">Poznámka k položce:_x000d_
Demontáž a likvidace stávající elektroinstalace,zjištění stávajícího stavu v dotčených prostorech, demontáž a likvidace stávající elektroinstalace, doprava na stavbu, montáž, hmoždinky, hřebíky, nástroje, sádra, šrouby, vruty, atd. průrazy všeobecně, drážky + omítka, stavební přípomocné práce, stavební připravenost, drobný nespecifikovaný a montážní materiál, protipožární utěsnění prostupů, komplexní odzkoušení technologie, zaškolení obsluhy, projekt skutečného provedení, kolaudační podklady, revize elektroinstalace, autorský dozor </t>
  </si>
  <si>
    <t>03 - Silnoproudá elektroinstalace - 2.etapa</t>
  </si>
  <si>
    <t xml:space="preserve">    D1 - R SOCIÁLKY (úprava stávajícího rozvaděče)</t>
  </si>
  <si>
    <t>R SOCIÁLKY (úprava stávajícího rozvaděče)</t>
  </si>
  <si>
    <t>1557939413</t>
  </si>
  <si>
    <t>1621260335</t>
  </si>
  <si>
    <t>Po03</t>
  </si>
  <si>
    <t>1375957335</t>
  </si>
  <si>
    <t>1545220752</t>
  </si>
  <si>
    <t>478139083</t>
  </si>
  <si>
    <t>1260075449</t>
  </si>
  <si>
    <t>krabice přístrojová hl. 30 mm</t>
  </si>
  <si>
    <t>1133423764</t>
  </si>
  <si>
    <t>-315137436</t>
  </si>
  <si>
    <t>271985655</t>
  </si>
  <si>
    <t>-1288033592</t>
  </si>
  <si>
    <t>Tlačítko Total stop, oranžové, skleněný rozbitný kryt, včetně instalační krabice</t>
  </si>
  <si>
    <t>-237541859</t>
  </si>
  <si>
    <t>Oprava dvířek stávajících rozvaděčů (výměna dvířek, případně nový lak atd.)</t>
  </si>
  <si>
    <t>1356593901</t>
  </si>
  <si>
    <t>-2090648345</t>
  </si>
  <si>
    <t>CYKY-O 3x1,5</t>
  </si>
  <si>
    <t>665462218</t>
  </si>
  <si>
    <t>-606805138</t>
  </si>
  <si>
    <t>-1962669763</t>
  </si>
  <si>
    <t>-1018702079</t>
  </si>
  <si>
    <t>796104964</t>
  </si>
  <si>
    <t>254952288</t>
  </si>
  <si>
    <t>Pol20</t>
  </si>
  <si>
    <t>1762453085</t>
  </si>
  <si>
    <t>370437183</t>
  </si>
  <si>
    <t>Po22</t>
  </si>
  <si>
    <t>1976826769</t>
  </si>
  <si>
    <t>04 - Výpis osvětlení</t>
  </si>
  <si>
    <t xml:space="preserve">    D2 - Svítidla</t>
  </si>
  <si>
    <t xml:space="preserve">    D4 - Nouzová svítidla</t>
  </si>
  <si>
    <t xml:space="preserve">    D5 - Montáž a demontáž</t>
  </si>
  <si>
    <t xml:space="preserve">    D7 - Ostatní náklady</t>
  </si>
  <si>
    <t>Svítidla</t>
  </si>
  <si>
    <t>Pol - L01</t>
  </si>
  <si>
    <t>Vestavný hliníkový downlight pr. 102mm 10W 3000K IP54</t>
  </si>
  <si>
    <t>2024128031</t>
  </si>
  <si>
    <t>Pol - L01a</t>
  </si>
  <si>
    <t>Přisazený hliníkový downlight pr. 120mm 6W 3000K IP54</t>
  </si>
  <si>
    <t>-1606333123</t>
  </si>
  <si>
    <t>Pol - L02</t>
  </si>
  <si>
    <t>Venkovní LED pásek v profilu 10W/m 3000K</t>
  </si>
  <si>
    <t>542945633</t>
  </si>
  <si>
    <t>Pol - LINE 01</t>
  </si>
  <si>
    <t>Liniové přisazené svítidlo do sprch 3000K IP54</t>
  </si>
  <si>
    <t>495845754</t>
  </si>
  <si>
    <t>Pol - LINE 02</t>
  </si>
  <si>
    <t>Liniové přisazené svítidlo na toalety 3000K IP40</t>
  </si>
  <si>
    <t>-486380946</t>
  </si>
  <si>
    <t>Pol - LINE 03</t>
  </si>
  <si>
    <t>Liniové zavěšené svítidlo do šaten 3000K IP40</t>
  </si>
  <si>
    <t>-1518328083</t>
  </si>
  <si>
    <t>Pol - LINE 04</t>
  </si>
  <si>
    <t>Liniové vestavné svítidlo do chodby 3000K IP40</t>
  </si>
  <si>
    <t>-623482925</t>
  </si>
  <si>
    <t>Pol - LINE 05</t>
  </si>
  <si>
    <t>2050434502</t>
  </si>
  <si>
    <t>Pol - LINE 06</t>
  </si>
  <si>
    <t>Liniové přisazené svítidlo do chodby 3000K IP40</t>
  </si>
  <si>
    <t>2001937161</t>
  </si>
  <si>
    <t>Pol - LINE 07</t>
  </si>
  <si>
    <t>-748294637</t>
  </si>
  <si>
    <t>Pol - LINE 08</t>
  </si>
  <si>
    <t>93145141</t>
  </si>
  <si>
    <t>Pol - LINE 09</t>
  </si>
  <si>
    <t>Liniové přisazené svítidlo toalety 3000K IP40</t>
  </si>
  <si>
    <t>-1909506283</t>
  </si>
  <si>
    <t>Pol - LINE 10</t>
  </si>
  <si>
    <t>-64889565</t>
  </si>
  <si>
    <t>Pol - LINE 11</t>
  </si>
  <si>
    <t>1591503353</t>
  </si>
  <si>
    <t>Pol - LINE 12</t>
  </si>
  <si>
    <t>Liniové vestavné svítidlo do podhledu 3000K IP40</t>
  </si>
  <si>
    <t>1452161551</t>
  </si>
  <si>
    <t>Pol - LINE 13</t>
  </si>
  <si>
    <t>Liniové přisazené svítidlo 3000K IP40</t>
  </si>
  <si>
    <t>-555064984</t>
  </si>
  <si>
    <t xml:space="preserve">Pol -  04</t>
  </si>
  <si>
    <t>Liniové svítidlo nad zrcadlo 600mm 12W 3000K IP54</t>
  </si>
  <si>
    <t>697556275</t>
  </si>
  <si>
    <t>Pol - 04a</t>
  </si>
  <si>
    <t>Liniové svítidlo nad zrcadlo 1200mm 32W 3000K IP54</t>
  </si>
  <si>
    <t>-1488113533</t>
  </si>
  <si>
    <t>Nouzová svítidla</t>
  </si>
  <si>
    <t>Pol - N1</t>
  </si>
  <si>
    <t>Nástěnné nouzové svítidlo s protipanickou optikou bat. 1h</t>
  </si>
  <si>
    <t>-1931156581</t>
  </si>
  <si>
    <t>Pol - N1D</t>
  </si>
  <si>
    <t>Nástěnné nouzové svítidlo označující únik IP65 bat. 1h</t>
  </si>
  <si>
    <t>168256324</t>
  </si>
  <si>
    <t>Pol - N2D</t>
  </si>
  <si>
    <t>Nástěnné nouzové svítidlo označující únik IP20 bat. 1h</t>
  </si>
  <si>
    <t>1772876198</t>
  </si>
  <si>
    <t>Pol - N2P</t>
  </si>
  <si>
    <t>1440175816</t>
  </si>
  <si>
    <t>Pol - N3D</t>
  </si>
  <si>
    <t>Stropní nouzové svítidlo označující únik IP20 bat. 1h</t>
  </si>
  <si>
    <t>456473781</t>
  </si>
  <si>
    <t>Pol - N3LP</t>
  </si>
  <si>
    <t>-1321696868</t>
  </si>
  <si>
    <t>Pol - NO1</t>
  </si>
  <si>
    <t>Vestavné nouzové svítidlo s koridorovou optikou bat. 1h</t>
  </si>
  <si>
    <t>-121977461</t>
  </si>
  <si>
    <t>Pol - NO2</t>
  </si>
  <si>
    <t>Vestavné nouzové svítidlo s protipanickou optikou bat. 1h</t>
  </si>
  <si>
    <t>952425241</t>
  </si>
  <si>
    <t>Montáž a demontáž</t>
  </si>
  <si>
    <t>Demontáž stávajících svítidel a vedení včetně likvidace</t>
  </si>
  <si>
    <t>-391174039</t>
  </si>
  <si>
    <t>Kompletní montáž svítidel včetně materiálu, dopravy a zprovoznění</t>
  </si>
  <si>
    <t>-573060197</t>
  </si>
  <si>
    <t>Ostatní náklady</t>
  </si>
  <si>
    <t>Recyklace za malé svítidlo</t>
  </si>
  <si>
    <t>-757537368</t>
  </si>
  <si>
    <t>Recyklace za velké svítidlo</t>
  </si>
  <si>
    <t>1279609000</t>
  </si>
  <si>
    <t>05 - Ustřední vytápění</t>
  </si>
  <si>
    <t>PSV - Práce a dodávky PSV - ústřední vytápění</t>
  </si>
  <si>
    <t xml:space="preserve">    D1 - Demontáže stávajících rozvodů a zařízení</t>
  </si>
  <si>
    <t xml:space="preserve">      D2 - Demontáže potrubí ÚT (přívodní, vratné) k otopným tělesům vedené volně pod stropem a podél stěn  </t>
  </si>
  <si>
    <t xml:space="preserve">      D3 - Demontáže otopných těles včetně uchycení do stěn a připojovacích armatur</t>
  </si>
  <si>
    <t xml:space="preserve">    D4 - Potrubní rozvody s příslušenstvím</t>
  </si>
  <si>
    <t xml:space="preserve">      D5 - Potrubí ÚT (přívod, vratné) k otop.tělesům vedené ve stěnách (příp. v podlaze), vč.připojení ze stěn</t>
  </si>
  <si>
    <t xml:space="preserve">      D6 - Potrubí ÚT (přívodní, vratné) vedené volně pod stropem</t>
  </si>
  <si>
    <t xml:space="preserve">      D7 - Otopná tělesa</t>
  </si>
  <si>
    <t xml:space="preserve">      D8 - Armatury a příslušenství k tělesům</t>
  </si>
  <si>
    <t xml:space="preserve">    D9 - Zkoušky zařízení a revize</t>
  </si>
  <si>
    <t xml:space="preserve">    D10 - Stavební přípomoce, konstrukce a ostatní</t>
  </si>
  <si>
    <t>Práce a dodávky PSV - ústřední vytápění</t>
  </si>
  <si>
    <t>Demontáže stávajících rozvodů a zařízení</t>
  </si>
  <si>
    <t xml:space="preserve">Demontáže potrubí ÚT (přívodní, vratné) k otopným tělesům vedené volně pod stropem a podél stěn  </t>
  </si>
  <si>
    <t xml:space="preserve">Trubky ocelové hladké - závitové 42 5715, mat.11353.0, 11353.1 pro dimenze do DN 50	  21,3x2,30 (DN15), vč. tvarovek</t>
  </si>
  <si>
    <t>26,9x2,65 (DN 20) vč. tvarovek a napojení</t>
  </si>
  <si>
    <t>33,7x3,2 (DN 25) vč. tvarovek a napojení</t>
  </si>
  <si>
    <t>1195444406</t>
  </si>
  <si>
    <t>42,4x3,25 (DN 32) vč. tvarovek a napojení</t>
  </si>
  <si>
    <t>-759361857</t>
  </si>
  <si>
    <t>Potrubní záslepka (ocelové navařovací dýnko klenuté) DN 15 - DN 25</t>
  </si>
  <si>
    <t>Poznámka k položce:_x000d_
Zaslepení stávajících potrubních odboček na páteřních potrubních rozvodech z měděných trubek</t>
  </si>
  <si>
    <t>D3</t>
  </si>
  <si>
    <t>Demontáže otopných těles včetně uchycení do stěn a připojovacích armatur</t>
  </si>
  <si>
    <t>Demontáž ocelových deskových radiátorů</t>
  </si>
  <si>
    <t>Demontáž ocelových trubkových těles</t>
  </si>
  <si>
    <t>Potrubní rozvody s příslušenstvím</t>
  </si>
  <si>
    <t>Potrubí ÚT (přívod, vratné) k otop.tělesům vedené ve stěnách (příp. v podlaze), vč.připojení ze stěn</t>
  </si>
  <si>
    <t>15x1, vč. tvarovek a napojení</t>
  </si>
  <si>
    <t>Poznámka k položce:_x000d_
Trubky měděné hladké, tvrdé (SF-Cu F 37), polotvrdé, speciální ochrana vnitřního povrchu proti korozi. Pro izolace bude použita tepelná izolace na bázi polyetylénu se strukturou uzavřených buněk, trubice s podélným nářezem, ʎ = 0,038 W/mK, použití do min. 100°C.</t>
  </si>
  <si>
    <t>tvarovky 15x1, 50% z ceny potrubí</t>
  </si>
  <si>
    <t>návleková izolační hadice na bázi polyetylénu pro trubky 15x1/tl.13 mm</t>
  </si>
  <si>
    <t xml:space="preserve">objímky s pryžovou vložkou pro DN15    1 ks/m</t>
  </si>
  <si>
    <t>18x1, vč. tvarovek a napojení</t>
  </si>
  <si>
    <t>tvarovky 18x1, 50% z ceny potrubí</t>
  </si>
  <si>
    <t>návleková izolační hadice na bázi polyetylénu pro trubky 18x1/tl.13 mm</t>
  </si>
  <si>
    <t>22x1, vč. tvarovek a napojení</t>
  </si>
  <si>
    <t>tvarovky 22x1, 50% z ceny potrubí</t>
  </si>
  <si>
    <t>návleková izolační hadice na bázi polyetylénu pro trubky 22x1/tl.13 mm</t>
  </si>
  <si>
    <t xml:space="preserve">objímky s pryžovou vložkou pro DN20    1 ks/m</t>
  </si>
  <si>
    <t>28x1 mm, vč. tvarovek a napojení</t>
  </si>
  <si>
    <t>-1661539902</t>
  </si>
  <si>
    <t>tvarovky 28x1, 50% z ceny potrubí</t>
  </si>
  <si>
    <t>1887415794</t>
  </si>
  <si>
    <t>návleková izolační hadice na bázi polyetylénu pro trubky 28x1/tl.20 mm</t>
  </si>
  <si>
    <t>-521892037</t>
  </si>
  <si>
    <t xml:space="preserve">objímky s pryžovou vložkou pro DN25    1 ks/m</t>
  </si>
  <si>
    <t>1130214138</t>
  </si>
  <si>
    <t>Potrubí ÚT (přívodní, vratné) vedené volně pod stropem</t>
  </si>
  <si>
    <t xml:space="preserve">objímky s pryžovou vložkou pro DN15    0,8 ks/m1</t>
  </si>
  <si>
    <t xml:space="preserve">objímky s pryžovou vložkou pro DN20    0,8 ks/m1</t>
  </si>
  <si>
    <t>28x1, vč. tvarovek a napojení</t>
  </si>
  <si>
    <t>-1416653760</t>
  </si>
  <si>
    <t>1572261339</t>
  </si>
  <si>
    <t xml:space="preserve">objímky s pryžovou vložkou pro DN25    0,8 ks/m1</t>
  </si>
  <si>
    <t>2004367312</t>
  </si>
  <si>
    <t>Sdružené závěsy modulárního systému z ocel. profilů na táhlech (pro kluzné uložení)</t>
  </si>
  <si>
    <t xml:space="preserve">Poznámka k položce:_x000d_
Modulární systém uložení potrubí pro kluzné uložení  - instalační nosníky z ocelových pozinkovaných profilů s montážní štěrbinou pro upevnění objímek, zavěšené na ocelových pozinkovaných táhlech, kotvených hmoždinkami do železobetonových stropů.</t>
  </si>
  <si>
    <t>Svěrný třmen s navrtávkou (závitovou odbočkou) DN50 - 2" x 1"</t>
  </si>
  <si>
    <t xml:space="preserve">Poznámka k položce:_x000d_
Vysazení odboček na stávající páteřní potrubní rozvody z ocelových trubek_x000d_
Pro napojení nově navržených tras přípojek topné vody pro vyměněná tělesa je navrženo vysazení nových odboček na stávající páteřní potrubní rozvody vytápění (dle zvyklostí montážní firmy buď navařením závitového návarku se závitovou přechodkou na lisované Cu potrubí, nebo pomocí svěrného třmenu s navrtávkou (závitovou odbočkou), případně mohou být použity lisovací redukované T-kusy z uhlíkové oceli spojované lisovanými tvarovkami, vždy s následnou závitovou přechodkou na lisované Cu potrubí).			_x000d_
</t>
  </si>
  <si>
    <t>Svěrný třmen s navrtávkou (závitovou odbočkou) DN40 - 6/4" x 3/4"</t>
  </si>
  <si>
    <t>Svěrný třmen s navrtávkou (závitovou odbočkou) DN32- 5/4" x 3/4"</t>
  </si>
  <si>
    <t>Svěrné šroubení pro ocelové a měděné potrubí - G1" Cu 22x1</t>
  </si>
  <si>
    <t>Svěrné šroubení pro ocelové a měděné potrubí - G3/4" Cu 15x1</t>
  </si>
  <si>
    <t>Svěrné šroubení pro ocelové a měděné potrubí - G3/4" Cu 18x1</t>
  </si>
  <si>
    <t>Svěrné šroubení pro ocelové a měděné potrubí - G3/4" Cu 22x1</t>
  </si>
  <si>
    <t>-1197804112</t>
  </si>
  <si>
    <t>Svěrná spojka s vnitřním závitem DN15 - 1/2"</t>
  </si>
  <si>
    <t>-478439039</t>
  </si>
  <si>
    <t>Poznámka k položce:_x000d_
Napojení na stávající potrubní vývody v podlaze</t>
  </si>
  <si>
    <t>Pol45</t>
  </si>
  <si>
    <t>Svěrná spojka s vnitřním závitem DN20 - 3/4"</t>
  </si>
  <si>
    <t>780160464</t>
  </si>
  <si>
    <t>Pol46</t>
  </si>
  <si>
    <t>Svěrné šroubení pro ocelové a měděné potrubí - G1/2" Cu 18x1</t>
  </si>
  <si>
    <t>1659397897</t>
  </si>
  <si>
    <t>Pol47</t>
  </si>
  <si>
    <t>479760194</t>
  </si>
  <si>
    <t>Otopná tělesa</t>
  </si>
  <si>
    <t>Pol48</t>
  </si>
  <si>
    <t>22 VK-900/1200</t>
  </si>
  <si>
    <t>Poznámka k položce:_x000d_
Ocelové deskové radiátory v provedení se standardní profilovanou deskou čelního panelu tělesa a se spodním připojením vpravo, s vestavěnou ventilovou soupravou s termostatickým ventilem s přednastavením (vestavěn v radiátoru - 8 stupňové nastavení) - tzv. Ventilkompakt (typ VK). Do vlhkých provozů sprch, WC a šaten jsou navržená tělesa Ventilkompakt v provedení se zvýšenou odolností proti korozi - pozinkovaná tělesa (typ VK-Z). Základní barva bílá RAL 9016._x000d_
Ve výkresech jsou tělesa specifikovaná svým typem, rozměry a uvedením požadovaného topného výkonu._x000d_
Standardní ocelová tělesa</t>
  </si>
  <si>
    <t>Pol49</t>
  </si>
  <si>
    <t>22 VK-900/1600</t>
  </si>
  <si>
    <t>Poznámka k položce:_x000d_
Standardní ocelová tělesa</t>
  </si>
  <si>
    <t>Pol50</t>
  </si>
  <si>
    <t>33 VK-500/2600</t>
  </si>
  <si>
    <t>Pol51</t>
  </si>
  <si>
    <t>21 VK-Z-900/800</t>
  </si>
  <si>
    <t>Poznámka k položce:_x000d_
Pozinkovaná tělesa do vlhkých provozů - standardní pravé spodní připojení</t>
  </si>
  <si>
    <t>Pol52</t>
  </si>
  <si>
    <t>22 VK-Z-900/500</t>
  </si>
  <si>
    <t>Pol53</t>
  </si>
  <si>
    <t>22 VK-Z-900/600</t>
  </si>
  <si>
    <t>Pol54</t>
  </si>
  <si>
    <t>22 VK-Z-900/1000</t>
  </si>
  <si>
    <t>Pol55</t>
  </si>
  <si>
    <t>22 VK-Z-900/1200</t>
  </si>
  <si>
    <t>Pol56</t>
  </si>
  <si>
    <t>22 VK-Z-900/1600</t>
  </si>
  <si>
    <t>Pol57</t>
  </si>
  <si>
    <t>36389235</t>
  </si>
  <si>
    <t>Poznámka k položce:_x000d_
Pozinkovaná tělesa do vlhkých provozů - standardní levé spodní připojení</t>
  </si>
  <si>
    <t>Pol58</t>
  </si>
  <si>
    <t>853672659</t>
  </si>
  <si>
    <t>Pol59</t>
  </si>
  <si>
    <t>Uchycení radiátorů - součástí dod.tělesa je upevňovací sada - Stěnová konzola jedn.úhlová pro upevnění deskových otopných těles s navařenými příchytkami, kovové díly pozink, držák mřížky barva bílá, pro těl. do dl.1600mm použít 2 konzoly,od 1800mm 3</t>
  </si>
  <si>
    <t>Pol60</t>
  </si>
  <si>
    <t xml:space="preserve">Sušák pro ocelová desková tělesa ve sprchách </t>
  </si>
  <si>
    <t>-445839537</t>
  </si>
  <si>
    <t>Poznámka k položce:_x000d_
Tyčový ocelový sušák s uchycením do horní mřížky otopného tělesa, vlastní tyč v pozici před tělesem. Délka 1200 mm. Kovové díly lakovány barvou bílou.</t>
  </si>
  <si>
    <t>Pol61</t>
  </si>
  <si>
    <t>KLC 1220.600</t>
  </si>
  <si>
    <t>-36850335</t>
  </si>
  <si>
    <t>Poznámka k položce:_x000d_
Ocelová trubková otopná tělesa, vyrobená ze svislých uzavřených ocelových profilů s průřezem ve tvaru “D” a rovných příčných profilů s kruhovým průřezem (tzv. žebříček). Rozteč připojení na otopnou soustavu je odvozena z délky otopného tělesa. Standardní spodní připojení na otopnou soustavu - 2 x G 1/2“ (vnitřní) s odděleným připojením do jednotlivých stojek tělesa. Základní barva bílá RAL 9016. Otopná tělesa jsou dodávaná se sadou pro upevnění na stěnu včetně odvzdušňovací a zaslepovací zátky. _x000d_
Ve výkresech jsou tělesa specifikovaná svým typem, rozměry a uvedením požadovaného topného výkonu.</t>
  </si>
  <si>
    <t>Pol62</t>
  </si>
  <si>
    <t>Uchycení radiátorů na stěnu součástí dodávky každého tělesa je upevňovací sada Ø20/40 - Souprava pro upevnění trubkových otopných těles s přímým topným profilem, barva bílá (obsahuje 4 konzoly, 4 vruty, 4 hmoždinky)</t>
  </si>
  <si>
    <t>Pol63</t>
  </si>
  <si>
    <t xml:space="preserve">Věšák pro trubkové koupelnové těleso </t>
  </si>
  <si>
    <t>-1380429940</t>
  </si>
  <si>
    <t xml:space="preserve">Poznámka k položce:_x000d_
- provedení z nerezové oceli, montáž napevno mezi příčné profily tělesa. Pozice věšáků viz výkresová dokumentace.      </t>
  </si>
  <si>
    <t>D8</t>
  </si>
  <si>
    <t>Armatury a příslušenství k tělesům</t>
  </si>
  <si>
    <t>Pol64</t>
  </si>
  <si>
    <t>Termostatická hlavice s ochranou proti zcizení a neodborné manipulaci, v bílém provedení, připojení k ventilu M30x1,5, rozsah nastavení 6 - 26°C s protizámrzovou teplotou.</t>
  </si>
  <si>
    <t>Poznámka k položce:_x000d_
Pro desková otopná tělesa</t>
  </si>
  <si>
    <t>Pol65</t>
  </si>
  <si>
    <t>rohové uzavírací šroubení, DN 15 pro spodní připojení otopných těles VK s vestavěnou ventilovou vložkou (Ventilkompakt), v provedení bronz poniklovaný</t>
  </si>
  <si>
    <t>Pol66</t>
  </si>
  <si>
    <t>Svěrné šroubení pro měděnou trubku 15x1 mm</t>
  </si>
  <si>
    <t>Pol67</t>
  </si>
  <si>
    <t>Rámeček krytky potrubí dvojitý bílý, plastový, pro připojovací potrubí 15x21mm</t>
  </si>
  <si>
    <t>Pol68</t>
  </si>
  <si>
    <t xml:space="preserve">rohový termostatický ventil DN 15 v úhlovém provedení - pro připojení vlevo, v provedení bronz poniklovaný </t>
  </si>
  <si>
    <t>Poznámka k položce:_x000d_
Pro trubková otopná tělesa</t>
  </si>
  <si>
    <t>Pol69</t>
  </si>
  <si>
    <t xml:space="preserve">rohový termostatický ventil DN 15 v úhlovém provedení - pro připojení vpravo, v provedení bronz poniklovaný </t>
  </si>
  <si>
    <t>570700999</t>
  </si>
  <si>
    <t>Pol70</t>
  </si>
  <si>
    <t>Pol71</t>
  </si>
  <si>
    <t>rohové uzavírací šroubení DN 15, v provedení bronz poniklovaný</t>
  </si>
  <si>
    <t>Pol72</t>
  </si>
  <si>
    <t>Pol73</t>
  </si>
  <si>
    <t>Pol74</t>
  </si>
  <si>
    <t>Nové připojení stávajících ocelových deskových radiátorů</t>
  </si>
  <si>
    <t>1024151911</t>
  </si>
  <si>
    <t>Poznámka k položce:_x000d_
STÁVAJÍCÍ desková otopná tělesa v provedení KLASIK - provedeno přepojení na nové měděné rozvody za použití stávajících radiátorových armatur (přívod - termostatický přímý ventil DN15 s přednastavením, včetně termostatické hlavice pro veřejné prostory, vratka - regulační uzavíratelné šroubení přímé DN15 s vypouštěním).</t>
  </si>
  <si>
    <t>Zkoušky zařízení a revize</t>
  </si>
  <si>
    <t>Pol75</t>
  </si>
  <si>
    <t xml:space="preserve">Napouštění otopného systému vodou po montáži a propláchnutí systému  (DN15 - DN50)</t>
  </si>
  <si>
    <t>Pol76</t>
  </si>
  <si>
    <t>Tlaková zkouška dle ČSN 06 0610 (DN15 - DN50)</t>
  </si>
  <si>
    <t>Pol77</t>
  </si>
  <si>
    <t>Zkouška zařízení provozní (topná a dilatační zkouška), včetně zaregulování systému</t>
  </si>
  <si>
    <t>Pol78</t>
  </si>
  <si>
    <t>Po tlakové zkoušce se systém vypustí, propláchne se, odkalí včetně vyčištění filtrů. Naplní se upravenou vodou a celý systém se odvzdušní</t>
  </si>
  <si>
    <t>Pol79</t>
  </si>
  <si>
    <t>Seřízení a měření průtoku jednotlivých větví se sepsáním protokolu o nastavení regulačních armatur</t>
  </si>
  <si>
    <t>Pol80</t>
  </si>
  <si>
    <t xml:space="preserve">Veškeré revizní zprávy od zařízení, vč. případné úřední zkoušky apod.  - paušál</t>
  </si>
  <si>
    <t>D10</t>
  </si>
  <si>
    <t>Stavební přípomoce, konstrukce a ostatní</t>
  </si>
  <si>
    <t>Pol81</t>
  </si>
  <si>
    <t>Stavební přípomoce - prostupy pro rozvody ÚT, prostupy stěnami - rozměr max. 200x100 mm</t>
  </si>
  <si>
    <t>Pol82</t>
  </si>
  <si>
    <t xml:space="preserve">Stavební přípomoce -  drážky pro rozvody ÚT - vedení připojovacích potrubních rozvodů k otopným tělesům drážkami max. 150x80 mm ve zděných příčkách a stěnách, případně v skladbách stávajících podlah</t>
  </si>
  <si>
    <t xml:space="preserve">06 - Zdravotně technické instalace  -  zařizovací předměty</t>
  </si>
  <si>
    <t xml:space="preserve">Výpis materiálu obsahuje dodávku základního materiálu pro danou akci. Dodávka akce se předpokládá včetně souvisejícího doplňkového, podružného a montážního materiálu tak, aby celé zřízení bylo funkční a splňovalo všechny předpisy, které se na ně vztahují.  Veškeré použité výrobky musí mít osvědčení o schválení k provozu v České republice.</t>
  </si>
  <si>
    <t>PSV - Práce a dodávky PSV - Zdravotechnika - zařizovací předměty</t>
  </si>
  <si>
    <t xml:space="preserve">    D1 - Zařizovací předměty - demontáže</t>
  </si>
  <si>
    <t xml:space="preserve">    D2 - Zařizovací předměty dodávka a montáž</t>
  </si>
  <si>
    <t xml:space="preserve">    D3 - Podlahové žlaby</t>
  </si>
  <si>
    <t xml:space="preserve">    D4 - Hydrant</t>
  </si>
  <si>
    <t xml:space="preserve">    D5 - Revizní dvířka</t>
  </si>
  <si>
    <t>Práce a dodávky PSV - Zdravotechnika - zařizovací předměty</t>
  </si>
  <si>
    <t>Zařizovací předměty - demontáže</t>
  </si>
  <si>
    <t>WC</t>
  </si>
  <si>
    <t>Klozet keramický stojací, s kolmým odpadem, včetně tlakového ventilu a nerez trubky pro splachování</t>
  </si>
  <si>
    <t>WC.1</t>
  </si>
  <si>
    <t>Klozet keramický kombi s keramickou nádržkou, s vodorovným odpadem</t>
  </si>
  <si>
    <t>U</t>
  </si>
  <si>
    <t>Umyvadlo keramické, včetně zápachové uzavírky a nástěnné pákové baterie</t>
  </si>
  <si>
    <t>Ui</t>
  </si>
  <si>
    <t>Umyvadlo keramické zdravotní, včetně zápachové uzavírky a nástěnné pákové baterie</t>
  </si>
  <si>
    <t>Pi</t>
  </si>
  <si>
    <t>Pisoár keramický, včetně zápachové uzavírky a včetně tlakového ventilu pro splachování</t>
  </si>
  <si>
    <t>S</t>
  </si>
  <si>
    <t>Nástěná sprchová hlavice včetně nástěnného připojovacícho panelu s tlakovým ventilem</t>
  </si>
  <si>
    <t>S.1</t>
  </si>
  <si>
    <t>Nástěná sprchová hlavice včetně tlakového ventilu</t>
  </si>
  <si>
    <t>S.2</t>
  </si>
  <si>
    <t>Sprchová podlahová vpust velkokapacitní, DN 100</t>
  </si>
  <si>
    <t>S.3</t>
  </si>
  <si>
    <t>Termostatiký směšovací ventil pro sprchy</t>
  </si>
  <si>
    <t>VL</t>
  </si>
  <si>
    <t>Keramická výlevka ve sprchách, včetně nástěnné pákové baterie</t>
  </si>
  <si>
    <t>PV</t>
  </si>
  <si>
    <t>Podlahová vpust pro úklid na toaletách, DN 50</t>
  </si>
  <si>
    <t>VK</t>
  </si>
  <si>
    <t>Výtokový kulový uzávěr pro připojení na hadici - 1/2"M; 15mm; závit vnější M, provedení páka</t>
  </si>
  <si>
    <t>Zařizovací předměty dodávka a montáž</t>
  </si>
  <si>
    <t>WCi - a</t>
  </si>
  <si>
    <t xml:space="preserve">Závěsné WC  s plochým splachováním: T=70cm, Bílá</t>
  </si>
  <si>
    <t>WCi - b</t>
  </si>
  <si>
    <t xml:space="preserve">Kombifix montážní prvek pro závěsné WC, 108 cm, se splachovací nádržkou pod omítku  12 cm</t>
  </si>
  <si>
    <t>WCi - c</t>
  </si>
  <si>
    <t>Sada stojin Kombifix s patní deskou</t>
  </si>
  <si>
    <t>619438376</t>
  </si>
  <si>
    <t>WCi - d</t>
  </si>
  <si>
    <t>Ovládací tlačítko, pro 2 množství splachování, Square: Kartáčováno, povlak easy-to-clean</t>
  </si>
  <si>
    <t>WCi - e</t>
  </si>
  <si>
    <t>WC sedátko bez krytu, bezbariérový, upevnění zdola: Plynulé sklápění=Ne, Rychloupínací kloubové závěsy=Ne, Upevnění=Zespodu, Bílá</t>
  </si>
  <si>
    <t>WCi - montáž</t>
  </si>
  <si>
    <t>Montáž WCi</t>
  </si>
  <si>
    <t>492085338</t>
  </si>
  <si>
    <t>WC - a</t>
  </si>
  <si>
    <t>Závěsné WC s hlubokým splachováním, uzavřený tvar</t>
  </si>
  <si>
    <t>WC - b</t>
  </si>
  <si>
    <t>Kombifix montážní prvek pro závěsné WC, 108 cm, se splachovací nádržkou pod omítku 12 cm</t>
  </si>
  <si>
    <t>WC - c</t>
  </si>
  <si>
    <t>WC - d</t>
  </si>
  <si>
    <t>Ovládací tlačítko pro 2 množství splachování Kartáčováno, povlak easy-to-clean</t>
  </si>
  <si>
    <t>WC - e</t>
  </si>
  <si>
    <t xml:space="preserve">WC sedátko  tenký design: Plynulé sklápění=Ano, Rychloupínací kloubové závěsy=Ano, Upevnění=Seshora, Bílá / Lesklý</t>
  </si>
  <si>
    <t>WC - montáž</t>
  </si>
  <si>
    <t>Montáž WC</t>
  </si>
  <si>
    <t>1656378975</t>
  </si>
  <si>
    <t>Ui - a</t>
  </si>
  <si>
    <t>Bezbariérové umyvadlo 55x55cm, Otvor pro baterii=Uprostřed, Přepad=Viditelně, Bílá</t>
  </si>
  <si>
    <t>Ui - b</t>
  </si>
  <si>
    <t>Upevňovací materiál pro umyvadlo: L=14cm</t>
  </si>
  <si>
    <t>Ui - c</t>
  </si>
  <si>
    <t>Zápachová uzávěrka pro umyvadlo, pod omítku, s podomítkovou krabicí, souprava pro kompletaci, sítkový ventil a trubka přepadu, vývod vodorovný: d=50–56mm, Pochromovaná lesklá</t>
  </si>
  <si>
    <t>Ui - d</t>
  </si>
  <si>
    <t xml:space="preserve">Manžeta-gum.redukce 32-40 </t>
  </si>
  <si>
    <t>Ui - e</t>
  </si>
  <si>
    <t xml:space="preserve">Umyvadlová stojánková baterie, lékařská páka, bez výpusti, s 3/8 flexi hadicemi, v chromovém provedení, s perlátorem </t>
  </si>
  <si>
    <t>Ui - f</t>
  </si>
  <si>
    <t>Odpadní ventil s volným odtokem, sítko: Rošt: Nerezová ocel leštěná</t>
  </si>
  <si>
    <t>Ui - montáž</t>
  </si>
  <si>
    <t>Montáž umývadla Ui</t>
  </si>
  <si>
    <t>1955889605</t>
  </si>
  <si>
    <t>U - a</t>
  </si>
  <si>
    <t>Umyvadlo 55x44cm, Otvor pro baterii=Uprostřed, Přepad=Viditelně, Bílá</t>
  </si>
  <si>
    <t>U - b</t>
  </si>
  <si>
    <t>U - c</t>
  </si>
  <si>
    <t>Zápachová uzávěrka s dělící stěnou pro umyvadlo, vývod vodorovný: Pochromovaná lesklá, d=40mm</t>
  </si>
  <si>
    <t>U - d</t>
  </si>
  <si>
    <t>Manžeta-gum.redukce 32-40</t>
  </si>
  <si>
    <t>U - e</t>
  </si>
  <si>
    <t xml:space="preserve">Umyvadlová stojánková baterie páková, bez výpusti, materiál kov, povrch chrom lesk, průtok 5 l/min, výška výtoku 19 cm, délka výtoku 16.9 cm, flexi připojení G 3/8"í, s perlátorem </t>
  </si>
  <si>
    <t>U - f</t>
  </si>
  <si>
    <t>U - montáž</t>
  </si>
  <si>
    <t>Montáž umývadla U</t>
  </si>
  <si>
    <t>2143967009</t>
  </si>
  <si>
    <t>PS - a</t>
  </si>
  <si>
    <t>Pisoár s integrovaným ovládáním, napájení ze sítě: T=37cm, Vývod=Dozadu, Přívod=Vzadu, Bílá</t>
  </si>
  <si>
    <t>PS - b</t>
  </si>
  <si>
    <t>Servisní dálkové ovládání</t>
  </si>
  <si>
    <t>PS - c</t>
  </si>
  <si>
    <t xml:space="preserve">Ovládání pro údržbu </t>
  </si>
  <si>
    <t>PS - montáž</t>
  </si>
  <si>
    <t>Montáž pisoáru PS</t>
  </si>
  <si>
    <t>529515186</t>
  </si>
  <si>
    <t>S1 - a</t>
  </si>
  <si>
    <t>Tlačná samouzavírací baterie sprchová směšovací do zdi s vodotěsným krytem</t>
  </si>
  <si>
    <t xml:space="preserve">Poznámka k položce:_x000d_
včetně krycí růžice, chromovaná ovládací hlavice, typ S - systém znemožňující výtok při trvalém stlačení hlavice  odolné/vandaluvzdorné provedení, použité materiály odolné proti korozi a vodnímu kameni. Samočistící mechanismus se syntetickým rubínem. Průtok: 8 l/min, doba výtoku: 30 sec ± 5, připojení: 3/4"</t>
  </si>
  <si>
    <t>S1 - b</t>
  </si>
  <si>
    <t>Pevná sprchová hlavice s nastavitelným úhlem výtoku, připojení ze zdi, vandaluvzdorné provedení, použité materiály odolné proti korozi a vodnímu kameni. Průtok: bez omezení, připojení: 1/2"</t>
  </si>
  <si>
    <t>S1 - montáž</t>
  </si>
  <si>
    <t xml:space="preserve">Montáž sprchy  S1</t>
  </si>
  <si>
    <t>-17814499</t>
  </si>
  <si>
    <t>S2 - a</t>
  </si>
  <si>
    <t xml:space="preserve">Termostatická páková směšovací baterie  s integrovanou termostatickou kartuší</t>
  </si>
  <si>
    <t>Poznámka k položce:_x000d_
 s bezpečnostním vypnutím při výpadku studené vody, nastavitelným teplotním dorazem s pojistkou proti přetočení. Celokovové provedení, viditelné díly leštěné chromované. Rám s profilovým těsněním, krycí deska z ušlechtilé oceli 190 x 245 mm</t>
  </si>
  <si>
    <t>S2 - b</t>
  </si>
  <si>
    <t>Systémový box z umělé hmoty, 174 x 225 mm, s uzavíratelnými šroubovacími přípojkami, s ochranným víkem a vývodem na proplachování a zkoušku těsnosti.</t>
  </si>
  <si>
    <t>1780756985</t>
  </si>
  <si>
    <t>S2 - c</t>
  </si>
  <si>
    <t>Sprchový komplet včetně hadice a držáku, na předem namíchanou vodu, provedení chrom, připojení ze zdi, vizuální značky pro nastavení sprchování (3 pozice) na hlavici, připojení 1/2"</t>
  </si>
  <si>
    <t>-617089250</t>
  </si>
  <si>
    <t>úklid sprch</t>
  </si>
  <si>
    <t>Směšovací sprchová nástěnná baterie 150 mm, 2x nástěnka</t>
  </si>
  <si>
    <t>1061887726</t>
  </si>
  <si>
    <t>S2 - montáž</t>
  </si>
  <si>
    <t xml:space="preserve">Montáž baterie  S2</t>
  </si>
  <si>
    <t>1597707825</t>
  </si>
  <si>
    <t>U, Ui</t>
  </si>
  <si>
    <t>Rohový kulový kohout – 1/2" x 3/8" , nástěnka</t>
  </si>
  <si>
    <t>300868290</t>
  </si>
  <si>
    <t>Ž</t>
  </si>
  <si>
    <t>Podomítková vodní zápachová uzávěrka DN40/50 pro pračku nebo myčku se zpětnou armaturou (kulička) a čistícím otvorem, krycí deska z nerezové oceli 160x110mm</t>
  </si>
  <si>
    <t>-860161068</t>
  </si>
  <si>
    <t>směšovací ventil</t>
  </si>
  <si>
    <t>Skupinový termoskopický ventil</t>
  </si>
  <si>
    <t>161615643</t>
  </si>
  <si>
    <t>Poznámka k položce:_x000d_
instalace do šachty, včetně zpětných ventilů, provedení chrom, termoskopický systém směšování, přesnost směšování +/– 1÷2 °C při teplotních výkyvech na vstupech až o 15 °C, uzavření ventilu při výpadku studené/teplé vody na vstupu max. do 1 sec, minimální teplotní rozdíl vstupy/výstup – 12 °C, zpětné ventily, max. doporučená rychlost proudění vody v potrubí 2 m/s. Připojení:vnější 3/4".</t>
  </si>
  <si>
    <t xml:space="preserve">Ostatní  montáž</t>
  </si>
  <si>
    <t>1081496432</t>
  </si>
  <si>
    <t>Podlahové žlaby</t>
  </si>
  <si>
    <t>Pol1.50 - a</t>
  </si>
  <si>
    <t>1.50 Sprchy ženy - APZ1-4000 Podlahový žlab s okrajem pro perforovaný rošt, AISI316L, 4x sifon</t>
  </si>
  <si>
    <t>Pol1.50 - b</t>
  </si>
  <si>
    <t>1.50 Sprchy ženy - PURE-4000M Rošt pro liniový podlahový žlab, AISI316L (nerez mat)</t>
  </si>
  <si>
    <t>-50984365</t>
  </si>
  <si>
    <t>Pol1.50 - c</t>
  </si>
  <si>
    <t>1.50 Sprchy ženy - APZ1-1000 Podlahový žlab s okrajem pro perforovaný rošt, AISI316L, 1x sifon</t>
  </si>
  <si>
    <t>-39274134</t>
  </si>
  <si>
    <t>Pol1.50 - d</t>
  </si>
  <si>
    <t>1.50 Sprchy ženy - PURE-1000M Rošt pro liniový podlahový žlab, AISI316L (nerez mat)</t>
  </si>
  <si>
    <t>1849708344</t>
  </si>
  <si>
    <t xml:space="preserve">1.50 -  montáž</t>
  </si>
  <si>
    <t>1.50 Montáž sprchy ženy</t>
  </si>
  <si>
    <t>1338488777</t>
  </si>
  <si>
    <t>Pol1.28 - a</t>
  </si>
  <si>
    <t>1.28 Sprchy ženy - APZ1-1800 Podlahový žlab s okrajem pro perforovaný rošt, AISI316L, 2x sifon</t>
  </si>
  <si>
    <t>-252136826</t>
  </si>
  <si>
    <t>Pol1.28 - b</t>
  </si>
  <si>
    <t>1.28 Sprchy ženy - PURE-1800M Rošt pro liniový podlahový žlab, AISI316L (nerez mat)</t>
  </si>
  <si>
    <t>1852188338</t>
  </si>
  <si>
    <t>Pol1.28 - c</t>
  </si>
  <si>
    <t>1.28 Sprchy ženy - APZ1-3000 Podlahový žlab s okrajem pro perforovaný rošt, AISI316L, 3x sifon</t>
  </si>
  <si>
    <t>-2056822824</t>
  </si>
  <si>
    <t>Pol1.28 - d</t>
  </si>
  <si>
    <t>1.28 Sprchy ženy - PURE-3000M Rošt pro liniový podlahový žlab, AISI316L (nerez mat)</t>
  </si>
  <si>
    <t>-80874817</t>
  </si>
  <si>
    <t xml:space="preserve">1.28 -  montáž</t>
  </si>
  <si>
    <t xml:space="preserve">1.28  Montáž sprchy ženy</t>
  </si>
  <si>
    <t>1525232155</t>
  </si>
  <si>
    <t>Pol1.19 - a</t>
  </si>
  <si>
    <t>1.19 WC muži - APZ1-2000 Podlahový žlab s okrajem pro perforovaný rošt, AISI316L, 1x sifon</t>
  </si>
  <si>
    <t>1391581458</t>
  </si>
  <si>
    <t>Pol1.19 - b</t>
  </si>
  <si>
    <t>1.19 WC muži - PURE-2000M Rošt pro liniový podlahový žlab, AISI316L (nerez mat)</t>
  </si>
  <si>
    <t>1413089202</t>
  </si>
  <si>
    <t xml:space="preserve">1.19 -  montáž</t>
  </si>
  <si>
    <t xml:space="preserve">1.19  Montáž sprchy muži</t>
  </si>
  <si>
    <t>128794849</t>
  </si>
  <si>
    <t>Pol1.23 - a</t>
  </si>
  <si>
    <t>1.23 Sprchy muži - APZ1-2400 Podlahový žlab s okrajem pro perforovaný rošt, AISI316L, 2x sifon</t>
  </si>
  <si>
    <t>613211145</t>
  </si>
  <si>
    <t>Pol1.23 - b</t>
  </si>
  <si>
    <t>1.23 Sprchy muži - PURE-2400M Rošt pro liniový podlahový žlab, AISI316L (nerez mat)</t>
  </si>
  <si>
    <t>337077019</t>
  </si>
  <si>
    <t>Pol1.23 - c</t>
  </si>
  <si>
    <t>1.23 Sprchy muži - APZ1-1000 Podlahový žlab s okrajem pro perforovaný rošt, AISI316L, 1x sifon</t>
  </si>
  <si>
    <t>-422968457</t>
  </si>
  <si>
    <t>Pol1.23 - d</t>
  </si>
  <si>
    <t>1.23 Sprchy muži - PURE-1000M Rošt pro liniový podlahový žlab, AISI316L (nerez mat)</t>
  </si>
  <si>
    <t>-196265736</t>
  </si>
  <si>
    <t xml:space="preserve">1.23 -  montáž</t>
  </si>
  <si>
    <t xml:space="preserve">1.23  Montáž sprchy muži</t>
  </si>
  <si>
    <t>-677177482</t>
  </si>
  <si>
    <t>Pol1.52 - a</t>
  </si>
  <si>
    <t>1.52 Umývárna, WC - APZ1-1500 Podlahový žlab s okrajem pro perforovaný rošt, AISI316L, 1x sifon</t>
  </si>
  <si>
    <t>-1505647723</t>
  </si>
  <si>
    <t>Pol1.52 - b</t>
  </si>
  <si>
    <t>1.52 Umývárna, WC - PURE-1500M Rošt pro liniový podlahový žlab, AISI316L (nerez mat)</t>
  </si>
  <si>
    <t>1777067988</t>
  </si>
  <si>
    <t xml:space="preserve">1.52 -  montáž</t>
  </si>
  <si>
    <t xml:space="preserve">1.52  Montáž umývárna WC</t>
  </si>
  <si>
    <t>-455006689</t>
  </si>
  <si>
    <t>Pol1.56 - a</t>
  </si>
  <si>
    <t>1.56 Sprchy muži - APZ1-4000 Podlahový žlab s okrajem pro perforovaný rošt, AISI316L, 4x sifon</t>
  </si>
  <si>
    <t>119362128</t>
  </si>
  <si>
    <t>Pol1.56 - b</t>
  </si>
  <si>
    <t>1.56 Sprchy muži - PURE-4000M Rošt pro liniový podlahový žlab, AISI316L (nerez mat)</t>
  </si>
  <si>
    <t>1263623693</t>
  </si>
  <si>
    <t>Pol1.56 - c</t>
  </si>
  <si>
    <t>1.56 Sprchy muži - APZ1-1000 Podlahový žlab s okrajem pro perforovaný rošt, AISI316L, 1x sifon</t>
  </si>
  <si>
    <t>1570646482</t>
  </si>
  <si>
    <t>Pol1.56 - d</t>
  </si>
  <si>
    <t>1.56 Sprchy muži - PURE-1000M Rošt pro liniový podlahový žlab, AISI316L (nerez mat)</t>
  </si>
  <si>
    <t>-123994066</t>
  </si>
  <si>
    <t xml:space="preserve">1.56 -  montáž</t>
  </si>
  <si>
    <t xml:space="preserve">1.56  Montáž sprchy muži</t>
  </si>
  <si>
    <t>-1359431982</t>
  </si>
  <si>
    <t>Pol - vpusti</t>
  </si>
  <si>
    <t xml:space="preserve">Nerez vpust - svislý odtok - APV202 - Podlahová vpust 105×105/50/75 mm přímá, mřížka nerez, vodní zápachová uzávěra </t>
  </si>
  <si>
    <t>Montáž vpusti</t>
  </si>
  <si>
    <t>Montáž nerez vpusti - svislý odtok</t>
  </si>
  <si>
    <t>740180921</t>
  </si>
  <si>
    <t>Hydrant</t>
  </si>
  <si>
    <t>Pol100</t>
  </si>
  <si>
    <t>Hydrant nerez</t>
  </si>
  <si>
    <t>-477706121</t>
  </si>
  <si>
    <t>Revizní dvířka</t>
  </si>
  <si>
    <t>Pol101</t>
  </si>
  <si>
    <t>Revizní otvor pro obložení obkladem v rozměru 300x300 mm</t>
  </si>
  <si>
    <t>2001564842</t>
  </si>
  <si>
    <t>07 - ZTI - vodovod</t>
  </si>
  <si>
    <t xml:space="preserve">Výpis materiálu osahuje dodávku základního materiálu pro danou akci. Dodávka akce se předpokládá včetně souvisejícího doplňkového, podružného a montážního materiálu tak, aby celé zřízení bylo funkční a splňovalo všechny předpisy, které se na ně vztahují. </t>
  </si>
  <si>
    <t>PSV - Práce a dodávky PSV - Zdravotechnika - vnitřní vodovod</t>
  </si>
  <si>
    <t xml:space="preserve">    D1 - Demontáže vodovodního potrubí ve zdech pod omítkou (případně v podlaze), včetně izolačních návleků </t>
  </si>
  <si>
    <t xml:space="preserve">    D2 - SV - Studená voda - Měděné (Cu) trubky vč. tvarovek, dle ČSN EN 1057</t>
  </si>
  <si>
    <t xml:space="preserve">    D3 - TUV - teplá voda - Měděné (Cu) trubky vč. tvarovek, dle ČSN EN 1057</t>
  </si>
  <si>
    <t xml:space="preserve">    D4 - CV - cirkulace - Měděné (Cu) trubky vč. tvarovek, dle ČSN EN 1057</t>
  </si>
  <si>
    <t xml:space="preserve">    D5 - Izolace stávajícího potrubí</t>
  </si>
  <si>
    <t xml:space="preserve">    D6 - Armatury</t>
  </si>
  <si>
    <t xml:space="preserve">    D7 - Modulární systém uložení potrubí pro kluzné uložení</t>
  </si>
  <si>
    <t xml:space="preserve">    D8 - Stavební přípomoce</t>
  </si>
  <si>
    <t xml:space="preserve">    D9 - Ostatní náklady</t>
  </si>
  <si>
    <t>Práce a dodávky PSV - Zdravotechnika - vnitřní vodovod</t>
  </si>
  <si>
    <t xml:space="preserve">Demontáže vodovodního potrubí ve zdech pod omítkou (případně v podlaze), včetně izolačních návleků </t>
  </si>
  <si>
    <t>plast PPR PN16 16x2,3</t>
  </si>
  <si>
    <t>1927539867</t>
  </si>
  <si>
    <t xml:space="preserve">plast PPR PN16  20x2,8</t>
  </si>
  <si>
    <t>-1085122656</t>
  </si>
  <si>
    <t>Pol102</t>
  </si>
  <si>
    <t xml:space="preserve">plast PPR PN16  25x3,5</t>
  </si>
  <si>
    <t>1119566994</t>
  </si>
  <si>
    <t>Pol103</t>
  </si>
  <si>
    <t xml:space="preserve">plast PPR PN16  32x4,5</t>
  </si>
  <si>
    <t>414805229</t>
  </si>
  <si>
    <t>Pol104</t>
  </si>
  <si>
    <t>Cu 18x1</t>
  </si>
  <si>
    <t>95822167</t>
  </si>
  <si>
    <t>Pol105</t>
  </si>
  <si>
    <t>Cu 22x1</t>
  </si>
  <si>
    <t>817329621</t>
  </si>
  <si>
    <t>Pol106</t>
  </si>
  <si>
    <t>Cu 28x1,5</t>
  </si>
  <si>
    <t>-2009058716</t>
  </si>
  <si>
    <t>SV - Studená voda - Měděné (Cu) trubky vč. tvarovek, dle ČSN EN 1057</t>
  </si>
  <si>
    <t xml:space="preserve">22x1 </t>
  </si>
  <si>
    <t>-1771379498</t>
  </si>
  <si>
    <t xml:space="preserve">Poznámka k položce:_x000d_
Měděné (Cu) trubky vč. tvarovek, bezešvé, polotvrdé (R250), tvrdé (R290), spojované pomocí tvarovek lisováním </t>
  </si>
  <si>
    <t>vedené v podlaze</t>
  </si>
  <si>
    <t>20,00</t>
  </si>
  <si>
    <t>vedené SDK stěnou nebo volně pod stropem</t>
  </si>
  <si>
    <t>6,00</t>
  </si>
  <si>
    <t>vedené drážkou ve stěně</t>
  </si>
  <si>
    <t>43,00</t>
  </si>
  <si>
    <t xml:space="preserve">Termoizolační trubice z PE pěny 22/9 </t>
  </si>
  <si>
    <t>1154973987</t>
  </si>
  <si>
    <t xml:space="preserve">Objímky s pryžovou vložkou pro DN20    1 ks/m</t>
  </si>
  <si>
    <t>-1223081216</t>
  </si>
  <si>
    <t xml:space="preserve">28x1,5  </t>
  </si>
  <si>
    <t>1700078698</t>
  </si>
  <si>
    <t>30,00</t>
  </si>
  <si>
    <t>3,00</t>
  </si>
  <si>
    <t>29,00</t>
  </si>
  <si>
    <t xml:space="preserve">Termoizolační trubice z PE pěny 28/9 </t>
  </si>
  <si>
    <t>-1761943353</t>
  </si>
  <si>
    <t xml:space="preserve">Objímky s pryžovou vložkou pro DN25    1 ks/m</t>
  </si>
  <si>
    <t>-1568891128</t>
  </si>
  <si>
    <t xml:space="preserve">35x1,5  </t>
  </si>
  <si>
    <t>-1393480592</t>
  </si>
  <si>
    <t>4,00</t>
  </si>
  <si>
    <t>18,00</t>
  </si>
  <si>
    <t xml:space="preserve">Termoizolační trubice z PE pěny 35/9 </t>
  </si>
  <si>
    <t>1404317347</t>
  </si>
  <si>
    <t xml:space="preserve">Objímky s pryžovou vložkou pro DN32    1 ks/m</t>
  </si>
  <si>
    <t>-474665715</t>
  </si>
  <si>
    <t xml:space="preserve">42x1,5  </t>
  </si>
  <si>
    <t>-450275867</t>
  </si>
  <si>
    <t>13,00</t>
  </si>
  <si>
    <t>11,00</t>
  </si>
  <si>
    <t xml:space="preserve">Termoizolační trubice z PE pěny 42/13 </t>
  </si>
  <si>
    <t>-1950016846</t>
  </si>
  <si>
    <t>Pouzdro izolační 65 Al 42/20 mm</t>
  </si>
  <si>
    <t>-168134327</t>
  </si>
  <si>
    <t>7,00</t>
  </si>
  <si>
    <t>5,00</t>
  </si>
  <si>
    <t xml:space="preserve">Objímky s pryžovou vložkou pro DN40    1 ks/m</t>
  </si>
  <si>
    <t>721942867</t>
  </si>
  <si>
    <t>Montáž potrubí</t>
  </si>
  <si>
    <t>-254071334</t>
  </si>
  <si>
    <t>TUV - teplá voda - Měděné (Cu) trubky vč. tvarovek, dle ČSN EN 1057</t>
  </si>
  <si>
    <t>1801517589</t>
  </si>
  <si>
    <t>21,00</t>
  </si>
  <si>
    <t>-1266666541</t>
  </si>
  <si>
    <t>-1880990956</t>
  </si>
  <si>
    <t xml:space="preserve">28x1,5 </t>
  </si>
  <si>
    <t>-576299402</t>
  </si>
  <si>
    <t>-865633442</t>
  </si>
  <si>
    <t>-2014144071</t>
  </si>
  <si>
    <t xml:space="preserve">35x1,5 </t>
  </si>
  <si>
    <t>-927139215</t>
  </si>
  <si>
    <t xml:space="preserve">vedené  drážkou ve stěně</t>
  </si>
  <si>
    <t>17,00</t>
  </si>
  <si>
    <t>-658845548</t>
  </si>
  <si>
    <t>496519454</t>
  </si>
  <si>
    <t>42x1,5</t>
  </si>
  <si>
    <t>839497181</t>
  </si>
  <si>
    <t>12,00</t>
  </si>
  <si>
    <t>-1539854842</t>
  </si>
  <si>
    <t>626574442</t>
  </si>
  <si>
    <t xml:space="preserve">Montáž potrubí </t>
  </si>
  <si>
    <t>-158093713</t>
  </si>
  <si>
    <t>CV - cirkulace - Měděné (Cu) trubky vč. tvarovek, dle ČSN EN 1057</t>
  </si>
  <si>
    <t>22x1</t>
  </si>
  <si>
    <t>843086579</t>
  </si>
  <si>
    <t>Pouzdro izolační 65 Al 22/20 mm</t>
  </si>
  <si>
    <t>-866751858</t>
  </si>
  <si>
    <t xml:space="preserve">Termoizolační trubice z PE pěny 22/13 </t>
  </si>
  <si>
    <t>563245104</t>
  </si>
  <si>
    <t>8,00</t>
  </si>
  <si>
    <t>-434727082</t>
  </si>
  <si>
    <t>900566703</t>
  </si>
  <si>
    <t>Izolace stávajícího potrubí</t>
  </si>
  <si>
    <t>Pouzdro izolační 65 Al 42/40 mm</t>
  </si>
  <si>
    <t xml:space="preserve">Montáž izolace potrubí </t>
  </si>
  <si>
    <t>-767152392</t>
  </si>
  <si>
    <t>Armatury</t>
  </si>
  <si>
    <t>Lisovací T-kus redukovaný Cu 42/42/42 mm</t>
  </si>
  <si>
    <t>1478015115</t>
  </si>
  <si>
    <t>Poznámka k položce:_x000d_
Vysazení odboček na stávající páteřní potrubní rozvody z měděných trubek</t>
  </si>
  <si>
    <t>Llisovací T-kus redukovaný Cu 24/22/28 mm</t>
  </si>
  <si>
    <t>-1711914289</t>
  </si>
  <si>
    <t xml:space="preserve">Uzavírací armatury  s vypouštěním - R 250 DS-5/4" </t>
  </si>
  <si>
    <t xml:space="preserve">Uzavírací armatury  s vypouštěním - R 250 DS-3/4" </t>
  </si>
  <si>
    <t>Montáž armatur</t>
  </si>
  <si>
    <t>-124598179</t>
  </si>
  <si>
    <t>Modulární systém uložení potrubí pro kluzné uložení</t>
  </si>
  <si>
    <t>-780181045</t>
  </si>
  <si>
    <t xml:space="preserve">Montáž </t>
  </si>
  <si>
    <t>-101271418</t>
  </si>
  <si>
    <t>Stavební přípomoce</t>
  </si>
  <si>
    <t>Potrubí vedené v podlaze</t>
  </si>
  <si>
    <t>139546908</t>
  </si>
  <si>
    <t>Poznámka k položce:_x000d_
Vybourání drážky v podlaze,zpětný zásyp, zabetonování drážky, doplnění hydroizolace</t>
  </si>
  <si>
    <t>Potrubí vedené v drážce ve zdi</t>
  </si>
  <si>
    <t>-62534009</t>
  </si>
  <si>
    <t>Poznámka k položce:_x000d_
Vysekání drážky, zazdívka</t>
  </si>
  <si>
    <t xml:space="preserve">Tlakové zkoušky, zkoušky těsnosti, uvedení do provozu </t>
  </si>
  <si>
    <t>-390162200</t>
  </si>
  <si>
    <t>08 - ZTI - kanalizace</t>
  </si>
  <si>
    <t>PSV - Práce a dodávky PSV - Zdravotechnika - vnitřní kanalizace</t>
  </si>
  <si>
    <t xml:space="preserve">    D2 - Demontáže odpadního potrubí ve zdech (případně v podlaze)vč. potrubních závěsů a tvarovek</t>
  </si>
  <si>
    <t xml:space="preserve">    D4 - Připojovací odpadní potrubí, stoupačky splaškové kanalizace </t>
  </si>
  <si>
    <t xml:space="preserve">    D5 - Svodné potrubí vedené pod podlahou v hl. 0,4 až 1,0 m, uložené V  pískovém podsypu</t>
  </si>
  <si>
    <t>Práce a dodávky PSV - Zdravotechnika - vnitřní kanalizace</t>
  </si>
  <si>
    <t>Demontáže odpadního potrubí ve zdech (případně v podlaze)vč. potrubních závěsů a tvarovek</t>
  </si>
  <si>
    <t>PP-HT DN 40</t>
  </si>
  <si>
    <t>PP-HT DN 50</t>
  </si>
  <si>
    <t>PP-HT DN 75</t>
  </si>
  <si>
    <t>PP-HT DN 110</t>
  </si>
  <si>
    <t>PP-HT DN 125</t>
  </si>
  <si>
    <t xml:space="preserve">Připojovací odpadní potrubí, stoupačky splaškové kanalizace </t>
  </si>
  <si>
    <t xml:space="preserve">Poznámka k položce:_x000d_
hrdlové potrubí z polypropylenu - PP HT  vč. tvarovek,upevňovacího a montážního materiálu spojované sesazením do hrdel s vloženým pryžovým těsněním</t>
  </si>
  <si>
    <t>izolační návleky tl 5 mm</t>
  </si>
  <si>
    <t>PP-HT DN 70</t>
  </si>
  <si>
    <t>PP-HT DN 100</t>
  </si>
  <si>
    <t>podomítkový přivzdušňovací ventil DN110</t>
  </si>
  <si>
    <t>-1589264832</t>
  </si>
  <si>
    <t xml:space="preserve">Svodné potrubí vedené pod podlahou v hl. 0,4 až 1,0 m, uložené V  pískovém podsypu</t>
  </si>
  <si>
    <t>PVC KG DN 100 SN4</t>
  </si>
  <si>
    <t>Poznámka k položce:_x000d_
Hrdlové potrubí z polyvinylchloridu - PVC KG vč. tvarovek, spojované sesazením do hrdel s vloženým kroužkem ze syntetického kaučuku</t>
  </si>
  <si>
    <t>PVC KG DN 125 SN4</t>
  </si>
  <si>
    <t>1493594483</t>
  </si>
  <si>
    <t>-2024216365</t>
  </si>
  <si>
    <t>Zhotovení niky pro splachovací moduly</t>
  </si>
  <si>
    <t>2128371516</t>
  </si>
  <si>
    <t>Poznámka k položce:_x000d_
 vybourat niku pro splachovací modul a osadit profil L 50/5, dl. 0,9 m, moduly následně zazdít porobetovnovou příčkovou</t>
  </si>
  <si>
    <t>Tlakové zkoušky, zkoušky těsnosti, uvedení do provozu</t>
  </si>
  <si>
    <t>09 - Vybavení</t>
  </si>
  <si>
    <t>PSV - Práce a dodávky PSV - Vybavení sociálního zazemí</t>
  </si>
  <si>
    <t xml:space="preserve">    D1 - Vybavení šaten</t>
  </si>
  <si>
    <t xml:space="preserve">    D2 - Muži - bazén imobilní</t>
  </si>
  <si>
    <t xml:space="preserve">    D3 - Ženy - bazén imobilní</t>
  </si>
  <si>
    <t xml:space="preserve">    D4 - Muži - hala imobilní</t>
  </si>
  <si>
    <t xml:space="preserve">    D5 - Ženy - hala imobilní</t>
  </si>
  <si>
    <t xml:space="preserve">    D6 - Vybavení nerez</t>
  </si>
  <si>
    <t xml:space="preserve">    D8 - Ostatní vybavení</t>
  </si>
  <si>
    <t>Práce a dodávky PSV - Vybavení sociálního zazemí</t>
  </si>
  <si>
    <t>Vybavení šaten</t>
  </si>
  <si>
    <t>Pol200</t>
  </si>
  <si>
    <t xml:space="preserve">Vystěhování šatních skříněk v rámci 1NP objektu a zpětné nastěhování. Vodorovný přesun cca do 100 m </t>
  </si>
  <si>
    <t>-1417406185</t>
  </si>
  <si>
    <t>Poznámka k položce:_x000d_
Sklopné sedátko do sprchy k nástěnné montáži, chromniklová ocel, povrch hedvábně matný, tloušťka materiálu 1,2 mm, průměr trubky 32 mm, osm otvorů na upevnění, přišroubované dvoudílné sedátko z polyetylenu, barva bílá, včetně vrutů z ušlechtilé oceli a hmoždinek. Rozměry 484 x 115 x 526 mm (š x v x h).</t>
  </si>
  <si>
    <t>7634111R19</t>
  </si>
  <si>
    <t>Pult_atypický výrobek na zakázku - m.č.1.51 - šatna muži + m.č.1.45 - šatna ženy_pult úpravny s fény_rozměry cca - 2000 mm x 1500 mm</t>
  </si>
  <si>
    <t>-526590762</t>
  </si>
  <si>
    <t>7634111R20</t>
  </si>
  <si>
    <t>Pult_atypický výrobek na zakázku - m.č.1.15, 1.16 - šatna muži + m.č.1.24, 1.25 - šatna ženy_pult úpravny s fény_rozměry cca - 2000 mm x 700 mm</t>
  </si>
  <si>
    <t>952843292</t>
  </si>
  <si>
    <t>7634111R21</t>
  </si>
  <si>
    <t>Zrcadlo tl. 5 mm - m.č.1.51 - šatna muži + m.č.1.45 - šatna ženy_rozměry cca 2000 mm x 1500 mm_součást pultu s úpravny</t>
  </si>
  <si>
    <t>252975203</t>
  </si>
  <si>
    <t>7634111R22</t>
  </si>
  <si>
    <t>Zrcadlo tl. 5 mm - m.č.1.15, 1.16 - šatna muži + m.č.1.24, 1.25 - šatna ženy_rozměry cca 2000 mm x 700 mm_součást pultu s úpravny</t>
  </si>
  <si>
    <t>726995836</t>
  </si>
  <si>
    <t>7634111R23</t>
  </si>
  <si>
    <t>Vysoušeč vlasů VALERA - m.č.1.51 - šatna muži + m.č.1.45 - šatna ženy_profesionální vysoušeč pro bazénové provozy_barva světle šedá + bílá__součást pultu s úpravny</t>
  </si>
  <si>
    <t>537449630</t>
  </si>
  <si>
    <t>Muži - bazén imobilní</t>
  </si>
  <si>
    <t>Sedátko do sprchy</t>
  </si>
  <si>
    <t>2096466650</t>
  </si>
  <si>
    <t>Dávkovač mýdla</t>
  </si>
  <si>
    <t>-2087155083</t>
  </si>
  <si>
    <t>Poznámka k položce:_x000d_
Dávkovač mýdla k montáži na omítku, chromniklová ocel, povrch hedvábně matný, tloušťka materiálu 0,8 mm, čelní strana se zaoblenými hranami, zámková vložka s univerzálním klíčem Franke, vhodný na tekuté mýdlo a lotion, doplnitelná nádrž na 0,8 l, s plastovou páčkou, včetně vrutů z ušlechtilé oceli a hmoždinek.Rozměry 116 x 321 x 143 mm (š x v x h).</t>
  </si>
  <si>
    <t xml:space="preserve">Sklopné madlo </t>
  </si>
  <si>
    <t>1883153743</t>
  </si>
  <si>
    <t>Poznámka k položce:_x000d_
Nástěnné sklopné madlo k montáži na omítku, chromniklová ocel, povrch hedvábně matný, broušení s protiskluzovým účinkem, tloušťka materiálu 1 ,2 mm, průměr trubky 32 mm, tvar zahnutý do U, ochrana proti nechtěnému sklopení dolů, gumový tlumič dorazu, testované a certifikované (LGA), montážní deska o tloušťce 4 mm se třemi upevňovacími otvory, včetně vrutů z ušlechtilé oceli a hmoždinek. Rozměry 100 x 250 x 850 mm (š x v x h).</t>
  </si>
  <si>
    <t xml:space="preserve">Madlo </t>
  </si>
  <si>
    <t>1774010734</t>
  </si>
  <si>
    <t xml:space="preserve">Poznámka k položce:_x000d_
Bezpečnostní madlo rovné, k montáži na omítku, chromniklová ocel, povrch hedvábně matný, broušení s protiskluzovým účinkem, tloušťka materiálu 1 ,2 mm, průměr trubky 32 mm,  vzdálenost od stěny 82 mm, testované a certifikované (LGA),  se dvěma rozetami z ušlechtilé oceli pro skrytou montáž, včetně vrutů z ušlechtilé oceli a hmoždinek. Rozměry 678 x 78 x 82 mm (š x v x h).</t>
  </si>
  <si>
    <t>Ženy - bazén imobilní</t>
  </si>
  <si>
    <t>-2107582792</t>
  </si>
  <si>
    <t>646327296</t>
  </si>
  <si>
    <t>-715702471</t>
  </si>
  <si>
    <t>899154747</t>
  </si>
  <si>
    <t>Muži - hala imobilní</t>
  </si>
  <si>
    <t>561613546</t>
  </si>
  <si>
    <t>1168371218</t>
  </si>
  <si>
    <t>872808284</t>
  </si>
  <si>
    <t>24720582</t>
  </si>
  <si>
    <t>Ženy - hala imobilní</t>
  </si>
  <si>
    <t>-1009539904</t>
  </si>
  <si>
    <t>-1993935734</t>
  </si>
  <si>
    <t>-250767443</t>
  </si>
  <si>
    <t>-997893351</t>
  </si>
  <si>
    <t>Vybavení nerez</t>
  </si>
  <si>
    <t>Zásobník na papírové ručníky</t>
  </si>
  <si>
    <t>2121121429</t>
  </si>
  <si>
    <t>Poznámka k položce:_x000d_
Zásobník na papírové ručníky k montáži na omítku, chromniklová ocel, povrch hedvábně matný, tloušťka materiálu 0,8 mm, čelní strana se zaoblenými hranami, s postranními průzory, zámková vložka s univerzálním klíčem Franke, kapacita 500 - 800 kusů papíru podle typu skladu, včetně vrutů z ušlechtilé oceli a hmoždinek. Rozměry 275 x 355 x 112 mm (š x v x h)</t>
  </si>
  <si>
    <t xml:space="preserve">Odpadkový koš </t>
  </si>
  <si>
    <t>1547367619</t>
  </si>
  <si>
    <t>Poznámka k položce:_x000d_
Odpadkový koš k montáži na omítku, chromniklová ocel, povrch hedvábně matný, tloušťka materiálu 0,8 mm, zaoblené horní hrany, objem cca 23 litrů, montáž pomocí lišty nebo přímo na stěnu, včetně vrutů z ušlechtilé oceli a hmoždinek. Rozměry 355 x 460 x 168 mm (š x v x h).</t>
  </si>
  <si>
    <t>Odpadkový koš na hygien.potřeby</t>
  </si>
  <si>
    <t>199285514</t>
  </si>
  <si>
    <t>Poznámka k položce:_x000d_
Odpadkový koš na hygienické potřeby k montáži na omítku, chromniklová ocel, povrch hedvábně matný, tloušťka materiálu 0,8 mm, čelní strana se zaoblenými hranami, objem cca 3,7 litrů, s vyjímatelnou plastovou nádobou na odpadky, včetně vrutů z ušlechtilé oceli a hmoždinek. Rozměry 200 x 295 x 165 mm (š x v x h).</t>
  </si>
  <si>
    <t>Zásobník hygienických sáčků</t>
  </si>
  <si>
    <t>-765671526</t>
  </si>
  <si>
    <t>Poznámka k položce:_x000d_
Zásobník hygienických sáčků k montáži na omítku, chromniklová ocel, povrch hedvábně matný, tloušťka materiálu 0,8 mm, svorka vně zásobníku k přidržení sáčků, otvor k odebírání zepředu, montáž pomocí připevněné lepicí pásky, nebo přibalených vrutů z ušlechtilé oceli a hmoždinek, včetně ubrousku k očištění plochy na přilepení. Rozměry 91 x 150 x 21 mm (š x v x h).</t>
  </si>
  <si>
    <t>Držák štětky na čištění WC</t>
  </si>
  <si>
    <t>-1387185296</t>
  </si>
  <si>
    <t>Poznámka k položce:_x000d_
Držák na WC štětku k montáži na omítku, chromniklová ocel, povrch hedvábně matný, tloušťka materiálu 0,8 mm, uzavřená čelní strana se zaoblenými hranami, otvor k zavěšení štětky podle montáže zleva nebo zprava, bílá nylonová štětka s čističem okrajů, vyjímatelná plastová odkapávací miska, včetně vrutů z ušlechtilé oceli a hmoždinek. Rozměry 107 x 230 x 97 mm (š x v x h).</t>
  </si>
  <si>
    <t>Držák na velkou roli WC papíru</t>
  </si>
  <si>
    <t>-1224722644</t>
  </si>
  <si>
    <t>Poznámka k položce:_x000d_
Držák na velkou roli toaletního papíru k montáži na omítku, chromniklová ocel, povrch hedvábně matný, tloušťka materiálu 0,8 mm, zámková vložka s univerzálním klíčem Franke, uzavřený kulatý plášť s průzorem, dvě ozubené hrany na odtrhávání papíru, na jednu roli papíru o průměru max. 260 mm, včetně vrutů z ušlechtilé oceli a hmoždinek. Rozměry 269 x 269 x 116 mm (š x v x h).</t>
  </si>
  <si>
    <t>Dvojitý háček na oděvy</t>
  </si>
  <si>
    <t>1119157521</t>
  </si>
  <si>
    <t>Poznámka k položce:_x000d_
Dvojitý háček na oděvy k montáži na omítku, ušlechtilá ocel, povrch leštěný do vysokého lesku, kulatá rozeta z ušlechtilé oceli ke skryté montáži, včetně vrutů z ušlechtilé oceli a hmoždinek. Rozměry 75 x 70 x 54 mm (š x v x h).</t>
  </si>
  <si>
    <t>Hands-in osoušeč rukou</t>
  </si>
  <si>
    <t>1781607827</t>
  </si>
  <si>
    <t>Poznámka k položce:_x000d_
Vysokorychlostní osoušeč rukou "Hands-in" k montáži na omítku, z antibakteriálního ABS plastu, barva stříbrná, doba osoušení 7-10 sekund, hygienický díky bezdotykovému optoelektronickému spouštění a integrovanému HEPA filtru, nastavitelná rychlost vzduchu, volitelně teplý nebo studený vzduch, samočinné vypínání po 25 sekundách, nádobku na vodu a odtok lze čistit samostatně, stupeň krytí IPX4. Kabel a zástrčka nejsou součástí dodávky. Napájecí napětí 220-240 V, 50-60 Hz, celkový výkon 1250-1650 W, ohřev 550 W, Hladina hluku 65-69 dB ve vzdálenosti 1 m Rychlost vzduchu 75-100 m/s Kapacita nádobky na vodu 800 ml. Rozměry 300 x 699 x 230 mm (š x v x h)</t>
  </si>
  <si>
    <t xml:space="preserve">Přebalovací pult </t>
  </si>
  <si>
    <t>1048998312</t>
  </si>
  <si>
    <t>Poznámka k položce:_x000d_
Přebalovací pult vertikální k montáži na stěnu, z polypropylenu s antibakteriální ochranou Biocote®, barva bílá, přední deska z ušlechtilé oceli, sklopný, s integrovaným tlumičem pro bezpečné otevírání a zavírání, nylonový bezpečnostní pás a háky na obou stranách, uzamykatelný zásobník na jednorázové papírové podložky se skladem Interfold o max. šířce 260 mm Certifikovaný podle EN 12221-1 a EN 12221-2. Včetně upevňovacího materiálu a 80 kusů jednorázových papírových podložek. Rozměry zavřený 550 x 890 x 100 mm (š x v x h). Rozměry otevřený 550 x 480 x 890 mm (š x v x h)</t>
  </si>
  <si>
    <t>383806088</t>
  </si>
  <si>
    <t>Ostatní vybavení</t>
  </si>
  <si>
    <t>Vstupní zádveří - vestavná skříň na míru, s vnitřními policemi, dveře posuvné ve skryté kolejnici, povrchová úprava HPL</t>
  </si>
  <si>
    <t>-239079960</t>
  </si>
  <si>
    <t>10 - Vedlejší rozpočtové náklady stavby</t>
  </si>
  <si>
    <t>VRN - Vedlejší rozpočtové náklady</t>
  </si>
  <si>
    <t xml:space="preserve">    VRN1 - Průzkumné, geodetické a projektové práce</t>
  </si>
  <si>
    <t xml:space="preserve">    VRN3 - Zařízení staveniště</t>
  </si>
  <si>
    <t>VRN</t>
  </si>
  <si>
    <t>Vedlejší rozpočtové náklady</t>
  </si>
  <si>
    <t>VRN1</t>
  </si>
  <si>
    <t>Průzkumné, geodetické a projektové práce</t>
  </si>
  <si>
    <t>013244004</t>
  </si>
  <si>
    <t>Před zahájením stavebních prací bude ze strany vybraného generálního dodavatele (GD) předložen podrobný technologický postup a harmonogram jednotlivých výkonových fází realizace</t>
  </si>
  <si>
    <t>…</t>
  </si>
  <si>
    <t>1024</t>
  </si>
  <si>
    <t>-1391530972</t>
  </si>
  <si>
    <t>013244001</t>
  </si>
  <si>
    <t>Dokumentace skutečného provedení stavby</t>
  </si>
  <si>
    <t>233166058</t>
  </si>
  <si>
    <t>VRN3</t>
  </si>
  <si>
    <t>Zařízení staveniště</t>
  </si>
  <si>
    <t>030001001</t>
  </si>
  <si>
    <t xml:space="preserve">Zařízení staveniště a konstrukce pro vymezení řešené části staveniště, vnější  oplocení - 1.etapa</t>
  </si>
  <si>
    <t>1926822493</t>
  </si>
  <si>
    <t>030001002</t>
  </si>
  <si>
    <t xml:space="preserve">Zařízení staveniště Zařízení staveniště a konstrukce pro vymezení řešené části staveniště, vnější  oplocení - 2.etapa</t>
  </si>
  <si>
    <t>112794799</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</si>
</sst>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8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5"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1</v>
      </c>
      <c r="AO10" s="22"/>
      <c r="AP10" s="22"/>
      <c r="AQ10" s="22"/>
      <c r="AR10" s="20"/>
      <c r="BE10" s="31"/>
      <c r="BS10" s="17" t="s">
        <v>6</v>
      </c>
    </row>
    <row r="11" s="1" customFormat="1" ht="18.48" customHeight="1">
      <c r="B11" s="21"/>
      <c r="C11" s="22"/>
      <c r="D11" s="22"/>
      <c r="E11" s="27" t="s">
        <v>26</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27</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28</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29</v>
      </c>
      <c r="AO13" s="22"/>
      <c r="AP13" s="22"/>
      <c r="AQ13" s="22"/>
      <c r="AR13" s="20"/>
      <c r="BE13" s="31"/>
      <c r="BS13" s="17" t="s">
        <v>6</v>
      </c>
    </row>
    <row r="14">
      <c r="B14" s="21"/>
      <c r="C14" s="22"/>
      <c r="D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L14" s="22"/>
      <c r="AM14" s="22"/>
      <c r="AN14" s="34" t="s">
        <v>29</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30</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1</v>
      </c>
      <c r="AO16" s="22"/>
      <c r="AP16" s="22"/>
      <c r="AQ16" s="22"/>
      <c r="AR16" s="20"/>
      <c r="BE16" s="31"/>
      <c r="BS16" s="17" t="s">
        <v>4</v>
      </c>
    </row>
    <row r="17" s="1" customFormat="1" ht="18.48" customHeight="1">
      <c r="B17" s="21"/>
      <c r="C17" s="22"/>
      <c r="D17" s="22"/>
      <c r="E17" s="27" t="s">
        <v>31</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27</v>
      </c>
      <c r="AL17" s="22"/>
      <c r="AM17" s="22"/>
      <c r="AN17" s="27" t="s">
        <v>1</v>
      </c>
      <c r="AO17" s="22"/>
      <c r="AP17" s="22"/>
      <c r="AQ17" s="22"/>
      <c r="AR17" s="20"/>
      <c r="BE17" s="31"/>
      <c r="BS17" s="17" t="s">
        <v>32</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33</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1</v>
      </c>
      <c r="AO19" s="22"/>
      <c r="AP19" s="22"/>
      <c r="AQ19" s="22"/>
      <c r="AR19" s="20"/>
      <c r="BE19" s="31"/>
      <c r="BS19" s="17" t="s">
        <v>6</v>
      </c>
    </row>
    <row r="20" s="1" customFormat="1" ht="18.48" customHeight="1">
      <c r="B20" s="21"/>
      <c r="C20" s="22"/>
      <c r="D20" s="22"/>
      <c r="E20" s="27" t="s">
        <v>34</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27</v>
      </c>
      <c r="AL20" s="22"/>
      <c r="AM20" s="22"/>
      <c r="AN20" s="27" t="s">
        <v>1</v>
      </c>
      <c r="AO20" s="22"/>
      <c r="AP20" s="22"/>
      <c r="AQ20" s="22"/>
      <c r="AR20" s="20"/>
      <c r="BE20" s="31"/>
      <c r="BS20" s="17" t="s">
        <v>32</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35</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36</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37</v>
      </c>
      <c r="M28" s="45"/>
      <c r="N28" s="45"/>
      <c r="O28" s="45"/>
      <c r="P28" s="45"/>
      <c r="Q28" s="40"/>
      <c r="R28" s="40"/>
      <c r="S28" s="40"/>
      <c r="T28" s="40"/>
      <c r="U28" s="40"/>
      <c r="V28" s="40"/>
      <c r="W28" s="45" t="s">
        <v>38</v>
      </c>
      <c r="X28" s="45"/>
      <c r="Y28" s="45"/>
      <c r="Z28" s="45"/>
      <c r="AA28" s="45"/>
      <c r="AB28" s="45"/>
      <c r="AC28" s="45"/>
      <c r="AD28" s="45"/>
      <c r="AE28" s="45"/>
      <c r="AF28" s="40"/>
      <c r="AG28" s="40"/>
      <c r="AH28" s="40"/>
      <c r="AI28" s="40"/>
      <c r="AJ28" s="40"/>
      <c r="AK28" s="45" t="s">
        <v>39</v>
      </c>
      <c r="AL28" s="45"/>
      <c r="AM28" s="45"/>
      <c r="AN28" s="45"/>
      <c r="AO28" s="45"/>
      <c r="AP28" s="40"/>
      <c r="AQ28" s="40"/>
      <c r="AR28" s="44"/>
      <c r="BE28" s="31"/>
    </row>
    <row r="29" s="3" customFormat="1" ht="14.4" customHeight="1">
      <c r="A29" s="3"/>
      <c r="B29" s="46"/>
      <c r="C29" s="47"/>
      <c r="D29" s="32" t="s">
        <v>40</v>
      </c>
      <c r="E29" s="47"/>
      <c r="F29" s="32" t="s">
        <v>41</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42</v>
      </c>
      <c r="G30" s="47"/>
      <c r="H30" s="47"/>
      <c r="I30" s="47"/>
      <c r="J30" s="47"/>
      <c r="K30" s="47"/>
      <c r="L30" s="48">
        <v>0.12</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43</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44</v>
      </c>
      <c r="G32" s="47"/>
      <c r="H32" s="47"/>
      <c r="I32" s="47"/>
      <c r="J32" s="47"/>
      <c r="K32" s="47"/>
      <c r="L32" s="48">
        <v>0.12</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45</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46</v>
      </c>
      <c r="E35" s="54"/>
      <c r="F35" s="54"/>
      <c r="G35" s="54"/>
      <c r="H35" s="54"/>
      <c r="I35" s="54"/>
      <c r="J35" s="54"/>
      <c r="K35" s="54"/>
      <c r="L35" s="54"/>
      <c r="M35" s="54"/>
      <c r="N35" s="54"/>
      <c r="O35" s="54"/>
      <c r="P35" s="54"/>
      <c r="Q35" s="54"/>
      <c r="R35" s="54"/>
      <c r="S35" s="54"/>
      <c r="T35" s="55" t="s">
        <v>47</v>
      </c>
      <c r="U35" s="54"/>
      <c r="V35" s="54"/>
      <c r="W35" s="54"/>
      <c r="X35" s="56" t="s">
        <v>48</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49</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50</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51</v>
      </c>
      <c r="E60" s="42"/>
      <c r="F60" s="42"/>
      <c r="G60" s="42"/>
      <c r="H60" s="42"/>
      <c r="I60" s="42"/>
      <c r="J60" s="42"/>
      <c r="K60" s="42"/>
      <c r="L60" s="42"/>
      <c r="M60" s="42"/>
      <c r="N60" s="42"/>
      <c r="O60" s="42"/>
      <c r="P60" s="42"/>
      <c r="Q60" s="42"/>
      <c r="R60" s="42"/>
      <c r="S60" s="42"/>
      <c r="T60" s="42"/>
      <c r="U60" s="42"/>
      <c r="V60" s="64" t="s">
        <v>52</v>
      </c>
      <c r="W60" s="42"/>
      <c r="X60" s="42"/>
      <c r="Y60" s="42"/>
      <c r="Z60" s="42"/>
      <c r="AA60" s="42"/>
      <c r="AB60" s="42"/>
      <c r="AC60" s="42"/>
      <c r="AD60" s="42"/>
      <c r="AE60" s="42"/>
      <c r="AF60" s="42"/>
      <c r="AG60" s="42"/>
      <c r="AH60" s="64" t="s">
        <v>51</v>
      </c>
      <c r="AI60" s="42"/>
      <c r="AJ60" s="42"/>
      <c r="AK60" s="42"/>
      <c r="AL60" s="42"/>
      <c r="AM60" s="64" t="s">
        <v>52</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53</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54</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51</v>
      </c>
      <c r="E75" s="42"/>
      <c r="F75" s="42"/>
      <c r="G75" s="42"/>
      <c r="H75" s="42"/>
      <c r="I75" s="42"/>
      <c r="J75" s="42"/>
      <c r="K75" s="42"/>
      <c r="L75" s="42"/>
      <c r="M75" s="42"/>
      <c r="N75" s="42"/>
      <c r="O75" s="42"/>
      <c r="P75" s="42"/>
      <c r="Q75" s="42"/>
      <c r="R75" s="42"/>
      <c r="S75" s="42"/>
      <c r="T75" s="42"/>
      <c r="U75" s="42"/>
      <c r="V75" s="64" t="s">
        <v>52</v>
      </c>
      <c r="W75" s="42"/>
      <c r="X75" s="42"/>
      <c r="Y75" s="42"/>
      <c r="Z75" s="42"/>
      <c r="AA75" s="42"/>
      <c r="AB75" s="42"/>
      <c r="AC75" s="42"/>
      <c r="AD75" s="42"/>
      <c r="AE75" s="42"/>
      <c r="AF75" s="42"/>
      <c r="AG75" s="42"/>
      <c r="AH75" s="64" t="s">
        <v>51</v>
      </c>
      <c r="AI75" s="42"/>
      <c r="AJ75" s="42"/>
      <c r="AK75" s="42"/>
      <c r="AL75" s="42"/>
      <c r="AM75" s="64" t="s">
        <v>52</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55</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250407</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Stavební úpravy objektu KTV ČZU v Praze</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Kamýcká 1275,165 00 Praha - Suchdol</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7. 4. 2025</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40.05" customHeight="1">
      <c r="A89" s="38"/>
      <c r="B89" s="39"/>
      <c r="C89" s="32" t="s">
        <v>24</v>
      </c>
      <c r="D89" s="40"/>
      <c r="E89" s="40"/>
      <c r="F89" s="40"/>
      <c r="G89" s="40"/>
      <c r="H89" s="40"/>
      <c r="I89" s="40"/>
      <c r="J89" s="40"/>
      <c r="K89" s="40"/>
      <c r="L89" s="71" t="str">
        <f>IF(E11= "","",E11)</f>
        <v>ČZU v Praze, Kamýcká 129, 165 00 Praha - Suchdol</v>
      </c>
      <c r="M89" s="40"/>
      <c r="N89" s="40"/>
      <c r="O89" s="40"/>
      <c r="P89" s="40"/>
      <c r="Q89" s="40"/>
      <c r="R89" s="40"/>
      <c r="S89" s="40"/>
      <c r="T89" s="40"/>
      <c r="U89" s="40"/>
      <c r="V89" s="40"/>
      <c r="W89" s="40"/>
      <c r="X89" s="40"/>
      <c r="Y89" s="40"/>
      <c r="Z89" s="40"/>
      <c r="AA89" s="40"/>
      <c r="AB89" s="40"/>
      <c r="AC89" s="40"/>
      <c r="AD89" s="40"/>
      <c r="AE89" s="40"/>
      <c r="AF89" s="40"/>
      <c r="AG89" s="40"/>
      <c r="AH89" s="40"/>
      <c r="AI89" s="32" t="s">
        <v>30</v>
      </c>
      <c r="AJ89" s="40"/>
      <c r="AK89" s="40"/>
      <c r="AL89" s="40"/>
      <c r="AM89" s="80" t="str">
        <f>IF(E17="","",E17)</f>
        <v xml:space="preserve">Ing. Radek Bláha K Horoměřicům 1117, 160 00 Praha </v>
      </c>
      <c r="AN89" s="71"/>
      <c r="AO89" s="71"/>
      <c r="AP89" s="71"/>
      <c r="AQ89" s="40"/>
      <c r="AR89" s="44"/>
      <c r="AS89" s="81" t="s">
        <v>56</v>
      </c>
      <c r="AT89" s="82"/>
      <c r="AU89" s="83"/>
      <c r="AV89" s="83"/>
      <c r="AW89" s="83"/>
      <c r="AX89" s="83"/>
      <c r="AY89" s="83"/>
      <c r="AZ89" s="83"/>
      <c r="BA89" s="83"/>
      <c r="BB89" s="83"/>
      <c r="BC89" s="83"/>
      <c r="BD89" s="84"/>
      <c r="BE89" s="38"/>
    </row>
    <row r="90" s="2" customFormat="1" ht="15.15" customHeight="1">
      <c r="A90" s="38"/>
      <c r="B90" s="39"/>
      <c r="C90" s="32" t="s">
        <v>28</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33</v>
      </c>
      <c r="AJ90" s="40"/>
      <c r="AK90" s="40"/>
      <c r="AL90" s="40"/>
      <c r="AM90" s="80" t="str">
        <f>IF(E20="","",E20)</f>
        <v xml:space="preserve"> </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57</v>
      </c>
      <c r="D92" s="94"/>
      <c r="E92" s="94"/>
      <c r="F92" s="94"/>
      <c r="G92" s="94"/>
      <c r="H92" s="95"/>
      <c r="I92" s="96" t="s">
        <v>58</v>
      </c>
      <c r="J92" s="94"/>
      <c r="K92" s="94"/>
      <c r="L92" s="94"/>
      <c r="M92" s="94"/>
      <c r="N92" s="94"/>
      <c r="O92" s="94"/>
      <c r="P92" s="94"/>
      <c r="Q92" s="94"/>
      <c r="R92" s="94"/>
      <c r="S92" s="94"/>
      <c r="T92" s="94"/>
      <c r="U92" s="94"/>
      <c r="V92" s="94"/>
      <c r="W92" s="94"/>
      <c r="X92" s="94"/>
      <c r="Y92" s="94"/>
      <c r="Z92" s="94"/>
      <c r="AA92" s="94"/>
      <c r="AB92" s="94"/>
      <c r="AC92" s="94"/>
      <c r="AD92" s="94"/>
      <c r="AE92" s="94"/>
      <c r="AF92" s="94"/>
      <c r="AG92" s="97" t="s">
        <v>59</v>
      </c>
      <c r="AH92" s="94"/>
      <c r="AI92" s="94"/>
      <c r="AJ92" s="94"/>
      <c r="AK92" s="94"/>
      <c r="AL92" s="94"/>
      <c r="AM92" s="94"/>
      <c r="AN92" s="96" t="s">
        <v>60</v>
      </c>
      <c r="AO92" s="94"/>
      <c r="AP92" s="98"/>
      <c r="AQ92" s="99" t="s">
        <v>61</v>
      </c>
      <c r="AR92" s="44"/>
      <c r="AS92" s="100" t="s">
        <v>62</v>
      </c>
      <c r="AT92" s="101" t="s">
        <v>63</v>
      </c>
      <c r="AU92" s="101" t="s">
        <v>64</v>
      </c>
      <c r="AV92" s="101" t="s">
        <v>65</v>
      </c>
      <c r="AW92" s="101" t="s">
        <v>66</v>
      </c>
      <c r="AX92" s="101" t="s">
        <v>67</v>
      </c>
      <c r="AY92" s="101" t="s">
        <v>68</v>
      </c>
      <c r="AZ92" s="101" t="s">
        <v>69</v>
      </c>
      <c r="BA92" s="101" t="s">
        <v>70</v>
      </c>
      <c r="BB92" s="101" t="s">
        <v>71</v>
      </c>
      <c r="BC92" s="101" t="s">
        <v>72</v>
      </c>
      <c r="BD92" s="102" t="s">
        <v>73</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74</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ROUND(SUM(AG95:AG104),2)</f>
        <v>0</v>
      </c>
      <c r="AH94" s="109"/>
      <c r="AI94" s="109"/>
      <c r="AJ94" s="109"/>
      <c r="AK94" s="109"/>
      <c r="AL94" s="109"/>
      <c r="AM94" s="109"/>
      <c r="AN94" s="110">
        <f>SUM(AG94,AT94)</f>
        <v>0</v>
      </c>
      <c r="AO94" s="110"/>
      <c r="AP94" s="110"/>
      <c r="AQ94" s="111" t="s">
        <v>1</v>
      </c>
      <c r="AR94" s="112"/>
      <c r="AS94" s="113">
        <f>ROUND(SUM(AS95:AS104),2)</f>
        <v>0</v>
      </c>
      <c r="AT94" s="114">
        <f>ROUND(SUM(AV94:AW94),2)</f>
        <v>0</v>
      </c>
      <c r="AU94" s="115">
        <f>ROUND(SUM(AU95:AU104),5)</f>
        <v>0</v>
      </c>
      <c r="AV94" s="114">
        <f>ROUND(AZ94*L29,2)</f>
        <v>0</v>
      </c>
      <c r="AW94" s="114">
        <f>ROUND(BA94*L30,2)</f>
        <v>0</v>
      </c>
      <c r="AX94" s="114">
        <f>ROUND(BB94*L29,2)</f>
        <v>0</v>
      </c>
      <c r="AY94" s="114">
        <f>ROUND(BC94*L30,2)</f>
        <v>0</v>
      </c>
      <c r="AZ94" s="114">
        <f>ROUND(SUM(AZ95:AZ104),2)</f>
        <v>0</v>
      </c>
      <c r="BA94" s="114">
        <f>ROUND(SUM(BA95:BA104),2)</f>
        <v>0</v>
      </c>
      <c r="BB94" s="114">
        <f>ROUND(SUM(BB95:BB104),2)</f>
        <v>0</v>
      </c>
      <c r="BC94" s="114">
        <f>ROUND(SUM(BC95:BC104),2)</f>
        <v>0</v>
      </c>
      <c r="BD94" s="116">
        <f>ROUND(SUM(BD95:BD104),2)</f>
        <v>0</v>
      </c>
      <c r="BE94" s="6"/>
      <c r="BS94" s="117" t="s">
        <v>75</v>
      </c>
      <c r="BT94" s="117" t="s">
        <v>76</v>
      </c>
      <c r="BU94" s="118" t="s">
        <v>77</v>
      </c>
      <c r="BV94" s="117" t="s">
        <v>78</v>
      </c>
      <c r="BW94" s="117" t="s">
        <v>5</v>
      </c>
      <c r="BX94" s="117" t="s">
        <v>79</v>
      </c>
      <c r="CL94" s="117" t="s">
        <v>1</v>
      </c>
    </row>
    <row r="95" s="7" customFormat="1" ht="24.75" customHeight="1">
      <c r="A95" s="119" t="s">
        <v>80</v>
      </c>
      <c r="B95" s="120"/>
      <c r="C95" s="121"/>
      <c r="D95" s="122" t="s">
        <v>81</v>
      </c>
      <c r="E95" s="122"/>
      <c r="F95" s="122"/>
      <c r="G95" s="122"/>
      <c r="H95" s="122"/>
      <c r="I95" s="123"/>
      <c r="J95" s="122" t="s">
        <v>82</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'01 - Architektonicko stav...'!J30</f>
        <v>0</v>
      </c>
      <c r="AH95" s="123"/>
      <c r="AI95" s="123"/>
      <c r="AJ95" s="123"/>
      <c r="AK95" s="123"/>
      <c r="AL95" s="123"/>
      <c r="AM95" s="123"/>
      <c r="AN95" s="124">
        <f>SUM(AG95,AT95)</f>
        <v>0</v>
      </c>
      <c r="AO95" s="123"/>
      <c r="AP95" s="123"/>
      <c r="AQ95" s="125" t="s">
        <v>83</v>
      </c>
      <c r="AR95" s="126"/>
      <c r="AS95" s="127">
        <v>0</v>
      </c>
      <c r="AT95" s="128">
        <f>ROUND(SUM(AV95:AW95),2)</f>
        <v>0</v>
      </c>
      <c r="AU95" s="129">
        <f>'01 - Architektonicko stav...'!P138</f>
        <v>0</v>
      </c>
      <c r="AV95" s="128">
        <f>'01 - Architektonicko stav...'!J33</f>
        <v>0</v>
      </c>
      <c r="AW95" s="128">
        <f>'01 - Architektonicko stav...'!J34</f>
        <v>0</v>
      </c>
      <c r="AX95" s="128">
        <f>'01 - Architektonicko stav...'!J35</f>
        <v>0</v>
      </c>
      <c r="AY95" s="128">
        <f>'01 - Architektonicko stav...'!J36</f>
        <v>0</v>
      </c>
      <c r="AZ95" s="128">
        <f>'01 - Architektonicko stav...'!F33</f>
        <v>0</v>
      </c>
      <c r="BA95" s="128">
        <f>'01 - Architektonicko stav...'!F34</f>
        <v>0</v>
      </c>
      <c r="BB95" s="128">
        <f>'01 - Architektonicko stav...'!F35</f>
        <v>0</v>
      </c>
      <c r="BC95" s="128">
        <f>'01 - Architektonicko stav...'!F36</f>
        <v>0</v>
      </c>
      <c r="BD95" s="130">
        <f>'01 - Architektonicko stav...'!F37</f>
        <v>0</v>
      </c>
      <c r="BE95" s="7"/>
      <c r="BT95" s="131" t="s">
        <v>84</v>
      </c>
      <c r="BV95" s="131" t="s">
        <v>78</v>
      </c>
      <c r="BW95" s="131" t="s">
        <v>85</v>
      </c>
      <c r="BX95" s="131" t="s">
        <v>5</v>
      </c>
      <c r="CL95" s="131" t="s">
        <v>1</v>
      </c>
      <c r="CM95" s="131" t="s">
        <v>86</v>
      </c>
    </row>
    <row r="96" s="7" customFormat="1" ht="16.5" customHeight="1">
      <c r="A96" s="119" t="s">
        <v>80</v>
      </c>
      <c r="B96" s="120"/>
      <c r="C96" s="121"/>
      <c r="D96" s="122" t="s">
        <v>87</v>
      </c>
      <c r="E96" s="122"/>
      <c r="F96" s="122"/>
      <c r="G96" s="122"/>
      <c r="H96" s="122"/>
      <c r="I96" s="123"/>
      <c r="J96" s="122" t="s">
        <v>88</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'02 - Silnoproudá elektroi...'!J30</f>
        <v>0</v>
      </c>
      <c r="AH96" s="123"/>
      <c r="AI96" s="123"/>
      <c r="AJ96" s="123"/>
      <c r="AK96" s="123"/>
      <c r="AL96" s="123"/>
      <c r="AM96" s="123"/>
      <c r="AN96" s="124">
        <f>SUM(AG96,AT96)</f>
        <v>0</v>
      </c>
      <c r="AO96" s="123"/>
      <c r="AP96" s="123"/>
      <c r="AQ96" s="125" t="s">
        <v>83</v>
      </c>
      <c r="AR96" s="126"/>
      <c r="AS96" s="127">
        <v>0</v>
      </c>
      <c r="AT96" s="128">
        <f>ROUND(SUM(AV96:AW96),2)</f>
        <v>0</v>
      </c>
      <c r="AU96" s="129">
        <f>'02 - Silnoproudá elektroi...'!P123</f>
        <v>0</v>
      </c>
      <c r="AV96" s="128">
        <f>'02 - Silnoproudá elektroi...'!J33</f>
        <v>0</v>
      </c>
      <c r="AW96" s="128">
        <f>'02 - Silnoproudá elektroi...'!J34</f>
        <v>0</v>
      </c>
      <c r="AX96" s="128">
        <f>'02 - Silnoproudá elektroi...'!J35</f>
        <v>0</v>
      </c>
      <c r="AY96" s="128">
        <f>'02 - Silnoproudá elektroi...'!J36</f>
        <v>0</v>
      </c>
      <c r="AZ96" s="128">
        <f>'02 - Silnoproudá elektroi...'!F33</f>
        <v>0</v>
      </c>
      <c r="BA96" s="128">
        <f>'02 - Silnoproudá elektroi...'!F34</f>
        <v>0</v>
      </c>
      <c r="BB96" s="128">
        <f>'02 - Silnoproudá elektroi...'!F35</f>
        <v>0</v>
      </c>
      <c r="BC96" s="128">
        <f>'02 - Silnoproudá elektroi...'!F36</f>
        <v>0</v>
      </c>
      <c r="BD96" s="130">
        <f>'02 - Silnoproudá elektroi...'!F37</f>
        <v>0</v>
      </c>
      <c r="BE96" s="7"/>
      <c r="BT96" s="131" t="s">
        <v>84</v>
      </c>
      <c r="BV96" s="131" t="s">
        <v>78</v>
      </c>
      <c r="BW96" s="131" t="s">
        <v>89</v>
      </c>
      <c r="BX96" s="131" t="s">
        <v>5</v>
      </c>
      <c r="CL96" s="131" t="s">
        <v>1</v>
      </c>
      <c r="CM96" s="131" t="s">
        <v>86</v>
      </c>
    </row>
    <row r="97" s="7" customFormat="1" ht="16.5" customHeight="1">
      <c r="A97" s="119" t="s">
        <v>80</v>
      </c>
      <c r="B97" s="120"/>
      <c r="C97" s="121"/>
      <c r="D97" s="122" t="s">
        <v>90</v>
      </c>
      <c r="E97" s="122"/>
      <c r="F97" s="122"/>
      <c r="G97" s="122"/>
      <c r="H97" s="122"/>
      <c r="I97" s="123"/>
      <c r="J97" s="122" t="s">
        <v>91</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'03 - Silnoproudá elektroi...'!J30</f>
        <v>0</v>
      </c>
      <c r="AH97" s="123"/>
      <c r="AI97" s="123"/>
      <c r="AJ97" s="123"/>
      <c r="AK97" s="123"/>
      <c r="AL97" s="123"/>
      <c r="AM97" s="123"/>
      <c r="AN97" s="124">
        <f>SUM(AG97,AT97)</f>
        <v>0</v>
      </c>
      <c r="AO97" s="123"/>
      <c r="AP97" s="123"/>
      <c r="AQ97" s="125" t="s">
        <v>83</v>
      </c>
      <c r="AR97" s="126"/>
      <c r="AS97" s="127">
        <v>0</v>
      </c>
      <c r="AT97" s="128">
        <f>ROUND(SUM(AV97:AW97),2)</f>
        <v>0</v>
      </c>
      <c r="AU97" s="129">
        <f>'03 - Silnoproudá elektroi...'!P122</f>
        <v>0</v>
      </c>
      <c r="AV97" s="128">
        <f>'03 - Silnoproudá elektroi...'!J33</f>
        <v>0</v>
      </c>
      <c r="AW97" s="128">
        <f>'03 - Silnoproudá elektroi...'!J34</f>
        <v>0</v>
      </c>
      <c r="AX97" s="128">
        <f>'03 - Silnoproudá elektroi...'!J35</f>
        <v>0</v>
      </c>
      <c r="AY97" s="128">
        <f>'03 - Silnoproudá elektroi...'!J36</f>
        <v>0</v>
      </c>
      <c r="AZ97" s="128">
        <f>'03 - Silnoproudá elektroi...'!F33</f>
        <v>0</v>
      </c>
      <c r="BA97" s="128">
        <f>'03 - Silnoproudá elektroi...'!F34</f>
        <v>0</v>
      </c>
      <c r="BB97" s="128">
        <f>'03 - Silnoproudá elektroi...'!F35</f>
        <v>0</v>
      </c>
      <c r="BC97" s="128">
        <f>'03 - Silnoproudá elektroi...'!F36</f>
        <v>0</v>
      </c>
      <c r="BD97" s="130">
        <f>'03 - Silnoproudá elektroi...'!F37</f>
        <v>0</v>
      </c>
      <c r="BE97" s="7"/>
      <c r="BT97" s="131" t="s">
        <v>84</v>
      </c>
      <c r="BV97" s="131" t="s">
        <v>78</v>
      </c>
      <c r="BW97" s="131" t="s">
        <v>92</v>
      </c>
      <c r="BX97" s="131" t="s">
        <v>5</v>
      </c>
      <c r="CL97" s="131" t="s">
        <v>1</v>
      </c>
      <c r="CM97" s="131" t="s">
        <v>86</v>
      </c>
    </row>
    <row r="98" s="7" customFormat="1" ht="16.5" customHeight="1">
      <c r="A98" s="119" t="s">
        <v>80</v>
      </c>
      <c r="B98" s="120"/>
      <c r="C98" s="121"/>
      <c r="D98" s="122" t="s">
        <v>93</v>
      </c>
      <c r="E98" s="122"/>
      <c r="F98" s="122"/>
      <c r="G98" s="122"/>
      <c r="H98" s="122"/>
      <c r="I98" s="123"/>
      <c r="J98" s="122" t="s">
        <v>94</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4">
        <f>'04 - Výpis osvětlení'!J30</f>
        <v>0</v>
      </c>
      <c r="AH98" s="123"/>
      <c r="AI98" s="123"/>
      <c r="AJ98" s="123"/>
      <c r="AK98" s="123"/>
      <c r="AL98" s="123"/>
      <c r="AM98" s="123"/>
      <c r="AN98" s="124">
        <f>SUM(AG98,AT98)</f>
        <v>0</v>
      </c>
      <c r="AO98" s="123"/>
      <c r="AP98" s="123"/>
      <c r="AQ98" s="125" t="s">
        <v>83</v>
      </c>
      <c r="AR98" s="126"/>
      <c r="AS98" s="127">
        <v>0</v>
      </c>
      <c r="AT98" s="128">
        <f>ROUND(SUM(AV98:AW98),2)</f>
        <v>0</v>
      </c>
      <c r="AU98" s="129">
        <f>'04 - Výpis osvětlení'!P121</f>
        <v>0</v>
      </c>
      <c r="AV98" s="128">
        <f>'04 - Výpis osvětlení'!J33</f>
        <v>0</v>
      </c>
      <c r="AW98" s="128">
        <f>'04 - Výpis osvětlení'!J34</f>
        <v>0</v>
      </c>
      <c r="AX98" s="128">
        <f>'04 - Výpis osvětlení'!J35</f>
        <v>0</v>
      </c>
      <c r="AY98" s="128">
        <f>'04 - Výpis osvětlení'!J36</f>
        <v>0</v>
      </c>
      <c r="AZ98" s="128">
        <f>'04 - Výpis osvětlení'!F33</f>
        <v>0</v>
      </c>
      <c r="BA98" s="128">
        <f>'04 - Výpis osvětlení'!F34</f>
        <v>0</v>
      </c>
      <c r="BB98" s="128">
        <f>'04 - Výpis osvětlení'!F35</f>
        <v>0</v>
      </c>
      <c r="BC98" s="128">
        <f>'04 - Výpis osvětlení'!F36</f>
        <v>0</v>
      </c>
      <c r="BD98" s="130">
        <f>'04 - Výpis osvětlení'!F37</f>
        <v>0</v>
      </c>
      <c r="BE98" s="7"/>
      <c r="BT98" s="131" t="s">
        <v>84</v>
      </c>
      <c r="BV98" s="131" t="s">
        <v>78</v>
      </c>
      <c r="BW98" s="131" t="s">
        <v>95</v>
      </c>
      <c r="BX98" s="131" t="s">
        <v>5</v>
      </c>
      <c r="CL98" s="131" t="s">
        <v>1</v>
      </c>
      <c r="CM98" s="131" t="s">
        <v>86</v>
      </c>
    </row>
    <row r="99" s="7" customFormat="1" ht="16.5" customHeight="1">
      <c r="A99" s="119" t="s">
        <v>80</v>
      </c>
      <c r="B99" s="120"/>
      <c r="C99" s="121"/>
      <c r="D99" s="122" t="s">
        <v>96</v>
      </c>
      <c r="E99" s="122"/>
      <c r="F99" s="122"/>
      <c r="G99" s="122"/>
      <c r="H99" s="122"/>
      <c r="I99" s="123"/>
      <c r="J99" s="122" t="s">
        <v>97</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4">
        <f>'05 - Ustřední vytápění'!J30</f>
        <v>0</v>
      </c>
      <c r="AH99" s="123"/>
      <c r="AI99" s="123"/>
      <c r="AJ99" s="123"/>
      <c r="AK99" s="123"/>
      <c r="AL99" s="123"/>
      <c r="AM99" s="123"/>
      <c r="AN99" s="124">
        <f>SUM(AG99,AT99)</f>
        <v>0</v>
      </c>
      <c r="AO99" s="123"/>
      <c r="AP99" s="123"/>
      <c r="AQ99" s="125" t="s">
        <v>83</v>
      </c>
      <c r="AR99" s="126"/>
      <c r="AS99" s="127">
        <v>0</v>
      </c>
      <c r="AT99" s="128">
        <f>ROUND(SUM(AV99:AW99),2)</f>
        <v>0</v>
      </c>
      <c r="AU99" s="129">
        <f>'05 - Ustřední vytápění'!P127</f>
        <v>0</v>
      </c>
      <c r="AV99" s="128">
        <f>'05 - Ustřední vytápění'!J33</f>
        <v>0</v>
      </c>
      <c r="AW99" s="128">
        <f>'05 - Ustřední vytápění'!J34</f>
        <v>0</v>
      </c>
      <c r="AX99" s="128">
        <f>'05 - Ustřední vytápění'!J35</f>
        <v>0</v>
      </c>
      <c r="AY99" s="128">
        <f>'05 - Ustřední vytápění'!J36</f>
        <v>0</v>
      </c>
      <c r="AZ99" s="128">
        <f>'05 - Ustřední vytápění'!F33</f>
        <v>0</v>
      </c>
      <c r="BA99" s="128">
        <f>'05 - Ustřední vytápění'!F34</f>
        <v>0</v>
      </c>
      <c r="BB99" s="128">
        <f>'05 - Ustřední vytápění'!F35</f>
        <v>0</v>
      </c>
      <c r="BC99" s="128">
        <f>'05 - Ustřední vytápění'!F36</f>
        <v>0</v>
      </c>
      <c r="BD99" s="130">
        <f>'05 - Ustřední vytápění'!F37</f>
        <v>0</v>
      </c>
      <c r="BE99" s="7"/>
      <c r="BT99" s="131" t="s">
        <v>84</v>
      </c>
      <c r="BV99" s="131" t="s">
        <v>78</v>
      </c>
      <c r="BW99" s="131" t="s">
        <v>98</v>
      </c>
      <c r="BX99" s="131" t="s">
        <v>5</v>
      </c>
      <c r="CL99" s="131" t="s">
        <v>1</v>
      </c>
      <c r="CM99" s="131" t="s">
        <v>86</v>
      </c>
    </row>
    <row r="100" s="7" customFormat="1" ht="24.75" customHeight="1">
      <c r="A100" s="119" t="s">
        <v>80</v>
      </c>
      <c r="B100" s="120"/>
      <c r="C100" s="121"/>
      <c r="D100" s="122" t="s">
        <v>99</v>
      </c>
      <c r="E100" s="122"/>
      <c r="F100" s="122"/>
      <c r="G100" s="122"/>
      <c r="H100" s="122"/>
      <c r="I100" s="123"/>
      <c r="J100" s="122" t="s">
        <v>100</v>
      </c>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4">
        <f>'06 - Zdravotně technické ...'!J30</f>
        <v>0</v>
      </c>
      <c r="AH100" s="123"/>
      <c r="AI100" s="123"/>
      <c r="AJ100" s="123"/>
      <c r="AK100" s="123"/>
      <c r="AL100" s="123"/>
      <c r="AM100" s="123"/>
      <c r="AN100" s="124">
        <f>SUM(AG100,AT100)</f>
        <v>0</v>
      </c>
      <c r="AO100" s="123"/>
      <c r="AP100" s="123"/>
      <c r="AQ100" s="125" t="s">
        <v>83</v>
      </c>
      <c r="AR100" s="126"/>
      <c r="AS100" s="127">
        <v>0</v>
      </c>
      <c r="AT100" s="128">
        <f>ROUND(SUM(AV100:AW100),2)</f>
        <v>0</v>
      </c>
      <c r="AU100" s="129">
        <f>'06 - Zdravotně technické ...'!P122</f>
        <v>0</v>
      </c>
      <c r="AV100" s="128">
        <f>'06 - Zdravotně technické ...'!J33</f>
        <v>0</v>
      </c>
      <c r="AW100" s="128">
        <f>'06 - Zdravotně technické ...'!J34</f>
        <v>0</v>
      </c>
      <c r="AX100" s="128">
        <f>'06 - Zdravotně technické ...'!J35</f>
        <v>0</v>
      </c>
      <c r="AY100" s="128">
        <f>'06 - Zdravotně technické ...'!J36</f>
        <v>0</v>
      </c>
      <c r="AZ100" s="128">
        <f>'06 - Zdravotně technické ...'!F33</f>
        <v>0</v>
      </c>
      <c r="BA100" s="128">
        <f>'06 - Zdravotně technické ...'!F34</f>
        <v>0</v>
      </c>
      <c r="BB100" s="128">
        <f>'06 - Zdravotně technické ...'!F35</f>
        <v>0</v>
      </c>
      <c r="BC100" s="128">
        <f>'06 - Zdravotně technické ...'!F36</f>
        <v>0</v>
      </c>
      <c r="BD100" s="130">
        <f>'06 - Zdravotně technické ...'!F37</f>
        <v>0</v>
      </c>
      <c r="BE100" s="7"/>
      <c r="BT100" s="131" t="s">
        <v>84</v>
      </c>
      <c r="BV100" s="131" t="s">
        <v>78</v>
      </c>
      <c r="BW100" s="131" t="s">
        <v>101</v>
      </c>
      <c r="BX100" s="131" t="s">
        <v>5</v>
      </c>
      <c r="CL100" s="131" t="s">
        <v>1</v>
      </c>
      <c r="CM100" s="131" t="s">
        <v>86</v>
      </c>
    </row>
    <row r="101" s="7" customFormat="1" ht="16.5" customHeight="1">
      <c r="A101" s="119" t="s">
        <v>80</v>
      </c>
      <c r="B101" s="120"/>
      <c r="C101" s="121"/>
      <c r="D101" s="122" t="s">
        <v>102</v>
      </c>
      <c r="E101" s="122"/>
      <c r="F101" s="122"/>
      <c r="G101" s="122"/>
      <c r="H101" s="122"/>
      <c r="I101" s="123"/>
      <c r="J101" s="122" t="s">
        <v>103</v>
      </c>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4">
        <f>'07 - ZTI - vodovod'!J30</f>
        <v>0</v>
      </c>
      <c r="AH101" s="123"/>
      <c r="AI101" s="123"/>
      <c r="AJ101" s="123"/>
      <c r="AK101" s="123"/>
      <c r="AL101" s="123"/>
      <c r="AM101" s="123"/>
      <c r="AN101" s="124">
        <f>SUM(AG101,AT101)</f>
        <v>0</v>
      </c>
      <c r="AO101" s="123"/>
      <c r="AP101" s="123"/>
      <c r="AQ101" s="125" t="s">
        <v>83</v>
      </c>
      <c r="AR101" s="126"/>
      <c r="AS101" s="127">
        <v>0</v>
      </c>
      <c r="AT101" s="128">
        <f>ROUND(SUM(AV101:AW101),2)</f>
        <v>0</v>
      </c>
      <c r="AU101" s="129">
        <f>'07 - ZTI - vodovod'!P126</f>
        <v>0</v>
      </c>
      <c r="AV101" s="128">
        <f>'07 - ZTI - vodovod'!J33</f>
        <v>0</v>
      </c>
      <c r="AW101" s="128">
        <f>'07 - ZTI - vodovod'!J34</f>
        <v>0</v>
      </c>
      <c r="AX101" s="128">
        <f>'07 - ZTI - vodovod'!J35</f>
        <v>0</v>
      </c>
      <c r="AY101" s="128">
        <f>'07 - ZTI - vodovod'!J36</f>
        <v>0</v>
      </c>
      <c r="AZ101" s="128">
        <f>'07 - ZTI - vodovod'!F33</f>
        <v>0</v>
      </c>
      <c r="BA101" s="128">
        <f>'07 - ZTI - vodovod'!F34</f>
        <v>0</v>
      </c>
      <c r="BB101" s="128">
        <f>'07 - ZTI - vodovod'!F35</f>
        <v>0</v>
      </c>
      <c r="BC101" s="128">
        <f>'07 - ZTI - vodovod'!F36</f>
        <v>0</v>
      </c>
      <c r="BD101" s="130">
        <f>'07 - ZTI - vodovod'!F37</f>
        <v>0</v>
      </c>
      <c r="BE101" s="7"/>
      <c r="BT101" s="131" t="s">
        <v>84</v>
      </c>
      <c r="BV101" s="131" t="s">
        <v>78</v>
      </c>
      <c r="BW101" s="131" t="s">
        <v>104</v>
      </c>
      <c r="BX101" s="131" t="s">
        <v>5</v>
      </c>
      <c r="CL101" s="131" t="s">
        <v>1</v>
      </c>
      <c r="CM101" s="131" t="s">
        <v>86</v>
      </c>
    </row>
    <row r="102" s="7" customFormat="1" ht="16.5" customHeight="1">
      <c r="A102" s="119" t="s">
        <v>80</v>
      </c>
      <c r="B102" s="120"/>
      <c r="C102" s="121"/>
      <c r="D102" s="122" t="s">
        <v>105</v>
      </c>
      <c r="E102" s="122"/>
      <c r="F102" s="122"/>
      <c r="G102" s="122"/>
      <c r="H102" s="122"/>
      <c r="I102" s="123"/>
      <c r="J102" s="122" t="s">
        <v>106</v>
      </c>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4">
        <f>'08 - ZTI - kanalizace'!J30</f>
        <v>0</v>
      </c>
      <c r="AH102" s="123"/>
      <c r="AI102" s="123"/>
      <c r="AJ102" s="123"/>
      <c r="AK102" s="123"/>
      <c r="AL102" s="123"/>
      <c r="AM102" s="123"/>
      <c r="AN102" s="124">
        <f>SUM(AG102,AT102)</f>
        <v>0</v>
      </c>
      <c r="AO102" s="123"/>
      <c r="AP102" s="123"/>
      <c r="AQ102" s="125" t="s">
        <v>83</v>
      </c>
      <c r="AR102" s="126"/>
      <c r="AS102" s="127">
        <v>0</v>
      </c>
      <c r="AT102" s="128">
        <f>ROUND(SUM(AV102:AW102),2)</f>
        <v>0</v>
      </c>
      <c r="AU102" s="129">
        <f>'08 - ZTI - kanalizace'!P122</f>
        <v>0</v>
      </c>
      <c r="AV102" s="128">
        <f>'08 - ZTI - kanalizace'!J33</f>
        <v>0</v>
      </c>
      <c r="AW102" s="128">
        <f>'08 - ZTI - kanalizace'!J34</f>
        <v>0</v>
      </c>
      <c r="AX102" s="128">
        <f>'08 - ZTI - kanalizace'!J35</f>
        <v>0</v>
      </c>
      <c r="AY102" s="128">
        <f>'08 - ZTI - kanalizace'!J36</f>
        <v>0</v>
      </c>
      <c r="AZ102" s="128">
        <f>'08 - ZTI - kanalizace'!F33</f>
        <v>0</v>
      </c>
      <c r="BA102" s="128">
        <f>'08 - ZTI - kanalizace'!F34</f>
        <v>0</v>
      </c>
      <c r="BB102" s="128">
        <f>'08 - ZTI - kanalizace'!F35</f>
        <v>0</v>
      </c>
      <c r="BC102" s="128">
        <f>'08 - ZTI - kanalizace'!F36</f>
        <v>0</v>
      </c>
      <c r="BD102" s="130">
        <f>'08 - ZTI - kanalizace'!F37</f>
        <v>0</v>
      </c>
      <c r="BE102" s="7"/>
      <c r="BT102" s="131" t="s">
        <v>84</v>
      </c>
      <c r="BV102" s="131" t="s">
        <v>78</v>
      </c>
      <c r="BW102" s="131" t="s">
        <v>107</v>
      </c>
      <c r="BX102" s="131" t="s">
        <v>5</v>
      </c>
      <c r="CL102" s="131" t="s">
        <v>1</v>
      </c>
      <c r="CM102" s="131" t="s">
        <v>86</v>
      </c>
    </row>
    <row r="103" s="7" customFormat="1" ht="16.5" customHeight="1">
      <c r="A103" s="119" t="s">
        <v>80</v>
      </c>
      <c r="B103" s="120"/>
      <c r="C103" s="121"/>
      <c r="D103" s="122" t="s">
        <v>108</v>
      </c>
      <c r="E103" s="122"/>
      <c r="F103" s="122"/>
      <c r="G103" s="122"/>
      <c r="H103" s="122"/>
      <c r="I103" s="123"/>
      <c r="J103" s="122" t="s">
        <v>109</v>
      </c>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4">
        <f>'09 - Vybavení'!J30</f>
        <v>0</v>
      </c>
      <c r="AH103" s="123"/>
      <c r="AI103" s="123"/>
      <c r="AJ103" s="123"/>
      <c r="AK103" s="123"/>
      <c r="AL103" s="123"/>
      <c r="AM103" s="123"/>
      <c r="AN103" s="124">
        <f>SUM(AG103,AT103)</f>
        <v>0</v>
      </c>
      <c r="AO103" s="123"/>
      <c r="AP103" s="123"/>
      <c r="AQ103" s="125" t="s">
        <v>83</v>
      </c>
      <c r="AR103" s="126"/>
      <c r="AS103" s="127">
        <v>0</v>
      </c>
      <c r="AT103" s="128">
        <f>ROUND(SUM(AV103:AW103),2)</f>
        <v>0</v>
      </c>
      <c r="AU103" s="129">
        <f>'09 - Vybavení'!P124</f>
        <v>0</v>
      </c>
      <c r="AV103" s="128">
        <f>'09 - Vybavení'!J33</f>
        <v>0</v>
      </c>
      <c r="AW103" s="128">
        <f>'09 - Vybavení'!J34</f>
        <v>0</v>
      </c>
      <c r="AX103" s="128">
        <f>'09 - Vybavení'!J35</f>
        <v>0</v>
      </c>
      <c r="AY103" s="128">
        <f>'09 - Vybavení'!J36</f>
        <v>0</v>
      </c>
      <c r="AZ103" s="128">
        <f>'09 - Vybavení'!F33</f>
        <v>0</v>
      </c>
      <c r="BA103" s="128">
        <f>'09 - Vybavení'!F34</f>
        <v>0</v>
      </c>
      <c r="BB103" s="128">
        <f>'09 - Vybavení'!F35</f>
        <v>0</v>
      </c>
      <c r="BC103" s="128">
        <f>'09 - Vybavení'!F36</f>
        <v>0</v>
      </c>
      <c r="BD103" s="130">
        <f>'09 - Vybavení'!F37</f>
        <v>0</v>
      </c>
      <c r="BE103" s="7"/>
      <c r="BT103" s="131" t="s">
        <v>84</v>
      </c>
      <c r="BV103" s="131" t="s">
        <v>78</v>
      </c>
      <c r="BW103" s="131" t="s">
        <v>110</v>
      </c>
      <c r="BX103" s="131" t="s">
        <v>5</v>
      </c>
      <c r="CL103" s="131" t="s">
        <v>1</v>
      </c>
      <c r="CM103" s="131" t="s">
        <v>86</v>
      </c>
    </row>
    <row r="104" s="7" customFormat="1" ht="16.5" customHeight="1">
      <c r="A104" s="119" t="s">
        <v>80</v>
      </c>
      <c r="B104" s="120"/>
      <c r="C104" s="121"/>
      <c r="D104" s="122" t="s">
        <v>111</v>
      </c>
      <c r="E104" s="122"/>
      <c r="F104" s="122"/>
      <c r="G104" s="122"/>
      <c r="H104" s="122"/>
      <c r="I104" s="123"/>
      <c r="J104" s="122" t="s">
        <v>112</v>
      </c>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4">
        <f>'10 - Vedlejší rozpočtové ...'!J30</f>
        <v>0</v>
      </c>
      <c r="AH104" s="123"/>
      <c r="AI104" s="123"/>
      <c r="AJ104" s="123"/>
      <c r="AK104" s="123"/>
      <c r="AL104" s="123"/>
      <c r="AM104" s="123"/>
      <c r="AN104" s="124">
        <f>SUM(AG104,AT104)</f>
        <v>0</v>
      </c>
      <c r="AO104" s="123"/>
      <c r="AP104" s="123"/>
      <c r="AQ104" s="125" t="s">
        <v>83</v>
      </c>
      <c r="AR104" s="126"/>
      <c r="AS104" s="132">
        <v>0</v>
      </c>
      <c r="AT104" s="133">
        <f>ROUND(SUM(AV104:AW104),2)</f>
        <v>0</v>
      </c>
      <c r="AU104" s="134">
        <f>'10 - Vedlejší rozpočtové ...'!P119</f>
        <v>0</v>
      </c>
      <c r="AV104" s="133">
        <f>'10 - Vedlejší rozpočtové ...'!J33</f>
        <v>0</v>
      </c>
      <c r="AW104" s="133">
        <f>'10 - Vedlejší rozpočtové ...'!J34</f>
        <v>0</v>
      </c>
      <c r="AX104" s="133">
        <f>'10 - Vedlejší rozpočtové ...'!J35</f>
        <v>0</v>
      </c>
      <c r="AY104" s="133">
        <f>'10 - Vedlejší rozpočtové ...'!J36</f>
        <v>0</v>
      </c>
      <c r="AZ104" s="133">
        <f>'10 - Vedlejší rozpočtové ...'!F33</f>
        <v>0</v>
      </c>
      <c r="BA104" s="133">
        <f>'10 - Vedlejší rozpočtové ...'!F34</f>
        <v>0</v>
      </c>
      <c r="BB104" s="133">
        <f>'10 - Vedlejší rozpočtové ...'!F35</f>
        <v>0</v>
      </c>
      <c r="BC104" s="133">
        <f>'10 - Vedlejší rozpočtové ...'!F36</f>
        <v>0</v>
      </c>
      <c r="BD104" s="135">
        <f>'10 - Vedlejší rozpočtové ...'!F37</f>
        <v>0</v>
      </c>
      <c r="BE104" s="7"/>
      <c r="BT104" s="131" t="s">
        <v>84</v>
      </c>
      <c r="BV104" s="131" t="s">
        <v>78</v>
      </c>
      <c r="BW104" s="131" t="s">
        <v>113</v>
      </c>
      <c r="BX104" s="131" t="s">
        <v>5</v>
      </c>
      <c r="CL104" s="131" t="s">
        <v>1</v>
      </c>
      <c r="CM104" s="131" t="s">
        <v>86</v>
      </c>
    </row>
    <row r="105" s="2" customFormat="1" ht="30" customHeight="1">
      <c r="A105" s="38"/>
      <c r="B105" s="39"/>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4"/>
      <c r="AS105" s="38"/>
      <c r="AT105" s="38"/>
      <c r="AU105" s="38"/>
      <c r="AV105" s="38"/>
      <c r="AW105" s="38"/>
      <c r="AX105" s="38"/>
      <c r="AY105" s="38"/>
      <c r="AZ105" s="38"/>
      <c r="BA105" s="38"/>
      <c r="BB105" s="38"/>
      <c r="BC105" s="38"/>
      <c r="BD105" s="38"/>
      <c r="BE105" s="38"/>
    </row>
    <row r="106" s="2" customFormat="1" ht="6.96" customHeight="1">
      <c r="A106" s="38"/>
      <c r="B106" s="66"/>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44"/>
      <c r="AS106" s="38"/>
      <c r="AT106" s="38"/>
      <c r="AU106" s="38"/>
      <c r="AV106" s="38"/>
      <c r="AW106" s="38"/>
      <c r="AX106" s="38"/>
      <c r="AY106" s="38"/>
      <c r="AZ106" s="38"/>
      <c r="BA106" s="38"/>
      <c r="BB106" s="38"/>
      <c r="BC106" s="38"/>
      <c r="BD106" s="38"/>
      <c r="BE106" s="38"/>
    </row>
  </sheetData>
  <sheetProtection sheet="1" formatColumns="0" formatRows="0" objects="1" scenarios="1" spinCount="100000" saltValue="imijXoAKHITiP5VJEYscjYhspzBOwQEJo15wvSdqMleMRL+MiBv+Hc9I9yqYrFf0xGl0dhD6CgZplYBB7AR8/A==" hashValue="nz+H3RC0z9bpkEt508R0ppJewW99Y61VFnIew3dDb31MFYih88QT9f4DzvobchtNjk5iiMza9rYKsDANTXCpgg==" algorithmName="SHA-512" password="CC35"/>
  <mergeCells count="78">
    <mergeCell ref="C92:G92"/>
    <mergeCell ref="D101:H101"/>
    <mergeCell ref="D98:H98"/>
    <mergeCell ref="D95:H95"/>
    <mergeCell ref="D99:H99"/>
    <mergeCell ref="D100:H100"/>
    <mergeCell ref="D96:H96"/>
    <mergeCell ref="D97:H97"/>
    <mergeCell ref="D102:H102"/>
    <mergeCell ref="D103:H103"/>
    <mergeCell ref="D104:H104"/>
    <mergeCell ref="I92:AF92"/>
    <mergeCell ref="J101:AF101"/>
    <mergeCell ref="J100:AF100"/>
    <mergeCell ref="J102:AF102"/>
    <mergeCell ref="J103:AF103"/>
    <mergeCell ref="J99:AF99"/>
    <mergeCell ref="J97:AF97"/>
    <mergeCell ref="J98:AF98"/>
    <mergeCell ref="J104:AF104"/>
    <mergeCell ref="J96:AF96"/>
    <mergeCell ref="J95:AF95"/>
    <mergeCell ref="L85:AO85"/>
    <mergeCell ref="AG94:AM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3:AM103"/>
    <mergeCell ref="AG102:AM102"/>
    <mergeCell ref="AG92:AM92"/>
    <mergeCell ref="AG100:AM100"/>
    <mergeCell ref="AG95:AM95"/>
    <mergeCell ref="AG99:AM99"/>
    <mergeCell ref="AG101:AM101"/>
    <mergeCell ref="AG97:AM97"/>
    <mergeCell ref="AG104:AM104"/>
    <mergeCell ref="AG96:AM96"/>
    <mergeCell ref="AG98:AM98"/>
    <mergeCell ref="AM87:AN87"/>
    <mergeCell ref="AM89:AP89"/>
    <mergeCell ref="AM90:AP90"/>
    <mergeCell ref="AN104:AP104"/>
    <mergeCell ref="AN103:AP103"/>
    <mergeCell ref="AN97:AP97"/>
    <mergeCell ref="AN92:AP92"/>
    <mergeCell ref="AN102:AP102"/>
    <mergeCell ref="AN101:AP101"/>
    <mergeCell ref="AN96:AP96"/>
    <mergeCell ref="AN100:AP100"/>
    <mergeCell ref="AN98:AP98"/>
    <mergeCell ref="AN99:AP99"/>
    <mergeCell ref="AN95:AP95"/>
    <mergeCell ref="AS89:AT91"/>
    <mergeCell ref="AN94:AP94"/>
  </mergeCells>
  <hyperlinks>
    <hyperlink ref="A95" location="'01 - Architektonicko stav...'!C2" display="/"/>
    <hyperlink ref="A96" location="'02 - Silnoproudá elektroi...'!C2" display="/"/>
    <hyperlink ref="A97" location="'03 - Silnoproudá elektroi...'!C2" display="/"/>
    <hyperlink ref="A98" location="'04 - Výpis osvětlení'!C2" display="/"/>
    <hyperlink ref="A99" location="'05 - Ustřední vytápění'!C2" display="/"/>
    <hyperlink ref="A100" location="'06 - Zdravotně technické ...'!C2" display="/"/>
    <hyperlink ref="A101" location="'07 - ZTI - vodovod'!C2" display="/"/>
    <hyperlink ref="A102" location="'08 - ZTI - kanalizace'!C2" display="/"/>
    <hyperlink ref="A103" location="'09 - Vybavení'!C2" display="/"/>
    <hyperlink ref="A104" location="'10 - Vedlejší rozpočtové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110</v>
      </c>
    </row>
    <row r="3" s="1" customFormat="1" ht="6.96" customHeight="1">
      <c r="B3" s="136"/>
      <c r="C3" s="137"/>
      <c r="D3" s="137"/>
      <c r="E3" s="137"/>
      <c r="F3" s="137"/>
      <c r="G3" s="137"/>
      <c r="H3" s="137"/>
      <c r="I3" s="137"/>
      <c r="J3" s="137"/>
      <c r="K3" s="137"/>
      <c r="L3" s="20"/>
      <c r="AT3" s="17" t="s">
        <v>86</v>
      </c>
    </row>
    <row r="4" s="1" customFormat="1" ht="24.96" customHeight="1">
      <c r="B4" s="20"/>
      <c r="D4" s="138" t="s">
        <v>114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Stavební úpravy objektu KTV ČZU v Praze</v>
      </c>
      <c r="F7" s="140"/>
      <c r="G7" s="140"/>
      <c r="H7" s="140"/>
      <c r="L7" s="20"/>
    </row>
    <row r="8" s="2" customFormat="1" ht="12" customHeight="1">
      <c r="A8" s="38"/>
      <c r="B8" s="44"/>
      <c r="C8" s="38"/>
      <c r="D8" s="140" t="s">
        <v>115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1696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7. 4. 2025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27</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ROUND(J124,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ROUND((SUM(BE124:BE192)),  2)</f>
        <v>0</v>
      </c>
      <c r="G33" s="38"/>
      <c r="H33" s="38"/>
      <c r="I33" s="155">
        <v>0.20999999999999999</v>
      </c>
      <c r="J33" s="154">
        <f>ROUND(((SUM(BE124:BE192))*I33),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ROUND((SUM(BF124:BF192)),  2)</f>
        <v>0</v>
      </c>
      <c r="G34" s="38"/>
      <c r="H34" s="38"/>
      <c r="I34" s="155">
        <v>0.12</v>
      </c>
      <c r="J34" s="154">
        <f>ROUND(((SUM(BF124:BF192))*I34),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ROUND((SUM(BG124:BG192)),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ROUND((SUM(BH124:BH192)),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ROUND((SUM(BI124:BI192)),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Stavební úpravy objektu KTV ČZU v Praze</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09 - Vybavení</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Kamýcká 1275,165 00 Praha - Suchdol</v>
      </c>
      <c r="G89" s="40"/>
      <c r="H89" s="40"/>
      <c r="I89" s="32" t="s">
        <v>22</v>
      </c>
      <c r="J89" s="79" t="str">
        <f>IF(J12="","",J12)</f>
        <v>7. 4. 2025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40.05" customHeight="1">
      <c r="A91" s="38"/>
      <c r="B91" s="39"/>
      <c r="C91" s="32" t="s">
        <v>24</v>
      </c>
      <c r="D91" s="40"/>
      <c r="E91" s="40"/>
      <c r="F91" s="27" t="str">
        <f>E15</f>
        <v>ČZU v Praze, Kamýcká 129, 165 00 Praha - Suchdol</v>
      </c>
      <c r="G91" s="40"/>
      <c r="H91" s="40"/>
      <c r="I91" s="32" t="s">
        <v>30</v>
      </c>
      <c r="J91" s="36" t="str">
        <f>E21</f>
        <v xml:space="preserve">Ing. Radek Bláha K Horoměřicům 1117, 160 00 Praha </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118</v>
      </c>
      <c r="D94" s="176"/>
      <c r="E94" s="176"/>
      <c r="F94" s="176"/>
      <c r="G94" s="176"/>
      <c r="H94" s="176"/>
      <c r="I94" s="176"/>
      <c r="J94" s="177" t="s">
        <v>119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120</v>
      </c>
      <c r="D96" s="40"/>
      <c r="E96" s="40"/>
      <c r="F96" s="40"/>
      <c r="G96" s="40"/>
      <c r="H96" s="40"/>
      <c r="I96" s="40"/>
      <c r="J96" s="110">
        <f>J124</f>
        <v>0</v>
      </c>
      <c r="K96" s="40"/>
      <c r="L96" s="63"/>
      <c r="S96" s="38"/>
      <c r="T96" s="38"/>
      <c r="U96" s="38"/>
      <c r="V96" s="38"/>
      <c r="W96" s="38"/>
      <c r="X96" s="38"/>
      <c r="Y96" s="38"/>
      <c r="Z96" s="38"/>
      <c r="AA96" s="38"/>
      <c r="AB96" s="38"/>
      <c r="AC96" s="38"/>
      <c r="AD96" s="38"/>
      <c r="AE96" s="38"/>
      <c r="AU96" s="17" t="s">
        <v>121</v>
      </c>
    </row>
    <row r="97" s="9" customFormat="1" ht="24.96" customHeight="1">
      <c r="A97" s="9"/>
      <c r="B97" s="179"/>
      <c r="C97" s="180"/>
      <c r="D97" s="181" t="s">
        <v>1697</v>
      </c>
      <c r="E97" s="182"/>
      <c r="F97" s="182"/>
      <c r="G97" s="182"/>
      <c r="H97" s="182"/>
      <c r="I97" s="182"/>
      <c r="J97" s="183">
        <f>J125</f>
        <v>0</v>
      </c>
      <c r="K97" s="180"/>
      <c r="L97" s="184"/>
      <c r="S97" s="9"/>
      <c r="T97" s="9"/>
      <c r="U97" s="9"/>
      <c r="V97" s="9"/>
      <c r="W97" s="9"/>
      <c r="X97" s="9"/>
      <c r="Y97" s="9"/>
      <c r="Z97" s="9"/>
      <c r="AA97" s="9"/>
      <c r="AB97" s="9"/>
      <c r="AC97" s="9"/>
      <c r="AD97" s="9"/>
      <c r="AE97" s="9"/>
    </row>
    <row r="98" s="10" customFormat="1" ht="19.92" customHeight="1">
      <c r="A98" s="10"/>
      <c r="B98" s="185"/>
      <c r="C98" s="186"/>
      <c r="D98" s="187" t="s">
        <v>1698</v>
      </c>
      <c r="E98" s="188"/>
      <c r="F98" s="188"/>
      <c r="G98" s="188"/>
      <c r="H98" s="188"/>
      <c r="I98" s="188"/>
      <c r="J98" s="189">
        <f>J126</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1699</v>
      </c>
      <c r="E99" s="188"/>
      <c r="F99" s="188"/>
      <c r="G99" s="188"/>
      <c r="H99" s="188"/>
      <c r="I99" s="188"/>
      <c r="J99" s="189">
        <f>J134</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1700</v>
      </c>
      <c r="E100" s="188"/>
      <c r="F100" s="188"/>
      <c r="G100" s="188"/>
      <c r="H100" s="188"/>
      <c r="I100" s="188"/>
      <c r="J100" s="189">
        <f>J143</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1701</v>
      </c>
      <c r="E101" s="188"/>
      <c r="F101" s="188"/>
      <c r="G101" s="188"/>
      <c r="H101" s="188"/>
      <c r="I101" s="188"/>
      <c r="J101" s="189">
        <f>J152</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1702</v>
      </c>
      <c r="E102" s="188"/>
      <c r="F102" s="188"/>
      <c r="G102" s="188"/>
      <c r="H102" s="188"/>
      <c r="I102" s="188"/>
      <c r="J102" s="189">
        <f>J161</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1703</v>
      </c>
      <c r="E103" s="188"/>
      <c r="F103" s="188"/>
      <c r="G103" s="188"/>
      <c r="H103" s="188"/>
      <c r="I103" s="188"/>
      <c r="J103" s="189">
        <f>J170</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1704</v>
      </c>
      <c r="E104" s="188"/>
      <c r="F104" s="188"/>
      <c r="G104" s="188"/>
      <c r="H104" s="188"/>
      <c r="I104" s="188"/>
      <c r="J104" s="189">
        <f>J191</f>
        <v>0</v>
      </c>
      <c r="K104" s="186"/>
      <c r="L104" s="190"/>
      <c r="S104" s="10"/>
      <c r="T104" s="10"/>
      <c r="U104" s="10"/>
      <c r="V104" s="10"/>
      <c r="W104" s="10"/>
      <c r="X104" s="10"/>
      <c r="Y104" s="10"/>
      <c r="Z104" s="10"/>
      <c r="AA104" s="10"/>
      <c r="AB104" s="10"/>
      <c r="AC104" s="10"/>
      <c r="AD104" s="10"/>
      <c r="AE104" s="10"/>
    </row>
    <row r="105" s="2" customFormat="1" ht="21.84" customHeight="1">
      <c r="A105" s="38"/>
      <c r="B105" s="39"/>
      <c r="C105" s="40"/>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6.96" customHeight="1">
      <c r="A106" s="38"/>
      <c r="B106" s="66"/>
      <c r="C106" s="67"/>
      <c r="D106" s="67"/>
      <c r="E106" s="67"/>
      <c r="F106" s="67"/>
      <c r="G106" s="67"/>
      <c r="H106" s="67"/>
      <c r="I106" s="67"/>
      <c r="J106" s="67"/>
      <c r="K106" s="67"/>
      <c r="L106" s="63"/>
      <c r="S106" s="38"/>
      <c r="T106" s="38"/>
      <c r="U106" s="38"/>
      <c r="V106" s="38"/>
      <c r="W106" s="38"/>
      <c r="X106" s="38"/>
      <c r="Y106" s="38"/>
      <c r="Z106" s="38"/>
      <c r="AA106" s="38"/>
      <c r="AB106" s="38"/>
      <c r="AC106" s="38"/>
      <c r="AD106" s="38"/>
      <c r="AE106" s="38"/>
    </row>
    <row r="110" s="2" customFormat="1" ht="6.96" customHeight="1">
      <c r="A110" s="38"/>
      <c r="B110" s="68"/>
      <c r="C110" s="69"/>
      <c r="D110" s="69"/>
      <c r="E110" s="69"/>
      <c r="F110" s="69"/>
      <c r="G110" s="69"/>
      <c r="H110" s="69"/>
      <c r="I110" s="69"/>
      <c r="J110" s="69"/>
      <c r="K110" s="69"/>
      <c r="L110" s="63"/>
      <c r="S110" s="38"/>
      <c r="T110" s="38"/>
      <c r="U110" s="38"/>
      <c r="V110" s="38"/>
      <c r="W110" s="38"/>
      <c r="X110" s="38"/>
      <c r="Y110" s="38"/>
      <c r="Z110" s="38"/>
      <c r="AA110" s="38"/>
      <c r="AB110" s="38"/>
      <c r="AC110" s="38"/>
      <c r="AD110" s="38"/>
      <c r="AE110" s="38"/>
    </row>
    <row r="111" s="2" customFormat="1" ht="24.96" customHeight="1">
      <c r="A111" s="38"/>
      <c r="B111" s="39"/>
      <c r="C111" s="23" t="s">
        <v>144</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16</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174" t="str">
        <f>E7</f>
        <v>Stavební úpravy objektu KTV ČZU v Praze</v>
      </c>
      <c r="F114" s="32"/>
      <c r="G114" s="32"/>
      <c r="H114" s="32"/>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115</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76" t="str">
        <f>E9</f>
        <v>09 - Vybavení</v>
      </c>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20</v>
      </c>
      <c r="D118" s="40"/>
      <c r="E118" s="40"/>
      <c r="F118" s="27" t="str">
        <f>F12</f>
        <v>Kamýcká 1275,165 00 Praha - Suchdol</v>
      </c>
      <c r="G118" s="40"/>
      <c r="H118" s="40"/>
      <c r="I118" s="32" t="s">
        <v>22</v>
      </c>
      <c r="J118" s="79" t="str">
        <f>IF(J12="","",J12)</f>
        <v>7. 4. 2025</v>
      </c>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40.05" customHeight="1">
      <c r="A120" s="38"/>
      <c r="B120" s="39"/>
      <c r="C120" s="32" t="s">
        <v>24</v>
      </c>
      <c r="D120" s="40"/>
      <c r="E120" s="40"/>
      <c r="F120" s="27" t="str">
        <f>E15</f>
        <v>ČZU v Praze, Kamýcká 129, 165 00 Praha - Suchdol</v>
      </c>
      <c r="G120" s="40"/>
      <c r="H120" s="40"/>
      <c r="I120" s="32" t="s">
        <v>30</v>
      </c>
      <c r="J120" s="36" t="str">
        <f>E21</f>
        <v xml:space="preserve">Ing. Radek Bláha K Horoměřicům 1117, 160 00 Praha </v>
      </c>
      <c r="K120" s="40"/>
      <c r="L120" s="63"/>
      <c r="S120" s="38"/>
      <c r="T120" s="38"/>
      <c r="U120" s="38"/>
      <c r="V120" s="38"/>
      <c r="W120" s="38"/>
      <c r="X120" s="38"/>
      <c r="Y120" s="38"/>
      <c r="Z120" s="38"/>
      <c r="AA120" s="38"/>
      <c r="AB120" s="38"/>
      <c r="AC120" s="38"/>
      <c r="AD120" s="38"/>
      <c r="AE120" s="38"/>
    </row>
    <row r="121" s="2" customFormat="1" ht="15.15" customHeight="1">
      <c r="A121" s="38"/>
      <c r="B121" s="39"/>
      <c r="C121" s="32" t="s">
        <v>28</v>
      </c>
      <c r="D121" s="40"/>
      <c r="E121" s="40"/>
      <c r="F121" s="27" t="str">
        <f>IF(E18="","",E18)</f>
        <v>Vyplň údaj</v>
      </c>
      <c r="G121" s="40"/>
      <c r="H121" s="40"/>
      <c r="I121" s="32" t="s">
        <v>33</v>
      </c>
      <c r="J121" s="36" t="str">
        <f>E24</f>
        <v xml:space="preserve"> </v>
      </c>
      <c r="K121" s="40"/>
      <c r="L121" s="63"/>
      <c r="S121" s="38"/>
      <c r="T121" s="38"/>
      <c r="U121" s="38"/>
      <c r="V121" s="38"/>
      <c r="W121" s="38"/>
      <c r="X121" s="38"/>
      <c r="Y121" s="38"/>
      <c r="Z121" s="38"/>
      <c r="AA121" s="38"/>
      <c r="AB121" s="38"/>
      <c r="AC121" s="38"/>
      <c r="AD121" s="38"/>
      <c r="AE121" s="38"/>
    </row>
    <row r="122" s="2" customFormat="1" ht="10.32"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11" customFormat="1" ht="29.28" customHeight="1">
      <c r="A123" s="191"/>
      <c r="B123" s="192"/>
      <c r="C123" s="193" t="s">
        <v>145</v>
      </c>
      <c r="D123" s="194" t="s">
        <v>61</v>
      </c>
      <c r="E123" s="194" t="s">
        <v>57</v>
      </c>
      <c r="F123" s="194" t="s">
        <v>58</v>
      </c>
      <c r="G123" s="194" t="s">
        <v>146</v>
      </c>
      <c r="H123" s="194" t="s">
        <v>147</v>
      </c>
      <c r="I123" s="194" t="s">
        <v>148</v>
      </c>
      <c r="J123" s="194" t="s">
        <v>119</v>
      </c>
      <c r="K123" s="195" t="s">
        <v>149</v>
      </c>
      <c r="L123" s="196"/>
      <c r="M123" s="100" t="s">
        <v>1</v>
      </c>
      <c r="N123" s="101" t="s">
        <v>40</v>
      </c>
      <c r="O123" s="101" t="s">
        <v>150</v>
      </c>
      <c r="P123" s="101" t="s">
        <v>151</v>
      </c>
      <c r="Q123" s="101" t="s">
        <v>152</v>
      </c>
      <c r="R123" s="101" t="s">
        <v>153</v>
      </c>
      <c r="S123" s="101" t="s">
        <v>154</v>
      </c>
      <c r="T123" s="102" t="s">
        <v>155</v>
      </c>
      <c r="U123" s="191"/>
      <c r="V123" s="191"/>
      <c r="W123" s="191"/>
      <c r="X123" s="191"/>
      <c r="Y123" s="191"/>
      <c r="Z123" s="191"/>
      <c r="AA123" s="191"/>
      <c r="AB123" s="191"/>
      <c r="AC123" s="191"/>
      <c r="AD123" s="191"/>
      <c r="AE123" s="191"/>
    </row>
    <row r="124" s="2" customFormat="1" ht="22.8" customHeight="1">
      <c r="A124" s="38"/>
      <c r="B124" s="39"/>
      <c r="C124" s="107" t="s">
        <v>156</v>
      </c>
      <c r="D124" s="40"/>
      <c r="E124" s="40"/>
      <c r="F124" s="40"/>
      <c r="G124" s="40"/>
      <c r="H124" s="40"/>
      <c r="I124" s="40"/>
      <c r="J124" s="197">
        <f>BK124</f>
        <v>0</v>
      </c>
      <c r="K124" s="40"/>
      <c r="L124" s="44"/>
      <c r="M124" s="103"/>
      <c r="N124" s="198"/>
      <c r="O124" s="104"/>
      <c r="P124" s="199">
        <f>P125</f>
        <v>0</v>
      </c>
      <c r="Q124" s="104"/>
      <c r="R124" s="199">
        <f>R125</f>
        <v>0.73392000000000002</v>
      </c>
      <c r="S124" s="104"/>
      <c r="T124" s="200">
        <f>T125</f>
        <v>0</v>
      </c>
      <c r="U124" s="38"/>
      <c r="V124" s="38"/>
      <c r="W124" s="38"/>
      <c r="X124" s="38"/>
      <c r="Y124" s="38"/>
      <c r="Z124" s="38"/>
      <c r="AA124" s="38"/>
      <c r="AB124" s="38"/>
      <c r="AC124" s="38"/>
      <c r="AD124" s="38"/>
      <c r="AE124" s="38"/>
      <c r="AT124" s="17" t="s">
        <v>75</v>
      </c>
      <c r="AU124" s="17" t="s">
        <v>121</v>
      </c>
      <c r="BK124" s="201">
        <f>BK125</f>
        <v>0</v>
      </c>
    </row>
    <row r="125" s="12" customFormat="1" ht="25.92" customHeight="1">
      <c r="A125" s="12"/>
      <c r="B125" s="202"/>
      <c r="C125" s="203"/>
      <c r="D125" s="204" t="s">
        <v>75</v>
      </c>
      <c r="E125" s="205" t="s">
        <v>390</v>
      </c>
      <c r="F125" s="205" t="s">
        <v>1705</v>
      </c>
      <c r="G125" s="203"/>
      <c r="H125" s="203"/>
      <c r="I125" s="206"/>
      <c r="J125" s="207">
        <f>BK125</f>
        <v>0</v>
      </c>
      <c r="K125" s="203"/>
      <c r="L125" s="208"/>
      <c r="M125" s="209"/>
      <c r="N125" s="210"/>
      <c r="O125" s="210"/>
      <c r="P125" s="211">
        <f>P126+P134+P143+P152+P161+P170+P191</f>
        <v>0</v>
      </c>
      <c r="Q125" s="210"/>
      <c r="R125" s="211">
        <f>R126+R134+R143+R152+R161+R170+R191</f>
        <v>0.73392000000000002</v>
      </c>
      <c r="S125" s="210"/>
      <c r="T125" s="212">
        <f>T126+T134+T143+T152+T161+T170+T191</f>
        <v>0</v>
      </c>
      <c r="U125" s="12"/>
      <c r="V125" s="12"/>
      <c r="W125" s="12"/>
      <c r="X125" s="12"/>
      <c r="Y125" s="12"/>
      <c r="Z125" s="12"/>
      <c r="AA125" s="12"/>
      <c r="AB125" s="12"/>
      <c r="AC125" s="12"/>
      <c r="AD125" s="12"/>
      <c r="AE125" s="12"/>
      <c r="AR125" s="213" t="s">
        <v>86</v>
      </c>
      <c r="AT125" s="214" t="s">
        <v>75</v>
      </c>
      <c r="AU125" s="214" t="s">
        <v>76</v>
      </c>
      <c r="AY125" s="213" t="s">
        <v>159</v>
      </c>
      <c r="BK125" s="215">
        <f>BK126+BK134+BK143+BK152+BK161+BK170+BK191</f>
        <v>0</v>
      </c>
    </row>
    <row r="126" s="12" customFormat="1" ht="22.8" customHeight="1">
      <c r="A126" s="12"/>
      <c r="B126" s="202"/>
      <c r="C126" s="203"/>
      <c r="D126" s="204" t="s">
        <v>75</v>
      </c>
      <c r="E126" s="216" t="s">
        <v>902</v>
      </c>
      <c r="F126" s="216" t="s">
        <v>1706</v>
      </c>
      <c r="G126" s="203"/>
      <c r="H126" s="203"/>
      <c r="I126" s="206"/>
      <c r="J126" s="217">
        <f>BK126</f>
        <v>0</v>
      </c>
      <c r="K126" s="203"/>
      <c r="L126" s="208"/>
      <c r="M126" s="209"/>
      <c r="N126" s="210"/>
      <c r="O126" s="210"/>
      <c r="P126" s="211">
        <f>SUM(P127:P133)</f>
        <v>0</v>
      </c>
      <c r="Q126" s="210"/>
      <c r="R126" s="211">
        <f>SUM(R127:R133)</f>
        <v>0.73392000000000002</v>
      </c>
      <c r="S126" s="210"/>
      <c r="T126" s="212">
        <f>SUM(T127:T133)</f>
        <v>0</v>
      </c>
      <c r="U126" s="12"/>
      <c r="V126" s="12"/>
      <c r="W126" s="12"/>
      <c r="X126" s="12"/>
      <c r="Y126" s="12"/>
      <c r="Z126" s="12"/>
      <c r="AA126" s="12"/>
      <c r="AB126" s="12"/>
      <c r="AC126" s="12"/>
      <c r="AD126" s="12"/>
      <c r="AE126" s="12"/>
      <c r="AR126" s="213" t="s">
        <v>84</v>
      </c>
      <c r="AT126" s="214" t="s">
        <v>75</v>
      </c>
      <c r="AU126" s="214" t="s">
        <v>84</v>
      </c>
      <c r="AY126" s="213" t="s">
        <v>159</v>
      </c>
      <c r="BK126" s="215">
        <f>SUM(BK127:BK133)</f>
        <v>0</v>
      </c>
    </row>
    <row r="127" s="2" customFormat="1" ht="33" customHeight="1">
      <c r="A127" s="38"/>
      <c r="B127" s="39"/>
      <c r="C127" s="218" t="s">
        <v>84</v>
      </c>
      <c r="D127" s="218" t="s">
        <v>161</v>
      </c>
      <c r="E127" s="219" t="s">
        <v>1707</v>
      </c>
      <c r="F127" s="220" t="s">
        <v>1708</v>
      </c>
      <c r="G127" s="221" t="s">
        <v>891</v>
      </c>
      <c r="H127" s="222">
        <v>230</v>
      </c>
      <c r="I127" s="223"/>
      <c r="J127" s="224">
        <f>ROUND(I127*H127,2)</f>
        <v>0</v>
      </c>
      <c r="K127" s="220" t="s">
        <v>1</v>
      </c>
      <c r="L127" s="44"/>
      <c r="M127" s="225" t="s">
        <v>1</v>
      </c>
      <c r="N127" s="226" t="s">
        <v>41</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234</v>
      </c>
      <c r="AT127" s="229" t="s">
        <v>161</v>
      </c>
      <c r="AU127" s="229" t="s">
        <v>86</v>
      </c>
      <c r="AY127" s="17" t="s">
        <v>159</v>
      </c>
      <c r="BE127" s="230">
        <f>IF(N127="základní",J127,0)</f>
        <v>0</v>
      </c>
      <c r="BF127" s="230">
        <f>IF(N127="snížená",J127,0)</f>
        <v>0</v>
      </c>
      <c r="BG127" s="230">
        <f>IF(N127="zákl. přenesená",J127,0)</f>
        <v>0</v>
      </c>
      <c r="BH127" s="230">
        <f>IF(N127="sníž. přenesená",J127,0)</f>
        <v>0</v>
      </c>
      <c r="BI127" s="230">
        <f>IF(N127="nulová",J127,0)</f>
        <v>0</v>
      </c>
      <c r="BJ127" s="17" t="s">
        <v>84</v>
      </c>
      <c r="BK127" s="230">
        <f>ROUND(I127*H127,2)</f>
        <v>0</v>
      </c>
      <c r="BL127" s="17" t="s">
        <v>234</v>
      </c>
      <c r="BM127" s="229" t="s">
        <v>1709</v>
      </c>
    </row>
    <row r="128" s="2" customFormat="1">
      <c r="A128" s="38"/>
      <c r="B128" s="39"/>
      <c r="C128" s="40"/>
      <c r="D128" s="233" t="s">
        <v>219</v>
      </c>
      <c r="E128" s="40"/>
      <c r="F128" s="254" t="s">
        <v>1710</v>
      </c>
      <c r="G128" s="40"/>
      <c r="H128" s="40"/>
      <c r="I128" s="255"/>
      <c r="J128" s="40"/>
      <c r="K128" s="40"/>
      <c r="L128" s="44"/>
      <c r="M128" s="256"/>
      <c r="N128" s="257"/>
      <c r="O128" s="91"/>
      <c r="P128" s="91"/>
      <c r="Q128" s="91"/>
      <c r="R128" s="91"/>
      <c r="S128" s="91"/>
      <c r="T128" s="92"/>
      <c r="U128" s="38"/>
      <c r="V128" s="38"/>
      <c r="W128" s="38"/>
      <c r="X128" s="38"/>
      <c r="Y128" s="38"/>
      <c r="Z128" s="38"/>
      <c r="AA128" s="38"/>
      <c r="AB128" s="38"/>
      <c r="AC128" s="38"/>
      <c r="AD128" s="38"/>
      <c r="AE128" s="38"/>
      <c r="AT128" s="17" t="s">
        <v>219</v>
      </c>
      <c r="AU128" s="17" t="s">
        <v>86</v>
      </c>
    </row>
    <row r="129" s="2" customFormat="1" ht="44.25" customHeight="1">
      <c r="A129" s="38"/>
      <c r="B129" s="39"/>
      <c r="C129" s="218" t="s">
        <v>86</v>
      </c>
      <c r="D129" s="218" t="s">
        <v>161</v>
      </c>
      <c r="E129" s="219" t="s">
        <v>1711</v>
      </c>
      <c r="F129" s="220" t="s">
        <v>1712</v>
      </c>
      <c r="G129" s="221" t="s">
        <v>209</v>
      </c>
      <c r="H129" s="222">
        <v>4</v>
      </c>
      <c r="I129" s="223"/>
      <c r="J129" s="224">
        <f>ROUND(I129*H129,2)</f>
        <v>0</v>
      </c>
      <c r="K129" s="220" t="s">
        <v>1</v>
      </c>
      <c r="L129" s="44"/>
      <c r="M129" s="225" t="s">
        <v>1</v>
      </c>
      <c r="N129" s="226" t="s">
        <v>41</v>
      </c>
      <c r="O129" s="91"/>
      <c r="P129" s="227">
        <f>O129*H129</f>
        <v>0</v>
      </c>
      <c r="Q129" s="227">
        <v>0.03058</v>
      </c>
      <c r="R129" s="227">
        <f>Q129*H129</f>
        <v>0.12232</v>
      </c>
      <c r="S129" s="227">
        <v>0</v>
      </c>
      <c r="T129" s="228">
        <f>S129*H129</f>
        <v>0</v>
      </c>
      <c r="U129" s="38"/>
      <c r="V129" s="38"/>
      <c r="W129" s="38"/>
      <c r="X129" s="38"/>
      <c r="Y129" s="38"/>
      <c r="Z129" s="38"/>
      <c r="AA129" s="38"/>
      <c r="AB129" s="38"/>
      <c r="AC129" s="38"/>
      <c r="AD129" s="38"/>
      <c r="AE129" s="38"/>
      <c r="AR129" s="229" t="s">
        <v>234</v>
      </c>
      <c r="AT129" s="229" t="s">
        <v>161</v>
      </c>
      <c r="AU129" s="229" t="s">
        <v>86</v>
      </c>
      <c r="AY129" s="17" t="s">
        <v>159</v>
      </c>
      <c r="BE129" s="230">
        <f>IF(N129="základní",J129,0)</f>
        <v>0</v>
      </c>
      <c r="BF129" s="230">
        <f>IF(N129="snížená",J129,0)</f>
        <v>0</v>
      </c>
      <c r="BG129" s="230">
        <f>IF(N129="zákl. přenesená",J129,0)</f>
        <v>0</v>
      </c>
      <c r="BH129" s="230">
        <f>IF(N129="sníž. přenesená",J129,0)</f>
        <v>0</v>
      </c>
      <c r="BI129" s="230">
        <f>IF(N129="nulová",J129,0)</f>
        <v>0</v>
      </c>
      <c r="BJ129" s="17" t="s">
        <v>84</v>
      </c>
      <c r="BK129" s="230">
        <f>ROUND(I129*H129,2)</f>
        <v>0</v>
      </c>
      <c r="BL129" s="17" t="s">
        <v>234</v>
      </c>
      <c r="BM129" s="229" t="s">
        <v>1713</v>
      </c>
    </row>
    <row r="130" s="2" customFormat="1" ht="44.25" customHeight="1">
      <c r="A130" s="38"/>
      <c r="B130" s="39"/>
      <c r="C130" s="218" t="s">
        <v>172</v>
      </c>
      <c r="D130" s="218" t="s">
        <v>161</v>
      </c>
      <c r="E130" s="219" t="s">
        <v>1714</v>
      </c>
      <c r="F130" s="220" t="s">
        <v>1715</v>
      </c>
      <c r="G130" s="221" t="s">
        <v>209</v>
      </c>
      <c r="H130" s="222">
        <v>4</v>
      </c>
      <c r="I130" s="223"/>
      <c r="J130" s="224">
        <f>ROUND(I130*H130,2)</f>
        <v>0</v>
      </c>
      <c r="K130" s="220" t="s">
        <v>1</v>
      </c>
      <c r="L130" s="44"/>
      <c r="M130" s="225" t="s">
        <v>1</v>
      </c>
      <c r="N130" s="226" t="s">
        <v>41</v>
      </c>
      <c r="O130" s="91"/>
      <c r="P130" s="227">
        <f>O130*H130</f>
        <v>0</v>
      </c>
      <c r="Q130" s="227">
        <v>0.03058</v>
      </c>
      <c r="R130" s="227">
        <f>Q130*H130</f>
        <v>0.12232</v>
      </c>
      <c r="S130" s="227">
        <v>0</v>
      </c>
      <c r="T130" s="228">
        <f>S130*H130</f>
        <v>0</v>
      </c>
      <c r="U130" s="38"/>
      <c r="V130" s="38"/>
      <c r="W130" s="38"/>
      <c r="X130" s="38"/>
      <c r="Y130" s="38"/>
      <c r="Z130" s="38"/>
      <c r="AA130" s="38"/>
      <c r="AB130" s="38"/>
      <c r="AC130" s="38"/>
      <c r="AD130" s="38"/>
      <c r="AE130" s="38"/>
      <c r="AR130" s="229" t="s">
        <v>234</v>
      </c>
      <c r="AT130" s="229" t="s">
        <v>161</v>
      </c>
      <c r="AU130" s="229" t="s">
        <v>86</v>
      </c>
      <c r="AY130" s="17" t="s">
        <v>159</v>
      </c>
      <c r="BE130" s="230">
        <f>IF(N130="základní",J130,0)</f>
        <v>0</v>
      </c>
      <c r="BF130" s="230">
        <f>IF(N130="snížená",J130,0)</f>
        <v>0</v>
      </c>
      <c r="BG130" s="230">
        <f>IF(N130="zákl. přenesená",J130,0)</f>
        <v>0</v>
      </c>
      <c r="BH130" s="230">
        <f>IF(N130="sníž. přenesená",J130,0)</f>
        <v>0</v>
      </c>
      <c r="BI130" s="230">
        <f>IF(N130="nulová",J130,0)</f>
        <v>0</v>
      </c>
      <c r="BJ130" s="17" t="s">
        <v>84</v>
      </c>
      <c r="BK130" s="230">
        <f>ROUND(I130*H130,2)</f>
        <v>0</v>
      </c>
      <c r="BL130" s="17" t="s">
        <v>234</v>
      </c>
      <c r="BM130" s="229" t="s">
        <v>1716</v>
      </c>
    </row>
    <row r="131" s="2" customFormat="1" ht="37.8" customHeight="1">
      <c r="A131" s="38"/>
      <c r="B131" s="39"/>
      <c r="C131" s="218" t="s">
        <v>166</v>
      </c>
      <c r="D131" s="218" t="s">
        <v>161</v>
      </c>
      <c r="E131" s="219" t="s">
        <v>1717</v>
      </c>
      <c r="F131" s="220" t="s">
        <v>1718</v>
      </c>
      <c r="G131" s="221" t="s">
        <v>209</v>
      </c>
      <c r="H131" s="222">
        <v>4</v>
      </c>
      <c r="I131" s="223"/>
      <c r="J131" s="224">
        <f>ROUND(I131*H131,2)</f>
        <v>0</v>
      </c>
      <c r="K131" s="220" t="s">
        <v>1</v>
      </c>
      <c r="L131" s="44"/>
      <c r="M131" s="225" t="s">
        <v>1</v>
      </c>
      <c r="N131" s="226" t="s">
        <v>41</v>
      </c>
      <c r="O131" s="91"/>
      <c r="P131" s="227">
        <f>O131*H131</f>
        <v>0</v>
      </c>
      <c r="Q131" s="227">
        <v>0.03058</v>
      </c>
      <c r="R131" s="227">
        <f>Q131*H131</f>
        <v>0.12232</v>
      </c>
      <c r="S131" s="227">
        <v>0</v>
      </c>
      <c r="T131" s="228">
        <f>S131*H131</f>
        <v>0</v>
      </c>
      <c r="U131" s="38"/>
      <c r="V131" s="38"/>
      <c r="W131" s="38"/>
      <c r="X131" s="38"/>
      <c r="Y131" s="38"/>
      <c r="Z131" s="38"/>
      <c r="AA131" s="38"/>
      <c r="AB131" s="38"/>
      <c r="AC131" s="38"/>
      <c r="AD131" s="38"/>
      <c r="AE131" s="38"/>
      <c r="AR131" s="229" t="s">
        <v>234</v>
      </c>
      <c r="AT131" s="229" t="s">
        <v>161</v>
      </c>
      <c r="AU131" s="229" t="s">
        <v>86</v>
      </c>
      <c r="AY131" s="17" t="s">
        <v>159</v>
      </c>
      <c r="BE131" s="230">
        <f>IF(N131="základní",J131,0)</f>
        <v>0</v>
      </c>
      <c r="BF131" s="230">
        <f>IF(N131="snížená",J131,0)</f>
        <v>0</v>
      </c>
      <c r="BG131" s="230">
        <f>IF(N131="zákl. přenesená",J131,0)</f>
        <v>0</v>
      </c>
      <c r="BH131" s="230">
        <f>IF(N131="sníž. přenesená",J131,0)</f>
        <v>0</v>
      </c>
      <c r="BI131" s="230">
        <f>IF(N131="nulová",J131,0)</f>
        <v>0</v>
      </c>
      <c r="BJ131" s="17" t="s">
        <v>84</v>
      </c>
      <c r="BK131" s="230">
        <f>ROUND(I131*H131,2)</f>
        <v>0</v>
      </c>
      <c r="BL131" s="17" t="s">
        <v>234</v>
      </c>
      <c r="BM131" s="229" t="s">
        <v>1719</v>
      </c>
    </row>
    <row r="132" s="2" customFormat="1" ht="37.8" customHeight="1">
      <c r="A132" s="38"/>
      <c r="B132" s="39"/>
      <c r="C132" s="218" t="s">
        <v>181</v>
      </c>
      <c r="D132" s="218" t="s">
        <v>161</v>
      </c>
      <c r="E132" s="219" t="s">
        <v>1720</v>
      </c>
      <c r="F132" s="220" t="s">
        <v>1721</v>
      </c>
      <c r="G132" s="221" t="s">
        <v>209</v>
      </c>
      <c r="H132" s="222">
        <v>4</v>
      </c>
      <c r="I132" s="223"/>
      <c r="J132" s="224">
        <f>ROUND(I132*H132,2)</f>
        <v>0</v>
      </c>
      <c r="K132" s="220" t="s">
        <v>1</v>
      </c>
      <c r="L132" s="44"/>
      <c r="M132" s="225" t="s">
        <v>1</v>
      </c>
      <c r="N132" s="226" t="s">
        <v>41</v>
      </c>
      <c r="O132" s="91"/>
      <c r="P132" s="227">
        <f>O132*H132</f>
        <v>0</v>
      </c>
      <c r="Q132" s="227">
        <v>0.03058</v>
      </c>
      <c r="R132" s="227">
        <f>Q132*H132</f>
        <v>0.12232</v>
      </c>
      <c r="S132" s="227">
        <v>0</v>
      </c>
      <c r="T132" s="228">
        <f>S132*H132</f>
        <v>0</v>
      </c>
      <c r="U132" s="38"/>
      <c r="V132" s="38"/>
      <c r="W132" s="38"/>
      <c r="X132" s="38"/>
      <c r="Y132" s="38"/>
      <c r="Z132" s="38"/>
      <c r="AA132" s="38"/>
      <c r="AB132" s="38"/>
      <c r="AC132" s="38"/>
      <c r="AD132" s="38"/>
      <c r="AE132" s="38"/>
      <c r="AR132" s="229" t="s">
        <v>234</v>
      </c>
      <c r="AT132" s="229" t="s">
        <v>161</v>
      </c>
      <c r="AU132" s="229" t="s">
        <v>86</v>
      </c>
      <c r="AY132" s="17" t="s">
        <v>159</v>
      </c>
      <c r="BE132" s="230">
        <f>IF(N132="základní",J132,0)</f>
        <v>0</v>
      </c>
      <c r="BF132" s="230">
        <f>IF(N132="snížená",J132,0)</f>
        <v>0</v>
      </c>
      <c r="BG132" s="230">
        <f>IF(N132="zákl. přenesená",J132,0)</f>
        <v>0</v>
      </c>
      <c r="BH132" s="230">
        <f>IF(N132="sníž. přenesená",J132,0)</f>
        <v>0</v>
      </c>
      <c r="BI132" s="230">
        <f>IF(N132="nulová",J132,0)</f>
        <v>0</v>
      </c>
      <c r="BJ132" s="17" t="s">
        <v>84</v>
      </c>
      <c r="BK132" s="230">
        <f>ROUND(I132*H132,2)</f>
        <v>0</v>
      </c>
      <c r="BL132" s="17" t="s">
        <v>234</v>
      </c>
      <c r="BM132" s="229" t="s">
        <v>1722</v>
      </c>
    </row>
    <row r="133" s="2" customFormat="1" ht="49.05" customHeight="1">
      <c r="A133" s="38"/>
      <c r="B133" s="39"/>
      <c r="C133" s="218" t="s">
        <v>185</v>
      </c>
      <c r="D133" s="218" t="s">
        <v>161</v>
      </c>
      <c r="E133" s="219" t="s">
        <v>1723</v>
      </c>
      <c r="F133" s="220" t="s">
        <v>1724</v>
      </c>
      <c r="G133" s="221" t="s">
        <v>209</v>
      </c>
      <c r="H133" s="222">
        <v>8</v>
      </c>
      <c r="I133" s="223"/>
      <c r="J133" s="224">
        <f>ROUND(I133*H133,2)</f>
        <v>0</v>
      </c>
      <c r="K133" s="220" t="s">
        <v>1</v>
      </c>
      <c r="L133" s="44"/>
      <c r="M133" s="225" t="s">
        <v>1</v>
      </c>
      <c r="N133" s="226" t="s">
        <v>41</v>
      </c>
      <c r="O133" s="91"/>
      <c r="P133" s="227">
        <f>O133*H133</f>
        <v>0</v>
      </c>
      <c r="Q133" s="227">
        <v>0.03058</v>
      </c>
      <c r="R133" s="227">
        <f>Q133*H133</f>
        <v>0.24464</v>
      </c>
      <c r="S133" s="227">
        <v>0</v>
      </c>
      <c r="T133" s="228">
        <f>S133*H133</f>
        <v>0</v>
      </c>
      <c r="U133" s="38"/>
      <c r="V133" s="38"/>
      <c r="W133" s="38"/>
      <c r="X133" s="38"/>
      <c r="Y133" s="38"/>
      <c r="Z133" s="38"/>
      <c r="AA133" s="38"/>
      <c r="AB133" s="38"/>
      <c r="AC133" s="38"/>
      <c r="AD133" s="38"/>
      <c r="AE133" s="38"/>
      <c r="AR133" s="229" t="s">
        <v>234</v>
      </c>
      <c r="AT133" s="229" t="s">
        <v>161</v>
      </c>
      <c r="AU133" s="229" t="s">
        <v>86</v>
      </c>
      <c r="AY133" s="17" t="s">
        <v>159</v>
      </c>
      <c r="BE133" s="230">
        <f>IF(N133="základní",J133,0)</f>
        <v>0</v>
      </c>
      <c r="BF133" s="230">
        <f>IF(N133="snížená",J133,0)</f>
        <v>0</v>
      </c>
      <c r="BG133" s="230">
        <f>IF(N133="zákl. přenesená",J133,0)</f>
        <v>0</v>
      </c>
      <c r="BH133" s="230">
        <f>IF(N133="sníž. přenesená",J133,0)</f>
        <v>0</v>
      </c>
      <c r="BI133" s="230">
        <f>IF(N133="nulová",J133,0)</f>
        <v>0</v>
      </c>
      <c r="BJ133" s="17" t="s">
        <v>84</v>
      </c>
      <c r="BK133" s="230">
        <f>ROUND(I133*H133,2)</f>
        <v>0</v>
      </c>
      <c r="BL133" s="17" t="s">
        <v>234</v>
      </c>
      <c r="BM133" s="229" t="s">
        <v>1725</v>
      </c>
    </row>
    <row r="134" s="12" customFormat="1" ht="22.8" customHeight="1">
      <c r="A134" s="12"/>
      <c r="B134" s="202"/>
      <c r="C134" s="203"/>
      <c r="D134" s="204" t="s">
        <v>75</v>
      </c>
      <c r="E134" s="216" t="s">
        <v>929</v>
      </c>
      <c r="F134" s="216" t="s">
        <v>1726</v>
      </c>
      <c r="G134" s="203"/>
      <c r="H134" s="203"/>
      <c r="I134" s="206"/>
      <c r="J134" s="217">
        <f>BK134</f>
        <v>0</v>
      </c>
      <c r="K134" s="203"/>
      <c r="L134" s="208"/>
      <c r="M134" s="209"/>
      <c r="N134" s="210"/>
      <c r="O134" s="210"/>
      <c r="P134" s="211">
        <f>SUM(P135:P142)</f>
        <v>0</v>
      </c>
      <c r="Q134" s="210"/>
      <c r="R134" s="211">
        <f>SUM(R135:R142)</f>
        <v>0</v>
      </c>
      <c r="S134" s="210"/>
      <c r="T134" s="212">
        <f>SUM(T135:T142)</f>
        <v>0</v>
      </c>
      <c r="U134" s="12"/>
      <c r="V134" s="12"/>
      <c r="W134" s="12"/>
      <c r="X134" s="12"/>
      <c r="Y134" s="12"/>
      <c r="Z134" s="12"/>
      <c r="AA134" s="12"/>
      <c r="AB134" s="12"/>
      <c r="AC134" s="12"/>
      <c r="AD134" s="12"/>
      <c r="AE134" s="12"/>
      <c r="AR134" s="213" t="s">
        <v>86</v>
      </c>
      <c r="AT134" s="214" t="s">
        <v>75</v>
      </c>
      <c r="AU134" s="214" t="s">
        <v>84</v>
      </c>
      <c r="AY134" s="213" t="s">
        <v>159</v>
      </c>
      <c r="BK134" s="215">
        <f>SUM(BK135:BK142)</f>
        <v>0</v>
      </c>
    </row>
    <row r="135" s="2" customFormat="1" ht="16.5" customHeight="1">
      <c r="A135" s="38"/>
      <c r="B135" s="39"/>
      <c r="C135" s="218" t="s">
        <v>189</v>
      </c>
      <c r="D135" s="218" t="s">
        <v>161</v>
      </c>
      <c r="E135" s="219" t="s">
        <v>904</v>
      </c>
      <c r="F135" s="220" t="s">
        <v>1727</v>
      </c>
      <c r="G135" s="221" t="s">
        <v>891</v>
      </c>
      <c r="H135" s="222">
        <v>1</v>
      </c>
      <c r="I135" s="223"/>
      <c r="J135" s="224">
        <f>ROUND(I135*H135,2)</f>
        <v>0</v>
      </c>
      <c r="K135" s="220" t="s">
        <v>1</v>
      </c>
      <c r="L135" s="44"/>
      <c r="M135" s="225" t="s">
        <v>1</v>
      </c>
      <c r="N135" s="226" t="s">
        <v>41</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234</v>
      </c>
      <c r="AT135" s="229" t="s">
        <v>161</v>
      </c>
      <c r="AU135" s="229" t="s">
        <v>86</v>
      </c>
      <c r="AY135" s="17" t="s">
        <v>159</v>
      </c>
      <c r="BE135" s="230">
        <f>IF(N135="základní",J135,0)</f>
        <v>0</v>
      </c>
      <c r="BF135" s="230">
        <f>IF(N135="snížená",J135,0)</f>
        <v>0</v>
      </c>
      <c r="BG135" s="230">
        <f>IF(N135="zákl. přenesená",J135,0)</f>
        <v>0</v>
      </c>
      <c r="BH135" s="230">
        <f>IF(N135="sníž. přenesená",J135,0)</f>
        <v>0</v>
      </c>
      <c r="BI135" s="230">
        <f>IF(N135="nulová",J135,0)</f>
        <v>0</v>
      </c>
      <c r="BJ135" s="17" t="s">
        <v>84</v>
      </c>
      <c r="BK135" s="230">
        <f>ROUND(I135*H135,2)</f>
        <v>0</v>
      </c>
      <c r="BL135" s="17" t="s">
        <v>234</v>
      </c>
      <c r="BM135" s="229" t="s">
        <v>1728</v>
      </c>
    </row>
    <row r="136" s="2" customFormat="1">
      <c r="A136" s="38"/>
      <c r="B136" s="39"/>
      <c r="C136" s="40"/>
      <c r="D136" s="233" t="s">
        <v>219</v>
      </c>
      <c r="E136" s="40"/>
      <c r="F136" s="254" t="s">
        <v>1710</v>
      </c>
      <c r="G136" s="40"/>
      <c r="H136" s="40"/>
      <c r="I136" s="255"/>
      <c r="J136" s="40"/>
      <c r="K136" s="40"/>
      <c r="L136" s="44"/>
      <c r="M136" s="256"/>
      <c r="N136" s="257"/>
      <c r="O136" s="91"/>
      <c r="P136" s="91"/>
      <c r="Q136" s="91"/>
      <c r="R136" s="91"/>
      <c r="S136" s="91"/>
      <c r="T136" s="92"/>
      <c r="U136" s="38"/>
      <c r="V136" s="38"/>
      <c r="W136" s="38"/>
      <c r="X136" s="38"/>
      <c r="Y136" s="38"/>
      <c r="Z136" s="38"/>
      <c r="AA136" s="38"/>
      <c r="AB136" s="38"/>
      <c r="AC136" s="38"/>
      <c r="AD136" s="38"/>
      <c r="AE136" s="38"/>
      <c r="AT136" s="17" t="s">
        <v>219</v>
      </c>
      <c r="AU136" s="17" t="s">
        <v>86</v>
      </c>
    </row>
    <row r="137" s="2" customFormat="1" ht="16.5" customHeight="1">
      <c r="A137" s="38"/>
      <c r="B137" s="39"/>
      <c r="C137" s="218" t="s">
        <v>193</v>
      </c>
      <c r="D137" s="218" t="s">
        <v>161</v>
      </c>
      <c r="E137" s="219" t="s">
        <v>906</v>
      </c>
      <c r="F137" s="220" t="s">
        <v>1729</v>
      </c>
      <c r="G137" s="221" t="s">
        <v>891</v>
      </c>
      <c r="H137" s="222">
        <v>1</v>
      </c>
      <c r="I137" s="223"/>
      <c r="J137" s="224">
        <f>ROUND(I137*H137,2)</f>
        <v>0</v>
      </c>
      <c r="K137" s="220" t="s">
        <v>1</v>
      </c>
      <c r="L137" s="44"/>
      <c r="M137" s="225" t="s">
        <v>1</v>
      </c>
      <c r="N137" s="226" t="s">
        <v>41</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234</v>
      </c>
      <c r="AT137" s="229" t="s">
        <v>161</v>
      </c>
      <c r="AU137" s="229" t="s">
        <v>86</v>
      </c>
      <c r="AY137" s="17" t="s">
        <v>159</v>
      </c>
      <c r="BE137" s="230">
        <f>IF(N137="základní",J137,0)</f>
        <v>0</v>
      </c>
      <c r="BF137" s="230">
        <f>IF(N137="snížená",J137,0)</f>
        <v>0</v>
      </c>
      <c r="BG137" s="230">
        <f>IF(N137="zákl. přenesená",J137,0)</f>
        <v>0</v>
      </c>
      <c r="BH137" s="230">
        <f>IF(N137="sníž. přenesená",J137,0)</f>
        <v>0</v>
      </c>
      <c r="BI137" s="230">
        <f>IF(N137="nulová",J137,0)</f>
        <v>0</v>
      </c>
      <c r="BJ137" s="17" t="s">
        <v>84</v>
      </c>
      <c r="BK137" s="230">
        <f>ROUND(I137*H137,2)</f>
        <v>0</v>
      </c>
      <c r="BL137" s="17" t="s">
        <v>234</v>
      </c>
      <c r="BM137" s="229" t="s">
        <v>1730</v>
      </c>
    </row>
    <row r="138" s="2" customFormat="1">
      <c r="A138" s="38"/>
      <c r="B138" s="39"/>
      <c r="C138" s="40"/>
      <c r="D138" s="233" t="s">
        <v>219</v>
      </c>
      <c r="E138" s="40"/>
      <c r="F138" s="254" t="s">
        <v>1731</v>
      </c>
      <c r="G138" s="40"/>
      <c r="H138" s="40"/>
      <c r="I138" s="255"/>
      <c r="J138" s="40"/>
      <c r="K138" s="40"/>
      <c r="L138" s="44"/>
      <c r="M138" s="256"/>
      <c r="N138" s="257"/>
      <c r="O138" s="91"/>
      <c r="P138" s="91"/>
      <c r="Q138" s="91"/>
      <c r="R138" s="91"/>
      <c r="S138" s="91"/>
      <c r="T138" s="92"/>
      <c r="U138" s="38"/>
      <c r="V138" s="38"/>
      <c r="W138" s="38"/>
      <c r="X138" s="38"/>
      <c r="Y138" s="38"/>
      <c r="Z138" s="38"/>
      <c r="AA138" s="38"/>
      <c r="AB138" s="38"/>
      <c r="AC138" s="38"/>
      <c r="AD138" s="38"/>
      <c r="AE138" s="38"/>
      <c r="AT138" s="17" t="s">
        <v>219</v>
      </c>
      <c r="AU138" s="17" t="s">
        <v>86</v>
      </c>
    </row>
    <row r="139" s="2" customFormat="1" ht="16.5" customHeight="1">
      <c r="A139" s="38"/>
      <c r="B139" s="39"/>
      <c r="C139" s="218" t="s">
        <v>202</v>
      </c>
      <c r="D139" s="218" t="s">
        <v>161</v>
      </c>
      <c r="E139" s="219" t="s">
        <v>908</v>
      </c>
      <c r="F139" s="220" t="s">
        <v>1732</v>
      </c>
      <c r="G139" s="221" t="s">
        <v>891</v>
      </c>
      <c r="H139" s="222">
        <v>1</v>
      </c>
      <c r="I139" s="223"/>
      <c r="J139" s="224">
        <f>ROUND(I139*H139,2)</f>
        <v>0</v>
      </c>
      <c r="K139" s="220" t="s">
        <v>1</v>
      </c>
      <c r="L139" s="44"/>
      <c r="M139" s="225" t="s">
        <v>1</v>
      </c>
      <c r="N139" s="226" t="s">
        <v>41</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234</v>
      </c>
      <c r="AT139" s="229" t="s">
        <v>161</v>
      </c>
      <c r="AU139" s="229" t="s">
        <v>86</v>
      </c>
      <c r="AY139" s="17" t="s">
        <v>159</v>
      </c>
      <c r="BE139" s="230">
        <f>IF(N139="základní",J139,0)</f>
        <v>0</v>
      </c>
      <c r="BF139" s="230">
        <f>IF(N139="snížená",J139,0)</f>
        <v>0</v>
      </c>
      <c r="BG139" s="230">
        <f>IF(N139="zákl. přenesená",J139,0)</f>
        <v>0</v>
      </c>
      <c r="BH139" s="230">
        <f>IF(N139="sníž. přenesená",J139,0)</f>
        <v>0</v>
      </c>
      <c r="BI139" s="230">
        <f>IF(N139="nulová",J139,0)</f>
        <v>0</v>
      </c>
      <c r="BJ139" s="17" t="s">
        <v>84</v>
      </c>
      <c r="BK139" s="230">
        <f>ROUND(I139*H139,2)</f>
        <v>0</v>
      </c>
      <c r="BL139" s="17" t="s">
        <v>234</v>
      </c>
      <c r="BM139" s="229" t="s">
        <v>1733</v>
      </c>
    </row>
    <row r="140" s="2" customFormat="1">
      <c r="A140" s="38"/>
      <c r="B140" s="39"/>
      <c r="C140" s="40"/>
      <c r="D140" s="233" t="s">
        <v>219</v>
      </c>
      <c r="E140" s="40"/>
      <c r="F140" s="254" t="s">
        <v>1734</v>
      </c>
      <c r="G140" s="40"/>
      <c r="H140" s="40"/>
      <c r="I140" s="255"/>
      <c r="J140" s="40"/>
      <c r="K140" s="40"/>
      <c r="L140" s="44"/>
      <c r="M140" s="256"/>
      <c r="N140" s="257"/>
      <c r="O140" s="91"/>
      <c r="P140" s="91"/>
      <c r="Q140" s="91"/>
      <c r="R140" s="91"/>
      <c r="S140" s="91"/>
      <c r="T140" s="92"/>
      <c r="U140" s="38"/>
      <c r="V140" s="38"/>
      <c r="W140" s="38"/>
      <c r="X140" s="38"/>
      <c r="Y140" s="38"/>
      <c r="Z140" s="38"/>
      <c r="AA140" s="38"/>
      <c r="AB140" s="38"/>
      <c r="AC140" s="38"/>
      <c r="AD140" s="38"/>
      <c r="AE140" s="38"/>
      <c r="AT140" s="17" t="s">
        <v>219</v>
      </c>
      <c r="AU140" s="17" t="s">
        <v>86</v>
      </c>
    </row>
    <row r="141" s="2" customFormat="1" ht="16.5" customHeight="1">
      <c r="A141" s="38"/>
      <c r="B141" s="39"/>
      <c r="C141" s="218" t="s">
        <v>111</v>
      </c>
      <c r="D141" s="218" t="s">
        <v>161</v>
      </c>
      <c r="E141" s="219" t="s">
        <v>911</v>
      </c>
      <c r="F141" s="220" t="s">
        <v>1735</v>
      </c>
      <c r="G141" s="221" t="s">
        <v>891</v>
      </c>
      <c r="H141" s="222">
        <v>1</v>
      </c>
      <c r="I141" s="223"/>
      <c r="J141" s="224">
        <f>ROUND(I141*H141,2)</f>
        <v>0</v>
      </c>
      <c r="K141" s="220" t="s">
        <v>1</v>
      </c>
      <c r="L141" s="44"/>
      <c r="M141" s="225" t="s">
        <v>1</v>
      </c>
      <c r="N141" s="226" t="s">
        <v>41</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234</v>
      </c>
      <c r="AT141" s="229" t="s">
        <v>161</v>
      </c>
      <c r="AU141" s="229" t="s">
        <v>86</v>
      </c>
      <c r="AY141" s="17" t="s">
        <v>159</v>
      </c>
      <c r="BE141" s="230">
        <f>IF(N141="základní",J141,0)</f>
        <v>0</v>
      </c>
      <c r="BF141" s="230">
        <f>IF(N141="snížená",J141,0)</f>
        <v>0</v>
      </c>
      <c r="BG141" s="230">
        <f>IF(N141="zákl. přenesená",J141,0)</f>
        <v>0</v>
      </c>
      <c r="BH141" s="230">
        <f>IF(N141="sníž. přenesená",J141,0)</f>
        <v>0</v>
      </c>
      <c r="BI141" s="230">
        <f>IF(N141="nulová",J141,0)</f>
        <v>0</v>
      </c>
      <c r="BJ141" s="17" t="s">
        <v>84</v>
      </c>
      <c r="BK141" s="230">
        <f>ROUND(I141*H141,2)</f>
        <v>0</v>
      </c>
      <c r="BL141" s="17" t="s">
        <v>234</v>
      </c>
      <c r="BM141" s="229" t="s">
        <v>1736</v>
      </c>
    </row>
    <row r="142" s="2" customFormat="1">
      <c r="A142" s="38"/>
      <c r="B142" s="39"/>
      <c r="C142" s="40"/>
      <c r="D142" s="233" t="s">
        <v>219</v>
      </c>
      <c r="E142" s="40"/>
      <c r="F142" s="254" t="s">
        <v>1737</v>
      </c>
      <c r="G142" s="40"/>
      <c r="H142" s="40"/>
      <c r="I142" s="255"/>
      <c r="J142" s="40"/>
      <c r="K142" s="40"/>
      <c r="L142" s="44"/>
      <c r="M142" s="256"/>
      <c r="N142" s="257"/>
      <c r="O142" s="91"/>
      <c r="P142" s="91"/>
      <c r="Q142" s="91"/>
      <c r="R142" s="91"/>
      <c r="S142" s="91"/>
      <c r="T142" s="92"/>
      <c r="U142" s="38"/>
      <c r="V142" s="38"/>
      <c r="W142" s="38"/>
      <c r="X142" s="38"/>
      <c r="Y142" s="38"/>
      <c r="Z142" s="38"/>
      <c r="AA142" s="38"/>
      <c r="AB142" s="38"/>
      <c r="AC142" s="38"/>
      <c r="AD142" s="38"/>
      <c r="AE142" s="38"/>
      <c r="AT142" s="17" t="s">
        <v>219</v>
      </c>
      <c r="AU142" s="17" t="s">
        <v>86</v>
      </c>
    </row>
    <row r="143" s="12" customFormat="1" ht="22.8" customHeight="1">
      <c r="A143" s="12"/>
      <c r="B143" s="202"/>
      <c r="C143" s="203"/>
      <c r="D143" s="204" t="s">
        <v>75</v>
      </c>
      <c r="E143" s="216" t="s">
        <v>1162</v>
      </c>
      <c r="F143" s="216" t="s">
        <v>1738</v>
      </c>
      <c r="G143" s="203"/>
      <c r="H143" s="203"/>
      <c r="I143" s="206"/>
      <c r="J143" s="217">
        <f>BK143</f>
        <v>0</v>
      </c>
      <c r="K143" s="203"/>
      <c r="L143" s="208"/>
      <c r="M143" s="209"/>
      <c r="N143" s="210"/>
      <c r="O143" s="210"/>
      <c r="P143" s="211">
        <f>SUM(P144:P151)</f>
        <v>0</v>
      </c>
      <c r="Q143" s="210"/>
      <c r="R143" s="211">
        <f>SUM(R144:R151)</f>
        <v>0</v>
      </c>
      <c r="S143" s="210"/>
      <c r="T143" s="212">
        <f>SUM(T144:T151)</f>
        <v>0</v>
      </c>
      <c r="U143" s="12"/>
      <c r="V143" s="12"/>
      <c r="W143" s="12"/>
      <c r="X143" s="12"/>
      <c r="Y143" s="12"/>
      <c r="Z143" s="12"/>
      <c r="AA143" s="12"/>
      <c r="AB143" s="12"/>
      <c r="AC143" s="12"/>
      <c r="AD143" s="12"/>
      <c r="AE143" s="12"/>
      <c r="AR143" s="213" t="s">
        <v>86</v>
      </c>
      <c r="AT143" s="214" t="s">
        <v>75</v>
      </c>
      <c r="AU143" s="214" t="s">
        <v>84</v>
      </c>
      <c r="AY143" s="213" t="s">
        <v>159</v>
      </c>
      <c r="BK143" s="215">
        <f>SUM(BK144:BK151)</f>
        <v>0</v>
      </c>
    </row>
    <row r="144" s="2" customFormat="1" ht="16.5" customHeight="1">
      <c r="A144" s="38"/>
      <c r="B144" s="39"/>
      <c r="C144" s="218" t="s">
        <v>212</v>
      </c>
      <c r="D144" s="218" t="s">
        <v>161</v>
      </c>
      <c r="E144" s="219" t="s">
        <v>904</v>
      </c>
      <c r="F144" s="220" t="s">
        <v>1727</v>
      </c>
      <c r="G144" s="221" t="s">
        <v>891</v>
      </c>
      <c r="H144" s="222">
        <v>1</v>
      </c>
      <c r="I144" s="223"/>
      <c r="J144" s="224">
        <f>ROUND(I144*H144,2)</f>
        <v>0</v>
      </c>
      <c r="K144" s="220" t="s">
        <v>1</v>
      </c>
      <c r="L144" s="44"/>
      <c r="M144" s="225" t="s">
        <v>1</v>
      </c>
      <c r="N144" s="226" t="s">
        <v>41</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234</v>
      </c>
      <c r="AT144" s="229" t="s">
        <v>161</v>
      </c>
      <c r="AU144" s="229" t="s">
        <v>86</v>
      </c>
      <c r="AY144" s="17" t="s">
        <v>159</v>
      </c>
      <c r="BE144" s="230">
        <f>IF(N144="základní",J144,0)</f>
        <v>0</v>
      </c>
      <c r="BF144" s="230">
        <f>IF(N144="snížená",J144,0)</f>
        <v>0</v>
      </c>
      <c r="BG144" s="230">
        <f>IF(N144="zákl. přenesená",J144,0)</f>
        <v>0</v>
      </c>
      <c r="BH144" s="230">
        <f>IF(N144="sníž. přenesená",J144,0)</f>
        <v>0</v>
      </c>
      <c r="BI144" s="230">
        <f>IF(N144="nulová",J144,0)</f>
        <v>0</v>
      </c>
      <c r="BJ144" s="17" t="s">
        <v>84</v>
      </c>
      <c r="BK144" s="230">
        <f>ROUND(I144*H144,2)</f>
        <v>0</v>
      </c>
      <c r="BL144" s="17" t="s">
        <v>234</v>
      </c>
      <c r="BM144" s="229" t="s">
        <v>1739</v>
      </c>
    </row>
    <row r="145" s="2" customFormat="1">
      <c r="A145" s="38"/>
      <c r="B145" s="39"/>
      <c r="C145" s="40"/>
      <c r="D145" s="233" t="s">
        <v>219</v>
      </c>
      <c r="E145" s="40"/>
      <c r="F145" s="254" t="s">
        <v>1710</v>
      </c>
      <c r="G145" s="40"/>
      <c r="H145" s="40"/>
      <c r="I145" s="255"/>
      <c r="J145" s="40"/>
      <c r="K145" s="40"/>
      <c r="L145" s="44"/>
      <c r="M145" s="256"/>
      <c r="N145" s="257"/>
      <c r="O145" s="91"/>
      <c r="P145" s="91"/>
      <c r="Q145" s="91"/>
      <c r="R145" s="91"/>
      <c r="S145" s="91"/>
      <c r="T145" s="92"/>
      <c r="U145" s="38"/>
      <c r="V145" s="38"/>
      <c r="W145" s="38"/>
      <c r="X145" s="38"/>
      <c r="Y145" s="38"/>
      <c r="Z145" s="38"/>
      <c r="AA145" s="38"/>
      <c r="AB145" s="38"/>
      <c r="AC145" s="38"/>
      <c r="AD145" s="38"/>
      <c r="AE145" s="38"/>
      <c r="AT145" s="17" t="s">
        <v>219</v>
      </c>
      <c r="AU145" s="17" t="s">
        <v>86</v>
      </c>
    </row>
    <row r="146" s="2" customFormat="1" ht="16.5" customHeight="1">
      <c r="A146" s="38"/>
      <c r="B146" s="39"/>
      <c r="C146" s="218" t="s">
        <v>8</v>
      </c>
      <c r="D146" s="218" t="s">
        <v>161</v>
      </c>
      <c r="E146" s="219" t="s">
        <v>906</v>
      </c>
      <c r="F146" s="220" t="s">
        <v>1729</v>
      </c>
      <c r="G146" s="221" t="s">
        <v>891</v>
      </c>
      <c r="H146" s="222">
        <v>1</v>
      </c>
      <c r="I146" s="223"/>
      <c r="J146" s="224">
        <f>ROUND(I146*H146,2)</f>
        <v>0</v>
      </c>
      <c r="K146" s="220" t="s">
        <v>1</v>
      </c>
      <c r="L146" s="44"/>
      <c r="M146" s="225" t="s">
        <v>1</v>
      </c>
      <c r="N146" s="226" t="s">
        <v>41</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234</v>
      </c>
      <c r="AT146" s="229" t="s">
        <v>161</v>
      </c>
      <c r="AU146" s="229" t="s">
        <v>86</v>
      </c>
      <c r="AY146" s="17" t="s">
        <v>159</v>
      </c>
      <c r="BE146" s="230">
        <f>IF(N146="základní",J146,0)</f>
        <v>0</v>
      </c>
      <c r="BF146" s="230">
        <f>IF(N146="snížená",J146,0)</f>
        <v>0</v>
      </c>
      <c r="BG146" s="230">
        <f>IF(N146="zákl. přenesená",J146,0)</f>
        <v>0</v>
      </c>
      <c r="BH146" s="230">
        <f>IF(N146="sníž. přenesená",J146,0)</f>
        <v>0</v>
      </c>
      <c r="BI146" s="230">
        <f>IF(N146="nulová",J146,0)</f>
        <v>0</v>
      </c>
      <c r="BJ146" s="17" t="s">
        <v>84</v>
      </c>
      <c r="BK146" s="230">
        <f>ROUND(I146*H146,2)</f>
        <v>0</v>
      </c>
      <c r="BL146" s="17" t="s">
        <v>234</v>
      </c>
      <c r="BM146" s="229" t="s">
        <v>1740</v>
      </c>
    </row>
    <row r="147" s="2" customFormat="1">
      <c r="A147" s="38"/>
      <c r="B147" s="39"/>
      <c r="C147" s="40"/>
      <c r="D147" s="233" t="s">
        <v>219</v>
      </c>
      <c r="E147" s="40"/>
      <c r="F147" s="254" t="s">
        <v>1731</v>
      </c>
      <c r="G147" s="40"/>
      <c r="H147" s="40"/>
      <c r="I147" s="255"/>
      <c r="J147" s="40"/>
      <c r="K147" s="40"/>
      <c r="L147" s="44"/>
      <c r="M147" s="256"/>
      <c r="N147" s="257"/>
      <c r="O147" s="91"/>
      <c r="P147" s="91"/>
      <c r="Q147" s="91"/>
      <c r="R147" s="91"/>
      <c r="S147" s="91"/>
      <c r="T147" s="92"/>
      <c r="U147" s="38"/>
      <c r="V147" s="38"/>
      <c r="W147" s="38"/>
      <c r="X147" s="38"/>
      <c r="Y147" s="38"/>
      <c r="Z147" s="38"/>
      <c r="AA147" s="38"/>
      <c r="AB147" s="38"/>
      <c r="AC147" s="38"/>
      <c r="AD147" s="38"/>
      <c r="AE147" s="38"/>
      <c r="AT147" s="17" t="s">
        <v>219</v>
      </c>
      <c r="AU147" s="17" t="s">
        <v>86</v>
      </c>
    </row>
    <row r="148" s="2" customFormat="1" ht="16.5" customHeight="1">
      <c r="A148" s="38"/>
      <c r="B148" s="39"/>
      <c r="C148" s="218" t="s">
        <v>221</v>
      </c>
      <c r="D148" s="218" t="s">
        <v>161</v>
      </c>
      <c r="E148" s="219" t="s">
        <v>908</v>
      </c>
      <c r="F148" s="220" t="s">
        <v>1732</v>
      </c>
      <c r="G148" s="221" t="s">
        <v>891</v>
      </c>
      <c r="H148" s="222">
        <v>1</v>
      </c>
      <c r="I148" s="223"/>
      <c r="J148" s="224">
        <f>ROUND(I148*H148,2)</f>
        <v>0</v>
      </c>
      <c r="K148" s="220" t="s">
        <v>1</v>
      </c>
      <c r="L148" s="44"/>
      <c r="M148" s="225" t="s">
        <v>1</v>
      </c>
      <c r="N148" s="226" t="s">
        <v>41</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234</v>
      </c>
      <c r="AT148" s="229" t="s">
        <v>161</v>
      </c>
      <c r="AU148" s="229" t="s">
        <v>86</v>
      </c>
      <c r="AY148" s="17" t="s">
        <v>159</v>
      </c>
      <c r="BE148" s="230">
        <f>IF(N148="základní",J148,0)</f>
        <v>0</v>
      </c>
      <c r="BF148" s="230">
        <f>IF(N148="snížená",J148,0)</f>
        <v>0</v>
      </c>
      <c r="BG148" s="230">
        <f>IF(N148="zákl. přenesená",J148,0)</f>
        <v>0</v>
      </c>
      <c r="BH148" s="230">
        <f>IF(N148="sníž. přenesená",J148,0)</f>
        <v>0</v>
      </c>
      <c r="BI148" s="230">
        <f>IF(N148="nulová",J148,0)</f>
        <v>0</v>
      </c>
      <c r="BJ148" s="17" t="s">
        <v>84</v>
      </c>
      <c r="BK148" s="230">
        <f>ROUND(I148*H148,2)</f>
        <v>0</v>
      </c>
      <c r="BL148" s="17" t="s">
        <v>234</v>
      </c>
      <c r="BM148" s="229" t="s">
        <v>1741</v>
      </c>
    </row>
    <row r="149" s="2" customFormat="1">
      <c r="A149" s="38"/>
      <c r="B149" s="39"/>
      <c r="C149" s="40"/>
      <c r="D149" s="233" t="s">
        <v>219</v>
      </c>
      <c r="E149" s="40"/>
      <c r="F149" s="254" t="s">
        <v>1734</v>
      </c>
      <c r="G149" s="40"/>
      <c r="H149" s="40"/>
      <c r="I149" s="255"/>
      <c r="J149" s="40"/>
      <c r="K149" s="40"/>
      <c r="L149" s="44"/>
      <c r="M149" s="256"/>
      <c r="N149" s="257"/>
      <c r="O149" s="91"/>
      <c r="P149" s="91"/>
      <c r="Q149" s="91"/>
      <c r="R149" s="91"/>
      <c r="S149" s="91"/>
      <c r="T149" s="92"/>
      <c r="U149" s="38"/>
      <c r="V149" s="38"/>
      <c r="W149" s="38"/>
      <c r="X149" s="38"/>
      <c r="Y149" s="38"/>
      <c r="Z149" s="38"/>
      <c r="AA149" s="38"/>
      <c r="AB149" s="38"/>
      <c r="AC149" s="38"/>
      <c r="AD149" s="38"/>
      <c r="AE149" s="38"/>
      <c r="AT149" s="17" t="s">
        <v>219</v>
      </c>
      <c r="AU149" s="17" t="s">
        <v>86</v>
      </c>
    </row>
    <row r="150" s="2" customFormat="1" ht="16.5" customHeight="1">
      <c r="A150" s="38"/>
      <c r="B150" s="39"/>
      <c r="C150" s="218" t="s">
        <v>225</v>
      </c>
      <c r="D150" s="218" t="s">
        <v>161</v>
      </c>
      <c r="E150" s="219" t="s">
        <v>911</v>
      </c>
      <c r="F150" s="220" t="s">
        <v>1735</v>
      </c>
      <c r="G150" s="221" t="s">
        <v>891</v>
      </c>
      <c r="H150" s="222">
        <v>1</v>
      </c>
      <c r="I150" s="223"/>
      <c r="J150" s="224">
        <f>ROUND(I150*H150,2)</f>
        <v>0</v>
      </c>
      <c r="K150" s="220" t="s">
        <v>1</v>
      </c>
      <c r="L150" s="44"/>
      <c r="M150" s="225" t="s">
        <v>1</v>
      </c>
      <c r="N150" s="226" t="s">
        <v>41</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234</v>
      </c>
      <c r="AT150" s="229" t="s">
        <v>161</v>
      </c>
      <c r="AU150" s="229" t="s">
        <v>86</v>
      </c>
      <c r="AY150" s="17" t="s">
        <v>159</v>
      </c>
      <c r="BE150" s="230">
        <f>IF(N150="základní",J150,0)</f>
        <v>0</v>
      </c>
      <c r="BF150" s="230">
        <f>IF(N150="snížená",J150,0)</f>
        <v>0</v>
      </c>
      <c r="BG150" s="230">
        <f>IF(N150="zákl. přenesená",J150,0)</f>
        <v>0</v>
      </c>
      <c r="BH150" s="230">
        <f>IF(N150="sníž. přenesená",J150,0)</f>
        <v>0</v>
      </c>
      <c r="BI150" s="230">
        <f>IF(N150="nulová",J150,0)</f>
        <v>0</v>
      </c>
      <c r="BJ150" s="17" t="s">
        <v>84</v>
      </c>
      <c r="BK150" s="230">
        <f>ROUND(I150*H150,2)</f>
        <v>0</v>
      </c>
      <c r="BL150" s="17" t="s">
        <v>234</v>
      </c>
      <c r="BM150" s="229" t="s">
        <v>1742</v>
      </c>
    </row>
    <row r="151" s="2" customFormat="1">
      <c r="A151" s="38"/>
      <c r="B151" s="39"/>
      <c r="C151" s="40"/>
      <c r="D151" s="233" t="s">
        <v>219</v>
      </c>
      <c r="E151" s="40"/>
      <c r="F151" s="254" t="s">
        <v>1737</v>
      </c>
      <c r="G151" s="40"/>
      <c r="H151" s="40"/>
      <c r="I151" s="255"/>
      <c r="J151" s="40"/>
      <c r="K151" s="40"/>
      <c r="L151" s="44"/>
      <c r="M151" s="256"/>
      <c r="N151" s="257"/>
      <c r="O151" s="91"/>
      <c r="P151" s="91"/>
      <c r="Q151" s="91"/>
      <c r="R151" s="91"/>
      <c r="S151" s="91"/>
      <c r="T151" s="92"/>
      <c r="U151" s="38"/>
      <c r="V151" s="38"/>
      <c r="W151" s="38"/>
      <c r="X151" s="38"/>
      <c r="Y151" s="38"/>
      <c r="Z151" s="38"/>
      <c r="AA151" s="38"/>
      <c r="AB151" s="38"/>
      <c r="AC151" s="38"/>
      <c r="AD151" s="38"/>
      <c r="AE151" s="38"/>
      <c r="AT151" s="17" t="s">
        <v>219</v>
      </c>
      <c r="AU151" s="17" t="s">
        <v>86</v>
      </c>
    </row>
    <row r="152" s="12" customFormat="1" ht="22.8" customHeight="1">
      <c r="A152" s="12"/>
      <c r="B152" s="202"/>
      <c r="C152" s="203"/>
      <c r="D152" s="204" t="s">
        <v>75</v>
      </c>
      <c r="E152" s="216" t="s">
        <v>949</v>
      </c>
      <c r="F152" s="216" t="s">
        <v>1743</v>
      </c>
      <c r="G152" s="203"/>
      <c r="H152" s="203"/>
      <c r="I152" s="206"/>
      <c r="J152" s="217">
        <f>BK152</f>
        <v>0</v>
      </c>
      <c r="K152" s="203"/>
      <c r="L152" s="208"/>
      <c r="M152" s="209"/>
      <c r="N152" s="210"/>
      <c r="O152" s="210"/>
      <c r="P152" s="211">
        <f>SUM(P153:P160)</f>
        <v>0</v>
      </c>
      <c r="Q152" s="210"/>
      <c r="R152" s="211">
        <f>SUM(R153:R160)</f>
        <v>0</v>
      </c>
      <c r="S152" s="210"/>
      <c r="T152" s="212">
        <f>SUM(T153:T160)</f>
        <v>0</v>
      </c>
      <c r="U152" s="12"/>
      <c r="V152" s="12"/>
      <c r="W152" s="12"/>
      <c r="X152" s="12"/>
      <c r="Y152" s="12"/>
      <c r="Z152" s="12"/>
      <c r="AA152" s="12"/>
      <c r="AB152" s="12"/>
      <c r="AC152" s="12"/>
      <c r="AD152" s="12"/>
      <c r="AE152" s="12"/>
      <c r="AR152" s="213" t="s">
        <v>86</v>
      </c>
      <c r="AT152" s="214" t="s">
        <v>75</v>
      </c>
      <c r="AU152" s="214" t="s">
        <v>84</v>
      </c>
      <c r="AY152" s="213" t="s">
        <v>159</v>
      </c>
      <c r="BK152" s="215">
        <f>SUM(BK153:BK160)</f>
        <v>0</v>
      </c>
    </row>
    <row r="153" s="2" customFormat="1" ht="16.5" customHeight="1">
      <c r="A153" s="38"/>
      <c r="B153" s="39"/>
      <c r="C153" s="218" t="s">
        <v>229</v>
      </c>
      <c r="D153" s="218" t="s">
        <v>161</v>
      </c>
      <c r="E153" s="219" t="s">
        <v>904</v>
      </c>
      <c r="F153" s="220" t="s">
        <v>1727</v>
      </c>
      <c r="G153" s="221" t="s">
        <v>891</v>
      </c>
      <c r="H153" s="222">
        <v>1</v>
      </c>
      <c r="I153" s="223"/>
      <c r="J153" s="224">
        <f>ROUND(I153*H153,2)</f>
        <v>0</v>
      </c>
      <c r="K153" s="220" t="s">
        <v>1</v>
      </c>
      <c r="L153" s="44"/>
      <c r="M153" s="225" t="s">
        <v>1</v>
      </c>
      <c r="N153" s="226" t="s">
        <v>41</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234</v>
      </c>
      <c r="AT153" s="229" t="s">
        <v>161</v>
      </c>
      <c r="AU153" s="229" t="s">
        <v>86</v>
      </c>
      <c r="AY153" s="17" t="s">
        <v>159</v>
      </c>
      <c r="BE153" s="230">
        <f>IF(N153="základní",J153,0)</f>
        <v>0</v>
      </c>
      <c r="BF153" s="230">
        <f>IF(N153="snížená",J153,0)</f>
        <v>0</v>
      </c>
      <c r="BG153" s="230">
        <f>IF(N153="zákl. přenesená",J153,0)</f>
        <v>0</v>
      </c>
      <c r="BH153" s="230">
        <f>IF(N153="sníž. přenesená",J153,0)</f>
        <v>0</v>
      </c>
      <c r="BI153" s="230">
        <f>IF(N153="nulová",J153,0)</f>
        <v>0</v>
      </c>
      <c r="BJ153" s="17" t="s">
        <v>84</v>
      </c>
      <c r="BK153" s="230">
        <f>ROUND(I153*H153,2)</f>
        <v>0</v>
      </c>
      <c r="BL153" s="17" t="s">
        <v>234</v>
      </c>
      <c r="BM153" s="229" t="s">
        <v>1744</v>
      </c>
    </row>
    <row r="154" s="2" customFormat="1">
      <c r="A154" s="38"/>
      <c r="B154" s="39"/>
      <c r="C154" s="40"/>
      <c r="D154" s="233" t="s">
        <v>219</v>
      </c>
      <c r="E154" s="40"/>
      <c r="F154" s="254" t="s">
        <v>1710</v>
      </c>
      <c r="G154" s="40"/>
      <c r="H154" s="40"/>
      <c r="I154" s="255"/>
      <c r="J154" s="40"/>
      <c r="K154" s="40"/>
      <c r="L154" s="44"/>
      <c r="M154" s="256"/>
      <c r="N154" s="257"/>
      <c r="O154" s="91"/>
      <c r="P154" s="91"/>
      <c r="Q154" s="91"/>
      <c r="R154" s="91"/>
      <c r="S154" s="91"/>
      <c r="T154" s="92"/>
      <c r="U154" s="38"/>
      <c r="V154" s="38"/>
      <c r="W154" s="38"/>
      <c r="X154" s="38"/>
      <c r="Y154" s="38"/>
      <c r="Z154" s="38"/>
      <c r="AA154" s="38"/>
      <c r="AB154" s="38"/>
      <c r="AC154" s="38"/>
      <c r="AD154" s="38"/>
      <c r="AE154" s="38"/>
      <c r="AT154" s="17" t="s">
        <v>219</v>
      </c>
      <c r="AU154" s="17" t="s">
        <v>86</v>
      </c>
    </row>
    <row r="155" s="2" customFormat="1" ht="16.5" customHeight="1">
      <c r="A155" s="38"/>
      <c r="B155" s="39"/>
      <c r="C155" s="218" t="s">
        <v>234</v>
      </c>
      <c r="D155" s="218" t="s">
        <v>161</v>
      </c>
      <c r="E155" s="219" t="s">
        <v>906</v>
      </c>
      <c r="F155" s="220" t="s">
        <v>1729</v>
      </c>
      <c r="G155" s="221" t="s">
        <v>891</v>
      </c>
      <c r="H155" s="222">
        <v>1</v>
      </c>
      <c r="I155" s="223"/>
      <c r="J155" s="224">
        <f>ROUND(I155*H155,2)</f>
        <v>0</v>
      </c>
      <c r="K155" s="220" t="s">
        <v>1</v>
      </c>
      <c r="L155" s="44"/>
      <c r="M155" s="225" t="s">
        <v>1</v>
      </c>
      <c r="N155" s="226" t="s">
        <v>41</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234</v>
      </c>
      <c r="AT155" s="229" t="s">
        <v>161</v>
      </c>
      <c r="AU155" s="229" t="s">
        <v>86</v>
      </c>
      <c r="AY155" s="17" t="s">
        <v>159</v>
      </c>
      <c r="BE155" s="230">
        <f>IF(N155="základní",J155,0)</f>
        <v>0</v>
      </c>
      <c r="BF155" s="230">
        <f>IF(N155="snížená",J155,0)</f>
        <v>0</v>
      </c>
      <c r="BG155" s="230">
        <f>IF(N155="zákl. přenesená",J155,0)</f>
        <v>0</v>
      </c>
      <c r="BH155" s="230">
        <f>IF(N155="sníž. přenesená",J155,0)</f>
        <v>0</v>
      </c>
      <c r="BI155" s="230">
        <f>IF(N155="nulová",J155,0)</f>
        <v>0</v>
      </c>
      <c r="BJ155" s="17" t="s">
        <v>84</v>
      </c>
      <c r="BK155" s="230">
        <f>ROUND(I155*H155,2)</f>
        <v>0</v>
      </c>
      <c r="BL155" s="17" t="s">
        <v>234</v>
      </c>
      <c r="BM155" s="229" t="s">
        <v>1745</v>
      </c>
    </row>
    <row r="156" s="2" customFormat="1">
      <c r="A156" s="38"/>
      <c r="B156" s="39"/>
      <c r="C156" s="40"/>
      <c r="D156" s="233" t="s">
        <v>219</v>
      </c>
      <c r="E156" s="40"/>
      <c r="F156" s="254" t="s">
        <v>1731</v>
      </c>
      <c r="G156" s="40"/>
      <c r="H156" s="40"/>
      <c r="I156" s="255"/>
      <c r="J156" s="40"/>
      <c r="K156" s="40"/>
      <c r="L156" s="44"/>
      <c r="M156" s="256"/>
      <c r="N156" s="257"/>
      <c r="O156" s="91"/>
      <c r="P156" s="91"/>
      <c r="Q156" s="91"/>
      <c r="R156" s="91"/>
      <c r="S156" s="91"/>
      <c r="T156" s="92"/>
      <c r="U156" s="38"/>
      <c r="V156" s="38"/>
      <c r="W156" s="38"/>
      <c r="X156" s="38"/>
      <c r="Y156" s="38"/>
      <c r="Z156" s="38"/>
      <c r="AA156" s="38"/>
      <c r="AB156" s="38"/>
      <c r="AC156" s="38"/>
      <c r="AD156" s="38"/>
      <c r="AE156" s="38"/>
      <c r="AT156" s="17" t="s">
        <v>219</v>
      </c>
      <c r="AU156" s="17" t="s">
        <v>86</v>
      </c>
    </row>
    <row r="157" s="2" customFormat="1" ht="16.5" customHeight="1">
      <c r="A157" s="38"/>
      <c r="B157" s="39"/>
      <c r="C157" s="218" t="s">
        <v>238</v>
      </c>
      <c r="D157" s="218" t="s">
        <v>161</v>
      </c>
      <c r="E157" s="219" t="s">
        <v>908</v>
      </c>
      <c r="F157" s="220" t="s">
        <v>1732</v>
      </c>
      <c r="G157" s="221" t="s">
        <v>891</v>
      </c>
      <c r="H157" s="222">
        <v>1</v>
      </c>
      <c r="I157" s="223"/>
      <c r="J157" s="224">
        <f>ROUND(I157*H157,2)</f>
        <v>0</v>
      </c>
      <c r="K157" s="220" t="s">
        <v>1</v>
      </c>
      <c r="L157" s="44"/>
      <c r="M157" s="225" t="s">
        <v>1</v>
      </c>
      <c r="N157" s="226" t="s">
        <v>41</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234</v>
      </c>
      <c r="AT157" s="229" t="s">
        <v>161</v>
      </c>
      <c r="AU157" s="229" t="s">
        <v>86</v>
      </c>
      <c r="AY157" s="17" t="s">
        <v>159</v>
      </c>
      <c r="BE157" s="230">
        <f>IF(N157="základní",J157,0)</f>
        <v>0</v>
      </c>
      <c r="BF157" s="230">
        <f>IF(N157="snížená",J157,0)</f>
        <v>0</v>
      </c>
      <c r="BG157" s="230">
        <f>IF(N157="zákl. přenesená",J157,0)</f>
        <v>0</v>
      </c>
      <c r="BH157" s="230">
        <f>IF(N157="sníž. přenesená",J157,0)</f>
        <v>0</v>
      </c>
      <c r="BI157" s="230">
        <f>IF(N157="nulová",J157,0)</f>
        <v>0</v>
      </c>
      <c r="BJ157" s="17" t="s">
        <v>84</v>
      </c>
      <c r="BK157" s="230">
        <f>ROUND(I157*H157,2)</f>
        <v>0</v>
      </c>
      <c r="BL157" s="17" t="s">
        <v>234</v>
      </c>
      <c r="BM157" s="229" t="s">
        <v>1746</v>
      </c>
    </row>
    <row r="158" s="2" customFormat="1">
      <c r="A158" s="38"/>
      <c r="B158" s="39"/>
      <c r="C158" s="40"/>
      <c r="D158" s="233" t="s">
        <v>219</v>
      </c>
      <c r="E158" s="40"/>
      <c r="F158" s="254" t="s">
        <v>1734</v>
      </c>
      <c r="G158" s="40"/>
      <c r="H158" s="40"/>
      <c r="I158" s="255"/>
      <c r="J158" s="40"/>
      <c r="K158" s="40"/>
      <c r="L158" s="44"/>
      <c r="M158" s="256"/>
      <c r="N158" s="257"/>
      <c r="O158" s="91"/>
      <c r="P158" s="91"/>
      <c r="Q158" s="91"/>
      <c r="R158" s="91"/>
      <c r="S158" s="91"/>
      <c r="T158" s="92"/>
      <c r="U158" s="38"/>
      <c r="V158" s="38"/>
      <c r="W158" s="38"/>
      <c r="X158" s="38"/>
      <c r="Y158" s="38"/>
      <c r="Z158" s="38"/>
      <c r="AA158" s="38"/>
      <c r="AB158" s="38"/>
      <c r="AC158" s="38"/>
      <c r="AD158" s="38"/>
      <c r="AE158" s="38"/>
      <c r="AT158" s="17" t="s">
        <v>219</v>
      </c>
      <c r="AU158" s="17" t="s">
        <v>86</v>
      </c>
    </row>
    <row r="159" s="2" customFormat="1" ht="16.5" customHeight="1">
      <c r="A159" s="38"/>
      <c r="B159" s="39"/>
      <c r="C159" s="218" t="s">
        <v>243</v>
      </c>
      <c r="D159" s="218" t="s">
        <v>161</v>
      </c>
      <c r="E159" s="219" t="s">
        <v>911</v>
      </c>
      <c r="F159" s="220" t="s">
        <v>1735</v>
      </c>
      <c r="G159" s="221" t="s">
        <v>891</v>
      </c>
      <c r="H159" s="222">
        <v>1</v>
      </c>
      <c r="I159" s="223"/>
      <c r="J159" s="224">
        <f>ROUND(I159*H159,2)</f>
        <v>0</v>
      </c>
      <c r="K159" s="220" t="s">
        <v>1</v>
      </c>
      <c r="L159" s="44"/>
      <c r="M159" s="225" t="s">
        <v>1</v>
      </c>
      <c r="N159" s="226" t="s">
        <v>41</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234</v>
      </c>
      <c r="AT159" s="229" t="s">
        <v>161</v>
      </c>
      <c r="AU159" s="229" t="s">
        <v>86</v>
      </c>
      <c r="AY159" s="17" t="s">
        <v>159</v>
      </c>
      <c r="BE159" s="230">
        <f>IF(N159="základní",J159,0)</f>
        <v>0</v>
      </c>
      <c r="BF159" s="230">
        <f>IF(N159="snížená",J159,0)</f>
        <v>0</v>
      </c>
      <c r="BG159" s="230">
        <f>IF(N159="zákl. přenesená",J159,0)</f>
        <v>0</v>
      </c>
      <c r="BH159" s="230">
        <f>IF(N159="sníž. přenesená",J159,0)</f>
        <v>0</v>
      </c>
      <c r="BI159" s="230">
        <f>IF(N159="nulová",J159,0)</f>
        <v>0</v>
      </c>
      <c r="BJ159" s="17" t="s">
        <v>84</v>
      </c>
      <c r="BK159" s="230">
        <f>ROUND(I159*H159,2)</f>
        <v>0</v>
      </c>
      <c r="BL159" s="17" t="s">
        <v>234</v>
      </c>
      <c r="BM159" s="229" t="s">
        <v>1747</v>
      </c>
    </row>
    <row r="160" s="2" customFormat="1">
      <c r="A160" s="38"/>
      <c r="B160" s="39"/>
      <c r="C160" s="40"/>
      <c r="D160" s="233" t="s">
        <v>219</v>
      </c>
      <c r="E160" s="40"/>
      <c r="F160" s="254" t="s">
        <v>1737</v>
      </c>
      <c r="G160" s="40"/>
      <c r="H160" s="40"/>
      <c r="I160" s="255"/>
      <c r="J160" s="40"/>
      <c r="K160" s="40"/>
      <c r="L160" s="44"/>
      <c r="M160" s="256"/>
      <c r="N160" s="257"/>
      <c r="O160" s="91"/>
      <c r="P160" s="91"/>
      <c r="Q160" s="91"/>
      <c r="R160" s="91"/>
      <c r="S160" s="91"/>
      <c r="T160" s="92"/>
      <c r="U160" s="38"/>
      <c r="V160" s="38"/>
      <c r="W160" s="38"/>
      <c r="X160" s="38"/>
      <c r="Y160" s="38"/>
      <c r="Z160" s="38"/>
      <c r="AA160" s="38"/>
      <c r="AB160" s="38"/>
      <c r="AC160" s="38"/>
      <c r="AD160" s="38"/>
      <c r="AE160" s="38"/>
      <c r="AT160" s="17" t="s">
        <v>219</v>
      </c>
      <c r="AU160" s="17" t="s">
        <v>86</v>
      </c>
    </row>
    <row r="161" s="12" customFormat="1" ht="22.8" customHeight="1">
      <c r="A161" s="12"/>
      <c r="B161" s="202"/>
      <c r="C161" s="203"/>
      <c r="D161" s="204" t="s">
        <v>75</v>
      </c>
      <c r="E161" s="216" t="s">
        <v>953</v>
      </c>
      <c r="F161" s="216" t="s">
        <v>1748</v>
      </c>
      <c r="G161" s="203"/>
      <c r="H161" s="203"/>
      <c r="I161" s="206"/>
      <c r="J161" s="217">
        <f>BK161</f>
        <v>0</v>
      </c>
      <c r="K161" s="203"/>
      <c r="L161" s="208"/>
      <c r="M161" s="209"/>
      <c r="N161" s="210"/>
      <c r="O161" s="210"/>
      <c r="P161" s="211">
        <f>SUM(P162:P169)</f>
        <v>0</v>
      </c>
      <c r="Q161" s="210"/>
      <c r="R161" s="211">
        <f>SUM(R162:R169)</f>
        <v>0</v>
      </c>
      <c r="S161" s="210"/>
      <c r="T161" s="212">
        <f>SUM(T162:T169)</f>
        <v>0</v>
      </c>
      <c r="U161" s="12"/>
      <c r="V161" s="12"/>
      <c r="W161" s="12"/>
      <c r="X161" s="12"/>
      <c r="Y161" s="12"/>
      <c r="Z161" s="12"/>
      <c r="AA161" s="12"/>
      <c r="AB161" s="12"/>
      <c r="AC161" s="12"/>
      <c r="AD161" s="12"/>
      <c r="AE161" s="12"/>
      <c r="AR161" s="213" t="s">
        <v>86</v>
      </c>
      <c r="AT161" s="214" t="s">
        <v>75</v>
      </c>
      <c r="AU161" s="214" t="s">
        <v>84</v>
      </c>
      <c r="AY161" s="213" t="s">
        <v>159</v>
      </c>
      <c r="BK161" s="215">
        <f>SUM(BK162:BK169)</f>
        <v>0</v>
      </c>
    </row>
    <row r="162" s="2" customFormat="1" ht="16.5" customHeight="1">
      <c r="A162" s="38"/>
      <c r="B162" s="39"/>
      <c r="C162" s="218" t="s">
        <v>247</v>
      </c>
      <c r="D162" s="218" t="s">
        <v>161</v>
      </c>
      <c r="E162" s="219" t="s">
        <v>904</v>
      </c>
      <c r="F162" s="220" t="s">
        <v>1727</v>
      </c>
      <c r="G162" s="221" t="s">
        <v>891</v>
      </c>
      <c r="H162" s="222">
        <v>1</v>
      </c>
      <c r="I162" s="223"/>
      <c r="J162" s="224">
        <f>ROUND(I162*H162,2)</f>
        <v>0</v>
      </c>
      <c r="K162" s="220" t="s">
        <v>1</v>
      </c>
      <c r="L162" s="44"/>
      <c r="M162" s="225" t="s">
        <v>1</v>
      </c>
      <c r="N162" s="226" t="s">
        <v>41</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234</v>
      </c>
      <c r="AT162" s="229" t="s">
        <v>161</v>
      </c>
      <c r="AU162" s="229" t="s">
        <v>86</v>
      </c>
      <c r="AY162" s="17" t="s">
        <v>159</v>
      </c>
      <c r="BE162" s="230">
        <f>IF(N162="základní",J162,0)</f>
        <v>0</v>
      </c>
      <c r="BF162" s="230">
        <f>IF(N162="snížená",J162,0)</f>
        <v>0</v>
      </c>
      <c r="BG162" s="230">
        <f>IF(N162="zákl. přenesená",J162,0)</f>
        <v>0</v>
      </c>
      <c r="BH162" s="230">
        <f>IF(N162="sníž. přenesená",J162,0)</f>
        <v>0</v>
      </c>
      <c r="BI162" s="230">
        <f>IF(N162="nulová",J162,0)</f>
        <v>0</v>
      </c>
      <c r="BJ162" s="17" t="s">
        <v>84</v>
      </c>
      <c r="BK162" s="230">
        <f>ROUND(I162*H162,2)</f>
        <v>0</v>
      </c>
      <c r="BL162" s="17" t="s">
        <v>234</v>
      </c>
      <c r="BM162" s="229" t="s">
        <v>1749</v>
      </c>
    </row>
    <row r="163" s="2" customFormat="1">
      <c r="A163" s="38"/>
      <c r="B163" s="39"/>
      <c r="C163" s="40"/>
      <c r="D163" s="233" t="s">
        <v>219</v>
      </c>
      <c r="E163" s="40"/>
      <c r="F163" s="254" t="s">
        <v>1710</v>
      </c>
      <c r="G163" s="40"/>
      <c r="H163" s="40"/>
      <c r="I163" s="255"/>
      <c r="J163" s="40"/>
      <c r="K163" s="40"/>
      <c r="L163" s="44"/>
      <c r="M163" s="256"/>
      <c r="N163" s="257"/>
      <c r="O163" s="91"/>
      <c r="P163" s="91"/>
      <c r="Q163" s="91"/>
      <c r="R163" s="91"/>
      <c r="S163" s="91"/>
      <c r="T163" s="92"/>
      <c r="U163" s="38"/>
      <c r="V163" s="38"/>
      <c r="W163" s="38"/>
      <c r="X163" s="38"/>
      <c r="Y163" s="38"/>
      <c r="Z163" s="38"/>
      <c r="AA163" s="38"/>
      <c r="AB163" s="38"/>
      <c r="AC163" s="38"/>
      <c r="AD163" s="38"/>
      <c r="AE163" s="38"/>
      <c r="AT163" s="17" t="s">
        <v>219</v>
      </c>
      <c r="AU163" s="17" t="s">
        <v>86</v>
      </c>
    </row>
    <row r="164" s="2" customFormat="1" ht="16.5" customHeight="1">
      <c r="A164" s="38"/>
      <c r="B164" s="39"/>
      <c r="C164" s="218" t="s">
        <v>252</v>
      </c>
      <c r="D164" s="218" t="s">
        <v>161</v>
      </c>
      <c r="E164" s="219" t="s">
        <v>906</v>
      </c>
      <c r="F164" s="220" t="s">
        <v>1729</v>
      </c>
      <c r="G164" s="221" t="s">
        <v>891</v>
      </c>
      <c r="H164" s="222">
        <v>1</v>
      </c>
      <c r="I164" s="223"/>
      <c r="J164" s="224">
        <f>ROUND(I164*H164,2)</f>
        <v>0</v>
      </c>
      <c r="K164" s="220" t="s">
        <v>1</v>
      </c>
      <c r="L164" s="44"/>
      <c r="M164" s="225" t="s">
        <v>1</v>
      </c>
      <c r="N164" s="226" t="s">
        <v>41</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234</v>
      </c>
      <c r="AT164" s="229" t="s">
        <v>161</v>
      </c>
      <c r="AU164" s="229" t="s">
        <v>86</v>
      </c>
      <c r="AY164" s="17" t="s">
        <v>159</v>
      </c>
      <c r="BE164" s="230">
        <f>IF(N164="základní",J164,0)</f>
        <v>0</v>
      </c>
      <c r="BF164" s="230">
        <f>IF(N164="snížená",J164,0)</f>
        <v>0</v>
      </c>
      <c r="BG164" s="230">
        <f>IF(N164="zákl. přenesená",J164,0)</f>
        <v>0</v>
      </c>
      <c r="BH164" s="230">
        <f>IF(N164="sníž. přenesená",J164,0)</f>
        <v>0</v>
      </c>
      <c r="BI164" s="230">
        <f>IF(N164="nulová",J164,0)</f>
        <v>0</v>
      </c>
      <c r="BJ164" s="17" t="s">
        <v>84</v>
      </c>
      <c r="BK164" s="230">
        <f>ROUND(I164*H164,2)</f>
        <v>0</v>
      </c>
      <c r="BL164" s="17" t="s">
        <v>234</v>
      </c>
      <c r="BM164" s="229" t="s">
        <v>1750</v>
      </c>
    </row>
    <row r="165" s="2" customFormat="1">
      <c r="A165" s="38"/>
      <c r="B165" s="39"/>
      <c r="C165" s="40"/>
      <c r="D165" s="233" t="s">
        <v>219</v>
      </c>
      <c r="E165" s="40"/>
      <c r="F165" s="254" t="s">
        <v>1731</v>
      </c>
      <c r="G165" s="40"/>
      <c r="H165" s="40"/>
      <c r="I165" s="255"/>
      <c r="J165" s="40"/>
      <c r="K165" s="40"/>
      <c r="L165" s="44"/>
      <c r="M165" s="256"/>
      <c r="N165" s="257"/>
      <c r="O165" s="91"/>
      <c r="P165" s="91"/>
      <c r="Q165" s="91"/>
      <c r="R165" s="91"/>
      <c r="S165" s="91"/>
      <c r="T165" s="92"/>
      <c r="U165" s="38"/>
      <c r="V165" s="38"/>
      <c r="W165" s="38"/>
      <c r="X165" s="38"/>
      <c r="Y165" s="38"/>
      <c r="Z165" s="38"/>
      <c r="AA165" s="38"/>
      <c r="AB165" s="38"/>
      <c r="AC165" s="38"/>
      <c r="AD165" s="38"/>
      <c r="AE165" s="38"/>
      <c r="AT165" s="17" t="s">
        <v>219</v>
      </c>
      <c r="AU165" s="17" t="s">
        <v>86</v>
      </c>
    </row>
    <row r="166" s="2" customFormat="1" ht="16.5" customHeight="1">
      <c r="A166" s="38"/>
      <c r="B166" s="39"/>
      <c r="C166" s="218" t="s">
        <v>7</v>
      </c>
      <c r="D166" s="218" t="s">
        <v>161</v>
      </c>
      <c r="E166" s="219" t="s">
        <v>908</v>
      </c>
      <c r="F166" s="220" t="s">
        <v>1732</v>
      </c>
      <c r="G166" s="221" t="s">
        <v>891</v>
      </c>
      <c r="H166" s="222">
        <v>1</v>
      </c>
      <c r="I166" s="223"/>
      <c r="J166" s="224">
        <f>ROUND(I166*H166,2)</f>
        <v>0</v>
      </c>
      <c r="K166" s="220" t="s">
        <v>1</v>
      </c>
      <c r="L166" s="44"/>
      <c r="M166" s="225" t="s">
        <v>1</v>
      </c>
      <c r="N166" s="226" t="s">
        <v>41</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234</v>
      </c>
      <c r="AT166" s="229" t="s">
        <v>161</v>
      </c>
      <c r="AU166" s="229" t="s">
        <v>86</v>
      </c>
      <c r="AY166" s="17" t="s">
        <v>159</v>
      </c>
      <c r="BE166" s="230">
        <f>IF(N166="základní",J166,0)</f>
        <v>0</v>
      </c>
      <c r="BF166" s="230">
        <f>IF(N166="snížená",J166,0)</f>
        <v>0</v>
      </c>
      <c r="BG166" s="230">
        <f>IF(N166="zákl. přenesená",J166,0)</f>
        <v>0</v>
      </c>
      <c r="BH166" s="230">
        <f>IF(N166="sníž. přenesená",J166,0)</f>
        <v>0</v>
      </c>
      <c r="BI166" s="230">
        <f>IF(N166="nulová",J166,0)</f>
        <v>0</v>
      </c>
      <c r="BJ166" s="17" t="s">
        <v>84</v>
      </c>
      <c r="BK166" s="230">
        <f>ROUND(I166*H166,2)</f>
        <v>0</v>
      </c>
      <c r="BL166" s="17" t="s">
        <v>234</v>
      </c>
      <c r="BM166" s="229" t="s">
        <v>1751</v>
      </c>
    </row>
    <row r="167" s="2" customFormat="1">
      <c r="A167" s="38"/>
      <c r="B167" s="39"/>
      <c r="C167" s="40"/>
      <c r="D167" s="233" t="s">
        <v>219</v>
      </c>
      <c r="E167" s="40"/>
      <c r="F167" s="254" t="s">
        <v>1734</v>
      </c>
      <c r="G167" s="40"/>
      <c r="H167" s="40"/>
      <c r="I167" s="255"/>
      <c r="J167" s="40"/>
      <c r="K167" s="40"/>
      <c r="L167" s="44"/>
      <c r="M167" s="256"/>
      <c r="N167" s="257"/>
      <c r="O167" s="91"/>
      <c r="P167" s="91"/>
      <c r="Q167" s="91"/>
      <c r="R167" s="91"/>
      <c r="S167" s="91"/>
      <c r="T167" s="92"/>
      <c r="U167" s="38"/>
      <c r="V167" s="38"/>
      <c r="W167" s="38"/>
      <c r="X167" s="38"/>
      <c r="Y167" s="38"/>
      <c r="Z167" s="38"/>
      <c r="AA167" s="38"/>
      <c r="AB167" s="38"/>
      <c r="AC167" s="38"/>
      <c r="AD167" s="38"/>
      <c r="AE167" s="38"/>
      <c r="AT167" s="17" t="s">
        <v>219</v>
      </c>
      <c r="AU167" s="17" t="s">
        <v>86</v>
      </c>
    </row>
    <row r="168" s="2" customFormat="1" ht="16.5" customHeight="1">
      <c r="A168" s="38"/>
      <c r="B168" s="39"/>
      <c r="C168" s="218" t="s">
        <v>263</v>
      </c>
      <c r="D168" s="218" t="s">
        <v>161</v>
      </c>
      <c r="E168" s="219" t="s">
        <v>911</v>
      </c>
      <c r="F168" s="220" t="s">
        <v>1735</v>
      </c>
      <c r="G168" s="221" t="s">
        <v>891</v>
      </c>
      <c r="H168" s="222">
        <v>1</v>
      </c>
      <c r="I168" s="223"/>
      <c r="J168" s="224">
        <f>ROUND(I168*H168,2)</f>
        <v>0</v>
      </c>
      <c r="K168" s="220" t="s">
        <v>1</v>
      </c>
      <c r="L168" s="44"/>
      <c r="M168" s="225" t="s">
        <v>1</v>
      </c>
      <c r="N168" s="226" t="s">
        <v>41</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234</v>
      </c>
      <c r="AT168" s="229" t="s">
        <v>161</v>
      </c>
      <c r="AU168" s="229" t="s">
        <v>86</v>
      </c>
      <c r="AY168" s="17" t="s">
        <v>159</v>
      </c>
      <c r="BE168" s="230">
        <f>IF(N168="základní",J168,0)</f>
        <v>0</v>
      </c>
      <c r="BF168" s="230">
        <f>IF(N168="snížená",J168,0)</f>
        <v>0</v>
      </c>
      <c r="BG168" s="230">
        <f>IF(N168="zákl. přenesená",J168,0)</f>
        <v>0</v>
      </c>
      <c r="BH168" s="230">
        <f>IF(N168="sníž. přenesená",J168,0)</f>
        <v>0</v>
      </c>
      <c r="BI168" s="230">
        <f>IF(N168="nulová",J168,0)</f>
        <v>0</v>
      </c>
      <c r="BJ168" s="17" t="s">
        <v>84</v>
      </c>
      <c r="BK168" s="230">
        <f>ROUND(I168*H168,2)</f>
        <v>0</v>
      </c>
      <c r="BL168" s="17" t="s">
        <v>234</v>
      </c>
      <c r="BM168" s="229" t="s">
        <v>1752</v>
      </c>
    </row>
    <row r="169" s="2" customFormat="1">
      <c r="A169" s="38"/>
      <c r="B169" s="39"/>
      <c r="C169" s="40"/>
      <c r="D169" s="233" t="s">
        <v>219</v>
      </c>
      <c r="E169" s="40"/>
      <c r="F169" s="254" t="s">
        <v>1737</v>
      </c>
      <c r="G169" s="40"/>
      <c r="H169" s="40"/>
      <c r="I169" s="255"/>
      <c r="J169" s="40"/>
      <c r="K169" s="40"/>
      <c r="L169" s="44"/>
      <c r="M169" s="256"/>
      <c r="N169" s="257"/>
      <c r="O169" s="91"/>
      <c r="P169" s="91"/>
      <c r="Q169" s="91"/>
      <c r="R169" s="91"/>
      <c r="S169" s="91"/>
      <c r="T169" s="92"/>
      <c r="U169" s="38"/>
      <c r="V169" s="38"/>
      <c r="W169" s="38"/>
      <c r="X169" s="38"/>
      <c r="Y169" s="38"/>
      <c r="Z169" s="38"/>
      <c r="AA169" s="38"/>
      <c r="AB169" s="38"/>
      <c r="AC169" s="38"/>
      <c r="AD169" s="38"/>
      <c r="AE169" s="38"/>
      <c r="AT169" s="17" t="s">
        <v>219</v>
      </c>
      <c r="AU169" s="17" t="s">
        <v>86</v>
      </c>
    </row>
    <row r="170" s="12" customFormat="1" ht="22.8" customHeight="1">
      <c r="A170" s="12"/>
      <c r="B170" s="202"/>
      <c r="C170" s="203"/>
      <c r="D170" s="204" t="s">
        <v>75</v>
      </c>
      <c r="E170" s="216" t="s">
        <v>978</v>
      </c>
      <c r="F170" s="216" t="s">
        <v>1753</v>
      </c>
      <c r="G170" s="203"/>
      <c r="H170" s="203"/>
      <c r="I170" s="206"/>
      <c r="J170" s="217">
        <f>BK170</f>
        <v>0</v>
      </c>
      <c r="K170" s="203"/>
      <c r="L170" s="208"/>
      <c r="M170" s="209"/>
      <c r="N170" s="210"/>
      <c r="O170" s="210"/>
      <c r="P170" s="211">
        <f>SUM(P171:P190)</f>
        <v>0</v>
      </c>
      <c r="Q170" s="210"/>
      <c r="R170" s="211">
        <f>SUM(R171:R190)</f>
        <v>0</v>
      </c>
      <c r="S170" s="210"/>
      <c r="T170" s="212">
        <f>SUM(T171:T190)</f>
        <v>0</v>
      </c>
      <c r="U170" s="12"/>
      <c r="V170" s="12"/>
      <c r="W170" s="12"/>
      <c r="X170" s="12"/>
      <c r="Y170" s="12"/>
      <c r="Z170" s="12"/>
      <c r="AA170" s="12"/>
      <c r="AB170" s="12"/>
      <c r="AC170" s="12"/>
      <c r="AD170" s="12"/>
      <c r="AE170" s="12"/>
      <c r="AR170" s="213" t="s">
        <v>84</v>
      </c>
      <c r="AT170" s="214" t="s">
        <v>75</v>
      </c>
      <c r="AU170" s="214" t="s">
        <v>84</v>
      </c>
      <c r="AY170" s="213" t="s">
        <v>159</v>
      </c>
      <c r="BK170" s="215">
        <f>SUM(BK171:BK190)</f>
        <v>0</v>
      </c>
    </row>
    <row r="171" s="2" customFormat="1" ht="16.5" customHeight="1">
      <c r="A171" s="38"/>
      <c r="B171" s="39"/>
      <c r="C171" s="218" t="s">
        <v>267</v>
      </c>
      <c r="D171" s="218" t="s">
        <v>161</v>
      </c>
      <c r="E171" s="219" t="s">
        <v>957</v>
      </c>
      <c r="F171" s="220" t="s">
        <v>1754</v>
      </c>
      <c r="G171" s="221" t="s">
        <v>891</v>
      </c>
      <c r="H171" s="222">
        <v>4</v>
      </c>
      <c r="I171" s="223"/>
      <c r="J171" s="224">
        <f>ROUND(I171*H171,2)</f>
        <v>0</v>
      </c>
      <c r="K171" s="220" t="s">
        <v>1</v>
      </c>
      <c r="L171" s="44"/>
      <c r="M171" s="225" t="s">
        <v>1</v>
      </c>
      <c r="N171" s="226" t="s">
        <v>41</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234</v>
      </c>
      <c r="AT171" s="229" t="s">
        <v>161</v>
      </c>
      <c r="AU171" s="229" t="s">
        <v>86</v>
      </c>
      <c r="AY171" s="17" t="s">
        <v>159</v>
      </c>
      <c r="BE171" s="230">
        <f>IF(N171="základní",J171,0)</f>
        <v>0</v>
      </c>
      <c r="BF171" s="230">
        <f>IF(N171="snížená",J171,0)</f>
        <v>0</v>
      </c>
      <c r="BG171" s="230">
        <f>IF(N171="zákl. přenesená",J171,0)</f>
        <v>0</v>
      </c>
      <c r="BH171" s="230">
        <f>IF(N171="sníž. přenesená",J171,0)</f>
        <v>0</v>
      </c>
      <c r="BI171" s="230">
        <f>IF(N171="nulová",J171,0)</f>
        <v>0</v>
      </c>
      <c r="BJ171" s="17" t="s">
        <v>84</v>
      </c>
      <c r="BK171" s="230">
        <f>ROUND(I171*H171,2)</f>
        <v>0</v>
      </c>
      <c r="BL171" s="17" t="s">
        <v>234</v>
      </c>
      <c r="BM171" s="229" t="s">
        <v>1755</v>
      </c>
    </row>
    <row r="172" s="2" customFormat="1">
      <c r="A172" s="38"/>
      <c r="B172" s="39"/>
      <c r="C172" s="40"/>
      <c r="D172" s="233" t="s">
        <v>219</v>
      </c>
      <c r="E172" s="40"/>
      <c r="F172" s="254" t="s">
        <v>1756</v>
      </c>
      <c r="G172" s="40"/>
      <c r="H172" s="40"/>
      <c r="I172" s="255"/>
      <c r="J172" s="40"/>
      <c r="K172" s="40"/>
      <c r="L172" s="44"/>
      <c r="M172" s="256"/>
      <c r="N172" s="257"/>
      <c r="O172" s="91"/>
      <c r="P172" s="91"/>
      <c r="Q172" s="91"/>
      <c r="R172" s="91"/>
      <c r="S172" s="91"/>
      <c r="T172" s="92"/>
      <c r="U172" s="38"/>
      <c r="V172" s="38"/>
      <c r="W172" s="38"/>
      <c r="X172" s="38"/>
      <c r="Y172" s="38"/>
      <c r="Z172" s="38"/>
      <c r="AA172" s="38"/>
      <c r="AB172" s="38"/>
      <c r="AC172" s="38"/>
      <c r="AD172" s="38"/>
      <c r="AE172" s="38"/>
      <c r="AT172" s="17" t="s">
        <v>219</v>
      </c>
      <c r="AU172" s="17" t="s">
        <v>86</v>
      </c>
    </row>
    <row r="173" s="2" customFormat="1" ht="16.5" customHeight="1">
      <c r="A173" s="38"/>
      <c r="B173" s="39"/>
      <c r="C173" s="218" t="s">
        <v>271</v>
      </c>
      <c r="D173" s="218" t="s">
        <v>161</v>
      </c>
      <c r="E173" s="219" t="s">
        <v>959</v>
      </c>
      <c r="F173" s="220" t="s">
        <v>1757</v>
      </c>
      <c r="G173" s="221" t="s">
        <v>891</v>
      </c>
      <c r="H173" s="222">
        <v>4</v>
      </c>
      <c r="I173" s="223"/>
      <c r="J173" s="224">
        <f>ROUND(I173*H173,2)</f>
        <v>0</v>
      </c>
      <c r="K173" s="220" t="s">
        <v>1</v>
      </c>
      <c r="L173" s="44"/>
      <c r="M173" s="225" t="s">
        <v>1</v>
      </c>
      <c r="N173" s="226" t="s">
        <v>41</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234</v>
      </c>
      <c r="AT173" s="229" t="s">
        <v>161</v>
      </c>
      <c r="AU173" s="229" t="s">
        <v>86</v>
      </c>
      <c r="AY173" s="17" t="s">
        <v>159</v>
      </c>
      <c r="BE173" s="230">
        <f>IF(N173="základní",J173,0)</f>
        <v>0</v>
      </c>
      <c r="BF173" s="230">
        <f>IF(N173="snížená",J173,0)</f>
        <v>0</v>
      </c>
      <c r="BG173" s="230">
        <f>IF(N173="zákl. přenesená",J173,0)</f>
        <v>0</v>
      </c>
      <c r="BH173" s="230">
        <f>IF(N173="sníž. přenesená",J173,0)</f>
        <v>0</v>
      </c>
      <c r="BI173" s="230">
        <f>IF(N173="nulová",J173,0)</f>
        <v>0</v>
      </c>
      <c r="BJ173" s="17" t="s">
        <v>84</v>
      </c>
      <c r="BK173" s="230">
        <f>ROUND(I173*H173,2)</f>
        <v>0</v>
      </c>
      <c r="BL173" s="17" t="s">
        <v>234</v>
      </c>
      <c r="BM173" s="229" t="s">
        <v>1758</v>
      </c>
    </row>
    <row r="174" s="2" customFormat="1">
      <c r="A174" s="38"/>
      <c r="B174" s="39"/>
      <c r="C174" s="40"/>
      <c r="D174" s="233" t="s">
        <v>219</v>
      </c>
      <c r="E174" s="40"/>
      <c r="F174" s="254" t="s">
        <v>1759</v>
      </c>
      <c r="G174" s="40"/>
      <c r="H174" s="40"/>
      <c r="I174" s="255"/>
      <c r="J174" s="40"/>
      <c r="K174" s="40"/>
      <c r="L174" s="44"/>
      <c r="M174" s="256"/>
      <c r="N174" s="257"/>
      <c r="O174" s="91"/>
      <c r="P174" s="91"/>
      <c r="Q174" s="91"/>
      <c r="R174" s="91"/>
      <c r="S174" s="91"/>
      <c r="T174" s="92"/>
      <c r="U174" s="38"/>
      <c r="V174" s="38"/>
      <c r="W174" s="38"/>
      <c r="X174" s="38"/>
      <c r="Y174" s="38"/>
      <c r="Z174" s="38"/>
      <c r="AA174" s="38"/>
      <c r="AB174" s="38"/>
      <c r="AC174" s="38"/>
      <c r="AD174" s="38"/>
      <c r="AE174" s="38"/>
      <c r="AT174" s="17" t="s">
        <v>219</v>
      </c>
      <c r="AU174" s="17" t="s">
        <v>86</v>
      </c>
    </row>
    <row r="175" s="2" customFormat="1" ht="16.5" customHeight="1">
      <c r="A175" s="38"/>
      <c r="B175" s="39"/>
      <c r="C175" s="218" t="s">
        <v>275</v>
      </c>
      <c r="D175" s="218" t="s">
        <v>161</v>
      </c>
      <c r="E175" s="219" t="s">
        <v>961</v>
      </c>
      <c r="F175" s="220" t="s">
        <v>1760</v>
      </c>
      <c r="G175" s="221" t="s">
        <v>891</v>
      </c>
      <c r="H175" s="222">
        <v>8</v>
      </c>
      <c r="I175" s="223"/>
      <c r="J175" s="224">
        <f>ROUND(I175*H175,2)</f>
        <v>0</v>
      </c>
      <c r="K175" s="220" t="s">
        <v>1</v>
      </c>
      <c r="L175" s="44"/>
      <c r="M175" s="225" t="s">
        <v>1</v>
      </c>
      <c r="N175" s="226" t="s">
        <v>41</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234</v>
      </c>
      <c r="AT175" s="229" t="s">
        <v>161</v>
      </c>
      <c r="AU175" s="229" t="s">
        <v>86</v>
      </c>
      <c r="AY175" s="17" t="s">
        <v>159</v>
      </c>
      <c r="BE175" s="230">
        <f>IF(N175="základní",J175,0)</f>
        <v>0</v>
      </c>
      <c r="BF175" s="230">
        <f>IF(N175="snížená",J175,0)</f>
        <v>0</v>
      </c>
      <c r="BG175" s="230">
        <f>IF(N175="zákl. přenesená",J175,0)</f>
        <v>0</v>
      </c>
      <c r="BH175" s="230">
        <f>IF(N175="sníž. přenesená",J175,0)</f>
        <v>0</v>
      </c>
      <c r="BI175" s="230">
        <f>IF(N175="nulová",J175,0)</f>
        <v>0</v>
      </c>
      <c r="BJ175" s="17" t="s">
        <v>84</v>
      </c>
      <c r="BK175" s="230">
        <f>ROUND(I175*H175,2)</f>
        <v>0</v>
      </c>
      <c r="BL175" s="17" t="s">
        <v>234</v>
      </c>
      <c r="BM175" s="229" t="s">
        <v>1761</v>
      </c>
    </row>
    <row r="176" s="2" customFormat="1">
      <c r="A176" s="38"/>
      <c r="B176" s="39"/>
      <c r="C176" s="40"/>
      <c r="D176" s="233" t="s">
        <v>219</v>
      </c>
      <c r="E176" s="40"/>
      <c r="F176" s="254" t="s">
        <v>1762</v>
      </c>
      <c r="G176" s="40"/>
      <c r="H176" s="40"/>
      <c r="I176" s="255"/>
      <c r="J176" s="40"/>
      <c r="K176" s="40"/>
      <c r="L176" s="44"/>
      <c r="M176" s="256"/>
      <c r="N176" s="257"/>
      <c r="O176" s="91"/>
      <c r="P176" s="91"/>
      <c r="Q176" s="91"/>
      <c r="R176" s="91"/>
      <c r="S176" s="91"/>
      <c r="T176" s="92"/>
      <c r="U176" s="38"/>
      <c r="V176" s="38"/>
      <c r="W176" s="38"/>
      <c r="X176" s="38"/>
      <c r="Y176" s="38"/>
      <c r="Z176" s="38"/>
      <c r="AA176" s="38"/>
      <c r="AB176" s="38"/>
      <c r="AC176" s="38"/>
      <c r="AD176" s="38"/>
      <c r="AE176" s="38"/>
      <c r="AT176" s="17" t="s">
        <v>219</v>
      </c>
      <c r="AU176" s="17" t="s">
        <v>86</v>
      </c>
    </row>
    <row r="177" s="2" customFormat="1" ht="16.5" customHeight="1">
      <c r="A177" s="38"/>
      <c r="B177" s="39"/>
      <c r="C177" s="218" t="s">
        <v>279</v>
      </c>
      <c r="D177" s="218" t="s">
        <v>161</v>
      </c>
      <c r="E177" s="219" t="s">
        <v>963</v>
      </c>
      <c r="F177" s="220" t="s">
        <v>1763</v>
      </c>
      <c r="G177" s="221" t="s">
        <v>891</v>
      </c>
      <c r="H177" s="222">
        <v>8</v>
      </c>
      <c r="I177" s="223"/>
      <c r="J177" s="224">
        <f>ROUND(I177*H177,2)</f>
        <v>0</v>
      </c>
      <c r="K177" s="220" t="s">
        <v>1</v>
      </c>
      <c r="L177" s="44"/>
      <c r="M177" s="225" t="s">
        <v>1</v>
      </c>
      <c r="N177" s="226" t="s">
        <v>41</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234</v>
      </c>
      <c r="AT177" s="229" t="s">
        <v>161</v>
      </c>
      <c r="AU177" s="229" t="s">
        <v>86</v>
      </c>
      <c r="AY177" s="17" t="s">
        <v>159</v>
      </c>
      <c r="BE177" s="230">
        <f>IF(N177="základní",J177,0)</f>
        <v>0</v>
      </c>
      <c r="BF177" s="230">
        <f>IF(N177="snížená",J177,0)</f>
        <v>0</v>
      </c>
      <c r="BG177" s="230">
        <f>IF(N177="zákl. přenesená",J177,0)</f>
        <v>0</v>
      </c>
      <c r="BH177" s="230">
        <f>IF(N177="sníž. přenesená",J177,0)</f>
        <v>0</v>
      </c>
      <c r="BI177" s="230">
        <f>IF(N177="nulová",J177,0)</f>
        <v>0</v>
      </c>
      <c r="BJ177" s="17" t="s">
        <v>84</v>
      </c>
      <c r="BK177" s="230">
        <f>ROUND(I177*H177,2)</f>
        <v>0</v>
      </c>
      <c r="BL177" s="17" t="s">
        <v>234</v>
      </c>
      <c r="BM177" s="229" t="s">
        <v>1764</v>
      </c>
    </row>
    <row r="178" s="2" customFormat="1">
      <c r="A178" s="38"/>
      <c r="B178" s="39"/>
      <c r="C178" s="40"/>
      <c r="D178" s="233" t="s">
        <v>219</v>
      </c>
      <c r="E178" s="40"/>
      <c r="F178" s="254" t="s">
        <v>1765</v>
      </c>
      <c r="G178" s="40"/>
      <c r="H178" s="40"/>
      <c r="I178" s="255"/>
      <c r="J178" s="40"/>
      <c r="K178" s="40"/>
      <c r="L178" s="44"/>
      <c r="M178" s="256"/>
      <c r="N178" s="257"/>
      <c r="O178" s="91"/>
      <c r="P178" s="91"/>
      <c r="Q178" s="91"/>
      <c r="R178" s="91"/>
      <c r="S178" s="91"/>
      <c r="T178" s="92"/>
      <c r="U178" s="38"/>
      <c r="V178" s="38"/>
      <c r="W178" s="38"/>
      <c r="X178" s="38"/>
      <c r="Y178" s="38"/>
      <c r="Z178" s="38"/>
      <c r="AA178" s="38"/>
      <c r="AB178" s="38"/>
      <c r="AC178" s="38"/>
      <c r="AD178" s="38"/>
      <c r="AE178" s="38"/>
      <c r="AT178" s="17" t="s">
        <v>219</v>
      </c>
      <c r="AU178" s="17" t="s">
        <v>86</v>
      </c>
    </row>
    <row r="179" s="2" customFormat="1" ht="16.5" customHeight="1">
      <c r="A179" s="38"/>
      <c r="B179" s="39"/>
      <c r="C179" s="218" t="s">
        <v>284</v>
      </c>
      <c r="D179" s="218" t="s">
        <v>161</v>
      </c>
      <c r="E179" s="219" t="s">
        <v>965</v>
      </c>
      <c r="F179" s="220" t="s">
        <v>1766</v>
      </c>
      <c r="G179" s="221" t="s">
        <v>891</v>
      </c>
      <c r="H179" s="222">
        <v>13</v>
      </c>
      <c r="I179" s="223"/>
      <c r="J179" s="224">
        <f>ROUND(I179*H179,2)</f>
        <v>0</v>
      </c>
      <c r="K179" s="220" t="s">
        <v>1</v>
      </c>
      <c r="L179" s="44"/>
      <c r="M179" s="225" t="s">
        <v>1</v>
      </c>
      <c r="N179" s="226" t="s">
        <v>41</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234</v>
      </c>
      <c r="AT179" s="229" t="s">
        <v>161</v>
      </c>
      <c r="AU179" s="229" t="s">
        <v>86</v>
      </c>
      <c r="AY179" s="17" t="s">
        <v>159</v>
      </c>
      <c r="BE179" s="230">
        <f>IF(N179="základní",J179,0)</f>
        <v>0</v>
      </c>
      <c r="BF179" s="230">
        <f>IF(N179="snížená",J179,0)</f>
        <v>0</v>
      </c>
      <c r="BG179" s="230">
        <f>IF(N179="zákl. přenesená",J179,0)</f>
        <v>0</v>
      </c>
      <c r="BH179" s="230">
        <f>IF(N179="sníž. přenesená",J179,0)</f>
        <v>0</v>
      </c>
      <c r="BI179" s="230">
        <f>IF(N179="nulová",J179,0)</f>
        <v>0</v>
      </c>
      <c r="BJ179" s="17" t="s">
        <v>84</v>
      </c>
      <c r="BK179" s="230">
        <f>ROUND(I179*H179,2)</f>
        <v>0</v>
      </c>
      <c r="BL179" s="17" t="s">
        <v>234</v>
      </c>
      <c r="BM179" s="229" t="s">
        <v>1767</v>
      </c>
    </row>
    <row r="180" s="2" customFormat="1">
      <c r="A180" s="38"/>
      <c r="B180" s="39"/>
      <c r="C180" s="40"/>
      <c r="D180" s="233" t="s">
        <v>219</v>
      </c>
      <c r="E180" s="40"/>
      <c r="F180" s="254" t="s">
        <v>1768</v>
      </c>
      <c r="G180" s="40"/>
      <c r="H180" s="40"/>
      <c r="I180" s="255"/>
      <c r="J180" s="40"/>
      <c r="K180" s="40"/>
      <c r="L180" s="44"/>
      <c r="M180" s="256"/>
      <c r="N180" s="257"/>
      <c r="O180" s="91"/>
      <c r="P180" s="91"/>
      <c r="Q180" s="91"/>
      <c r="R180" s="91"/>
      <c r="S180" s="91"/>
      <c r="T180" s="92"/>
      <c r="U180" s="38"/>
      <c r="V180" s="38"/>
      <c r="W180" s="38"/>
      <c r="X180" s="38"/>
      <c r="Y180" s="38"/>
      <c r="Z180" s="38"/>
      <c r="AA180" s="38"/>
      <c r="AB180" s="38"/>
      <c r="AC180" s="38"/>
      <c r="AD180" s="38"/>
      <c r="AE180" s="38"/>
      <c r="AT180" s="17" t="s">
        <v>219</v>
      </c>
      <c r="AU180" s="17" t="s">
        <v>86</v>
      </c>
    </row>
    <row r="181" s="2" customFormat="1" ht="16.5" customHeight="1">
      <c r="A181" s="38"/>
      <c r="B181" s="39"/>
      <c r="C181" s="218" t="s">
        <v>288</v>
      </c>
      <c r="D181" s="218" t="s">
        <v>161</v>
      </c>
      <c r="E181" s="219" t="s">
        <v>967</v>
      </c>
      <c r="F181" s="220" t="s">
        <v>1769</v>
      </c>
      <c r="G181" s="221" t="s">
        <v>891</v>
      </c>
      <c r="H181" s="222">
        <v>13</v>
      </c>
      <c r="I181" s="223"/>
      <c r="J181" s="224">
        <f>ROUND(I181*H181,2)</f>
        <v>0</v>
      </c>
      <c r="K181" s="220" t="s">
        <v>1</v>
      </c>
      <c r="L181" s="44"/>
      <c r="M181" s="225" t="s">
        <v>1</v>
      </c>
      <c r="N181" s="226" t="s">
        <v>41</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234</v>
      </c>
      <c r="AT181" s="229" t="s">
        <v>161</v>
      </c>
      <c r="AU181" s="229" t="s">
        <v>86</v>
      </c>
      <c r="AY181" s="17" t="s">
        <v>159</v>
      </c>
      <c r="BE181" s="230">
        <f>IF(N181="základní",J181,0)</f>
        <v>0</v>
      </c>
      <c r="BF181" s="230">
        <f>IF(N181="snížená",J181,0)</f>
        <v>0</v>
      </c>
      <c r="BG181" s="230">
        <f>IF(N181="zákl. přenesená",J181,0)</f>
        <v>0</v>
      </c>
      <c r="BH181" s="230">
        <f>IF(N181="sníž. přenesená",J181,0)</f>
        <v>0</v>
      </c>
      <c r="BI181" s="230">
        <f>IF(N181="nulová",J181,0)</f>
        <v>0</v>
      </c>
      <c r="BJ181" s="17" t="s">
        <v>84</v>
      </c>
      <c r="BK181" s="230">
        <f>ROUND(I181*H181,2)</f>
        <v>0</v>
      </c>
      <c r="BL181" s="17" t="s">
        <v>234</v>
      </c>
      <c r="BM181" s="229" t="s">
        <v>1770</v>
      </c>
    </row>
    <row r="182" s="2" customFormat="1">
      <c r="A182" s="38"/>
      <c r="B182" s="39"/>
      <c r="C182" s="40"/>
      <c r="D182" s="233" t="s">
        <v>219</v>
      </c>
      <c r="E182" s="40"/>
      <c r="F182" s="254" t="s">
        <v>1771</v>
      </c>
      <c r="G182" s="40"/>
      <c r="H182" s="40"/>
      <c r="I182" s="255"/>
      <c r="J182" s="40"/>
      <c r="K182" s="40"/>
      <c r="L182" s="44"/>
      <c r="M182" s="256"/>
      <c r="N182" s="257"/>
      <c r="O182" s="91"/>
      <c r="P182" s="91"/>
      <c r="Q182" s="91"/>
      <c r="R182" s="91"/>
      <c r="S182" s="91"/>
      <c r="T182" s="92"/>
      <c r="U182" s="38"/>
      <c r="V182" s="38"/>
      <c r="W182" s="38"/>
      <c r="X182" s="38"/>
      <c r="Y182" s="38"/>
      <c r="Z182" s="38"/>
      <c r="AA182" s="38"/>
      <c r="AB182" s="38"/>
      <c r="AC182" s="38"/>
      <c r="AD182" s="38"/>
      <c r="AE182" s="38"/>
      <c r="AT182" s="17" t="s">
        <v>219</v>
      </c>
      <c r="AU182" s="17" t="s">
        <v>86</v>
      </c>
    </row>
    <row r="183" s="2" customFormat="1" ht="16.5" customHeight="1">
      <c r="A183" s="38"/>
      <c r="B183" s="39"/>
      <c r="C183" s="218" t="s">
        <v>292</v>
      </c>
      <c r="D183" s="218" t="s">
        <v>161</v>
      </c>
      <c r="E183" s="219" t="s">
        <v>969</v>
      </c>
      <c r="F183" s="220" t="s">
        <v>1772</v>
      </c>
      <c r="G183" s="221" t="s">
        <v>891</v>
      </c>
      <c r="H183" s="222">
        <v>20</v>
      </c>
      <c r="I183" s="223"/>
      <c r="J183" s="224">
        <f>ROUND(I183*H183,2)</f>
        <v>0</v>
      </c>
      <c r="K183" s="220" t="s">
        <v>1</v>
      </c>
      <c r="L183" s="44"/>
      <c r="M183" s="225" t="s">
        <v>1</v>
      </c>
      <c r="N183" s="226" t="s">
        <v>41</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234</v>
      </c>
      <c r="AT183" s="229" t="s">
        <v>161</v>
      </c>
      <c r="AU183" s="229" t="s">
        <v>86</v>
      </c>
      <c r="AY183" s="17" t="s">
        <v>159</v>
      </c>
      <c r="BE183" s="230">
        <f>IF(N183="základní",J183,0)</f>
        <v>0</v>
      </c>
      <c r="BF183" s="230">
        <f>IF(N183="snížená",J183,0)</f>
        <v>0</v>
      </c>
      <c r="BG183" s="230">
        <f>IF(N183="zákl. přenesená",J183,0)</f>
        <v>0</v>
      </c>
      <c r="BH183" s="230">
        <f>IF(N183="sníž. přenesená",J183,0)</f>
        <v>0</v>
      </c>
      <c r="BI183" s="230">
        <f>IF(N183="nulová",J183,0)</f>
        <v>0</v>
      </c>
      <c r="BJ183" s="17" t="s">
        <v>84</v>
      </c>
      <c r="BK183" s="230">
        <f>ROUND(I183*H183,2)</f>
        <v>0</v>
      </c>
      <c r="BL183" s="17" t="s">
        <v>234</v>
      </c>
      <c r="BM183" s="229" t="s">
        <v>1773</v>
      </c>
    </row>
    <row r="184" s="2" customFormat="1">
      <c r="A184" s="38"/>
      <c r="B184" s="39"/>
      <c r="C184" s="40"/>
      <c r="D184" s="233" t="s">
        <v>219</v>
      </c>
      <c r="E184" s="40"/>
      <c r="F184" s="254" t="s">
        <v>1774</v>
      </c>
      <c r="G184" s="40"/>
      <c r="H184" s="40"/>
      <c r="I184" s="255"/>
      <c r="J184" s="40"/>
      <c r="K184" s="40"/>
      <c r="L184" s="44"/>
      <c r="M184" s="256"/>
      <c r="N184" s="257"/>
      <c r="O184" s="91"/>
      <c r="P184" s="91"/>
      <c r="Q184" s="91"/>
      <c r="R184" s="91"/>
      <c r="S184" s="91"/>
      <c r="T184" s="92"/>
      <c r="U184" s="38"/>
      <c r="V184" s="38"/>
      <c r="W184" s="38"/>
      <c r="X184" s="38"/>
      <c r="Y184" s="38"/>
      <c r="Z184" s="38"/>
      <c r="AA184" s="38"/>
      <c r="AB184" s="38"/>
      <c r="AC184" s="38"/>
      <c r="AD184" s="38"/>
      <c r="AE184" s="38"/>
      <c r="AT184" s="17" t="s">
        <v>219</v>
      </c>
      <c r="AU184" s="17" t="s">
        <v>86</v>
      </c>
    </row>
    <row r="185" s="2" customFormat="1" ht="16.5" customHeight="1">
      <c r="A185" s="38"/>
      <c r="B185" s="39"/>
      <c r="C185" s="218" t="s">
        <v>297</v>
      </c>
      <c r="D185" s="218" t="s">
        <v>161</v>
      </c>
      <c r="E185" s="219" t="s">
        <v>971</v>
      </c>
      <c r="F185" s="220" t="s">
        <v>1775</v>
      </c>
      <c r="G185" s="221" t="s">
        <v>891</v>
      </c>
      <c r="H185" s="222">
        <v>4</v>
      </c>
      <c r="I185" s="223"/>
      <c r="J185" s="224">
        <f>ROUND(I185*H185,2)</f>
        <v>0</v>
      </c>
      <c r="K185" s="220" t="s">
        <v>1</v>
      </c>
      <c r="L185" s="44"/>
      <c r="M185" s="225" t="s">
        <v>1</v>
      </c>
      <c r="N185" s="226" t="s">
        <v>41</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234</v>
      </c>
      <c r="AT185" s="229" t="s">
        <v>161</v>
      </c>
      <c r="AU185" s="229" t="s">
        <v>86</v>
      </c>
      <c r="AY185" s="17" t="s">
        <v>159</v>
      </c>
      <c r="BE185" s="230">
        <f>IF(N185="základní",J185,0)</f>
        <v>0</v>
      </c>
      <c r="BF185" s="230">
        <f>IF(N185="snížená",J185,0)</f>
        <v>0</v>
      </c>
      <c r="BG185" s="230">
        <f>IF(N185="zákl. přenesená",J185,0)</f>
        <v>0</v>
      </c>
      <c r="BH185" s="230">
        <f>IF(N185="sníž. přenesená",J185,0)</f>
        <v>0</v>
      </c>
      <c r="BI185" s="230">
        <f>IF(N185="nulová",J185,0)</f>
        <v>0</v>
      </c>
      <c r="BJ185" s="17" t="s">
        <v>84</v>
      </c>
      <c r="BK185" s="230">
        <f>ROUND(I185*H185,2)</f>
        <v>0</v>
      </c>
      <c r="BL185" s="17" t="s">
        <v>234</v>
      </c>
      <c r="BM185" s="229" t="s">
        <v>1776</v>
      </c>
    </row>
    <row r="186" s="2" customFormat="1">
      <c r="A186" s="38"/>
      <c r="B186" s="39"/>
      <c r="C186" s="40"/>
      <c r="D186" s="233" t="s">
        <v>219</v>
      </c>
      <c r="E186" s="40"/>
      <c r="F186" s="254" t="s">
        <v>1777</v>
      </c>
      <c r="G186" s="40"/>
      <c r="H186" s="40"/>
      <c r="I186" s="255"/>
      <c r="J186" s="40"/>
      <c r="K186" s="40"/>
      <c r="L186" s="44"/>
      <c r="M186" s="256"/>
      <c r="N186" s="257"/>
      <c r="O186" s="91"/>
      <c r="P186" s="91"/>
      <c r="Q186" s="91"/>
      <c r="R186" s="91"/>
      <c r="S186" s="91"/>
      <c r="T186" s="92"/>
      <c r="U186" s="38"/>
      <c r="V186" s="38"/>
      <c r="W186" s="38"/>
      <c r="X186" s="38"/>
      <c r="Y186" s="38"/>
      <c r="Z186" s="38"/>
      <c r="AA186" s="38"/>
      <c r="AB186" s="38"/>
      <c r="AC186" s="38"/>
      <c r="AD186" s="38"/>
      <c r="AE186" s="38"/>
      <c r="AT186" s="17" t="s">
        <v>219</v>
      </c>
      <c r="AU186" s="17" t="s">
        <v>86</v>
      </c>
    </row>
    <row r="187" s="2" customFormat="1" ht="16.5" customHeight="1">
      <c r="A187" s="38"/>
      <c r="B187" s="39"/>
      <c r="C187" s="218" t="s">
        <v>302</v>
      </c>
      <c r="D187" s="218" t="s">
        <v>161</v>
      </c>
      <c r="E187" s="219" t="s">
        <v>973</v>
      </c>
      <c r="F187" s="220" t="s">
        <v>1778</v>
      </c>
      <c r="G187" s="221" t="s">
        <v>891</v>
      </c>
      <c r="H187" s="222">
        <v>4</v>
      </c>
      <c r="I187" s="223"/>
      <c r="J187" s="224">
        <f>ROUND(I187*H187,2)</f>
        <v>0</v>
      </c>
      <c r="K187" s="220" t="s">
        <v>1</v>
      </c>
      <c r="L187" s="44"/>
      <c r="M187" s="225" t="s">
        <v>1</v>
      </c>
      <c r="N187" s="226" t="s">
        <v>41</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234</v>
      </c>
      <c r="AT187" s="229" t="s">
        <v>161</v>
      </c>
      <c r="AU187" s="229" t="s">
        <v>86</v>
      </c>
      <c r="AY187" s="17" t="s">
        <v>159</v>
      </c>
      <c r="BE187" s="230">
        <f>IF(N187="základní",J187,0)</f>
        <v>0</v>
      </c>
      <c r="BF187" s="230">
        <f>IF(N187="snížená",J187,0)</f>
        <v>0</v>
      </c>
      <c r="BG187" s="230">
        <f>IF(N187="zákl. přenesená",J187,0)</f>
        <v>0</v>
      </c>
      <c r="BH187" s="230">
        <f>IF(N187="sníž. přenesená",J187,0)</f>
        <v>0</v>
      </c>
      <c r="BI187" s="230">
        <f>IF(N187="nulová",J187,0)</f>
        <v>0</v>
      </c>
      <c r="BJ187" s="17" t="s">
        <v>84</v>
      </c>
      <c r="BK187" s="230">
        <f>ROUND(I187*H187,2)</f>
        <v>0</v>
      </c>
      <c r="BL187" s="17" t="s">
        <v>234</v>
      </c>
      <c r="BM187" s="229" t="s">
        <v>1779</v>
      </c>
    </row>
    <row r="188" s="2" customFormat="1">
      <c r="A188" s="38"/>
      <c r="B188" s="39"/>
      <c r="C188" s="40"/>
      <c r="D188" s="233" t="s">
        <v>219</v>
      </c>
      <c r="E188" s="40"/>
      <c r="F188" s="254" t="s">
        <v>1780</v>
      </c>
      <c r="G188" s="40"/>
      <c r="H188" s="40"/>
      <c r="I188" s="255"/>
      <c r="J188" s="40"/>
      <c r="K188" s="40"/>
      <c r="L188" s="44"/>
      <c r="M188" s="256"/>
      <c r="N188" s="257"/>
      <c r="O188" s="91"/>
      <c r="P188" s="91"/>
      <c r="Q188" s="91"/>
      <c r="R188" s="91"/>
      <c r="S188" s="91"/>
      <c r="T188" s="92"/>
      <c r="U188" s="38"/>
      <c r="V188" s="38"/>
      <c r="W188" s="38"/>
      <c r="X188" s="38"/>
      <c r="Y188" s="38"/>
      <c r="Z188" s="38"/>
      <c r="AA188" s="38"/>
      <c r="AB188" s="38"/>
      <c r="AC188" s="38"/>
      <c r="AD188" s="38"/>
      <c r="AE188" s="38"/>
      <c r="AT188" s="17" t="s">
        <v>219</v>
      </c>
      <c r="AU188" s="17" t="s">
        <v>86</v>
      </c>
    </row>
    <row r="189" s="2" customFormat="1" ht="16.5" customHeight="1">
      <c r="A189" s="38"/>
      <c r="B189" s="39"/>
      <c r="C189" s="218" t="s">
        <v>256</v>
      </c>
      <c r="D189" s="218" t="s">
        <v>161</v>
      </c>
      <c r="E189" s="219" t="s">
        <v>975</v>
      </c>
      <c r="F189" s="220" t="s">
        <v>1729</v>
      </c>
      <c r="G189" s="221" t="s">
        <v>891</v>
      </c>
      <c r="H189" s="222">
        <v>11</v>
      </c>
      <c r="I189" s="223"/>
      <c r="J189" s="224">
        <f>ROUND(I189*H189,2)</f>
        <v>0</v>
      </c>
      <c r="K189" s="220" t="s">
        <v>1</v>
      </c>
      <c r="L189" s="44"/>
      <c r="M189" s="225" t="s">
        <v>1</v>
      </c>
      <c r="N189" s="226" t="s">
        <v>41</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234</v>
      </c>
      <c r="AT189" s="229" t="s">
        <v>161</v>
      </c>
      <c r="AU189" s="229" t="s">
        <v>86</v>
      </c>
      <c r="AY189" s="17" t="s">
        <v>159</v>
      </c>
      <c r="BE189" s="230">
        <f>IF(N189="základní",J189,0)</f>
        <v>0</v>
      </c>
      <c r="BF189" s="230">
        <f>IF(N189="snížená",J189,0)</f>
        <v>0</v>
      </c>
      <c r="BG189" s="230">
        <f>IF(N189="zákl. přenesená",J189,0)</f>
        <v>0</v>
      </c>
      <c r="BH189" s="230">
        <f>IF(N189="sníž. přenesená",J189,0)</f>
        <v>0</v>
      </c>
      <c r="BI189" s="230">
        <f>IF(N189="nulová",J189,0)</f>
        <v>0</v>
      </c>
      <c r="BJ189" s="17" t="s">
        <v>84</v>
      </c>
      <c r="BK189" s="230">
        <f>ROUND(I189*H189,2)</f>
        <v>0</v>
      </c>
      <c r="BL189" s="17" t="s">
        <v>234</v>
      </c>
      <c r="BM189" s="229" t="s">
        <v>1781</v>
      </c>
    </row>
    <row r="190" s="2" customFormat="1">
      <c r="A190" s="38"/>
      <c r="B190" s="39"/>
      <c r="C190" s="40"/>
      <c r="D190" s="233" t="s">
        <v>219</v>
      </c>
      <c r="E190" s="40"/>
      <c r="F190" s="254" t="s">
        <v>1731</v>
      </c>
      <c r="G190" s="40"/>
      <c r="H190" s="40"/>
      <c r="I190" s="255"/>
      <c r="J190" s="40"/>
      <c r="K190" s="40"/>
      <c r="L190" s="44"/>
      <c r="M190" s="256"/>
      <c r="N190" s="257"/>
      <c r="O190" s="91"/>
      <c r="P190" s="91"/>
      <c r="Q190" s="91"/>
      <c r="R190" s="91"/>
      <c r="S190" s="91"/>
      <c r="T190" s="92"/>
      <c r="U190" s="38"/>
      <c r="V190" s="38"/>
      <c r="W190" s="38"/>
      <c r="X190" s="38"/>
      <c r="Y190" s="38"/>
      <c r="Z190" s="38"/>
      <c r="AA190" s="38"/>
      <c r="AB190" s="38"/>
      <c r="AC190" s="38"/>
      <c r="AD190" s="38"/>
      <c r="AE190" s="38"/>
      <c r="AT190" s="17" t="s">
        <v>219</v>
      </c>
      <c r="AU190" s="17" t="s">
        <v>86</v>
      </c>
    </row>
    <row r="191" s="12" customFormat="1" ht="22.8" customHeight="1">
      <c r="A191" s="12"/>
      <c r="B191" s="202"/>
      <c r="C191" s="203"/>
      <c r="D191" s="204" t="s">
        <v>75</v>
      </c>
      <c r="E191" s="216" t="s">
        <v>1261</v>
      </c>
      <c r="F191" s="216" t="s">
        <v>1782</v>
      </c>
      <c r="G191" s="203"/>
      <c r="H191" s="203"/>
      <c r="I191" s="206"/>
      <c r="J191" s="217">
        <f>BK191</f>
        <v>0</v>
      </c>
      <c r="K191" s="203"/>
      <c r="L191" s="208"/>
      <c r="M191" s="209"/>
      <c r="N191" s="210"/>
      <c r="O191" s="210"/>
      <c r="P191" s="211">
        <f>P192</f>
        <v>0</v>
      </c>
      <c r="Q191" s="210"/>
      <c r="R191" s="211">
        <f>R192</f>
        <v>0</v>
      </c>
      <c r="S191" s="210"/>
      <c r="T191" s="212">
        <f>T192</f>
        <v>0</v>
      </c>
      <c r="U191" s="12"/>
      <c r="V191" s="12"/>
      <c r="W191" s="12"/>
      <c r="X191" s="12"/>
      <c r="Y191" s="12"/>
      <c r="Z191" s="12"/>
      <c r="AA191" s="12"/>
      <c r="AB191" s="12"/>
      <c r="AC191" s="12"/>
      <c r="AD191" s="12"/>
      <c r="AE191" s="12"/>
      <c r="AR191" s="213" t="s">
        <v>86</v>
      </c>
      <c r="AT191" s="214" t="s">
        <v>75</v>
      </c>
      <c r="AU191" s="214" t="s">
        <v>84</v>
      </c>
      <c r="AY191" s="213" t="s">
        <v>159</v>
      </c>
      <c r="BK191" s="215">
        <f>BK192</f>
        <v>0</v>
      </c>
    </row>
    <row r="192" s="2" customFormat="1" ht="37.8" customHeight="1">
      <c r="A192" s="38"/>
      <c r="B192" s="39"/>
      <c r="C192" s="218" t="s">
        <v>309</v>
      </c>
      <c r="D192" s="218" t="s">
        <v>161</v>
      </c>
      <c r="E192" s="219" t="s">
        <v>1210</v>
      </c>
      <c r="F192" s="220" t="s">
        <v>1783</v>
      </c>
      <c r="G192" s="221" t="s">
        <v>735</v>
      </c>
      <c r="H192" s="222">
        <v>2</v>
      </c>
      <c r="I192" s="223"/>
      <c r="J192" s="224">
        <f>ROUND(I192*H192,2)</f>
        <v>0</v>
      </c>
      <c r="K192" s="220" t="s">
        <v>1</v>
      </c>
      <c r="L192" s="44"/>
      <c r="M192" s="278" t="s">
        <v>1</v>
      </c>
      <c r="N192" s="279" t="s">
        <v>41</v>
      </c>
      <c r="O192" s="280"/>
      <c r="P192" s="281">
        <f>O192*H192</f>
        <v>0</v>
      </c>
      <c r="Q192" s="281">
        <v>0</v>
      </c>
      <c r="R192" s="281">
        <f>Q192*H192</f>
        <v>0</v>
      </c>
      <c r="S192" s="281">
        <v>0</v>
      </c>
      <c r="T192" s="282">
        <f>S192*H192</f>
        <v>0</v>
      </c>
      <c r="U192" s="38"/>
      <c r="V192" s="38"/>
      <c r="W192" s="38"/>
      <c r="X192" s="38"/>
      <c r="Y192" s="38"/>
      <c r="Z192" s="38"/>
      <c r="AA192" s="38"/>
      <c r="AB192" s="38"/>
      <c r="AC192" s="38"/>
      <c r="AD192" s="38"/>
      <c r="AE192" s="38"/>
      <c r="AR192" s="229" t="s">
        <v>166</v>
      </c>
      <c r="AT192" s="229" t="s">
        <v>161</v>
      </c>
      <c r="AU192" s="229" t="s">
        <v>86</v>
      </c>
      <c r="AY192" s="17" t="s">
        <v>159</v>
      </c>
      <c r="BE192" s="230">
        <f>IF(N192="základní",J192,0)</f>
        <v>0</v>
      </c>
      <c r="BF192" s="230">
        <f>IF(N192="snížená",J192,0)</f>
        <v>0</v>
      </c>
      <c r="BG192" s="230">
        <f>IF(N192="zákl. přenesená",J192,0)</f>
        <v>0</v>
      </c>
      <c r="BH192" s="230">
        <f>IF(N192="sníž. přenesená",J192,0)</f>
        <v>0</v>
      </c>
      <c r="BI192" s="230">
        <f>IF(N192="nulová",J192,0)</f>
        <v>0</v>
      </c>
      <c r="BJ192" s="17" t="s">
        <v>84</v>
      </c>
      <c r="BK192" s="230">
        <f>ROUND(I192*H192,2)</f>
        <v>0</v>
      </c>
      <c r="BL192" s="17" t="s">
        <v>166</v>
      </c>
      <c r="BM192" s="229" t="s">
        <v>1784</v>
      </c>
    </row>
    <row r="193" s="2" customFormat="1" ht="6.96" customHeight="1">
      <c r="A193" s="38"/>
      <c r="B193" s="66"/>
      <c r="C193" s="67"/>
      <c r="D193" s="67"/>
      <c r="E193" s="67"/>
      <c r="F193" s="67"/>
      <c r="G193" s="67"/>
      <c r="H193" s="67"/>
      <c r="I193" s="67"/>
      <c r="J193" s="67"/>
      <c r="K193" s="67"/>
      <c r="L193" s="44"/>
      <c r="M193" s="38"/>
      <c r="O193" s="38"/>
      <c r="P193" s="38"/>
      <c r="Q193" s="38"/>
      <c r="R193" s="38"/>
      <c r="S193" s="38"/>
      <c r="T193" s="38"/>
      <c r="U193" s="38"/>
      <c r="V193" s="38"/>
      <c r="W193" s="38"/>
      <c r="X193" s="38"/>
      <c r="Y193" s="38"/>
      <c r="Z193" s="38"/>
      <c r="AA193" s="38"/>
      <c r="AB193" s="38"/>
      <c r="AC193" s="38"/>
      <c r="AD193" s="38"/>
      <c r="AE193" s="38"/>
    </row>
  </sheetData>
  <sheetProtection sheet="1" autoFilter="0" formatColumns="0" formatRows="0" objects="1" scenarios="1" spinCount="100000" saltValue="jq83O5rse8+3LCl72doQ+cupWcuL+kEwgzCU0eqgXzVMJtUZyoZqVpLW6e8bgCSBFxEZldH7g/QilfbprXykoA==" hashValue="bJGkAfslpXWcuDje0gOhJCqX5o8PEBHdpw98AhkB1D0BZ7MxZfsCiqi5qd5bWpLCjE2OVpX14b9g9Q2959ImWQ==" algorithmName="SHA-512" password="CC35"/>
  <autoFilter ref="C123:K192"/>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113</v>
      </c>
    </row>
    <row r="3" s="1" customFormat="1" ht="6.96" customHeight="1">
      <c r="B3" s="136"/>
      <c r="C3" s="137"/>
      <c r="D3" s="137"/>
      <c r="E3" s="137"/>
      <c r="F3" s="137"/>
      <c r="G3" s="137"/>
      <c r="H3" s="137"/>
      <c r="I3" s="137"/>
      <c r="J3" s="137"/>
      <c r="K3" s="137"/>
      <c r="L3" s="20"/>
      <c r="AT3" s="17" t="s">
        <v>86</v>
      </c>
    </row>
    <row r="4" s="1" customFormat="1" ht="24.96" customHeight="1">
      <c r="B4" s="20"/>
      <c r="D4" s="138" t="s">
        <v>114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Stavební úpravy objektu KTV ČZU v Praze</v>
      </c>
      <c r="F7" s="140"/>
      <c r="G7" s="140"/>
      <c r="H7" s="140"/>
      <c r="L7" s="20"/>
    </row>
    <row r="8" s="2" customFormat="1" ht="12" customHeight="1">
      <c r="A8" s="38"/>
      <c r="B8" s="44"/>
      <c r="C8" s="38"/>
      <c r="D8" s="140" t="s">
        <v>115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1785</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7. 4. 2025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27</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ROUND(J119,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ROUND((SUM(BE119:BE126)),  2)</f>
        <v>0</v>
      </c>
      <c r="G33" s="38"/>
      <c r="H33" s="38"/>
      <c r="I33" s="155">
        <v>0.20999999999999999</v>
      </c>
      <c r="J33" s="154">
        <f>ROUND(((SUM(BE119:BE126))*I33),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ROUND((SUM(BF119:BF126)),  2)</f>
        <v>0</v>
      </c>
      <c r="G34" s="38"/>
      <c r="H34" s="38"/>
      <c r="I34" s="155">
        <v>0.12</v>
      </c>
      <c r="J34" s="154">
        <f>ROUND(((SUM(BF119:BF126))*I34),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ROUND((SUM(BG119:BG126)),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ROUND((SUM(BH119:BH126)),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ROUND((SUM(BI119:BI126)),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Stavební úpravy objektu KTV ČZU v Praze</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10 - Vedlejší rozpočtové náklady stavby</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Kamýcká 1275,165 00 Praha - Suchdol</v>
      </c>
      <c r="G89" s="40"/>
      <c r="H89" s="40"/>
      <c r="I89" s="32" t="s">
        <v>22</v>
      </c>
      <c r="J89" s="79" t="str">
        <f>IF(J12="","",J12)</f>
        <v>7. 4. 2025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40.05" customHeight="1">
      <c r="A91" s="38"/>
      <c r="B91" s="39"/>
      <c r="C91" s="32" t="s">
        <v>24</v>
      </c>
      <c r="D91" s="40"/>
      <c r="E91" s="40"/>
      <c r="F91" s="27" t="str">
        <f>E15</f>
        <v>ČZU v Praze, Kamýcká 129, 165 00 Praha - Suchdol</v>
      </c>
      <c r="G91" s="40"/>
      <c r="H91" s="40"/>
      <c r="I91" s="32" t="s">
        <v>30</v>
      </c>
      <c r="J91" s="36" t="str">
        <f>E21</f>
        <v xml:space="preserve">Ing. Radek Bláha K Horoměřicům 1117, 160 00 Praha </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118</v>
      </c>
      <c r="D94" s="176"/>
      <c r="E94" s="176"/>
      <c r="F94" s="176"/>
      <c r="G94" s="176"/>
      <c r="H94" s="176"/>
      <c r="I94" s="176"/>
      <c r="J94" s="177" t="s">
        <v>119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120</v>
      </c>
      <c r="D96" s="40"/>
      <c r="E96" s="40"/>
      <c r="F96" s="40"/>
      <c r="G96" s="40"/>
      <c r="H96" s="40"/>
      <c r="I96" s="40"/>
      <c r="J96" s="110">
        <f>J119</f>
        <v>0</v>
      </c>
      <c r="K96" s="40"/>
      <c r="L96" s="63"/>
      <c r="S96" s="38"/>
      <c r="T96" s="38"/>
      <c r="U96" s="38"/>
      <c r="V96" s="38"/>
      <c r="W96" s="38"/>
      <c r="X96" s="38"/>
      <c r="Y96" s="38"/>
      <c r="Z96" s="38"/>
      <c r="AA96" s="38"/>
      <c r="AB96" s="38"/>
      <c r="AC96" s="38"/>
      <c r="AD96" s="38"/>
      <c r="AE96" s="38"/>
      <c r="AU96" s="17" t="s">
        <v>121</v>
      </c>
    </row>
    <row r="97" s="9" customFormat="1" ht="24.96" customHeight="1">
      <c r="A97" s="9"/>
      <c r="B97" s="179"/>
      <c r="C97" s="180"/>
      <c r="D97" s="181" t="s">
        <v>1786</v>
      </c>
      <c r="E97" s="182"/>
      <c r="F97" s="182"/>
      <c r="G97" s="182"/>
      <c r="H97" s="182"/>
      <c r="I97" s="182"/>
      <c r="J97" s="183">
        <f>J120</f>
        <v>0</v>
      </c>
      <c r="K97" s="180"/>
      <c r="L97" s="184"/>
      <c r="S97" s="9"/>
      <c r="T97" s="9"/>
      <c r="U97" s="9"/>
      <c r="V97" s="9"/>
      <c r="W97" s="9"/>
      <c r="X97" s="9"/>
      <c r="Y97" s="9"/>
      <c r="Z97" s="9"/>
      <c r="AA97" s="9"/>
      <c r="AB97" s="9"/>
      <c r="AC97" s="9"/>
      <c r="AD97" s="9"/>
      <c r="AE97" s="9"/>
    </row>
    <row r="98" s="10" customFormat="1" ht="19.92" customHeight="1">
      <c r="A98" s="10"/>
      <c r="B98" s="185"/>
      <c r="C98" s="186"/>
      <c r="D98" s="187" t="s">
        <v>1787</v>
      </c>
      <c r="E98" s="188"/>
      <c r="F98" s="188"/>
      <c r="G98" s="188"/>
      <c r="H98" s="188"/>
      <c r="I98" s="188"/>
      <c r="J98" s="189">
        <f>J121</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1788</v>
      </c>
      <c r="E99" s="188"/>
      <c r="F99" s="188"/>
      <c r="G99" s="188"/>
      <c r="H99" s="188"/>
      <c r="I99" s="188"/>
      <c r="J99" s="189">
        <f>J124</f>
        <v>0</v>
      </c>
      <c r="K99" s="186"/>
      <c r="L99" s="190"/>
      <c r="S99" s="10"/>
      <c r="T99" s="10"/>
      <c r="U99" s="10"/>
      <c r="V99" s="10"/>
      <c r="W99" s="10"/>
      <c r="X99" s="10"/>
      <c r="Y99" s="10"/>
      <c r="Z99" s="10"/>
      <c r="AA99" s="10"/>
      <c r="AB99" s="10"/>
      <c r="AC99" s="10"/>
      <c r="AD99" s="10"/>
      <c r="AE99" s="10"/>
    </row>
    <row r="100" s="2" customFormat="1" ht="21.84" customHeight="1">
      <c r="A100" s="38"/>
      <c r="B100" s="39"/>
      <c r="C100" s="40"/>
      <c r="D100" s="40"/>
      <c r="E100" s="40"/>
      <c r="F100" s="40"/>
      <c r="G100" s="40"/>
      <c r="H100" s="40"/>
      <c r="I100" s="40"/>
      <c r="J100" s="40"/>
      <c r="K100" s="40"/>
      <c r="L100" s="63"/>
      <c r="S100" s="38"/>
      <c r="T100" s="38"/>
      <c r="U100" s="38"/>
      <c r="V100" s="38"/>
      <c r="W100" s="38"/>
      <c r="X100" s="38"/>
      <c r="Y100" s="38"/>
      <c r="Z100" s="38"/>
      <c r="AA100" s="38"/>
      <c r="AB100" s="38"/>
      <c r="AC100" s="38"/>
      <c r="AD100" s="38"/>
      <c r="AE100" s="38"/>
    </row>
    <row r="101" s="2" customFormat="1" ht="6.96" customHeight="1">
      <c r="A101" s="38"/>
      <c r="B101" s="66"/>
      <c r="C101" s="67"/>
      <c r="D101" s="67"/>
      <c r="E101" s="67"/>
      <c r="F101" s="67"/>
      <c r="G101" s="67"/>
      <c r="H101" s="67"/>
      <c r="I101" s="67"/>
      <c r="J101" s="67"/>
      <c r="K101" s="67"/>
      <c r="L101" s="63"/>
      <c r="S101" s="38"/>
      <c r="T101" s="38"/>
      <c r="U101" s="38"/>
      <c r="V101" s="38"/>
      <c r="W101" s="38"/>
      <c r="X101" s="38"/>
      <c r="Y101" s="38"/>
      <c r="Z101" s="38"/>
      <c r="AA101" s="38"/>
      <c r="AB101" s="38"/>
      <c r="AC101" s="38"/>
      <c r="AD101" s="38"/>
      <c r="AE101" s="38"/>
    </row>
    <row r="105" s="2" customFormat="1" ht="6.96" customHeight="1">
      <c r="A105" s="38"/>
      <c r="B105" s="68"/>
      <c r="C105" s="69"/>
      <c r="D105" s="69"/>
      <c r="E105" s="69"/>
      <c r="F105" s="69"/>
      <c r="G105" s="69"/>
      <c r="H105" s="69"/>
      <c r="I105" s="69"/>
      <c r="J105" s="69"/>
      <c r="K105" s="69"/>
      <c r="L105" s="63"/>
      <c r="S105" s="38"/>
      <c r="T105" s="38"/>
      <c r="U105" s="38"/>
      <c r="V105" s="38"/>
      <c r="W105" s="38"/>
      <c r="X105" s="38"/>
      <c r="Y105" s="38"/>
      <c r="Z105" s="38"/>
      <c r="AA105" s="38"/>
      <c r="AB105" s="38"/>
      <c r="AC105" s="38"/>
      <c r="AD105" s="38"/>
      <c r="AE105" s="38"/>
    </row>
    <row r="106" s="2" customFormat="1" ht="24.96" customHeight="1">
      <c r="A106" s="38"/>
      <c r="B106" s="39"/>
      <c r="C106" s="23" t="s">
        <v>144</v>
      </c>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6.96" customHeight="1">
      <c r="A107" s="38"/>
      <c r="B107" s="39"/>
      <c r="C107" s="40"/>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12" customHeight="1">
      <c r="A108" s="38"/>
      <c r="B108" s="39"/>
      <c r="C108" s="32" t="s">
        <v>16</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6.5" customHeight="1">
      <c r="A109" s="38"/>
      <c r="B109" s="39"/>
      <c r="C109" s="40"/>
      <c r="D109" s="40"/>
      <c r="E109" s="174" t="str">
        <f>E7</f>
        <v>Stavební úpravy objektu KTV ČZU v Praze</v>
      </c>
      <c r="F109" s="32"/>
      <c r="G109" s="32"/>
      <c r="H109" s="32"/>
      <c r="I109" s="40"/>
      <c r="J109" s="40"/>
      <c r="K109" s="40"/>
      <c r="L109" s="63"/>
      <c r="S109" s="38"/>
      <c r="T109" s="38"/>
      <c r="U109" s="38"/>
      <c r="V109" s="38"/>
      <c r="W109" s="38"/>
      <c r="X109" s="38"/>
      <c r="Y109" s="38"/>
      <c r="Z109" s="38"/>
      <c r="AA109" s="38"/>
      <c r="AB109" s="38"/>
      <c r="AC109" s="38"/>
      <c r="AD109" s="38"/>
      <c r="AE109" s="38"/>
    </row>
    <row r="110" s="2" customFormat="1" ht="12" customHeight="1">
      <c r="A110" s="38"/>
      <c r="B110" s="39"/>
      <c r="C110" s="32" t="s">
        <v>115</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6.5" customHeight="1">
      <c r="A111" s="38"/>
      <c r="B111" s="39"/>
      <c r="C111" s="40"/>
      <c r="D111" s="40"/>
      <c r="E111" s="76" t="str">
        <f>E9</f>
        <v>10 - Vedlejší rozpočtové náklady stavby</v>
      </c>
      <c r="F111" s="40"/>
      <c r="G111" s="40"/>
      <c r="H111" s="40"/>
      <c r="I111" s="40"/>
      <c r="J111" s="40"/>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20</v>
      </c>
      <c r="D113" s="40"/>
      <c r="E113" s="40"/>
      <c r="F113" s="27" t="str">
        <f>F12</f>
        <v>Kamýcká 1275,165 00 Praha - Suchdol</v>
      </c>
      <c r="G113" s="40"/>
      <c r="H113" s="40"/>
      <c r="I113" s="32" t="s">
        <v>22</v>
      </c>
      <c r="J113" s="79" t="str">
        <f>IF(J12="","",J12)</f>
        <v>7. 4. 2025</v>
      </c>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40.05" customHeight="1">
      <c r="A115" s="38"/>
      <c r="B115" s="39"/>
      <c r="C115" s="32" t="s">
        <v>24</v>
      </c>
      <c r="D115" s="40"/>
      <c r="E115" s="40"/>
      <c r="F115" s="27" t="str">
        <f>E15</f>
        <v>ČZU v Praze, Kamýcká 129, 165 00 Praha - Suchdol</v>
      </c>
      <c r="G115" s="40"/>
      <c r="H115" s="40"/>
      <c r="I115" s="32" t="s">
        <v>30</v>
      </c>
      <c r="J115" s="36" t="str">
        <f>E21</f>
        <v xml:space="preserve">Ing. Radek Bláha K Horoměřicům 1117, 160 00 Praha </v>
      </c>
      <c r="K115" s="40"/>
      <c r="L115" s="63"/>
      <c r="S115" s="38"/>
      <c r="T115" s="38"/>
      <c r="U115" s="38"/>
      <c r="V115" s="38"/>
      <c r="W115" s="38"/>
      <c r="X115" s="38"/>
      <c r="Y115" s="38"/>
      <c r="Z115" s="38"/>
      <c r="AA115" s="38"/>
      <c r="AB115" s="38"/>
      <c r="AC115" s="38"/>
      <c r="AD115" s="38"/>
      <c r="AE115" s="38"/>
    </row>
    <row r="116" s="2" customFormat="1" ht="15.15" customHeight="1">
      <c r="A116" s="38"/>
      <c r="B116" s="39"/>
      <c r="C116" s="32" t="s">
        <v>28</v>
      </c>
      <c r="D116" s="40"/>
      <c r="E116" s="40"/>
      <c r="F116" s="27" t="str">
        <f>IF(E18="","",E18)</f>
        <v>Vyplň údaj</v>
      </c>
      <c r="G116" s="40"/>
      <c r="H116" s="40"/>
      <c r="I116" s="32" t="s">
        <v>33</v>
      </c>
      <c r="J116" s="36" t="str">
        <f>E24</f>
        <v xml:space="preserve"> </v>
      </c>
      <c r="K116" s="40"/>
      <c r="L116" s="63"/>
      <c r="S116" s="38"/>
      <c r="T116" s="38"/>
      <c r="U116" s="38"/>
      <c r="V116" s="38"/>
      <c r="W116" s="38"/>
      <c r="X116" s="38"/>
      <c r="Y116" s="38"/>
      <c r="Z116" s="38"/>
      <c r="AA116" s="38"/>
      <c r="AB116" s="38"/>
      <c r="AC116" s="38"/>
      <c r="AD116" s="38"/>
      <c r="AE116" s="38"/>
    </row>
    <row r="117" s="2" customFormat="1" ht="10.32"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11" customFormat="1" ht="29.28" customHeight="1">
      <c r="A118" s="191"/>
      <c r="B118" s="192"/>
      <c r="C118" s="193" t="s">
        <v>145</v>
      </c>
      <c r="D118" s="194" t="s">
        <v>61</v>
      </c>
      <c r="E118" s="194" t="s">
        <v>57</v>
      </c>
      <c r="F118" s="194" t="s">
        <v>58</v>
      </c>
      <c r="G118" s="194" t="s">
        <v>146</v>
      </c>
      <c r="H118" s="194" t="s">
        <v>147</v>
      </c>
      <c r="I118" s="194" t="s">
        <v>148</v>
      </c>
      <c r="J118" s="194" t="s">
        <v>119</v>
      </c>
      <c r="K118" s="195" t="s">
        <v>149</v>
      </c>
      <c r="L118" s="196"/>
      <c r="M118" s="100" t="s">
        <v>1</v>
      </c>
      <c r="N118" s="101" t="s">
        <v>40</v>
      </c>
      <c r="O118" s="101" t="s">
        <v>150</v>
      </c>
      <c r="P118" s="101" t="s">
        <v>151</v>
      </c>
      <c r="Q118" s="101" t="s">
        <v>152</v>
      </c>
      <c r="R118" s="101" t="s">
        <v>153</v>
      </c>
      <c r="S118" s="101" t="s">
        <v>154</v>
      </c>
      <c r="T118" s="102" t="s">
        <v>155</v>
      </c>
      <c r="U118" s="191"/>
      <c r="V118" s="191"/>
      <c r="W118" s="191"/>
      <c r="X118" s="191"/>
      <c r="Y118" s="191"/>
      <c r="Z118" s="191"/>
      <c r="AA118" s="191"/>
      <c r="AB118" s="191"/>
      <c r="AC118" s="191"/>
      <c r="AD118" s="191"/>
      <c r="AE118" s="191"/>
    </row>
    <row r="119" s="2" customFormat="1" ht="22.8" customHeight="1">
      <c r="A119" s="38"/>
      <c r="B119" s="39"/>
      <c r="C119" s="107" t="s">
        <v>156</v>
      </c>
      <c r="D119" s="40"/>
      <c r="E119" s="40"/>
      <c r="F119" s="40"/>
      <c r="G119" s="40"/>
      <c r="H119" s="40"/>
      <c r="I119" s="40"/>
      <c r="J119" s="197">
        <f>BK119</f>
        <v>0</v>
      </c>
      <c r="K119" s="40"/>
      <c r="L119" s="44"/>
      <c r="M119" s="103"/>
      <c r="N119" s="198"/>
      <c r="O119" s="104"/>
      <c r="P119" s="199">
        <f>P120</f>
        <v>0</v>
      </c>
      <c r="Q119" s="104"/>
      <c r="R119" s="199">
        <f>R120</f>
        <v>0</v>
      </c>
      <c r="S119" s="104"/>
      <c r="T119" s="200">
        <f>T120</f>
        <v>0</v>
      </c>
      <c r="U119" s="38"/>
      <c r="V119" s="38"/>
      <c r="W119" s="38"/>
      <c r="X119" s="38"/>
      <c r="Y119" s="38"/>
      <c r="Z119" s="38"/>
      <c r="AA119" s="38"/>
      <c r="AB119" s="38"/>
      <c r="AC119" s="38"/>
      <c r="AD119" s="38"/>
      <c r="AE119" s="38"/>
      <c r="AT119" s="17" t="s">
        <v>75</v>
      </c>
      <c r="AU119" s="17" t="s">
        <v>121</v>
      </c>
      <c r="BK119" s="201">
        <f>BK120</f>
        <v>0</v>
      </c>
    </row>
    <row r="120" s="12" customFormat="1" ht="25.92" customHeight="1">
      <c r="A120" s="12"/>
      <c r="B120" s="202"/>
      <c r="C120" s="203"/>
      <c r="D120" s="204" t="s">
        <v>75</v>
      </c>
      <c r="E120" s="205" t="s">
        <v>1789</v>
      </c>
      <c r="F120" s="205" t="s">
        <v>1790</v>
      </c>
      <c r="G120" s="203"/>
      <c r="H120" s="203"/>
      <c r="I120" s="206"/>
      <c r="J120" s="207">
        <f>BK120</f>
        <v>0</v>
      </c>
      <c r="K120" s="203"/>
      <c r="L120" s="208"/>
      <c r="M120" s="209"/>
      <c r="N120" s="210"/>
      <c r="O120" s="210"/>
      <c r="P120" s="211">
        <f>P121+P124</f>
        <v>0</v>
      </c>
      <c r="Q120" s="210"/>
      <c r="R120" s="211">
        <f>R121+R124</f>
        <v>0</v>
      </c>
      <c r="S120" s="210"/>
      <c r="T120" s="212">
        <f>T121+T124</f>
        <v>0</v>
      </c>
      <c r="U120" s="12"/>
      <c r="V120" s="12"/>
      <c r="W120" s="12"/>
      <c r="X120" s="12"/>
      <c r="Y120" s="12"/>
      <c r="Z120" s="12"/>
      <c r="AA120" s="12"/>
      <c r="AB120" s="12"/>
      <c r="AC120" s="12"/>
      <c r="AD120" s="12"/>
      <c r="AE120" s="12"/>
      <c r="AR120" s="213" t="s">
        <v>181</v>
      </c>
      <c r="AT120" s="214" t="s">
        <v>75</v>
      </c>
      <c r="AU120" s="214" t="s">
        <v>76</v>
      </c>
      <c r="AY120" s="213" t="s">
        <v>159</v>
      </c>
      <c r="BK120" s="215">
        <f>BK121+BK124</f>
        <v>0</v>
      </c>
    </row>
    <row r="121" s="12" customFormat="1" ht="22.8" customHeight="1">
      <c r="A121" s="12"/>
      <c r="B121" s="202"/>
      <c r="C121" s="203"/>
      <c r="D121" s="204" t="s">
        <v>75</v>
      </c>
      <c r="E121" s="216" t="s">
        <v>1791</v>
      </c>
      <c r="F121" s="216" t="s">
        <v>1792</v>
      </c>
      <c r="G121" s="203"/>
      <c r="H121" s="203"/>
      <c r="I121" s="206"/>
      <c r="J121" s="217">
        <f>BK121</f>
        <v>0</v>
      </c>
      <c r="K121" s="203"/>
      <c r="L121" s="208"/>
      <c r="M121" s="209"/>
      <c r="N121" s="210"/>
      <c r="O121" s="210"/>
      <c r="P121" s="211">
        <f>SUM(P122:P123)</f>
        <v>0</v>
      </c>
      <c r="Q121" s="210"/>
      <c r="R121" s="211">
        <f>SUM(R122:R123)</f>
        <v>0</v>
      </c>
      <c r="S121" s="210"/>
      <c r="T121" s="212">
        <f>SUM(T122:T123)</f>
        <v>0</v>
      </c>
      <c r="U121" s="12"/>
      <c r="V121" s="12"/>
      <c r="W121" s="12"/>
      <c r="X121" s="12"/>
      <c r="Y121" s="12"/>
      <c r="Z121" s="12"/>
      <c r="AA121" s="12"/>
      <c r="AB121" s="12"/>
      <c r="AC121" s="12"/>
      <c r="AD121" s="12"/>
      <c r="AE121" s="12"/>
      <c r="AR121" s="213" t="s">
        <v>181</v>
      </c>
      <c r="AT121" s="214" t="s">
        <v>75</v>
      </c>
      <c r="AU121" s="214" t="s">
        <v>84</v>
      </c>
      <c r="AY121" s="213" t="s">
        <v>159</v>
      </c>
      <c r="BK121" s="215">
        <f>SUM(BK122:BK123)</f>
        <v>0</v>
      </c>
    </row>
    <row r="122" s="2" customFormat="1" ht="55.5" customHeight="1">
      <c r="A122" s="38"/>
      <c r="B122" s="39"/>
      <c r="C122" s="218" t="s">
        <v>84</v>
      </c>
      <c r="D122" s="218" t="s">
        <v>161</v>
      </c>
      <c r="E122" s="219" t="s">
        <v>1793</v>
      </c>
      <c r="F122" s="220" t="s">
        <v>1794</v>
      </c>
      <c r="G122" s="221" t="s">
        <v>1795</v>
      </c>
      <c r="H122" s="222">
        <v>1</v>
      </c>
      <c r="I122" s="223"/>
      <c r="J122" s="224">
        <f>ROUND(I122*H122,2)</f>
        <v>0</v>
      </c>
      <c r="K122" s="220" t="s">
        <v>1</v>
      </c>
      <c r="L122" s="44"/>
      <c r="M122" s="225" t="s">
        <v>1</v>
      </c>
      <c r="N122" s="226" t="s">
        <v>41</v>
      </c>
      <c r="O122" s="91"/>
      <c r="P122" s="227">
        <f>O122*H122</f>
        <v>0</v>
      </c>
      <c r="Q122" s="227">
        <v>0</v>
      </c>
      <c r="R122" s="227">
        <f>Q122*H122</f>
        <v>0</v>
      </c>
      <c r="S122" s="227">
        <v>0</v>
      </c>
      <c r="T122" s="228">
        <f>S122*H122</f>
        <v>0</v>
      </c>
      <c r="U122" s="38"/>
      <c r="V122" s="38"/>
      <c r="W122" s="38"/>
      <c r="X122" s="38"/>
      <c r="Y122" s="38"/>
      <c r="Z122" s="38"/>
      <c r="AA122" s="38"/>
      <c r="AB122" s="38"/>
      <c r="AC122" s="38"/>
      <c r="AD122" s="38"/>
      <c r="AE122" s="38"/>
      <c r="AR122" s="229" t="s">
        <v>1796</v>
      </c>
      <c r="AT122" s="229" t="s">
        <v>161</v>
      </c>
      <c r="AU122" s="229" t="s">
        <v>86</v>
      </c>
      <c r="AY122" s="17" t="s">
        <v>159</v>
      </c>
      <c r="BE122" s="230">
        <f>IF(N122="základní",J122,0)</f>
        <v>0</v>
      </c>
      <c r="BF122" s="230">
        <f>IF(N122="snížená",J122,0)</f>
        <v>0</v>
      </c>
      <c r="BG122" s="230">
        <f>IF(N122="zákl. přenesená",J122,0)</f>
        <v>0</v>
      </c>
      <c r="BH122" s="230">
        <f>IF(N122="sníž. přenesená",J122,0)</f>
        <v>0</v>
      </c>
      <c r="BI122" s="230">
        <f>IF(N122="nulová",J122,0)</f>
        <v>0</v>
      </c>
      <c r="BJ122" s="17" t="s">
        <v>84</v>
      </c>
      <c r="BK122" s="230">
        <f>ROUND(I122*H122,2)</f>
        <v>0</v>
      </c>
      <c r="BL122" s="17" t="s">
        <v>1796</v>
      </c>
      <c r="BM122" s="229" t="s">
        <v>1797</v>
      </c>
    </row>
    <row r="123" s="2" customFormat="1" ht="16.5" customHeight="1">
      <c r="A123" s="38"/>
      <c r="B123" s="39"/>
      <c r="C123" s="218" t="s">
        <v>86</v>
      </c>
      <c r="D123" s="218" t="s">
        <v>161</v>
      </c>
      <c r="E123" s="219" t="s">
        <v>1798</v>
      </c>
      <c r="F123" s="220" t="s">
        <v>1799</v>
      </c>
      <c r="G123" s="221" t="s">
        <v>1795</v>
      </c>
      <c r="H123" s="222">
        <v>1</v>
      </c>
      <c r="I123" s="223"/>
      <c r="J123" s="224">
        <f>ROUND(I123*H123,2)</f>
        <v>0</v>
      </c>
      <c r="K123" s="220" t="s">
        <v>1</v>
      </c>
      <c r="L123" s="44"/>
      <c r="M123" s="225" t="s">
        <v>1</v>
      </c>
      <c r="N123" s="226" t="s">
        <v>41</v>
      </c>
      <c r="O123" s="91"/>
      <c r="P123" s="227">
        <f>O123*H123</f>
        <v>0</v>
      </c>
      <c r="Q123" s="227">
        <v>0</v>
      </c>
      <c r="R123" s="227">
        <f>Q123*H123</f>
        <v>0</v>
      </c>
      <c r="S123" s="227">
        <v>0</v>
      </c>
      <c r="T123" s="228">
        <f>S123*H123</f>
        <v>0</v>
      </c>
      <c r="U123" s="38"/>
      <c r="V123" s="38"/>
      <c r="W123" s="38"/>
      <c r="X123" s="38"/>
      <c r="Y123" s="38"/>
      <c r="Z123" s="38"/>
      <c r="AA123" s="38"/>
      <c r="AB123" s="38"/>
      <c r="AC123" s="38"/>
      <c r="AD123" s="38"/>
      <c r="AE123" s="38"/>
      <c r="AR123" s="229" t="s">
        <v>1796</v>
      </c>
      <c r="AT123" s="229" t="s">
        <v>161</v>
      </c>
      <c r="AU123" s="229" t="s">
        <v>86</v>
      </c>
      <c r="AY123" s="17" t="s">
        <v>159</v>
      </c>
      <c r="BE123" s="230">
        <f>IF(N123="základní",J123,0)</f>
        <v>0</v>
      </c>
      <c r="BF123" s="230">
        <f>IF(N123="snížená",J123,0)</f>
        <v>0</v>
      </c>
      <c r="BG123" s="230">
        <f>IF(N123="zákl. přenesená",J123,0)</f>
        <v>0</v>
      </c>
      <c r="BH123" s="230">
        <f>IF(N123="sníž. přenesená",J123,0)</f>
        <v>0</v>
      </c>
      <c r="BI123" s="230">
        <f>IF(N123="nulová",J123,0)</f>
        <v>0</v>
      </c>
      <c r="BJ123" s="17" t="s">
        <v>84</v>
      </c>
      <c r="BK123" s="230">
        <f>ROUND(I123*H123,2)</f>
        <v>0</v>
      </c>
      <c r="BL123" s="17" t="s">
        <v>1796</v>
      </c>
      <c r="BM123" s="229" t="s">
        <v>1800</v>
      </c>
    </row>
    <row r="124" s="12" customFormat="1" ht="22.8" customHeight="1">
      <c r="A124" s="12"/>
      <c r="B124" s="202"/>
      <c r="C124" s="203"/>
      <c r="D124" s="204" t="s">
        <v>75</v>
      </c>
      <c r="E124" s="216" t="s">
        <v>1801</v>
      </c>
      <c r="F124" s="216" t="s">
        <v>1802</v>
      </c>
      <c r="G124" s="203"/>
      <c r="H124" s="203"/>
      <c r="I124" s="206"/>
      <c r="J124" s="217">
        <f>BK124</f>
        <v>0</v>
      </c>
      <c r="K124" s="203"/>
      <c r="L124" s="208"/>
      <c r="M124" s="209"/>
      <c r="N124" s="210"/>
      <c r="O124" s="210"/>
      <c r="P124" s="211">
        <f>SUM(P125:P126)</f>
        <v>0</v>
      </c>
      <c r="Q124" s="210"/>
      <c r="R124" s="211">
        <f>SUM(R125:R126)</f>
        <v>0</v>
      </c>
      <c r="S124" s="210"/>
      <c r="T124" s="212">
        <f>SUM(T125:T126)</f>
        <v>0</v>
      </c>
      <c r="U124" s="12"/>
      <c r="V124" s="12"/>
      <c r="W124" s="12"/>
      <c r="X124" s="12"/>
      <c r="Y124" s="12"/>
      <c r="Z124" s="12"/>
      <c r="AA124" s="12"/>
      <c r="AB124" s="12"/>
      <c r="AC124" s="12"/>
      <c r="AD124" s="12"/>
      <c r="AE124" s="12"/>
      <c r="AR124" s="213" t="s">
        <v>181</v>
      </c>
      <c r="AT124" s="214" t="s">
        <v>75</v>
      </c>
      <c r="AU124" s="214" t="s">
        <v>84</v>
      </c>
      <c r="AY124" s="213" t="s">
        <v>159</v>
      </c>
      <c r="BK124" s="215">
        <f>SUM(BK125:BK126)</f>
        <v>0</v>
      </c>
    </row>
    <row r="125" s="2" customFormat="1" ht="33" customHeight="1">
      <c r="A125" s="38"/>
      <c r="B125" s="39"/>
      <c r="C125" s="218" t="s">
        <v>172</v>
      </c>
      <c r="D125" s="218" t="s">
        <v>161</v>
      </c>
      <c r="E125" s="219" t="s">
        <v>1803</v>
      </c>
      <c r="F125" s="220" t="s">
        <v>1804</v>
      </c>
      <c r="G125" s="221" t="s">
        <v>558</v>
      </c>
      <c r="H125" s="222">
        <v>1</v>
      </c>
      <c r="I125" s="223"/>
      <c r="J125" s="224">
        <f>ROUND(I125*H125,2)</f>
        <v>0</v>
      </c>
      <c r="K125" s="220" t="s">
        <v>1</v>
      </c>
      <c r="L125" s="44"/>
      <c r="M125" s="225" t="s">
        <v>1</v>
      </c>
      <c r="N125" s="226" t="s">
        <v>41</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1796</v>
      </c>
      <c r="AT125" s="229" t="s">
        <v>161</v>
      </c>
      <c r="AU125" s="229" t="s">
        <v>86</v>
      </c>
      <c r="AY125" s="17" t="s">
        <v>159</v>
      </c>
      <c r="BE125" s="230">
        <f>IF(N125="základní",J125,0)</f>
        <v>0</v>
      </c>
      <c r="BF125" s="230">
        <f>IF(N125="snížená",J125,0)</f>
        <v>0</v>
      </c>
      <c r="BG125" s="230">
        <f>IF(N125="zákl. přenesená",J125,0)</f>
        <v>0</v>
      </c>
      <c r="BH125" s="230">
        <f>IF(N125="sníž. přenesená",J125,0)</f>
        <v>0</v>
      </c>
      <c r="BI125" s="230">
        <f>IF(N125="nulová",J125,0)</f>
        <v>0</v>
      </c>
      <c r="BJ125" s="17" t="s">
        <v>84</v>
      </c>
      <c r="BK125" s="230">
        <f>ROUND(I125*H125,2)</f>
        <v>0</v>
      </c>
      <c r="BL125" s="17" t="s">
        <v>1796</v>
      </c>
      <c r="BM125" s="229" t="s">
        <v>1805</v>
      </c>
    </row>
    <row r="126" s="2" customFormat="1" ht="37.8" customHeight="1">
      <c r="A126" s="38"/>
      <c r="B126" s="39"/>
      <c r="C126" s="218" t="s">
        <v>166</v>
      </c>
      <c r="D126" s="218" t="s">
        <v>161</v>
      </c>
      <c r="E126" s="219" t="s">
        <v>1806</v>
      </c>
      <c r="F126" s="220" t="s">
        <v>1807</v>
      </c>
      <c r="G126" s="221" t="s">
        <v>558</v>
      </c>
      <c r="H126" s="222">
        <v>1</v>
      </c>
      <c r="I126" s="223"/>
      <c r="J126" s="224">
        <f>ROUND(I126*H126,2)</f>
        <v>0</v>
      </c>
      <c r="K126" s="220" t="s">
        <v>1</v>
      </c>
      <c r="L126" s="44"/>
      <c r="M126" s="278" t="s">
        <v>1</v>
      </c>
      <c r="N126" s="279" t="s">
        <v>41</v>
      </c>
      <c r="O126" s="280"/>
      <c r="P126" s="281">
        <f>O126*H126</f>
        <v>0</v>
      </c>
      <c r="Q126" s="281">
        <v>0</v>
      </c>
      <c r="R126" s="281">
        <f>Q126*H126</f>
        <v>0</v>
      </c>
      <c r="S126" s="281">
        <v>0</v>
      </c>
      <c r="T126" s="282">
        <f>S126*H126</f>
        <v>0</v>
      </c>
      <c r="U126" s="38"/>
      <c r="V126" s="38"/>
      <c r="W126" s="38"/>
      <c r="X126" s="38"/>
      <c r="Y126" s="38"/>
      <c r="Z126" s="38"/>
      <c r="AA126" s="38"/>
      <c r="AB126" s="38"/>
      <c r="AC126" s="38"/>
      <c r="AD126" s="38"/>
      <c r="AE126" s="38"/>
      <c r="AR126" s="229" t="s">
        <v>1796</v>
      </c>
      <c r="AT126" s="229" t="s">
        <v>161</v>
      </c>
      <c r="AU126" s="229" t="s">
        <v>86</v>
      </c>
      <c r="AY126" s="17" t="s">
        <v>159</v>
      </c>
      <c r="BE126" s="230">
        <f>IF(N126="základní",J126,0)</f>
        <v>0</v>
      </c>
      <c r="BF126" s="230">
        <f>IF(N126="snížená",J126,0)</f>
        <v>0</v>
      </c>
      <c r="BG126" s="230">
        <f>IF(N126="zákl. přenesená",J126,0)</f>
        <v>0</v>
      </c>
      <c r="BH126" s="230">
        <f>IF(N126="sníž. přenesená",J126,0)</f>
        <v>0</v>
      </c>
      <c r="BI126" s="230">
        <f>IF(N126="nulová",J126,0)</f>
        <v>0</v>
      </c>
      <c r="BJ126" s="17" t="s">
        <v>84</v>
      </c>
      <c r="BK126" s="230">
        <f>ROUND(I126*H126,2)</f>
        <v>0</v>
      </c>
      <c r="BL126" s="17" t="s">
        <v>1796</v>
      </c>
      <c r="BM126" s="229" t="s">
        <v>1808</v>
      </c>
    </row>
    <row r="127" s="2" customFormat="1" ht="6.96" customHeight="1">
      <c r="A127" s="38"/>
      <c r="B127" s="66"/>
      <c r="C127" s="67"/>
      <c r="D127" s="67"/>
      <c r="E127" s="67"/>
      <c r="F127" s="67"/>
      <c r="G127" s="67"/>
      <c r="H127" s="67"/>
      <c r="I127" s="67"/>
      <c r="J127" s="67"/>
      <c r="K127" s="67"/>
      <c r="L127" s="44"/>
      <c r="M127" s="38"/>
      <c r="O127" s="38"/>
      <c r="P127" s="38"/>
      <c r="Q127" s="38"/>
      <c r="R127" s="38"/>
      <c r="S127" s="38"/>
      <c r="T127" s="38"/>
      <c r="U127" s="38"/>
      <c r="V127" s="38"/>
      <c r="W127" s="38"/>
      <c r="X127" s="38"/>
      <c r="Y127" s="38"/>
      <c r="Z127" s="38"/>
      <c r="AA127" s="38"/>
      <c r="AB127" s="38"/>
      <c r="AC127" s="38"/>
      <c r="AD127" s="38"/>
      <c r="AE127" s="38"/>
    </row>
  </sheetData>
  <sheetProtection sheet="1" autoFilter="0" formatColumns="0" formatRows="0" objects="1" scenarios="1" spinCount="100000" saltValue="q2JLtJEhrCLHeg+7Dnw5kLwDsXHyOCv5lbvcB+ULoGJBVlUM90BvI+Vq3HU/NRKbmw+bQMwJCSVFogyHrxzcIQ==" hashValue="MrQy5KRu5YWE3vqz2ONorIzlFY9f8or49Kw+FNA2fxQp9t6/LO18/94XtREoqSS7XZuf+tRFsZWGObbyi0ixdw==" algorithmName="SHA-512" password="CC35"/>
  <autoFilter ref="C118:K126"/>
  <mergeCells count="9">
    <mergeCell ref="E7:H7"/>
    <mergeCell ref="E9:H9"/>
    <mergeCell ref="E18:H18"/>
    <mergeCell ref="E27:H27"/>
    <mergeCell ref="E85:H85"/>
    <mergeCell ref="E87:H87"/>
    <mergeCell ref="E109:H109"/>
    <mergeCell ref="E111:H11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85</v>
      </c>
    </row>
    <row r="3" s="1" customFormat="1" ht="6.96" customHeight="1">
      <c r="B3" s="136"/>
      <c r="C3" s="137"/>
      <c r="D3" s="137"/>
      <c r="E3" s="137"/>
      <c r="F3" s="137"/>
      <c r="G3" s="137"/>
      <c r="H3" s="137"/>
      <c r="I3" s="137"/>
      <c r="J3" s="137"/>
      <c r="K3" s="137"/>
      <c r="L3" s="20"/>
      <c r="AT3" s="17" t="s">
        <v>86</v>
      </c>
    </row>
    <row r="4" s="1" customFormat="1" ht="24.96" customHeight="1">
      <c r="B4" s="20"/>
      <c r="D4" s="138" t="s">
        <v>114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Stavební úpravy objektu KTV ČZU v Praze</v>
      </c>
      <c r="F7" s="140"/>
      <c r="G7" s="140"/>
      <c r="H7" s="140"/>
      <c r="L7" s="20"/>
    </row>
    <row r="8" s="2" customFormat="1" ht="12" customHeight="1">
      <c r="A8" s="38"/>
      <c r="B8" s="44"/>
      <c r="C8" s="38"/>
      <c r="D8" s="140" t="s">
        <v>115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116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7. 4. 2025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27</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ROUND(J138,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ROUND((SUM(BE138:BE406)),  2)</f>
        <v>0</v>
      </c>
      <c r="G33" s="38"/>
      <c r="H33" s="38"/>
      <c r="I33" s="155">
        <v>0.20999999999999999</v>
      </c>
      <c r="J33" s="154">
        <f>ROUND(((SUM(BE138:BE406))*I33),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ROUND((SUM(BF138:BF406)),  2)</f>
        <v>0</v>
      </c>
      <c r="G34" s="38"/>
      <c r="H34" s="38"/>
      <c r="I34" s="155">
        <v>0.12</v>
      </c>
      <c r="J34" s="154">
        <f>ROUND(((SUM(BF138:BF406))*I34),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ROUND((SUM(BG138:BG406)),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ROUND((SUM(BH138:BH406)),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ROUND((SUM(BI138:BI406)),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Stavební úpravy objektu KTV ČZU v Praze</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01 - Architektonicko stavební a konstrukční řešení</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Kamýcká 1275,165 00 Praha - Suchdol</v>
      </c>
      <c r="G89" s="40"/>
      <c r="H89" s="40"/>
      <c r="I89" s="32" t="s">
        <v>22</v>
      </c>
      <c r="J89" s="79" t="str">
        <f>IF(J12="","",J12)</f>
        <v>7. 4. 2025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40.05" customHeight="1">
      <c r="A91" s="38"/>
      <c r="B91" s="39"/>
      <c r="C91" s="32" t="s">
        <v>24</v>
      </c>
      <c r="D91" s="40"/>
      <c r="E91" s="40"/>
      <c r="F91" s="27" t="str">
        <f>E15</f>
        <v>ČZU v Praze, Kamýcká 129, 165 00 Praha - Suchdol</v>
      </c>
      <c r="G91" s="40"/>
      <c r="H91" s="40"/>
      <c r="I91" s="32" t="s">
        <v>30</v>
      </c>
      <c r="J91" s="36" t="str">
        <f>E21</f>
        <v xml:space="preserve">Ing. Radek Bláha K Horoměřicům 1117, 160 00 Praha </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118</v>
      </c>
      <c r="D94" s="176"/>
      <c r="E94" s="176"/>
      <c r="F94" s="176"/>
      <c r="G94" s="176"/>
      <c r="H94" s="176"/>
      <c r="I94" s="176"/>
      <c r="J94" s="177" t="s">
        <v>119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120</v>
      </c>
      <c r="D96" s="40"/>
      <c r="E96" s="40"/>
      <c r="F96" s="40"/>
      <c r="G96" s="40"/>
      <c r="H96" s="40"/>
      <c r="I96" s="40"/>
      <c r="J96" s="110">
        <f>J138</f>
        <v>0</v>
      </c>
      <c r="K96" s="40"/>
      <c r="L96" s="63"/>
      <c r="S96" s="38"/>
      <c r="T96" s="38"/>
      <c r="U96" s="38"/>
      <c r="V96" s="38"/>
      <c r="W96" s="38"/>
      <c r="X96" s="38"/>
      <c r="Y96" s="38"/>
      <c r="Z96" s="38"/>
      <c r="AA96" s="38"/>
      <c r="AB96" s="38"/>
      <c r="AC96" s="38"/>
      <c r="AD96" s="38"/>
      <c r="AE96" s="38"/>
      <c r="AU96" s="17" t="s">
        <v>121</v>
      </c>
    </row>
    <row r="97" s="9" customFormat="1" ht="24.96" customHeight="1">
      <c r="A97" s="9"/>
      <c r="B97" s="179"/>
      <c r="C97" s="180"/>
      <c r="D97" s="181" t="s">
        <v>122</v>
      </c>
      <c r="E97" s="182"/>
      <c r="F97" s="182"/>
      <c r="G97" s="182"/>
      <c r="H97" s="182"/>
      <c r="I97" s="182"/>
      <c r="J97" s="183">
        <f>J139</f>
        <v>0</v>
      </c>
      <c r="K97" s="180"/>
      <c r="L97" s="184"/>
      <c r="S97" s="9"/>
      <c r="T97" s="9"/>
      <c r="U97" s="9"/>
      <c r="V97" s="9"/>
      <c r="W97" s="9"/>
      <c r="X97" s="9"/>
      <c r="Y97" s="9"/>
      <c r="Z97" s="9"/>
      <c r="AA97" s="9"/>
      <c r="AB97" s="9"/>
      <c r="AC97" s="9"/>
      <c r="AD97" s="9"/>
      <c r="AE97" s="9"/>
    </row>
    <row r="98" s="10" customFormat="1" ht="19.92" customHeight="1">
      <c r="A98" s="10"/>
      <c r="B98" s="185"/>
      <c r="C98" s="186"/>
      <c r="D98" s="187" t="s">
        <v>123</v>
      </c>
      <c r="E98" s="188"/>
      <c r="F98" s="188"/>
      <c r="G98" s="188"/>
      <c r="H98" s="188"/>
      <c r="I98" s="188"/>
      <c r="J98" s="189">
        <f>J140</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124</v>
      </c>
      <c r="E99" s="188"/>
      <c r="F99" s="188"/>
      <c r="G99" s="188"/>
      <c r="H99" s="188"/>
      <c r="I99" s="188"/>
      <c r="J99" s="189">
        <f>J143</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125</v>
      </c>
      <c r="E100" s="188"/>
      <c r="F100" s="188"/>
      <c r="G100" s="188"/>
      <c r="H100" s="188"/>
      <c r="I100" s="188"/>
      <c r="J100" s="189">
        <f>J146</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126</v>
      </c>
      <c r="E101" s="188"/>
      <c r="F101" s="188"/>
      <c r="G101" s="188"/>
      <c r="H101" s="188"/>
      <c r="I101" s="188"/>
      <c r="J101" s="189">
        <f>J155</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127</v>
      </c>
      <c r="E102" s="188"/>
      <c r="F102" s="188"/>
      <c r="G102" s="188"/>
      <c r="H102" s="188"/>
      <c r="I102" s="188"/>
      <c r="J102" s="189">
        <f>J157</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128</v>
      </c>
      <c r="E103" s="188"/>
      <c r="F103" s="188"/>
      <c r="G103" s="188"/>
      <c r="H103" s="188"/>
      <c r="I103" s="188"/>
      <c r="J103" s="189">
        <f>J185</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129</v>
      </c>
      <c r="E104" s="188"/>
      <c r="F104" s="188"/>
      <c r="G104" s="188"/>
      <c r="H104" s="188"/>
      <c r="I104" s="188"/>
      <c r="J104" s="189">
        <f>J221</f>
        <v>0</v>
      </c>
      <c r="K104" s="186"/>
      <c r="L104" s="190"/>
      <c r="S104" s="10"/>
      <c r="T104" s="10"/>
      <c r="U104" s="10"/>
      <c r="V104" s="10"/>
      <c r="W104" s="10"/>
      <c r="X104" s="10"/>
      <c r="Y104" s="10"/>
      <c r="Z104" s="10"/>
      <c r="AA104" s="10"/>
      <c r="AB104" s="10"/>
      <c r="AC104" s="10"/>
      <c r="AD104" s="10"/>
      <c r="AE104" s="10"/>
    </row>
    <row r="105" s="10" customFormat="1" ht="19.92" customHeight="1">
      <c r="A105" s="10"/>
      <c r="B105" s="185"/>
      <c r="C105" s="186"/>
      <c r="D105" s="187" t="s">
        <v>130</v>
      </c>
      <c r="E105" s="188"/>
      <c r="F105" s="188"/>
      <c r="G105" s="188"/>
      <c r="H105" s="188"/>
      <c r="I105" s="188"/>
      <c r="J105" s="189">
        <f>J227</f>
        <v>0</v>
      </c>
      <c r="K105" s="186"/>
      <c r="L105" s="190"/>
      <c r="S105" s="10"/>
      <c r="T105" s="10"/>
      <c r="U105" s="10"/>
      <c r="V105" s="10"/>
      <c r="W105" s="10"/>
      <c r="X105" s="10"/>
      <c r="Y105" s="10"/>
      <c r="Z105" s="10"/>
      <c r="AA105" s="10"/>
      <c r="AB105" s="10"/>
      <c r="AC105" s="10"/>
      <c r="AD105" s="10"/>
      <c r="AE105" s="10"/>
    </row>
    <row r="106" s="9" customFormat="1" ht="24.96" customHeight="1">
      <c r="A106" s="9"/>
      <c r="B106" s="179"/>
      <c r="C106" s="180"/>
      <c r="D106" s="181" t="s">
        <v>131</v>
      </c>
      <c r="E106" s="182"/>
      <c r="F106" s="182"/>
      <c r="G106" s="182"/>
      <c r="H106" s="182"/>
      <c r="I106" s="182"/>
      <c r="J106" s="183">
        <f>J229</f>
        <v>0</v>
      </c>
      <c r="K106" s="180"/>
      <c r="L106" s="184"/>
      <c r="S106" s="9"/>
      <c r="T106" s="9"/>
      <c r="U106" s="9"/>
      <c r="V106" s="9"/>
      <c r="W106" s="9"/>
      <c r="X106" s="9"/>
      <c r="Y106" s="9"/>
      <c r="Z106" s="9"/>
      <c r="AA106" s="9"/>
      <c r="AB106" s="9"/>
      <c r="AC106" s="9"/>
      <c r="AD106" s="9"/>
      <c r="AE106" s="9"/>
    </row>
    <row r="107" s="10" customFormat="1" ht="19.92" customHeight="1">
      <c r="A107" s="10"/>
      <c r="B107" s="185"/>
      <c r="C107" s="186"/>
      <c r="D107" s="187" t="s">
        <v>132</v>
      </c>
      <c r="E107" s="188"/>
      <c r="F107" s="188"/>
      <c r="G107" s="188"/>
      <c r="H107" s="188"/>
      <c r="I107" s="188"/>
      <c r="J107" s="189">
        <f>J230</f>
        <v>0</v>
      </c>
      <c r="K107" s="186"/>
      <c r="L107" s="190"/>
      <c r="S107" s="10"/>
      <c r="T107" s="10"/>
      <c r="U107" s="10"/>
      <c r="V107" s="10"/>
      <c r="W107" s="10"/>
      <c r="X107" s="10"/>
      <c r="Y107" s="10"/>
      <c r="Z107" s="10"/>
      <c r="AA107" s="10"/>
      <c r="AB107" s="10"/>
      <c r="AC107" s="10"/>
      <c r="AD107" s="10"/>
      <c r="AE107" s="10"/>
    </row>
    <row r="108" s="10" customFormat="1" ht="19.92" customHeight="1">
      <c r="A108" s="10"/>
      <c r="B108" s="185"/>
      <c r="C108" s="186"/>
      <c r="D108" s="187" t="s">
        <v>133</v>
      </c>
      <c r="E108" s="188"/>
      <c r="F108" s="188"/>
      <c r="G108" s="188"/>
      <c r="H108" s="188"/>
      <c r="I108" s="188"/>
      <c r="J108" s="189">
        <f>J240</f>
        <v>0</v>
      </c>
      <c r="K108" s="186"/>
      <c r="L108" s="190"/>
      <c r="S108" s="10"/>
      <c r="T108" s="10"/>
      <c r="U108" s="10"/>
      <c r="V108" s="10"/>
      <c r="W108" s="10"/>
      <c r="X108" s="10"/>
      <c r="Y108" s="10"/>
      <c r="Z108" s="10"/>
      <c r="AA108" s="10"/>
      <c r="AB108" s="10"/>
      <c r="AC108" s="10"/>
      <c r="AD108" s="10"/>
      <c r="AE108" s="10"/>
    </row>
    <row r="109" s="10" customFormat="1" ht="19.92" customHeight="1">
      <c r="A109" s="10"/>
      <c r="B109" s="185"/>
      <c r="C109" s="186"/>
      <c r="D109" s="187" t="s">
        <v>134</v>
      </c>
      <c r="E109" s="188"/>
      <c r="F109" s="188"/>
      <c r="G109" s="188"/>
      <c r="H109" s="188"/>
      <c r="I109" s="188"/>
      <c r="J109" s="189">
        <f>J244</f>
        <v>0</v>
      </c>
      <c r="K109" s="186"/>
      <c r="L109" s="190"/>
      <c r="S109" s="10"/>
      <c r="T109" s="10"/>
      <c r="U109" s="10"/>
      <c r="V109" s="10"/>
      <c r="W109" s="10"/>
      <c r="X109" s="10"/>
      <c r="Y109" s="10"/>
      <c r="Z109" s="10"/>
      <c r="AA109" s="10"/>
      <c r="AB109" s="10"/>
      <c r="AC109" s="10"/>
      <c r="AD109" s="10"/>
      <c r="AE109" s="10"/>
    </row>
    <row r="110" s="10" customFormat="1" ht="19.92" customHeight="1">
      <c r="A110" s="10"/>
      <c r="B110" s="185"/>
      <c r="C110" s="186"/>
      <c r="D110" s="187" t="s">
        <v>135</v>
      </c>
      <c r="E110" s="188"/>
      <c r="F110" s="188"/>
      <c r="G110" s="188"/>
      <c r="H110" s="188"/>
      <c r="I110" s="188"/>
      <c r="J110" s="189">
        <f>J285</f>
        <v>0</v>
      </c>
      <c r="K110" s="186"/>
      <c r="L110" s="190"/>
      <c r="S110" s="10"/>
      <c r="T110" s="10"/>
      <c r="U110" s="10"/>
      <c r="V110" s="10"/>
      <c r="W110" s="10"/>
      <c r="X110" s="10"/>
      <c r="Y110" s="10"/>
      <c r="Z110" s="10"/>
      <c r="AA110" s="10"/>
      <c r="AB110" s="10"/>
      <c r="AC110" s="10"/>
      <c r="AD110" s="10"/>
      <c r="AE110" s="10"/>
    </row>
    <row r="111" s="10" customFormat="1" ht="19.92" customHeight="1">
      <c r="A111" s="10"/>
      <c r="B111" s="185"/>
      <c r="C111" s="186"/>
      <c r="D111" s="187" t="s">
        <v>136</v>
      </c>
      <c r="E111" s="188"/>
      <c r="F111" s="188"/>
      <c r="G111" s="188"/>
      <c r="H111" s="188"/>
      <c r="I111" s="188"/>
      <c r="J111" s="189">
        <f>J301</f>
        <v>0</v>
      </c>
      <c r="K111" s="186"/>
      <c r="L111" s="190"/>
      <c r="S111" s="10"/>
      <c r="T111" s="10"/>
      <c r="U111" s="10"/>
      <c r="V111" s="10"/>
      <c r="W111" s="10"/>
      <c r="X111" s="10"/>
      <c r="Y111" s="10"/>
      <c r="Z111" s="10"/>
      <c r="AA111" s="10"/>
      <c r="AB111" s="10"/>
      <c r="AC111" s="10"/>
      <c r="AD111" s="10"/>
      <c r="AE111" s="10"/>
    </row>
    <row r="112" s="10" customFormat="1" ht="19.92" customHeight="1">
      <c r="A112" s="10"/>
      <c r="B112" s="185"/>
      <c r="C112" s="186"/>
      <c r="D112" s="187" t="s">
        <v>137</v>
      </c>
      <c r="E112" s="188"/>
      <c r="F112" s="188"/>
      <c r="G112" s="188"/>
      <c r="H112" s="188"/>
      <c r="I112" s="188"/>
      <c r="J112" s="189">
        <f>J321</f>
        <v>0</v>
      </c>
      <c r="K112" s="186"/>
      <c r="L112" s="190"/>
      <c r="S112" s="10"/>
      <c r="T112" s="10"/>
      <c r="U112" s="10"/>
      <c r="V112" s="10"/>
      <c r="W112" s="10"/>
      <c r="X112" s="10"/>
      <c r="Y112" s="10"/>
      <c r="Z112" s="10"/>
      <c r="AA112" s="10"/>
      <c r="AB112" s="10"/>
      <c r="AC112" s="10"/>
      <c r="AD112" s="10"/>
      <c r="AE112" s="10"/>
    </row>
    <row r="113" s="10" customFormat="1" ht="19.92" customHeight="1">
      <c r="A113" s="10"/>
      <c r="B113" s="185"/>
      <c r="C113" s="186"/>
      <c r="D113" s="187" t="s">
        <v>138</v>
      </c>
      <c r="E113" s="188"/>
      <c r="F113" s="188"/>
      <c r="G113" s="188"/>
      <c r="H113" s="188"/>
      <c r="I113" s="188"/>
      <c r="J113" s="189">
        <f>J354</f>
        <v>0</v>
      </c>
      <c r="K113" s="186"/>
      <c r="L113" s="190"/>
      <c r="S113" s="10"/>
      <c r="T113" s="10"/>
      <c r="U113" s="10"/>
      <c r="V113" s="10"/>
      <c r="W113" s="10"/>
      <c r="X113" s="10"/>
      <c r="Y113" s="10"/>
      <c r="Z113" s="10"/>
      <c r="AA113" s="10"/>
      <c r="AB113" s="10"/>
      <c r="AC113" s="10"/>
      <c r="AD113" s="10"/>
      <c r="AE113" s="10"/>
    </row>
    <row r="114" s="10" customFormat="1" ht="19.92" customHeight="1">
      <c r="A114" s="10"/>
      <c r="B114" s="185"/>
      <c r="C114" s="186"/>
      <c r="D114" s="187" t="s">
        <v>139</v>
      </c>
      <c r="E114" s="188"/>
      <c r="F114" s="188"/>
      <c r="G114" s="188"/>
      <c r="H114" s="188"/>
      <c r="I114" s="188"/>
      <c r="J114" s="189">
        <f>J364</f>
        <v>0</v>
      </c>
      <c r="K114" s="186"/>
      <c r="L114" s="190"/>
      <c r="S114" s="10"/>
      <c r="T114" s="10"/>
      <c r="U114" s="10"/>
      <c r="V114" s="10"/>
      <c r="W114" s="10"/>
      <c r="X114" s="10"/>
      <c r="Y114" s="10"/>
      <c r="Z114" s="10"/>
      <c r="AA114" s="10"/>
      <c r="AB114" s="10"/>
      <c r="AC114" s="10"/>
      <c r="AD114" s="10"/>
      <c r="AE114" s="10"/>
    </row>
    <row r="115" s="10" customFormat="1" ht="19.92" customHeight="1">
      <c r="A115" s="10"/>
      <c r="B115" s="185"/>
      <c r="C115" s="186"/>
      <c r="D115" s="187" t="s">
        <v>140</v>
      </c>
      <c r="E115" s="188"/>
      <c r="F115" s="188"/>
      <c r="G115" s="188"/>
      <c r="H115" s="188"/>
      <c r="I115" s="188"/>
      <c r="J115" s="189">
        <f>J382</f>
        <v>0</v>
      </c>
      <c r="K115" s="186"/>
      <c r="L115" s="190"/>
      <c r="S115" s="10"/>
      <c r="T115" s="10"/>
      <c r="U115" s="10"/>
      <c r="V115" s="10"/>
      <c r="W115" s="10"/>
      <c r="X115" s="10"/>
      <c r="Y115" s="10"/>
      <c r="Z115" s="10"/>
      <c r="AA115" s="10"/>
      <c r="AB115" s="10"/>
      <c r="AC115" s="10"/>
      <c r="AD115" s="10"/>
      <c r="AE115" s="10"/>
    </row>
    <row r="116" s="10" customFormat="1" ht="19.92" customHeight="1">
      <c r="A116" s="10"/>
      <c r="B116" s="185"/>
      <c r="C116" s="186"/>
      <c r="D116" s="187" t="s">
        <v>141</v>
      </c>
      <c r="E116" s="188"/>
      <c r="F116" s="188"/>
      <c r="G116" s="188"/>
      <c r="H116" s="188"/>
      <c r="I116" s="188"/>
      <c r="J116" s="189">
        <f>J387</f>
        <v>0</v>
      </c>
      <c r="K116" s="186"/>
      <c r="L116" s="190"/>
      <c r="S116" s="10"/>
      <c r="T116" s="10"/>
      <c r="U116" s="10"/>
      <c r="V116" s="10"/>
      <c r="W116" s="10"/>
      <c r="X116" s="10"/>
      <c r="Y116" s="10"/>
      <c r="Z116" s="10"/>
      <c r="AA116" s="10"/>
      <c r="AB116" s="10"/>
      <c r="AC116" s="10"/>
      <c r="AD116" s="10"/>
      <c r="AE116" s="10"/>
    </row>
    <row r="117" s="10" customFormat="1" ht="19.92" customHeight="1">
      <c r="A117" s="10"/>
      <c r="B117" s="185"/>
      <c r="C117" s="186"/>
      <c r="D117" s="187" t="s">
        <v>142</v>
      </c>
      <c r="E117" s="188"/>
      <c r="F117" s="188"/>
      <c r="G117" s="188"/>
      <c r="H117" s="188"/>
      <c r="I117" s="188"/>
      <c r="J117" s="189">
        <f>J397</f>
        <v>0</v>
      </c>
      <c r="K117" s="186"/>
      <c r="L117" s="190"/>
      <c r="S117" s="10"/>
      <c r="T117" s="10"/>
      <c r="U117" s="10"/>
      <c r="V117" s="10"/>
      <c r="W117" s="10"/>
      <c r="X117" s="10"/>
      <c r="Y117" s="10"/>
      <c r="Z117" s="10"/>
      <c r="AA117" s="10"/>
      <c r="AB117" s="10"/>
      <c r="AC117" s="10"/>
      <c r="AD117" s="10"/>
      <c r="AE117" s="10"/>
    </row>
    <row r="118" s="10" customFormat="1" ht="19.92" customHeight="1">
      <c r="A118" s="10"/>
      <c r="B118" s="185"/>
      <c r="C118" s="186"/>
      <c r="D118" s="187" t="s">
        <v>143</v>
      </c>
      <c r="E118" s="188"/>
      <c r="F118" s="188"/>
      <c r="G118" s="188"/>
      <c r="H118" s="188"/>
      <c r="I118" s="188"/>
      <c r="J118" s="189">
        <f>J400</f>
        <v>0</v>
      </c>
      <c r="K118" s="186"/>
      <c r="L118" s="190"/>
      <c r="S118" s="10"/>
      <c r="T118" s="10"/>
      <c r="U118" s="10"/>
      <c r="V118" s="10"/>
      <c r="W118" s="10"/>
      <c r="X118" s="10"/>
      <c r="Y118" s="10"/>
      <c r="Z118" s="10"/>
      <c r="AA118" s="10"/>
      <c r="AB118" s="10"/>
      <c r="AC118" s="10"/>
      <c r="AD118" s="10"/>
      <c r="AE118" s="10"/>
    </row>
    <row r="119" s="2" customFormat="1" ht="21.84"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6.96" customHeight="1">
      <c r="A120" s="38"/>
      <c r="B120" s="66"/>
      <c r="C120" s="67"/>
      <c r="D120" s="67"/>
      <c r="E120" s="67"/>
      <c r="F120" s="67"/>
      <c r="G120" s="67"/>
      <c r="H120" s="67"/>
      <c r="I120" s="67"/>
      <c r="J120" s="67"/>
      <c r="K120" s="67"/>
      <c r="L120" s="63"/>
      <c r="S120" s="38"/>
      <c r="T120" s="38"/>
      <c r="U120" s="38"/>
      <c r="V120" s="38"/>
      <c r="W120" s="38"/>
      <c r="X120" s="38"/>
      <c r="Y120" s="38"/>
      <c r="Z120" s="38"/>
      <c r="AA120" s="38"/>
      <c r="AB120" s="38"/>
      <c r="AC120" s="38"/>
      <c r="AD120" s="38"/>
      <c r="AE120" s="38"/>
    </row>
    <row r="124" s="2" customFormat="1" ht="6.96" customHeight="1">
      <c r="A124" s="38"/>
      <c r="B124" s="68"/>
      <c r="C124" s="69"/>
      <c r="D124" s="69"/>
      <c r="E124" s="69"/>
      <c r="F124" s="69"/>
      <c r="G124" s="69"/>
      <c r="H124" s="69"/>
      <c r="I124" s="69"/>
      <c r="J124" s="69"/>
      <c r="K124" s="69"/>
      <c r="L124" s="63"/>
      <c r="S124" s="38"/>
      <c r="T124" s="38"/>
      <c r="U124" s="38"/>
      <c r="V124" s="38"/>
      <c r="W124" s="38"/>
      <c r="X124" s="38"/>
      <c r="Y124" s="38"/>
      <c r="Z124" s="38"/>
      <c r="AA124" s="38"/>
      <c r="AB124" s="38"/>
      <c r="AC124" s="38"/>
      <c r="AD124" s="38"/>
      <c r="AE124" s="38"/>
    </row>
    <row r="125" s="2" customFormat="1" ht="24.96" customHeight="1">
      <c r="A125" s="38"/>
      <c r="B125" s="39"/>
      <c r="C125" s="23" t="s">
        <v>144</v>
      </c>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2" customFormat="1" ht="6.96" customHeight="1">
      <c r="A126" s="38"/>
      <c r="B126" s="39"/>
      <c r="C126" s="40"/>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2" customFormat="1" ht="12" customHeight="1">
      <c r="A127" s="38"/>
      <c r="B127" s="39"/>
      <c r="C127" s="32" t="s">
        <v>16</v>
      </c>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2" customFormat="1" ht="16.5" customHeight="1">
      <c r="A128" s="38"/>
      <c r="B128" s="39"/>
      <c r="C128" s="40"/>
      <c r="D128" s="40"/>
      <c r="E128" s="174" t="str">
        <f>E7</f>
        <v>Stavební úpravy objektu KTV ČZU v Praze</v>
      </c>
      <c r="F128" s="32"/>
      <c r="G128" s="32"/>
      <c r="H128" s="32"/>
      <c r="I128" s="40"/>
      <c r="J128" s="40"/>
      <c r="K128" s="40"/>
      <c r="L128" s="63"/>
      <c r="S128" s="38"/>
      <c r="T128" s="38"/>
      <c r="U128" s="38"/>
      <c r="V128" s="38"/>
      <c r="W128" s="38"/>
      <c r="X128" s="38"/>
      <c r="Y128" s="38"/>
      <c r="Z128" s="38"/>
      <c r="AA128" s="38"/>
      <c r="AB128" s="38"/>
      <c r="AC128" s="38"/>
      <c r="AD128" s="38"/>
      <c r="AE128" s="38"/>
    </row>
    <row r="129" s="2" customFormat="1" ht="12" customHeight="1">
      <c r="A129" s="38"/>
      <c r="B129" s="39"/>
      <c r="C129" s="32" t="s">
        <v>115</v>
      </c>
      <c r="D129" s="40"/>
      <c r="E129" s="40"/>
      <c r="F129" s="40"/>
      <c r="G129" s="40"/>
      <c r="H129" s="40"/>
      <c r="I129" s="40"/>
      <c r="J129" s="40"/>
      <c r="K129" s="40"/>
      <c r="L129" s="63"/>
      <c r="S129" s="38"/>
      <c r="T129" s="38"/>
      <c r="U129" s="38"/>
      <c r="V129" s="38"/>
      <c r="W129" s="38"/>
      <c r="X129" s="38"/>
      <c r="Y129" s="38"/>
      <c r="Z129" s="38"/>
      <c r="AA129" s="38"/>
      <c r="AB129" s="38"/>
      <c r="AC129" s="38"/>
      <c r="AD129" s="38"/>
      <c r="AE129" s="38"/>
    </row>
    <row r="130" s="2" customFormat="1" ht="16.5" customHeight="1">
      <c r="A130" s="38"/>
      <c r="B130" s="39"/>
      <c r="C130" s="40"/>
      <c r="D130" s="40"/>
      <c r="E130" s="76" t="str">
        <f>E9</f>
        <v>01 - Architektonicko stavební a konstrukční řešení</v>
      </c>
      <c r="F130" s="40"/>
      <c r="G130" s="40"/>
      <c r="H130" s="40"/>
      <c r="I130" s="40"/>
      <c r="J130" s="40"/>
      <c r="K130" s="40"/>
      <c r="L130" s="63"/>
      <c r="S130" s="38"/>
      <c r="T130" s="38"/>
      <c r="U130" s="38"/>
      <c r="V130" s="38"/>
      <c r="W130" s="38"/>
      <c r="X130" s="38"/>
      <c r="Y130" s="38"/>
      <c r="Z130" s="38"/>
      <c r="AA130" s="38"/>
      <c r="AB130" s="38"/>
      <c r="AC130" s="38"/>
      <c r="AD130" s="38"/>
      <c r="AE130" s="38"/>
    </row>
    <row r="131" s="2" customFormat="1" ht="6.96" customHeight="1">
      <c r="A131" s="38"/>
      <c r="B131" s="39"/>
      <c r="C131" s="40"/>
      <c r="D131" s="40"/>
      <c r="E131" s="40"/>
      <c r="F131" s="40"/>
      <c r="G131" s="40"/>
      <c r="H131" s="40"/>
      <c r="I131" s="40"/>
      <c r="J131" s="40"/>
      <c r="K131" s="40"/>
      <c r="L131" s="63"/>
      <c r="S131" s="38"/>
      <c r="T131" s="38"/>
      <c r="U131" s="38"/>
      <c r="V131" s="38"/>
      <c r="W131" s="38"/>
      <c r="X131" s="38"/>
      <c r="Y131" s="38"/>
      <c r="Z131" s="38"/>
      <c r="AA131" s="38"/>
      <c r="AB131" s="38"/>
      <c r="AC131" s="38"/>
      <c r="AD131" s="38"/>
      <c r="AE131" s="38"/>
    </row>
    <row r="132" s="2" customFormat="1" ht="12" customHeight="1">
      <c r="A132" s="38"/>
      <c r="B132" s="39"/>
      <c r="C132" s="32" t="s">
        <v>20</v>
      </c>
      <c r="D132" s="40"/>
      <c r="E132" s="40"/>
      <c r="F132" s="27" t="str">
        <f>F12</f>
        <v>Kamýcká 1275,165 00 Praha - Suchdol</v>
      </c>
      <c r="G132" s="40"/>
      <c r="H132" s="40"/>
      <c r="I132" s="32" t="s">
        <v>22</v>
      </c>
      <c r="J132" s="79" t="str">
        <f>IF(J12="","",J12)</f>
        <v>7. 4. 2025</v>
      </c>
      <c r="K132" s="40"/>
      <c r="L132" s="63"/>
      <c r="S132" s="38"/>
      <c r="T132" s="38"/>
      <c r="U132" s="38"/>
      <c r="V132" s="38"/>
      <c r="W132" s="38"/>
      <c r="X132" s="38"/>
      <c r="Y132" s="38"/>
      <c r="Z132" s="38"/>
      <c r="AA132" s="38"/>
      <c r="AB132" s="38"/>
      <c r="AC132" s="38"/>
      <c r="AD132" s="38"/>
      <c r="AE132" s="38"/>
    </row>
    <row r="133" s="2" customFormat="1" ht="6.96" customHeight="1">
      <c r="A133" s="38"/>
      <c r="B133" s="39"/>
      <c r="C133" s="40"/>
      <c r="D133" s="40"/>
      <c r="E133" s="40"/>
      <c r="F133" s="40"/>
      <c r="G133" s="40"/>
      <c r="H133" s="40"/>
      <c r="I133" s="40"/>
      <c r="J133" s="40"/>
      <c r="K133" s="40"/>
      <c r="L133" s="63"/>
      <c r="S133" s="38"/>
      <c r="T133" s="38"/>
      <c r="U133" s="38"/>
      <c r="V133" s="38"/>
      <c r="W133" s="38"/>
      <c r="X133" s="38"/>
      <c r="Y133" s="38"/>
      <c r="Z133" s="38"/>
      <c r="AA133" s="38"/>
      <c r="AB133" s="38"/>
      <c r="AC133" s="38"/>
      <c r="AD133" s="38"/>
      <c r="AE133" s="38"/>
    </row>
    <row r="134" s="2" customFormat="1" ht="40.05" customHeight="1">
      <c r="A134" s="38"/>
      <c r="B134" s="39"/>
      <c r="C134" s="32" t="s">
        <v>24</v>
      </c>
      <c r="D134" s="40"/>
      <c r="E134" s="40"/>
      <c r="F134" s="27" t="str">
        <f>E15</f>
        <v>ČZU v Praze, Kamýcká 129, 165 00 Praha - Suchdol</v>
      </c>
      <c r="G134" s="40"/>
      <c r="H134" s="40"/>
      <c r="I134" s="32" t="s">
        <v>30</v>
      </c>
      <c r="J134" s="36" t="str">
        <f>E21</f>
        <v xml:space="preserve">Ing. Radek Bláha K Horoměřicům 1117, 160 00 Praha </v>
      </c>
      <c r="K134" s="40"/>
      <c r="L134" s="63"/>
      <c r="S134" s="38"/>
      <c r="T134" s="38"/>
      <c r="U134" s="38"/>
      <c r="V134" s="38"/>
      <c r="W134" s="38"/>
      <c r="X134" s="38"/>
      <c r="Y134" s="38"/>
      <c r="Z134" s="38"/>
      <c r="AA134" s="38"/>
      <c r="AB134" s="38"/>
      <c r="AC134" s="38"/>
      <c r="AD134" s="38"/>
      <c r="AE134" s="38"/>
    </row>
    <row r="135" s="2" customFormat="1" ht="15.15" customHeight="1">
      <c r="A135" s="38"/>
      <c r="B135" s="39"/>
      <c r="C135" s="32" t="s">
        <v>28</v>
      </c>
      <c r="D135" s="40"/>
      <c r="E135" s="40"/>
      <c r="F135" s="27" t="str">
        <f>IF(E18="","",E18)</f>
        <v>Vyplň údaj</v>
      </c>
      <c r="G135" s="40"/>
      <c r="H135" s="40"/>
      <c r="I135" s="32" t="s">
        <v>33</v>
      </c>
      <c r="J135" s="36" t="str">
        <f>E24</f>
        <v xml:space="preserve"> </v>
      </c>
      <c r="K135" s="40"/>
      <c r="L135" s="63"/>
      <c r="S135" s="38"/>
      <c r="T135" s="38"/>
      <c r="U135" s="38"/>
      <c r="V135" s="38"/>
      <c r="W135" s="38"/>
      <c r="X135" s="38"/>
      <c r="Y135" s="38"/>
      <c r="Z135" s="38"/>
      <c r="AA135" s="38"/>
      <c r="AB135" s="38"/>
      <c r="AC135" s="38"/>
      <c r="AD135" s="38"/>
      <c r="AE135" s="38"/>
    </row>
    <row r="136" s="2" customFormat="1" ht="10.32" customHeight="1">
      <c r="A136" s="38"/>
      <c r="B136" s="39"/>
      <c r="C136" s="40"/>
      <c r="D136" s="40"/>
      <c r="E136" s="40"/>
      <c r="F136" s="40"/>
      <c r="G136" s="40"/>
      <c r="H136" s="40"/>
      <c r="I136" s="40"/>
      <c r="J136" s="40"/>
      <c r="K136" s="40"/>
      <c r="L136" s="63"/>
      <c r="S136" s="38"/>
      <c r="T136" s="38"/>
      <c r="U136" s="38"/>
      <c r="V136" s="38"/>
      <c r="W136" s="38"/>
      <c r="X136" s="38"/>
      <c r="Y136" s="38"/>
      <c r="Z136" s="38"/>
      <c r="AA136" s="38"/>
      <c r="AB136" s="38"/>
      <c r="AC136" s="38"/>
      <c r="AD136" s="38"/>
      <c r="AE136" s="38"/>
    </row>
    <row r="137" s="11" customFormat="1" ht="29.28" customHeight="1">
      <c r="A137" s="191"/>
      <c r="B137" s="192"/>
      <c r="C137" s="193" t="s">
        <v>145</v>
      </c>
      <c r="D137" s="194" t="s">
        <v>61</v>
      </c>
      <c r="E137" s="194" t="s">
        <v>57</v>
      </c>
      <c r="F137" s="194" t="s">
        <v>58</v>
      </c>
      <c r="G137" s="194" t="s">
        <v>146</v>
      </c>
      <c r="H137" s="194" t="s">
        <v>147</v>
      </c>
      <c r="I137" s="194" t="s">
        <v>148</v>
      </c>
      <c r="J137" s="194" t="s">
        <v>119</v>
      </c>
      <c r="K137" s="195" t="s">
        <v>149</v>
      </c>
      <c r="L137" s="196"/>
      <c r="M137" s="100" t="s">
        <v>1</v>
      </c>
      <c r="N137" s="101" t="s">
        <v>40</v>
      </c>
      <c r="O137" s="101" t="s">
        <v>150</v>
      </c>
      <c r="P137" s="101" t="s">
        <v>151</v>
      </c>
      <c r="Q137" s="101" t="s">
        <v>152</v>
      </c>
      <c r="R137" s="101" t="s">
        <v>153</v>
      </c>
      <c r="S137" s="101" t="s">
        <v>154</v>
      </c>
      <c r="T137" s="102" t="s">
        <v>155</v>
      </c>
      <c r="U137" s="191"/>
      <c r="V137" s="191"/>
      <c r="W137" s="191"/>
      <c r="X137" s="191"/>
      <c r="Y137" s="191"/>
      <c r="Z137" s="191"/>
      <c r="AA137" s="191"/>
      <c r="AB137" s="191"/>
      <c r="AC137" s="191"/>
      <c r="AD137" s="191"/>
      <c r="AE137" s="191"/>
    </row>
    <row r="138" s="2" customFormat="1" ht="22.8" customHeight="1">
      <c r="A138" s="38"/>
      <c r="B138" s="39"/>
      <c r="C138" s="107" t="s">
        <v>156</v>
      </c>
      <c r="D138" s="40"/>
      <c r="E138" s="40"/>
      <c r="F138" s="40"/>
      <c r="G138" s="40"/>
      <c r="H138" s="40"/>
      <c r="I138" s="40"/>
      <c r="J138" s="197">
        <f>BK138</f>
        <v>0</v>
      </c>
      <c r="K138" s="40"/>
      <c r="L138" s="44"/>
      <c r="M138" s="103"/>
      <c r="N138" s="198"/>
      <c r="O138" s="104"/>
      <c r="P138" s="199">
        <f>P139+P229</f>
        <v>0</v>
      </c>
      <c r="Q138" s="104"/>
      <c r="R138" s="199">
        <f>R139+R229</f>
        <v>142.11783913000002</v>
      </c>
      <c r="S138" s="104"/>
      <c r="T138" s="200">
        <f>T139+T229</f>
        <v>293.44565300000005</v>
      </c>
      <c r="U138" s="38"/>
      <c r="V138" s="38"/>
      <c r="W138" s="38"/>
      <c r="X138" s="38"/>
      <c r="Y138" s="38"/>
      <c r="Z138" s="38"/>
      <c r="AA138" s="38"/>
      <c r="AB138" s="38"/>
      <c r="AC138" s="38"/>
      <c r="AD138" s="38"/>
      <c r="AE138" s="38"/>
      <c r="AT138" s="17" t="s">
        <v>75</v>
      </c>
      <c r="AU138" s="17" t="s">
        <v>121</v>
      </c>
      <c r="BK138" s="201">
        <f>BK139+BK229</f>
        <v>0</v>
      </c>
    </row>
    <row r="139" s="12" customFormat="1" ht="25.92" customHeight="1">
      <c r="A139" s="12"/>
      <c r="B139" s="202"/>
      <c r="C139" s="203"/>
      <c r="D139" s="204" t="s">
        <v>75</v>
      </c>
      <c r="E139" s="205" t="s">
        <v>157</v>
      </c>
      <c r="F139" s="205" t="s">
        <v>158</v>
      </c>
      <c r="G139" s="203"/>
      <c r="H139" s="203"/>
      <c r="I139" s="206"/>
      <c r="J139" s="207">
        <f>BK139</f>
        <v>0</v>
      </c>
      <c r="K139" s="203"/>
      <c r="L139" s="208"/>
      <c r="M139" s="209"/>
      <c r="N139" s="210"/>
      <c r="O139" s="210"/>
      <c r="P139" s="211">
        <f>P140+P143+P146+P155+P157+P185+P221+P227</f>
        <v>0</v>
      </c>
      <c r="Q139" s="210"/>
      <c r="R139" s="211">
        <f>R140+R143+R146+R155+R157+R185+R221+R227</f>
        <v>92.601231700000014</v>
      </c>
      <c r="S139" s="210"/>
      <c r="T139" s="212">
        <f>T140+T143+T146+T155+T157+T185+T221+T227</f>
        <v>176.59065300000003</v>
      </c>
      <c r="U139" s="12"/>
      <c r="V139" s="12"/>
      <c r="W139" s="12"/>
      <c r="X139" s="12"/>
      <c r="Y139" s="12"/>
      <c r="Z139" s="12"/>
      <c r="AA139" s="12"/>
      <c r="AB139" s="12"/>
      <c r="AC139" s="12"/>
      <c r="AD139" s="12"/>
      <c r="AE139" s="12"/>
      <c r="AR139" s="213" t="s">
        <v>84</v>
      </c>
      <c r="AT139" s="214" t="s">
        <v>75</v>
      </c>
      <c r="AU139" s="214" t="s">
        <v>76</v>
      </c>
      <c r="AY139" s="213" t="s">
        <v>159</v>
      </c>
      <c r="BK139" s="215">
        <f>BK140+BK143+BK146+BK155+BK157+BK185+BK221+BK227</f>
        <v>0</v>
      </c>
    </row>
    <row r="140" s="12" customFormat="1" ht="22.8" customHeight="1">
      <c r="A140" s="12"/>
      <c r="B140" s="202"/>
      <c r="C140" s="203"/>
      <c r="D140" s="204" t="s">
        <v>75</v>
      </c>
      <c r="E140" s="216" t="s">
        <v>84</v>
      </c>
      <c r="F140" s="216" t="s">
        <v>160</v>
      </c>
      <c r="G140" s="203"/>
      <c r="H140" s="203"/>
      <c r="I140" s="206"/>
      <c r="J140" s="217">
        <f>BK140</f>
        <v>0</v>
      </c>
      <c r="K140" s="203"/>
      <c r="L140" s="208"/>
      <c r="M140" s="209"/>
      <c r="N140" s="210"/>
      <c r="O140" s="210"/>
      <c r="P140" s="211">
        <f>SUM(P141:P142)</f>
        <v>0</v>
      </c>
      <c r="Q140" s="210"/>
      <c r="R140" s="211">
        <f>SUM(R141:R142)</f>
        <v>0</v>
      </c>
      <c r="S140" s="210"/>
      <c r="T140" s="212">
        <f>SUM(T141:T142)</f>
        <v>0</v>
      </c>
      <c r="U140" s="12"/>
      <c r="V140" s="12"/>
      <c r="W140" s="12"/>
      <c r="X140" s="12"/>
      <c r="Y140" s="12"/>
      <c r="Z140" s="12"/>
      <c r="AA140" s="12"/>
      <c r="AB140" s="12"/>
      <c r="AC140" s="12"/>
      <c r="AD140" s="12"/>
      <c r="AE140" s="12"/>
      <c r="AR140" s="213" t="s">
        <v>84</v>
      </c>
      <c r="AT140" s="214" t="s">
        <v>75</v>
      </c>
      <c r="AU140" s="214" t="s">
        <v>84</v>
      </c>
      <c r="AY140" s="213" t="s">
        <v>159</v>
      </c>
      <c r="BK140" s="215">
        <f>SUM(BK141:BK142)</f>
        <v>0</v>
      </c>
    </row>
    <row r="141" s="2" customFormat="1" ht="37.8" customHeight="1">
      <c r="A141" s="38"/>
      <c r="B141" s="39"/>
      <c r="C141" s="218" t="s">
        <v>84</v>
      </c>
      <c r="D141" s="218" t="s">
        <v>161</v>
      </c>
      <c r="E141" s="219" t="s">
        <v>162</v>
      </c>
      <c r="F141" s="220" t="s">
        <v>163</v>
      </c>
      <c r="G141" s="221" t="s">
        <v>164</v>
      </c>
      <c r="H141" s="222">
        <v>2.1400000000000001</v>
      </c>
      <c r="I141" s="223"/>
      <c r="J141" s="224">
        <f>ROUND(I141*H141,2)</f>
        <v>0</v>
      </c>
      <c r="K141" s="220" t="s">
        <v>165</v>
      </c>
      <c r="L141" s="44"/>
      <c r="M141" s="225" t="s">
        <v>1</v>
      </c>
      <c r="N141" s="226" t="s">
        <v>41</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166</v>
      </c>
      <c r="AT141" s="229" t="s">
        <v>161</v>
      </c>
      <c r="AU141" s="229" t="s">
        <v>86</v>
      </c>
      <c r="AY141" s="17" t="s">
        <v>159</v>
      </c>
      <c r="BE141" s="230">
        <f>IF(N141="základní",J141,0)</f>
        <v>0</v>
      </c>
      <c r="BF141" s="230">
        <f>IF(N141="snížená",J141,0)</f>
        <v>0</v>
      </c>
      <c r="BG141" s="230">
        <f>IF(N141="zákl. přenesená",J141,0)</f>
        <v>0</v>
      </c>
      <c r="BH141" s="230">
        <f>IF(N141="sníž. přenesená",J141,0)</f>
        <v>0</v>
      </c>
      <c r="BI141" s="230">
        <f>IF(N141="nulová",J141,0)</f>
        <v>0</v>
      </c>
      <c r="BJ141" s="17" t="s">
        <v>84</v>
      </c>
      <c r="BK141" s="230">
        <f>ROUND(I141*H141,2)</f>
        <v>0</v>
      </c>
      <c r="BL141" s="17" t="s">
        <v>166</v>
      </c>
      <c r="BM141" s="229" t="s">
        <v>167</v>
      </c>
    </row>
    <row r="142" s="2" customFormat="1" ht="24.15" customHeight="1">
      <c r="A142" s="38"/>
      <c r="B142" s="39"/>
      <c r="C142" s="218" t="s">
        <v>86</v>
      </c>
      <c r="D142" s="218" t="s">
        <v>161</v>
      </c>
      <c r="E142" s="219" t="s">
        <v>168</v>
      </c>
      <c r="F142" s="220" t="s">
        <v>169</v>
      </c>
      <c r="G142" s="221" t="s">
        <v>164</v>
      </c>
      <c r="H142" s="222">
        <v>0.503</v>
      </c>
      <c r="I142" s="223"/>
      <c r="J142" s="224">
        <f>ROUND(I142*H142,2)</f>
        <v>0</v>
      </c>
      <c r="K142" s="220" t="s">
        <v>165</v>
      </c>
      <c r="L142" s="44"/>
      <c r="M142" s="225" t="s">
        <v>1</v>
      </c>
      <c r="N142" s="226" t="s">
        <v>41</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166</v>
      </c>
      <c r="AT142" s="229" t="s">
        <v>161</v>
      </c>
      <c r="AU142" s="229" t="s">
        <v>86</v>
      </c>
      <c r="AY142" s="17" t="s">
        <v>159</v>
      </c>
      <c r="BE142" s="230">
        <f>IF(N142="základní",J142,0)</f>
        <v>0</v>
      </c>
      <c r="BF142" s="230">
        <f>IF(N142="snížená",J142,0)</f>
        <v>0</v>
      </c>
      <c r="BG142" s="230">
        <f>IF(N142="zákl. přenesená",J142,0)</f>
        <v>0</v>
      </c>
      <c r="BH142" s="230">
        <f>IF(N142="sníž. přenesená",J142,0)</f>
        <v>0</v>
      </c>
      <c r="BI142" s="230">
        <f>IF(N142="nulová",J142,0)</f>
        <v>0</v>
      </c>
      <c r="BJ142" s="17" t="s">
        <v>84</v>
      </c>
      <c r="BK142" s="230">
        <f>ROUND(I142*H142,2)</f>
        <v>0</v>
      </c>
      <c r="BL142" s="17" t="s">
        <v>166</v>
      </c>
      <c r="BM142" s="229" t="s">
        <v>170</v>
      </c>
    </row>
    <row r="143" s="12" customFormat="1" ht="22.8" customHeight="1">
      <c r="A143" s="12"/>
      <c r="B143" s="202"/>
      <c r="C143" s="203"/>
      <c r="D143" s="204" t="s">
        <v>75</v>
      </c>
      <c r="E143" s="216" t="s">
        <v>86</v>
      </c>
      <c r="F143" s="216" t="s">
        <v>171</v>
      </c>
      <c r="G143" s="203"/>
      <c r="H143" s="203"/>
      <c r="I143" s="206"/>
      <c r="J143" s="217">
        <f>BK143</f>
        <v>0</v>
      </c>
      <c r="K143" s="203"/>
      <c r="L143" s="208"/>
      <c r="M143" s="209"/>
      <c r="N143" s="210"/>
      <c r="O143" s="210"/>
      <c r="P143" s="211">
        <f>SUM(P144:P145)</f>
        <v>0</v>
      </c>
      <c r="Q143" s="210"/>
      <c r="R143" s="211">
        <f>SUM(R144:R145)</f>
        <v>5.8679929</v>
      </c>
      <c r="S143" s="210"/>
      <c r="T143" s="212">
        <f>SUM(T144:T145)</f>
        <v>0</v>
      </c>
      <c r="U143" s="12"/>
      <c r="V143" s="12"/>
      <c r="W143" s="12"/>
      <c r="X143" s="12"/>
      <c r="Y143" s="12"/>
      <c r="Z143" s="12"/>
      <c r="AA143" s="12"/>
      <c r="AB143" s="12"/>
      <c r="AC143" s="12"/>
      <c r="AD143" s="12"/>
      <c r="AE143" s="12"/>
      <c r="AR143" s="213" t="s">
        <v>84</v>
      </c>
      <c r="AT143" s="214" t="s">
        <v>75</v>
      </c>
      <c r="AU143" s="214" t="s">
        <v>84</v>
      </c>
      <c r="AY143" s="213" t="s">
        <v>159</v>
      </c>
      <c r="BK143" s="215">
        <f>SUM(BK144:BK145)</f>
        <v>0</v>
      </c>
    </row>
    <row r="144" s="2" customFormat="1" ht="16.5" customHeight="1">
      <c r="A144" s="38"/>
      <c r="B144" s="39"/>
      <c r="C144" s="218" t="s">
        <v>172</v>
      </c>
      <c r="D144" s="218" t="s">
        <v>161</v>
      </c>
      <c r="E144" s="219" t="s">
        <v>173</v>
      </c>
      <c r="F144" s="220" t="s">
        <v>174</v>
      </c>
      <c r="G144" s="221" t="s">
        <v>164</v>
      </c>
      <c r="H144" s="222">
        <v>0.62</v>
      </c>
      <c r="I144" s="223"/>
      <c r="J144" s="224">
        <f>ROUND(I144*H144,2)</f>
        <v>0</v>
      </c>
      <c r="K144" s="220" t="s">
        <v>165</v>
      </c>
      <c r="L144" s="44"/>
      <c r="M144" s="225" t="s">
        <v>1</v>
      </c>
      <c r="N144" s="226" t="s">
        <v>41</v>
      </c>
      <c r="O144" s="91"/>
      <c r="P144" s="227">
        <f>O144*H144</f>
        <v>0</v>
      </c>
      <c r="Q144" s="227">
        <v>2.3010199999999998</v>
      </c>
      <c r="R144" s="227">
        <f>Q144*H144</f>
        <v>1.4266323999999999</v>
      </c>
      <c r="S144" s="227">
        <v>0</v>
      </c>
      <c r="T144" s="228">
        <f>S144*H144</f>
        <v>0</v>
      </c>
      <c r="U144" s="38"/>
      <c r="V144" s="38"/>
      <c r="W144" s="38"/>
      <c r="X144" s="38"/>
      <c r="Y144" s="38"/>
      <c r="Z144" s="38"/>
      <c r="AA144" s="38"/>
      <c r="AB144" s="38"/>
      <c r="AC144" s="38"/>
      <c r="AD144" s="38"/>
      <c r="AE144" s="38"/>
      <c r="AR144" s="229" t="s">
        <v>166</v>
      </c>
      <c r="AT144" s="229" t="s">
        <v>161</v>
      </c>
      <c r="AU144" s="229" t="s">
        <v>86</v>
      </c>
      <c r="AY144" s="17" t="s">
        <v>159</v>
      </c>
      <c r="BE144" s="230">
        <f>IF(N144="základní",J144,0)</f>
        <v>0</v>
      </c>
      <c r="BF144" s="230">
        <f>IF(N144="snížená",J144,0)</f>
        <v>0</v>
      </c>
      <c r="BG144" s="230">
        <f>IF(N144="zákl. přenesená",J144,0)</f>
        <v>0</v>
      </c>
      <c r="BH144" s="230">
        <f>IF(N144="sníž. přenesená",J144,0)</f>
        <v>0</v>
      </c>
      <c r="BI144" s="230">
        <f>IF(N144="nulová",J144,0)</f>
        <v>0</v>
      </c>
      <c r="BJ144" s="17" t="s">
        <v>84</v>
      </c>
      <c r="BK144" s="230">
        <f>ROUND(I144*H144,2)</f>
        <v>0</v>
      </c>
      <c r="BL144" s="17" t="s">
        <v>166</v>
      </c>
      <c r="BM144" s="229" t="s">
        <v>175</v>
      </c>
    </row>
    <row r="145" s="2" customFormat="1" ht="33" customHeight="1">
      <c r="A145" s="38"/>
      <c r="B145" s="39"/>
      <c r="C145" s="218" t="s">
        <v>166</v>
      </c>
      <c r="D145" s="218" t="s">
        <v>161</v>
      </c>
      <c r="E145" s="219" t="s">
        <v>176</v>
      </c>
      <c r="F145" s="220" t="s">
        <v>177</v>
      </c>
      <c r="G145" s="221" t="s">
        <v>178</v>
      </c>
      <c r="H145" s="222">
        <v>7.6500000000000004</v>
      </c>
      <c r="I145" s="223"/>
      <c r="J145" s="224">
        <f>ROUND(I145*H145,2)</f>
        <v>0</v>
      </c>
      <c r="K145" s="220" t="s">
        <v>165</v>
      </c>
      <c r="L145" s="44"/>
      <c r="M145" s="225" t="s">
        <v>1</v>
      </c>
      <c r="N145" s="226" t="s">
        <v>41</v>
      </c>
      <c r="O145" s="91"/>
      <c r="P145" s="227">
        <f>O145*H145</f>
        <v>0</v>
      </c>
      <c r="Q145" s="227">
        <v>0.58057000000000003</v>
      </c>
      <c r="R145" s="227">
        <f>Q145*H145</f>
        <v>4.4413605</v>
      </c>
      <c r="S145" s="227">
        <v>0</v>
      </c>
      <c r="T145" s="228">
        <f>S145*H145</f>
        <v>0</v>
      </c>
      <c r="U145" s="38"/>
      <c r="V145" s="38"/>
      <c r="W145" s="38"/>
      <c r="X145" s="38"/>
      <c r="Y145" s="38"/>
      <c r="Z145" s="38"/>
      <c r="AA145" s="38"/>
      <c r="AB145" s="38"/>
      <c r="AC145" s="38"/>
      <c r="AD145" s="38"/>
      <c r="AE145" s="38"/>
      <c r="AR145" s="229" t="s">
        <v>166</v>
      </c>
      <c r="AT145" s="229" t="s">
        <v>161</v>
      </c>
      <c r="AU145" s="229" t="s">
        <v>86</v>
      </c>
      <c r="AY145" s="17" t="s">
        <v>159</v>
      </c>
      <c r="BE145" s="230">
        <f>IF(N145="základní",J145,0)</f>
        <v>0</v>
      </c>
      <c r="BF145" s="230">
        <f>IF(N145="snížená",J145,0)</f>
        <v>0</v>
      </c>
      <c r="BG145" s="230">
        <f>IF(N145="zákl. přenesená",J145,0)</f>
        <v>0</v>
      </c>
      <c r="BH145" s="230">
        <f>IF(N145="sníž. přenesená",J145,0)</f>
        <v>0</v>
      </c>
      <c r="BI145" s="230">
        <f>IF(N145="nulová",J145,0)</f>
        <v>0</v>
      </c>
      <c r="BJ145" s="17" t="s">
        <v>84</v>
      </c>
      <c r="BK145" s="230">
        <f>ROUND(I145*H145,2)</f>
        <v>0</v>
      </c>
      <c r="BL145" s="17" t="s">
        <v>166</v>
      </c>
      <c r="BM145" s="229" t="s">
        <v>179</v>
      </c>
    </row>
    <row r="146" s="12" customFormat="1" ht="22.8" customHeight="1">
      <c r="A146" s="12"/>
      <c r="B146" s="202"/>
      <c r="C146" s="203"/>
      <c r="D146" s="204" t="s">
        <v>75</v>
      </c>
      <c r="E146" s="216" t="s">
        <v>172</v>
      </c>
      <c r="F146" s="216" t="s">
        <v>180</v>
      </c>
      <c r="G146" s="203"/>
      <c r="H146" s="203"/>
      <c r="I146" s="206"/>
      <c r="J146" s="217">
        <f>BK146</f>
        <v>0</v>
      </c>
      <c r="K146" s="203"/>
      <c r="L146" s="208"/>
      <c r="M146" s="209"/>
      <c r="N146" s="210"/>
      <c r="O146" s="210"/>
      <c r="P146" s="211">
        <f>SUM(P147:P154)</f>
        <v>0</v>
      </c>
      <c r="Q146" s="210"/>
      <c r="R146" s="211">
        <f>SUM(R147:R154)</f>
        <v>13.493364500000002</v>
      </c>
      <c r="S146" s="210"/>
      <c r="T146" s="212">
        <f>SUM(T147:T154)</f>
        <v>0</v>
      </c>
      <c r="U146" s="12"/>
      <c r="V146" s="12"/>
      <c r="W146" s="12"/>
      <c r="X146" s="12"/>
      <c r="Y146" s="12"/>
      <c r="Z146" s="12"/>
      <c r="AA146" s="12"/>
      <c r="AB146" s="12"/>
      <c r="AC146" s="12"/>
      <c r="AD146" s="12"/>
      <c r="AE146" s="12"/>
      <c r="AR146" s="213" t="s">
        <v>84</v>
      </c>
      <c r="AT146" s="214" t="s">
        <v>75</v>
      </c>
      <c r="AU146" s="214" t="s">
        <v>84</v>
      </c>
      <c r="AY146" s="213" t="s">
        <v>159</v>
      </c>
      <c r="BK146" s="215">
        <f>SUM(BK147:BK154)</f>
        <v>0</v>
      </c>
    </row>
    <row r="147" s="2" customFormat="1" ht="24.15" customHeight="1">
      <c r="A147" s="38"/>
      <c r="B147" s="39"/>
      <c r="C147" s="218" t="s">
        <v>181</v>
      </c>
      <c r="D147" s="218" t="s">
        <v>161</v>
      </c>
      <c r="E147" s="219" t="s">
        <v>182</v>
      </c>
      <c r="F147" s="220" t="s">
        <v>183</v>
      </c>
      <c r="G147" s="221" t="s">
        <v>178</v>
      </c>
      <c r="H147" s="222">
        <v>9.1669999999999998</v>
      </c>
      <c r="I147" s="223"/>
      <c r="J147" s="224">
        <f>ROUND(I147*H147,2)</f>
        <v>0</v>
      </c>
      <c r="K147" s="220" t="s">
        <v>165</v>
      </c>
      <c r="L147" s="44"/>
      <c r="M147" s="225" t="s">
        <v>1</v>
      </c>
      <c r="N147" s="226" t="s">
        <v>41</v>
      </c>
      <c r="O147" s="91"/>
      <c r="P147" s="227">
        <f>O147*H147</f>
        <v>0</v>
      </c>
      <c r="Q147" s="227">
        <v>0.1938</v>
      </c>
      <c r="R147" s="227">
        <f>Q147*H147</f>
        <v>1.7765645999999999</v>
      </c>
      <c r="S147" s="227">
        <v>0</v>
      </c>
      <c r="T147" s="228">
        <f>S147*H147</f>
        <v>0</v>
      </c>
      <c r="U147" s="38"/>
      <c r="V147" s="38"/>
      <c r="W147" s="38"/>
      <c r="X147" s="38"/>
      <c r="Y147" s="38"/>
      <c r="Z147" s="38"/>
      <c r="AA147" s="38"/>
      <c r="AB147" s="38"/>
      <c r="AC147" s="38"/>
      <c r="AD147" s="38"/>
      <c r="AE147" s="38"/>
      <c r="AR147" s="229" t="s">
        <v>166</v>
      </c>
      <c r="AT147" s="229" t="s">
        <v>161</v>
      </c>
      <c r="AU147" s="229" t="s">
        <v>86</v>
      </c>
      <c r="AY147" s="17" t="s">
        <v>159</v>
      </c>
      <c r="BE147" s="230">
        <f>IF(N147="základní",J147,0)</f>
        <v>0</v>
      </c>
      <c r="BF147" s="230">
        <f>IF(N147="snížená",J147,0)</f>
        <v>0</v>
      </c>
      <c r="BG147" s="230">
        <f>IF(N147="zákl. přenesená",J147,0)</f>
        <v>0</v>
      </c>
      <c r="BH147" s="230">
        <f>IF(N147="sníž. přenesená",J147,0)</f>
        <v>0</v>
      </c>
      <c r="BI147" s="230">
        <f>IF(N147="nulová",J147,0)</f>
        <v>0</v>
      </c>
      <c r="BJ147" s="17" t="s">
        <v>84</v>
      </c>
      <c r="BK147" s="230">
        <f>ROUND(I147*H147,2)</f>
        <v>0</v>
      </c>
      <c r="BL147" s="17" t="s">
        <v>166</v>
      </c>
      <c r="BM147" s="229" t="s">
        <v>184</v>
      </c>
    </row>
    <row r="148" s="2" customFormat="1" ht="24.15" customHeight="1">
      <c r="A148" s="38"/>
      <c r="B148" s="39"/>
      <c r="C148" s="218" t="s">
        <v>185</v>
      </c>
      <c r="D148" s="218" t="s">
        <v>161</v>
      </c>
      <c r="E148" s="219" t="s">
        <v>186</v>
      </c>
      <c r="F148" s="220" t="s">
        <v>187</v>
      </c>
      <c r="G148" s="221" t="s">
        <v>164</v>
      </c>
      <c r="H148" s="222">
        <v>3.1150000000000002</v>
      </c>
      <c r="I148" s="223"/>
      <c r="J148" s="224">
        <f>ROUND(I148*H148,2)</f>
        <v>0</v>
      </c>
      <c r="K148" s="220" t="s">
        <v>165</v>
      </c>
      <c r="L148" s="44"/>
      <c r="M148" s="225" t="s">
        <v>1</v>
      </c>
      <c r="N148" s="226" t="s">
        <v>41</v>
      </c>
      <c r="O148" s="91"/>
      <c r="P148" s="227">
        <f>O148*H148</f>
        <v>0</v>
      </c>
      <c r="Q148" s="227">
        <v>1.8775</v>
      </c>
      <c r="R148" s="227">
        <f>Q148*H148</f>
        <v>5.8484125000000002</v>
      </c>
      <c r="S148" s="227">
        <v>0</v>
      </c>
      <c r="T148" s="228">
        <f>S148*H148</f>
        <v>0</v>
      </c>
      <c r="U148" s="38"/>
      <c r="V148" s="38"/>
      <c r="W148" s="38"/>
      <c r="X148" s="38"/>
      <c r="Y148" s="38"/>
      <c r="Z148" s="38"/>
      <c r="AA148" s="38"/>
      <c r="AB148" s="38"/>
      <c r="AC148" s="38"/>
      <c r="AD148" s="38"/>
      <c r="AE148" s="38"/>
      <c r="AR148" s="229" t="s">
        <v>166</v>
      </c>
      <c r="AT148" s="229" t="s">
        <v>161</v>
      </c>
      <c r="AU148" s="229" t="s">
        <v>86</v>
      </c>
      <c r="AY148" s="17" t="s">
        <v>159</v>
      </c>
      <c r="BE148" s="230">
        <f>IF(N148="základní",J148,0)</f>
        <v>0</v>
      </c>
      <c r="BF148" s="230">
        <f>IF(N148="snížená",J148,0)</f>
        <v>0</v>
      </c>
      <c r="BG148" s="230">
        <f>IF(N148="zákl. přenesená",J148,0)</f>
        <v>0</v>
      </c>
      <c r="BH148" s="230">
        <f>IF(N148="sníž. přenesená",J148,0)</f>
        <v>0</v>
      </c>
      <c r="BI148" s="230">
        <f>IF(N148="nulová",J148,0)</f>
        <v>0</v>
      </c>
      <c r="BJ148" s="17" t="s">
        <v>84</v>
      </c>
      <c r="BK148" s="230">
        <f>ROUND(I148*H148,2)</f>
        <v>0</v>
      </c>
      <c r="BL148" s="17" t="s">
        <v>166</v>
      </c>
      <c r="BM148" s="229" t="s">
        <v>188</v>
      </c>
    </row>
    <row r="149" s="2" customFormat="1" ht="24.15" customHeight="1">
      <c r="A149" s="38"/>
      <c r="B149" s="39"/>
      <c r="C149" s="218" t="s">
        <v>189</v>
      </c>
      <c r="D149" s="218" t="s">
        <v>161</v>
      </c>
      <c r="E149" s="219" t="s">
        <v>190</v>
      </c>
      <c r="F149" s="220" t="s">
        <v>191</v>
      </c>
      <c r="G149" s="221" t="s">
        <v>178</v>
      </c>
      <c r="H149" s="222">
        <v>24.648</v>
      </c>
      <c r="I149" s="223"/>
      <c r="J149" s="224">
        <f>ROUND(I149*H149,2)</f>
        <v>0</v>
      </c>
      <c r="K149" s="220" t="s">
        <v>165</v>
      </c>
      <c r="L149" s="44"/>
      <c r="M149" s="225" t="s">
        <v>1</v>
      </c>
      <c r="N149" s="226" t="s">
        <v>41</v>
      </c>
      <c r="O149" s="91"/>
      <c r="P149" s="227">
        <f>O149*H149</f>
        <v>0</v>
      </c>
      <c r="Q149" s="227">
        <v>0.155</v>
      </c>
      <c r="R149" s="227">
        <f>Q149*H149</f>
        <v>3.8204400000000001</v>
      </c>
      <c r="S149" s="227">
        <v>0</v>
      </c>
      <c r="T149" s="228">
        <f>S149*H149</f>
        <v>0</v>
      </c>
      <c r="U149" s="38"/>
      <c r="V149" s="38"/>
      <c r="W149" s="38"/>
      <c r="X149" s="38"/>
      <c r="Y149" s="38"/>
      <c r="Z149" s="38"/>
      <c r="AA149" s="38"/>
      <c r="AB149" s="38"/>
      <c r="AC149" s="38"/>
      <c r="AD149" s="38"/>
      <c r="AE149" s="38"/>
      <c r="AR149" s="229" t="s">
        <v>166</v>
      </c>
      <c r="AT149" s="229" t="s">
        <v>161</v>
      </c>
      <c r="AU149" s="229" t="s">
        <v>86</v>
      </c>
      <c r="AY149" s="17" t="s">
        <v>159</v>
      </c>
      <c r="BE149" s="230">
        <f>IF(N149="základní",J149,0)</f>
        <v>0</v>
      </c>
      <c r="BF149" s="230">
        <f>IF(N149="snížená",J149,0)</f>
        <v>0</v>
      </c>
      <c r="BG149" s="230">
        <f>IF(N149="zákl. přenesená",J149,0)</f>
        <v>0</v>
      </c>
      <c r="BH149" s="230">
        <f>IF(N149="sníž. přenesená",J149,0)</f>
        <v>0</v>
      </c>
      <c r="BI149" s="230">
        <f>IF(N149="nulová",J149,0)</f>
        <v>0</v>
      </c>
      <c r="BJ149" s="17" t="s">
        <v>84</v>
      </c>
      <c r="BK149" s="230">
        <f>ROUND(I149*H149,2)</f>
        <v>0</v>
      </c>
      <c r="BL149" s="17" t="s">
        <v>166</v>
      </c>
      <c r="BM149" s="229" t="s">
        <v>192</v>
      </c>
    </row>
    <row r="150" s="2" customFormat="1" ht="24.15" customHeight="1">
      <c r="A150" s="38"/>
      <c r="B150" s="39"/>
      <c r="C150" s="218" t="s">
        <v>193</v>
      </c>
      <c r="D150" s="218" t="s">
        <v>161</v>
      </c>
      <c r="E150" s="219" t="s">
        <v>194</v>
      </c>
      <c r="F150" s="220" t="s">
        <v>195</v>
      </c>
      <c r="G150" s="221" t="s">
        <v>196</v>
      </c>
      <c r="H150" s="222">
        <v>0.32800000000000001</v>
      </c>
      <c r="I150" s="223"/>
      <c r="J150" s="224">
        <f>ROUND(I150*H150,2)</f>
        <v>0</v>
      </c>
      <c r="K150" s="220" t="s">
        <v>165</v>
      </c>
      <c r="L150" s="44"/>
      <c r="M150" s="225" t="s">
        <v>1</v>
      </c>
      <c r="N150" s="226" t="s">
        <v>41</v>
      </c>
      <c r="O150" s="91"/>
      <c r="P150" s="227">
        <f>O150*H150</f>
        <v>0</v>
      </c>
      <c r="Q150" s="227">
        <v>1.0900000000000001</v>
      </c>
      <c r="R150" s="227">
        <f>Q150*H150</f>
        <v>0.35752000000000006</v>
      </c>
      <c r="S150" s="227">
        <v>0</v>
      </c>
      <c r="T150" s="228">
        <f>S150*H150</f>
        <v>0</v>
      </c>
      <c r="U150" s="38"/>
      <c r="V150" s="38"/>
      <c r="W150" s="38"/>
      <c r="X150" s="38"/>
      <c r="Y150" s="38"/>
      <c r="Z150" s="38"/>
      <c r="AA150" s="38"/>
      <c r="AB150" s="38"/>
      <c r="AC150" s="38"/>
      <c r="AD150" s="38"/>
      <c r="AE150" s="38"/>
      <c r="AR150" s="229" t="s">
        <v>166</v>
      </c>
      <c r="AT150" s="229" t="s">
        <v>161</v>
      </c>
      <c r="AU150" s="229" t="s">
        <v>86</v>
      </c>
      <c r="AY150" s="17" t="s">
        <v>159</v>
      </c>
      <c r="BE150" s="230">
        <f>IF(N150="základní",J150,0)</f>
        <v>0</v>
      </c>
      <c r="BF150" s="230">
        <f>IF(N150="snížená",J150,0)</f>
        <v>0</v>
      </c>
      <c r="BG150" s="230">
        <f>IF(N150="zákl. přenesená",J150,0)</f>
        <v>0</v>
      </c>
      <c r="BH150" s="230">
        <f>IF(N150="sníž. přenesená",J150,0)</f>
        <v>0</v>
      </c>
      <c r="BI150" s="230">
        <f>IF(N150="nulová",J150,0)</f>
        <v>0</v>
      </c>
      <c r="BJ150" s="17" t="s">
        <v>84</v>
      </c>
      <c r="BK150" s="230">
        <f>ROUND(I150*H150,2)</f>
        <v>0</v>
      </c>
      <c r="BL150" s="17" t="s">
        <v>166</v>
      </c>
      <c r="BM150" s="229" t="s">
        <v>197</v>
      </c>
    </row>
    <row r="151" s="13" customFormat="1">
      <c r="A151" s="13"/>
      <c r="B151" s="231"/>
      <c r="C151" s="232"/>
      <c r="D151" s="233" t="s">
        <v>198</v>
      </c>
      <c r="E151" s="234" t="s">
        <v>1</v>
      </c>
      <c r="F151" s="235" t="s">
        <v>199</v>
      </c>
      <c r="G151" s="232"/>
      <c r="H151" s="236">
        <v>0.23899999999999999</v>
      </c>
      <c r="I151" s="237"/>
      <c r="J151" s="232"/>
      <c r="K151" s="232"/>
      <c r="L151" s="238"/>
      <c r="M151" s="239"/>
      <c r="N151" s="240"/>
      <c r="O151" s="240"/>
      <c r="P151" s="240"/>
      <c r="Q151" s="240"/>
      <c r="R151" s="240"/>
      <c r="S151" s="240"/>
      <c r="T151" s="241"/>
      <c r="U151" s="13"/>
      <c r="V151" s="13"/>
      <c r="W151" s="13"/>
      <c r="X151" s="13"/>
      <c r="Y151" s="13"/>
      <c r="Z151" s="13"/>
      <c r="AA151" s="13"/>
      <c r="AB151" s="13"/>
      <c r="AC151" s="13"/>
      <c r="AD151" s="13"/>
      <c r="AE151" s="13"/>
      <c r="AT151" s="242" t="s">
        <v>198</v>
      </c>
      <c r="AU151" s="242" t="s">
        <v>86</v>
      </c>
      <c r="AV151" s="13" t="s">
        <v>86</v>
      </c>
      <c r="AW151" s="13" t="s">
        <v>32</v>
      </c>
      <c r="AX151" s="13" t="s">
        <v>76</v>
      </c>
      <c r="AY151" s="242" t="s">
        <v>159</v>
      </c>
    </row>
    <row r="152" s="13" customFormat="1">
      <c r="A152" s="13"/>
      <c r="B152" s="231"/>
      <c r="C152" s="232"/>
      <c r="D152" s="233" t="s">
        <v>198</v>
      </c>
      <c r="E152" s="234" t="s">
        <v>1</v>
      </c>
      <c r="F152" s="235" t="s">
        <v>200</v>
      </c>
      <c r="G152" s="232"/>
      <c r="H152" s="236">
        <v>0.088999999999999996</v>
      </c>
      <c r="I152" s="237"/>
      <c r="J152" s="232"/>
      <c r="K152" s="232"/>
      <c r="L152" s="238"/>
      <c r="M152" s="239"/>
      <c r="N152" s="240"/>
      <c r="O152" s="240"/>
      <c r="P152" s="240"/>
      <c r="Q152" s="240"/>
      <c r="R152" s="240"/>
      <c r="S152" s="240"/>
      <c r="T152" s="241"/>
      <c r="U152" s="13"/>
      <c r="V152" s="13"/>
      <c r="W152" s="13"/>
      <c r="X152" s="13"/>
      <c r="Y152" s="13"/>
      <c r="Z152" s="13"/>
      <c r="AA152" s="13"/>
      <c r="AB152" s="13"/>
      <c r="AC152" s="13"/>
      <c r="AD152" s="13"/>
      <c r="AE152" s="13"/>
      <c r="AT152" s="242" t="s">
        <v>198</v>
      </c>
      <c r="AU152" s="242" t="s">
        <v>86</v>
      </c>
      <c r="AV152" s="13" t="s">
        <v>86</v>
      </c>
      <c r="AW152" s="13" t="s">
        <v>32</v>
      </c>
      <c r="AX152" s="13" t="s">
        <v>76</v>
      </c>
      <c r="AY152" s="242" t="s">
        <v>159</v>
      </c>
    </row>
    <row r="153" s="14" customFormat="1">
      <c r="A153" s="14"/>
      <c r="B153" s="243"/>
      <c r="C153" s="244"/>
      <c r="D153" s="233" t="s">
        <v>198</v>
      </c>
      <c r="E153" s="245" t="s">
        <v>1</v>
      </c>
      <c r="F153" s="246" t="s">
        <v>201</v>
      </c>
      <c r="G153" s="244"/>
      <c r="H153" s="247">
        <v>0.32799999999999996</v>
      </c>
      <c r="I153" s="248"/>
      <c r="J153" s="244"/>
      <c r="K153" s="244"/>
      <c r="L153" s="249"/>
      <c r="M153" s="250"/>
      <c r="N153" s="251"/>
      <c r="O153" s="251"/>
      <c r="P153" s="251"/>
      <c r="Q153" s="251"/>
      <c r="R153" s="251"/>
      <c r="S153" s="251"/>
      <c r="T153" s="252"/>
      <c r="U153" s="14"/>
      <c r="V153" s="14"/>
      <c r="W153" s="14"/>
      <c r="X153" s="14"/>
      <c r="Y153" s="14"/>
      <c r="Z153" s="14"/>
      <c r="AA153" s="14"/>
      <c r="AB153" s="14"/>
      <c r="AC153" s="14"/>
      <c r="AD153" s="14"/>
      <c r="AE153" s="14"/>
      <c r="AT153" s="253" t="s">
        <v>198</v>
      </c>
      <c r="AU153" s="253" t="s">
        <v>86</v>
      </c>
      <c r="AV153" s="14" t="s">
        <v>166</v>
      </c>
      <c r="AW153" s="14" t="s">
        <v>32</v>
      </c>
      <c r="AX153" s="14" t="s">
        <v>84</v>
      </c>
      <c r="AY153" s="253" t="s">
        <v>159</v>
      </c>
    </row>
    <row r="154" s="2" customFormat="1" ht="16.5" customHeight="1">
      <c r="A154" s="38"/>
      <c r="B154" s="39"/>
      <c r="C154" s="218" t="s">
        <v>202</v>
      </c>
      <c r="D154" s="218" t="s">
        <v>161</v>
      </c>
      <c r="E154" s="219" t="s">
        <v>203</v>
      </c>
      <c r="F154" s="220" t="s">
        <v>204</v>
      </c>
      <c r="G154" s="221" t="s">
        <v>164</v>
      </c>
      <c r="H154" s="222">
        <v>0.87</v>
      </c>
      <c r="I154" s="223"/>
      <c r="J154" s="224">
        <f>ROUND(I154*H154,2)</f>
        <v>0</v>
      </c>
      <c r="K154" s="220" t="s">
        <v>165</v>
      </c>
      <c r="L154" s="44"/>
      <c r="M154" s="225" t="s">
        <v>1</v>
      </c>
      <c r="N154" s="226" t="s">
        <v>41</v>
      </c>
      <c r="O154" s="91"/>
      <c r="P154" s="227">
        <f>O154*H154</f>
        <v>0</v>
      </c>
      <c r="Q154" s="227">
        <v>1.94302</v>
      </c>
      <c r="R154" s="227">
        <f>Q154*H154</f>
        <v>1.6904273999999999</v>
      </c>
      <c r="S154" s="227">
        <v>0</v>
      </c>
      <c r="T154" s="228">
        <f>S154*H154</f>
        <v>0</v>
      </c>
      <c r="U154" s="38"/>
      <c r="V154" s="38"/>
      <c r="W154" s="38"/>
      <c r="X154" s="38"/>
      <c r="Y154" s="38"/>
      <c r="Z154" s="38"/>
      <c r="AA154" s="38"/>
      <c r="AB154" s="38"/>
      <c r="AC154" s="38"/>
      <c r="AD154" s="38"/>
      <c r="AE154" s="38"/>
      <c r="AR154" s="229" t="s">
        <v>166</v>
      </c>
      <c r="AT154" s="229" t="s">
        <v>161</v>
      </c>
      <c r="AU154" s="229" t="s">
        <v>86</v>
      </c>
      <c r="AY154" s="17" t="s">
        <v>159</v>
      </c>
      <c r="BE154" s="230">
        <f>IF(N154="základní",J154,0)</f>
        <v>0</v>
      </c>
      <c r="BF154" s="230">
        <f>IF(N154="snížená",J154,0)</f>
        <v>0</v>
      </c>
      <c r="BG154" s="230">
        <f>IF(N154="zákl. přenesená",J154,0)</f>
        <v>0</v>
      </c>
      <c r="BH154" s="230">
        <f>IF(N154="sníž. přenesená",J154,0)</f>
        <v>0</v>
      </c>
      <c r="BI154" s="230">
        <f>IF(N154="nulová",J154,0)</f>
        <v>0</v>
      </c>
      <c r="BJ154" s="17" t="s">
        <v>84</v>
      </c>
      <c r="BK154" s="230">
        <f>ROUND(I154*H154,2)</f>
        <v>0</v>
      </c>
      <c r="BL154" s="17" t="s">
        <v>166</v>
      </c>
      <c r="BM154" s="229" t="s">
        <v>205</v>
      </c>
    </row>
    <row r="155" s="12" customFormat="1" ht="22.8" customHeight="1">
      <c r="A155" s="12"/>
      <c r="B155" s="202"/>
      <c r="C155" s="203"/>
      <c r="D155" s="204" t="s">
        <v>75</v>
      </c>
      <c r="E155" s="216" t="s">
        <v>166</v>
      </c>
      <c r="F155" s="216" t="s">
        <v>206</v>
      </c>
      <c r="G155" s="203"/>
      <c r="H155" s="203"/>
      <c r="I155" s="206"/>
      <c r="J155" s="217">
        <f>BK155</f>
        <v>0</v>
      </c>
      <c r="K155" s="203"/>
      <c r="L155" s="208"/>
      <c r="M155" s="209"/>
      <c r="N155" s="210"/>
      <c r="O155" s="210"/>
      <c r="P155" s="211">
        <f>P156</f>
        <v>0</v>
      </c>
      <c r="Q155" s="210"/>
      <c r="R155" s="211">
        <f>R156</f>
        <v>0.41901999999999995</v>
      </c>
      <c r="S155" s="210"/>
      <c r="T155" s="212">
        <f>T156</f>
        <v>0</v>
      </c>
      <c r="U155" s="12"/>
      <c r="V155" s="12"/>
      <c r="W155" s="12"/>
      <c r="X155" s="12"/>
      <c r="Y155" s="12"/>
      <c r="Z155" s="12"/>
      <c r="AA155" s="12"/>
      <c r="AB155" s="12"/>
      <c r="AC155" s="12"/>
      <c r="AD155" s="12"/>
      <c r="AE155" s="12"/>
      <c r="AR155" s="213" t="s">
        <v>84</v>
      </c>
      <c r="AT155" s="214" t="s">
        <v>75</v>
      </c>
      <c r="AU155" s="214" t="s">
        <v>84</v>
      </c>
      <c r="AY155" s="213" t="s">
        <v>159</v>
      </c>
      <c r="BK155" s="215">
        <f>BK156</f>
        <v>0</v>
      </c>
    </row>
    <row r="156" s="2" customFormat="1" ht="21.75" customHeight="1">
      <c r="A156" s="38"/>
      <c r="B156" s="39"/>
      <c r="C156" s="218" t="s">
        <v>111</v>
      </c>
      <c r="D156" s="218" t="s">
        <v>161</v>
      </c>
      <c r="E156" s="219" t="s">
        <v>207</v>
      </c>
      <c r="F156" s="220" t="s">
        <v>208</v>
      </c>
      <c r="G156" s="221" t="s">
        <v>209</v>
      </c>
      <c r="H156" s="222">
        <v>14</v>
      </c>
      <c r="I156" s="223"/>
      <c r="J156" s="224">
        <f>ROUND(I156*H156,2)</f>
        <v>0</v>
      </c>
      <c r="K156" s="220" t="s">
        <v>165</v>
      </c>
      <c r="L156" s="44"/>
      <c r="M156" s="225" t="s">
        <v>1</v>
      </c>
      <c r="N156" s="226" t="s">
        <v>41</v>
      </c>
      <c r="O156" s="91"/>
      <c r="P156" s="227">
        <f>O156*H156</f>
        <v>0</v>
      </c>
      <c r="Q156" s="227">
        <v>0.029929999999999998</v>
      </c>
      <c r="R156" s="227">
        <f>Q156*H156</f>
        <v>0.41901999999999995</v>
      </c>
      <c r="S156" s="227">
        <v>0</v>
      </c>
      <c r="T156" s="228">
        <f>S156*H156</f>
        <v>0</v>
      </c>
      <c r="U156" s="38"/>
      <c r="V156" s="38"/>
      <c r="W156" s="38"/>
      <c r="X156" s="38"/>
      <c r="Y156" s="38"/>
      <c r="Z156" s="38"/>
      <c r="AA156" s="38"/>
      <c r="AB156" s="38"/>
      <c r="AC156" s="38"/>
      <c r="AD156" s="38"/>
      <c r="AE156" s="38"/>
      <c r="AR156" s="229" t="s">
        <v>166</v>
      </c>
      <c r="AT156" s="229" t="s">
        <v>161</v>
      </c>
      <c r="AU156" s="229" t="s">
        <v>86</v>
      </c>
      <c r="AY156" s="17" t="s">
        <v>159</v>
      </c>
      <c r="BE156" s="230">
        <f>IF(N156="základní",J156,0)</f>
        <v>0</v>
      </c>
      <c r="BF156" s="230">
        <f>IF(N156="snížená",J156,0)</f>
        <v>0</v>
      </c>
      <c r="BG156" s="230">
        <f>IF(N156="zákl. přenesená",J156,0)</f>
        <v>0</v>
      </c>
      <c r="BH156" s="230">
        <f>IF(N156="sníž. přenesená",J156,0)</f>
        <v>0</v>
      </c>
      <c r="BI156" s="230">
        <f>IF(N156="nulová",J156,0)</f>
        <v>0</v>
      </c>
      <c r="BJ156" s="17" t="s">
        <v>84</v>
      </c>
      <c r="BK156" s="230">
        <f>ROUND(I156*H156,2)</f>
        <v>0</v>
      </c>
      <c r="BL156" s="17" t="s">
        <v>166</v>
      </c>
      <c r="BM156" s="229" t="s">
        <v>210</v>
      </c>
    </row>
    <row r="157" s="12" customFormat="1" ht="22.8" customHeight="1">
      <c r="A157" s="12"/>
      <c r="B157" s="202"/>
      <c r="C157" s="203"/>
      <c r="D157" s="204" t="s">
        <v>75</v>
      </c>
      <c r="E157" s="216" t="s">
        <v>185</v>
      </c>
      <c r="F157" s="216" t="s">
        <v>211</v>
      </c>
      <c r="G157" s="203"/>
      <c r="H157" s="203"/>
      <c r="I157" s="206"/>
      <c r="J157" s="217">
        <f>BK157</f>
        <v>0</v>
      </c>
      <c r="K157" s="203"/>
      <c r="L157" s="208"/>
      <c r="M157" s="209"/>
      <c r="N157" s="210"/>
      <c r="O157" s="210"/>
      <c r="P157" s="211">
        <f>SUM(P158:P184)</f>
        <v>0</v>
      </c>
      <c r="Q157" s="210"/>
      <c r="R157" s="211">
        <f>SUM(R158:R184)</f>
        <v>72.820854300000008</v>
      </c>
      <c r="S157" s="210"/>
      <c r="T157" s="212">
        <f>SUM(T158:T184)</f>
        <v>0</v>
      </c>
      <c r="U157" s="12"/>
      <c r="V157" s="12"/>
      <c r="W157" s="12"/>
      <c r="X157" s="12"/>
      <c r="Y157" s="12"/>
      <c r="Z157" s="12"/>
      <c r="AA157" s="12"/>
      <c r="AB157" s="12"/>
      <c r="AC157" s="12"/>
      <c r="AD157" s="12"/>
      <c r="AE157" s="12"/>
      <c r="AR157" s="213" t="s">
        <v>84</v>
      </c>
      <c r="AT157" s="214" t="s">
        <v>75</v>
      </c>
      <c r="AU157" s="214" t="s">
        <v>84</v>
      </c>
      <c r="AY157" s="213" t="s">
        <v>159</v>
      </c>
      <c r="BK157" s="215">
        <f>SUM(BK158:BK184)</f>
        <v>0</v>
      </c>
    </row>
    <row r="158" s="2" customFormat="1" ht="24.15" customHeight="1">
      <c r="A158" s="38"/>
      <c r="B158" s="39"/>
      <c r="C158" s="218" t="s">
        <v>212</v>
      </c>
      <c r="D158" s="218" t="s">
        <v>161</v>
      </c>
      <c r="E158" s="219" t="s">
        <v>213</v>
      </c>
      <c r="F158" s="220" t="s">
        <v>214</v>
      </c>
      <c r="G158" s="221" t="s">
        <v>178</v>
      </c>
      <c r="H158" s="222">
        <v>546.08000000000004</v>
      </c>
      <c r="I158" s="223"/>
      <c r="J158" s="224">
        <f>ROUND(I158*H158,2)</f>
        <v>0</v>
      </c>
      <c r="K158" s="220" t="s">
        <v>165</v>
      </c>
      <c r="L158" s="44"/>
      <c r="M158" s="225" t="s">
        <v>1</v>
      </c>
      <c r="N158" s="226" t="s">
        <v>41</v>
      </c>
      <c r="O158" s="91"/>
      <c r="P158" s="227">
        <f>O158*H158</f>
        <v>0</v>
      </c>
      <c r="Q158" s="227">
        <v>0.00022000000000000001</v>
      </c>
      <c r="R158" s="227">
        <f>Q158*H158</f>
        <v>0.12013760000000001</v>
      </c>
      <c r="S158" s="227">
        <v>0</v>
      </c>
      <c r="T158" s="228">
        <f>S158*H158</f>
        <v>0</v>
      </c>
      <c r="U158" s="38"/>
      <c r="V158" s="38"/>
      <c r="W158" s="38"/>
      <c r="X158" s="38"/>
      <c r="Y158" s="38"/>
      <c r="Z158" s="38"/>
      <c r="AA158" s="38"/>
      <c r="AB158" s="38"/>
      <c r="AC158" s="38"/>
      <c r="AD158" s="38"/>
      <c r="AE158" s="38"/>
      <c r="AR158" s="229" t="s">
        <v>166</v>
      </c>
      <c r="AT158" s="229" t="s">
        <v>161</v>
      </c>
      <c r="AU158" s="229" t="s">
        <v>86</v>
      </c>
      <c r="AY158" s="17" t="s">
        <v>159</v>
      </c>
      <c r="BE158" s="230">
        <f>IF(N158="základní",J158,0)</f>
        <v>0</v>
      </c>
      <c r="BF158" s="230">
        <f>IF(N158="snížená",J158,0)</f>
        <v>0</v>
      </c>
      <c r="BG158" s="230">
        <f>IF(N158="zákl. přenesená",J158,0)</f>
        <v>0</v>
      </c>
      <c r="BH158" s="230">
        <f>IF(N158="sníž. přenesená",J158,0)</f>
        <v>0</v>
      </c>
      <c r="BI158" s="230">
        <f>IF(N158="nulová",J158,0)</f>
        <v>0</v>
      </c>
      <c r="BJ158" s="17" t="s">
        <v>84</v>
      </c>
      <c r="BK158" s="230">
        <f>ROUND(I158*H158,2)</f>
        <v>0</v>
      </c>
      <c r="BL158" s="17" t="s">
        <v>166</v>
      </c>
      <c r="BM158" s="229" t="s">
        <v>215</v>
      </c>
    </row>
    <row r="159" s="2" customFormat="1" ht="21.75" customHeight="1">
      <c r="A159" s="38"/>
      <c r="B159" s="39"/>
      <c r="C159" s="218" t="s">
        <v>8</v>
      </c>
      <c r="D159" s="218" t="s">
        <v>161</v>
      </c>
      <c r="E159" s="219" t="s">
        <v>216</v>
      </c>
      <c r="F159" s="220" t="s">
        <v>217</v>
      </c>
      <c r="G159" s="221" t="s">
        <v>178</v>
      </c>
      <c r="H159" s="222">
        <v>91.430000000000007</v>
      </c>
      <c r="I159" s="223"/>
      <c r="J159" s="224">
        <f>ROUND(I159*H159,2)</f>
        <v>0</v>
      </c>
      <c r="K159" s="220" t="s">
        <v>165</v>
      </c>
      <c r="L159" s="44"/>
      <c r="M159" s="225" t="s">
        <v>1</v>
      </c>
      <c r="N159" s="226" t="s">
        <v>41</v>
      </c>
      <c r="O159" s="91"/>
      <c r="P159" s="227">
        <f>O159*H159</f>
        <v>0</v>
      </c>
      <c r="Q159" s="227">
        <v>0.040800000000000003</v>
      </c>
      <c r="R159" s="227">
        <f>Q159*H159</f>
        <v>3.7303440000000005</v>
      </c>
      <c r="S159" s="227">
        <v>0</v>
      </c>
      <c r="T159" s="228">
        <f>S159*H159</f>
        <v>0</v>
      </c>
      <c r="U159" s="38"/>
      <c r="V159" s="38"/>
      <c r="W159" s="38"/>
      <c r="X159" s="38"/>
      <c r="Y159" s="38"/>
      <c r="Z159" s="38"/>
      <c r="AA159" s="38"/>
      <c r="AB159" s="38"/>
      <c r="AC159" s="38"/>
      <c r="AD159" s="38"/>
      <c r="AE159" s="38"/>
      <c r="AR159" s="229" t="s">
        <v>166</v>
      </c>
      <c r="AT159" s="229" t="s">
        <v>161</v>
      </c>
      <c r="AU159" s="229" t="s">
        <v>86</v>
      </c>
      <c r="AY159" s="17" t="s">
        <v>159</v>
      </c>
      <c r="BE159" s="230">
        <f>IF(N159="základní",J159,0)</f>
        <v>0</v>
      </c>
      <c r="BF159" s="230">
        <f>IF(N159="snížená",J159,0)</f>
        <v>0</v>
      </c>
      <c r="BG159" s="230">
        <f>IF(N159="zákl. přenesená",J159,0)</f>
        <v>0</v>
      </c>
      <c r="BH159" s="230">
        <f>IF(N159="sníž. přenesená",J159,0)</f>
        <v>0</v>
      </c>
      <c r="BI159" s="230">
        <f>IF(N159="nulová",J159,0)</f>
        <v>0</v>
      </c>
      <c r="BJ159" s="17" t="s">
        <v>84</v>
      </c>
      <c r="BK159" s="230">
        <f>ROUND(I159*H159,2)</f>
        <v>0</v>
      </c>
      <c r="BL159" s="17" t="s">
        <v>166</v>
      </c>
      <c r="BM159" s="229" t="s">
        <v>218</v>
      </c>
    </row>
    <row r="160" s="2" customFormat="1">
      <c r="A160" s="38"/>
      <c r="B160" s="39"/>
      <c r="C160" s="40"/>
      <c r="D160" s="233" t="s">
        <v>219</v>
      </c>
      <c r="E160" s="40"/>
      <c r="F160" s="254" t="s">
        <v>220</v>
      </c>
      <c r="G160" s="40"/>
      <c r="H160" s="40"/>
      <c r="I160" s="255"/>
      <c r="J160" s="40"/>
      <c r="K160" s="40"/>
      <c r="L160" s="44"/>
      <c r="M160" s="256"/>
      <c r="N160" s="257"/>
      <c r="O160" s="91"/>
      <c r="P160" s="91"/>
      <c r="Q160" s="91"/>
      <c r="R160" s="91"/>
      <c r="S160" s="91"/>
      <c r="T160" s="92"/>
      <c r="U160" s="38"/>
      <c r="V160" s="38"/>
      <c r="W160" s="38"/>
      <c r="X160" s="38"/>
      <c r="Y160" s="38"/>
      <c r="Z160" s="38"/>
      <c r="AA160" s="38"/>
      <c r="AB160" s="38"/>
      <c r="AC160" s="38"/>
      <c r="AD160" s="38"/>
      <c r="AE160" s="38"/>
      <c r="AT160" s="17" t="s">
        <v>219</v>
      </c>
      <c r="AU160" s="17" t="s">
        <v>86</v>
      </c>
    </row>
    <row r="161" s="2" customFormat="1" ht="24.15" customHeight="1">
      <c r="A161" s="38"/>
      <c r="B161" s="39"/>
      <c r="C161" s="218" t="s">
        <v>221</v>
      </c>
      <c r="D161" s="218" t="s">
        <v>161</v>
      </c>
      <c r="E161" s="219" t="s">
        <v>222</v>
      </c>
      <c r="F161" s="220" t="s">
        <v>223</v>
      </c>
      <c r="G161" s="221" t="s">
        <v>178</v>
      </c>
      <c r="H161" s="222">
        <v>243.94999999999999</v>
      </c>
      <c r="I161" s="223"/>
      <c r="J161" s="224">
        <f>ROUND(I161*H161,2)</f>
        <v>0</v>
      </c>
      <c r="K161" s="220" t="s">
        <v>165</v>
      </c>
      <c r="L161" s="44"/>
      <c r="M161" s="225" t="s">
        <v>1</v>
      </c>
      <c r="N161" s="226" t="s">
        <v>41</v>
      </c>
      <c r="O161" s="91"/>
      <c r="P161" s="227">
        <f>O161*H161</f>
        <v>0</v>
      </c>
      <c r="Q161" s="227">
        <v>0.087999999999999995</v>
      </c>
      <c r="R161" s="227">
        <f>Q161*H161</f>
        <v>21.467599999999997</v>
      </c>
      <c r="S161" s="227">
        <v>0</v>
      </c>
      <c r="T161" s="228">
        <f>S161*H161</f>
        <v>0</v>
      </c>
      <c r="U161" s="38"/>
      <c r="V161" s="38"/>
      <c r="W161" s="38"/>
      <c r="X161" s="38"/>
      <c r="Y161" s="38"/>
      <c r="Z161" s="38"/>
      <c r="AA161" s="38"/>
      <c r="AB161" s="38"/>
      <c r="AC161" s="38"/>
      <c r="AD161" s="38"/>
      <c r="AE161" s="38"/>
      <c r="AR161" s="229" t="s">
        <v>166</v>
      </c>
      <c r="AT161" s="229" t="s">
        <v>161</v>
      </c>
      <c r="AU161" s="229" t="s">
        <v>86</v>
      </c>
      <c r="AY161" s="17" t="s">
        <v>159</v>
      </c>
      <c r="BE161" s="230">
        <f>IF(N161="základní",J161,0)</f>
        <v>0</v>
      </c>
      <c r="BF161" s="230">
        <f>IF(N161="snížená",J161,0)</f>
        <v>0</v>
      </c>
      <c r="BG161" s="230">
        <f>IF(N161="zákl. přenesená",J161,0)</f>
        <v>0</v>
      </c>
      <c r="BH161" s="230">
        <f>IF(N161="sníž. přenesená",J161,0)</f>
        <v>0</v>
      </c>
      <c r="BI161" s="230">
        <f>IF(N161="nulová",J161,0)</f>
        <v>0</v>
      </c>
      <c r="BJ161" s="17" t="s">
        <v>84</v>
      </c>
      <c r="BK161" s="230">
        <f>ROUND(I161*H161,2)</f>
        <v>0</v>
      </c>
      <c r="BL161" s="17" t="s">
        <v>166</v>
      </c>
      <c r="BM161" s="229" t="s">
        <v>224</v>
      </c>
    </row>
    <row r="162" s="2" customFormat="1">
      <c r="A162" s="38"/>
      <c r="B162" s="39"/>
      <c r="C162" s="40"/>
      <c r="D162" s="233" t="s">
        <v>219</v>
      </c>
      <c r="E162" s="40"/>
      <c r="F162" s="254" t="s">
        <v>220</v>
      </c>
      <c r="G162" s="40"/>
      <c r="H162" s="40"/>
      <c r="I162" s="255"/>
      <c r="J162" s="40"/>
      <c r="K162" s="40"/>
      <c r="L162" s="44"/>
      <c r="M162" s="256"/>
      <c r="N162" s="257"/>
      <c r="O162" s="91"/>
      <c r="P162" s="91"/>
      <c r="Q162" s="91"/>
      <c r="R162" s="91"/>
      <c r="S162" s="91"/>
      <c r="T162" s="92"/>
      <c r="U162" s="38"/>
      <c r="V162" s="38"/>
      <c r="W162" s="38"/>
      <c r="X162" s="38"/>
      <c r="Y162" s="38"/>
      <c r="Z162" s="38"/>
      <c r="AA162" s="38"/>
      <c r="AB162" s="38"/>
      <c r="AC162" s="38"/>
      <c r="AD162" s="38"/>
      <c r="AE162" s="38"/>
      <c r="AT162" s="17" t="s">
        <v>219</v>
      </c>
      <c r="AU162" s="17" t="s">
        <v>86</v>
      </c>
    </row>
    <row r="163" s="2" customFormat="1" ht="24.15" customHeight="1">
      <c r="A163" s="38"/>
      <c r="B163" s="39"/>
      <c r="C163" s="218" t="s">
        <v>225</v>
      </c>
      <c r="D163" s="218" t="s">
        <v>161</v>
      </c>
      <c r="E163" s="219" t="s">
        <v>226</v>
      </c>
      <c r="F163" s="220" t="s">
        <v>227</v>
      </c>
      <c r="G163" s="221" t="s">
        <v>178</v>
      </c>
      <c r="H163" s="222">
        <v>100.23</v>
      </c>
      <c r="I163" s="223"/>
      <c r="J163" s="224">
        <f>ROUND(I163*H163,2)</f>
        <v>0</v>
      </c>
      <c r="K163" s="220" t="s">
        <v>165</v>
      </c>
      <c r="L163" s="44"/>
      <c r="M163" s="225" t="s">
        <v>1</v>
      </c>
      <c r="N163" s="226" t="s">
        <v>41</v>
      </c>
      <c r="O163" s="91"/>
      <c r="P163" s="227">
        <f>O163*H163</f>
        <v>0</v>
      </c>
      <c r="Q163" s="227">
        <v>0.099000000000000005</v>
      </c>
      <c r="R163" s="227">
        <f>Q163*H163</f>
        <v>9.9227700000000016</v>
      </c>
      <c r="S163" s="227">
        <v>0</v>
      </c>
      <c r="T163" s="228">
        <f>S163*H163</f>
        <v>0</v>
      </c>
      <c r="U163" s="38"/>
      <c r="V163" s="38"/>
      <c r="W163" s="38"/>
      <c r="X163" s="38"/>
      <c r="Y163" s="38"/>
      <c r="Z163" s="38"/>
      <c r="AA163" s="38"/>
      <c r="AB163" s="38"/>
      <c r="AC163" s="38"/>
      <c r="AD163" s="38"/>
      <c r="AE163" s="38"/>
      <c r="AR163" s="229" t="s">
        <v>166</v>
      </c>
      <c r="AT163" s="229" t="s">
        <v>161</v>
      </c>
      <c r="AU163" s="229" t="s">
        <v>86</v>
      </c>
      <c r="AY163" s="17" t="s">
        <v>159</v>
      </c>
      <c r="BE163" s="230">
        <f>IF(N163="základní",J163,0)</f>
        <v>0</v>
      </c>
      <c r="BF163" s="230">
        <f>IF(N163="snížená",J163,0)</f>
        <v>0</v>
      </c>
      <c r="BG163" s="230">
        <f>IF(N163="zákl. přenesená",J163,0)</f>
        <v>0</v>
      </c>
      <c r="BH163" s="230">
        <f>IF(N163="sníž. přenesená",J163,0)</f>
        <v>0</v>
      </c>
      <c r="BI163" s="230">
        <f>IF(N163="nulová",J163,0)</f>
        <v>0</v>
      </c>
      <c r="BJ163" s="17" t="s">
        <v>84</v>
      </c>
      <c r="BK163" s="230">
        <f>ROUND(I163*H163,2)</f>
        <v>0</v>
      </c>
      <c r="BL163" s="17" t="s">
        <v>166</v>
      </c>
      <c r="BM163" s="229" t="s">
        <v>228</v>
      </c>
    </row>
    <row r="164" s="2" customFormat="1">
      <c r="A164" s="38"/>
      <c r="B164" s="39"/>
      <c r="C164" s="40"/>
      <c r="D164" s="233" t="s">
        <v>219</v>
      </c>
      <c r="E164" s="40"/>
      <c r="F164" s="254" t="s">
        <v>220</v>
      </c>
      <c r="G164" s="40"/>
      <c r="H164" s="40"/>
      <c r="I164" s="255"/>
      <c r="J164" s="40"/>
      <c r="K164" s="40"/>
      <c r="L164" s="44"/>
      <c r="M164" s="256"/>
      <c r="N164" s="257"/>
      <c r="O164" s="91"/>
      <c r="P164" s="91"/>
      <c r="Q164" s="91"/>
      <c r="R164" s="91"/>
      <c r="S164" s="91"/>
      <c r="T164" s="92"/>
      <c r="U164" s="38"/>
      <c r="V164" s="38"/>
      <c r="W164" s="38"/>
      <c r="X164" s="38"/>
      <c r="Y164" s="38"/>
      <c r="Z164" s="38"/>
      <c r="AA164" s="38"/>
      <c r="AB164" s="38"/>
      <c r="AC164" s="38"/>
      <c r="AD164" s="38"/>
      <c r="AE164" s="38"/>
      <c r="AT164" s="17" t="s">
        <v>219</v>
      </c>
      <c r="AU164" s="17" t="s">
        <v>86</v>
      </c>
    </row>
    <row r="165" s="2" customFormat="1" ht="24.15" customHeight="1">
      <c r="A165" s="38"/>
      <c r="B165" s="39"/>
      <c r="C165" s="218" t="s">
        <v>229</v>
      </c>
      <c r="D165" s="218" t="s">
        <v>161</v>
      </c>
      <c r="E165" s="219" t="s">
        <v>230</v>
      </c>
      <c r="F165" s="220" t="s">
        <v>231</v>
      </c>
      <c r="G165" s="221" t="s">
        <v>178</v>
      </c>
      <c r="H165" s="222">
        <v>95.540000000000006</v>
      </c>
      <c r="I165" s="223"/>
      <c r="J165" s="224">
        <f>ROUND(I165*H165,2)</f>
        <v>0</v>
      </c>
      <c r="K165" s="220" t="s">
        <v>232</v>
      </c>
      <c r="L165" s="44"/>
      <c r="M165" s="225" t="s">
        <v>1</v>
      </c>
      <c r="N165" s="226" t="s">
        <v>41</v>
      </c>
      <c r="O165" s="91"/>
      <c r="P165" s="227">
        <f>O165*H165</f>
        <v>0</v>
      </c>
      <c r="Q165" s="227">
        <v>0.11</v>
      </c>
      <c r="R165" s="227">
        <f>Q165*H165</f>
        <v>10.509400000000001</v>
      </c>
      <c r="S165" s="227">
        <v>0</v>
      </c>
      <c r="T165" s="228">
        <f>S165*H165</f>
        <v>0</v>
      </c>
      <c r="U165" s="38"/>
      <c r="V165" s="38"/>
      <c r="W165" s="38"/>
      <c r="X165" s="38"/>
      <c r="Y165" s="38"/>
      <c r="Z165" s="38"/>
      <c r="AA165" s="38"/>
      <c r="AB165" s="38"/>
      <c r="AC165" s="38"/>
      <c r="AD165" s="38"/>
      <c r="AE165" s="38"/>
      <c r="AR165" s="229" t="s">
        <v>166</v>
      </c>
      <c r="AT165" s="229" t="s">
        <v>161</v>
      </c>
      <c r="AU165" s="229" t="s">
        <v>86</v>
      </c>
      <c r="AY165" s="17" t="s">
        <v>159</v>
      </c>
      <c r="BE165" s="230">
        <f>IF(N165="základní",J165,0)</f>
        <v>0</v>
      </c>
      <c r="BF165" s="230">
        <f>IF(N165="snížená",J165,0)</f>
        <v>0</v>
      </c>
      <c r="BG165" s="230">
        <f>IF(N165="zákl. přenesená",J165,0)</f>
        <v>0</v>
      </c>
      <c r="BH165" s="230">
        <f>IF(N165="sníž. přenesená",J165,0)</f>
        <v>0</v>
      </c>
      <c r="BI165" s="230">
        <f>IF(N165="nulová",J165,0)</f>
        <v>0</v>
      </c>
      <c r="BJ165" s="17" t="s">
        <v>84</v>
      </c>
      <c r="BK165" s="230">
        <f>ROUND(I165*H165,2)</f>
        <v>0</v>
      </c>
      <c r="BL165" s="17" t="s">
        <v>166</v>
      </c>
      <c r="BM165" s="229" t="s">
        <v>233</v>
      </c>
    </row>
    <row r="166" s="2" customFormat="1">
      <c r="A166" s="38"/>
      <c r="B166" s="39"/>
      <c r="C166" s="40"/>
      <c r="D166" s="233" t="s">
        <v>219</v>
      </c>
      <c r="E166" s="40"/>
      <c r="F166" s="254" t="s">
        <v>220</v>
      </c>
      <c r="G166" s="40"/>
      <c r="H166" s="40"/>
      <c r="I166" s="255"/>
      <c r="J166" s="40"/>
      <c r="K166" s="40"/>
      <c r="L166" s="44"/>
      <c r="M166" s="256"/>
      <c r="N166" s="257"/>
      <c r="O166" s="91"/>
      <c r="P166" s="91"/>
      <c r="Q166" s="91"/>
      <c r="R166" s="91"/>
      <c r="S166" s="91"/>
      <c r="T166" s="92"/>
      <c r="U166" s="38"/>
      <c r="V166" s="38"/>
      <c r="W166" s="38"/>
      <c r="X166" s="38"/>
      <c r="Y166" s="38"/>
      <c r="Z166" s="38"/>
      <c r="AA166" s="38"/>
      <c r="AB166" s="38"/>
      <c r="AC166" s="38"/>
      <c r="AD166" s="38"/>
      <c r="AE166" s="38"/>
      <c r="AT166" s="17" t="s">
        <v>219</v>
      </c>
      <c r="AU166" s="17" t="s">
        <v>86</v>
      </c>
    </row>
    <row r="167" s="2" customFormat="1" ht="24.15" customHeight="1">
      <c r="A167" s="38"/>
      <c r="B167" s="39"/>
      <c r="C167" s="218" t="s">
        <v>234</v>
      </c>
      <c r="D167" s="218" t="s">
        <v>161</v>
      </c>
      <c r="E167" s="219" t="s">
        <v>235</v>
      </c>
      <c r="F167" s="220" t="s">
        <v>236</v>
      </c>
      <c r="G167" s="221" t="s">
        <v>178</v>
      </c>
      <c r="H167" s="222">
        <v>616.91999999999996</v>
      </c>
      <c r="I167" s="223"/>
      <c r="J167" s="224">
        <f>ROUND(I167*H167,2)</f>
        <v>0</v>
      </c>
      <c r="K167" s="220" t="s">
        <v>165</v>
      </c>
      <c r="L167" s="44"/>
      <c r="M167" s="225" t="s">
        <v>1</v>
      </c>
      <c r="N167" s="226" t="s">
        <v>41</v>
      </c>
      <c r="O167" s="91"/>
      <c r="P167" s="227">
        <f>O167*H167</f>
        <v>0</v>
      </c>
      <c r="Q167" s="227">
        <v>0.010999999999999999</v>
      </c>
      <c r="R167" s="227">
        <f>Q167*H167</f>
        <v>6.7861199999999995</v>
      </c>
      <c r="S167" s="227">
        <v>0</v>
      </c>
      <c r="T167" s="228">
        <f>S167*H167</f>
        <v>0</v>
      </c>
      <c r="U167" s="38"/>
      <c r="V167" s="38"/>
      <c r="W167" s="38"/>
      <c r="X167" s="38"/>
      <c r="Y167" s="38"/>
      <c r="Z167" s="38"/>
      <c r="AA167" s="38"/>
      <c r="AB167" s="38"/>
      <c r="AC167" s="38"/>
      <c r="AD167" s="38"/>
      <c r="AE167" s="38"/>
      <c r="AR167" s="229" t="s">
        <v>166</v>
      </c>
      <c r="AT167" s="229" t="s">
        <v>161</v>
      </c>
      <c r="AU167" s="229" t="s">
        <v>86</v>
      </c>
      <c r="AY167" s="17" t="s">
        <v>159</v>
      </c>
      <c r="BE167" s="230">
        <f>IF(N167="základní",J167,0)</f>
        <v>0</v>
      </c>
      <c r="BF167" s="230">
        <f>IF(N167="snížená",J167,0)</f>
        <v>0</v>
      </c>
      <c r="BG167" s="230">
        <f>IF(N167="zákl. přenesená",J167,0)</f>
        <v>0</v>
      </c>
      <c r="BH167" s="230">
        <f>IF(N167="sníž. přenesená",J167,0)</f>
        <v>0</v>
      </c>
      <c r="BI167" s="230">
        <f>IF(N167="nulová",J167,0)</f>
        <v>0</v>
      </c>
      <c r="BJ167" s="17" t="s">
        <v>84</v>
      </c>
      <c r="BK167" s="230">
        <f>ROUND(I167*H167,2)</f>
        <v>0</v>
      </c>
      <c r="BL167" s="17" t="s">
        <v>166</v>
      </c>
      <c r="BM167" s="229" t="s">
        <v>237</v>
      </c>
    </row>
    <row r="168" s="2" customFormat="1">
      <c r="A168" s="38"/>
      <c r="B168" s="39"/>
      <c r="C168" s="40"/>
      <c r="D168" s="233" t="s">
        <v>219</v>
      </c>
      <c r="E168" s="40"/>
      <c r="F168" s="254" t="s">
        <v>220</v>
      </c>
      <c r="G168" s="40"/>
      <c r="H168" s="40"/>
      <c r="I168" s="255"/>
      <c r="J168" s="40"/>
      <c r="K168" s="40"/>
      <c r="L168" s="44"/>
      <c r="M168" s="256"/>
      <c r="N168" s="257"/>
      <c r="O168" s="91"/>
      <c r="P168" s="91"/>
      <c r="Q168" s="91"/>
      <c r="R168" s="91"/>
      <c r="S168" s="91"/>
      <c r="T168" s="92"/>
      <c r="U168" s="38"/>
      <c r="V168" s="38"/>
      <c r="W168" s="38"/>
      <c r="X168" s="38"/>
      <c r="Y168" s="38"/>
      <c r="Z168" s="38"/>
      <c r="AA168" s="38"/>
      <c r="AB168" s="38"/>
      <c r="AC168" s="38"/>
      <c r="AD168" s="38"/>
      <c r="AE168" s="38"/>
      <c r="AT168" s="17" t="s">
        <v>219</v>
      </c>
      <c r="AU168" s="17" t="s">
        <v>86</v>
      </c>
    </row>
    <row r="169" s="2" customFormat="1" ht="24.15" customHeight="1">
      <c r="A169" s="38"/>
      <c r="B169" s="39"/>
      <c r="C169" s="218" t="s">
        <v>238</v>
      </c>
      <c r="D169" s="218" t="s">
        <v>161</v>
      </c>
      <c r="E169" s="219" t="s">
        <v>239</v>
      </c>
      <c r="F169" s="220" t="s">
        <v>240</v>
      </c>
      <c r="G169" s="221" t="s">
        <v>164</v>
      </c>
      <c r="H169" s="222">
        <v>1.0680000000000001</v>
      </c>
      <c r="I169" s="223"/>
      <c r="J169" s="224">
        <f>ROUND(I169*H169,2)</f>
        <v>0</v>
      </c>
      <c r="K169" s="220" t="s">
        <v>165</v>
      </c>
      <c r="L169" s="44"/>
      <c r="M169" s="225" t="s">
        <v>1</v>
      </c>
      <c r="N169" s="226" t="s">
        <v>41</v>
      </c>
      <c r="O169" s="91"/>
      <c r="P169" s="227">
        <f>O169*H169</f>
        <v>0</v>
      </c>
      <c r="Q169" s="227">
        <v>2.0600000000000001</v>
      </c>
      <c r="R169" s="227">
        <f>Q169*H169</f>
        <v>2.2000800000000003</v>
      </c>
      <c r="S169" s="227">
        <v>0</v>
      </c>
      <c r="T169" s="228">
        <f>S169*H169</f>
        <v>0</v>
      </c>
      <c r="U169" s="38"/>
      <c r="V169" s="38"/>
      <c r="W169" s="38"/>
      <c r="X169" s="38"/>
      <c r="Y169" s="38"/>
      <c r="Z169" s="38"/>
      <c r="AA169" s="38"/>
      <c r="AB169" s="38"/>
      <c r="AC169" s="38"/>
      <c r="AD169" s="38"/>
      <c r="AE169" s="38"/>
      <c r="AR169" s="229" t="s">
        <v>166</v>
      </c>
      <c r="AT169" s="229" t="s">
        <v>161</v>
      </c>
      <c r="AU169" s="229" t="s">
        <v>86</v>
      </c>
      <c r="AY169" s="17" t="s">
        <v>159</v>
      </c>
      <c r="BE169" s="230">
        <f>IF(N169="základní",J169,0)</f>
        <v>0</v>
      </c>
      <c r="BF169" s="230">
        <f>IF(N169="snížená",J169,0)</f>
        <v>0</v>
      </c>
      <c r="BG169" s="230">
        <f>IF(N169="zákl. přenesená",J169,0)</f>
        <v>0</v>
      </c>
      <c r="BH169" s="230">
        <f>IF(N169="sníž. přenesená",J169,0)</f>
        <v>0</v>
      </c>
      <c r="BI169" s="230">
        <f>IF(N169="nulová",J169,0)</f>
        <v>0</v>
      </c>
      <c r="BJ169" s="17" t="s">
        <v>84</v>
      </c>
      <c r="BK169" s="230">
        <f>ROUND(I169*H169,2)</f>
        <v>0</v>
      </c>
      <c r="BL169" s="17" t="s">
        <v>166</v>
      </c>
      <c r="BM169" s="229" t="s">
        <v>241</v>
      </c>
    </row>
    <row r="170" s="2" customFormat="1">
      <c r="A170" s="38"/>
      <c r="B170" s="39"/>
      <c r="C170" s="40"/>
      <c r="D170" s="233" t="s">
        <v>219</v>
      </c>
      <c r="E170" s="40"/>
      <c r="F170" s="254" t="s">
        <v>220</v>
      </c>
      <c r="G170" s="40"/>
      <c r="H170" s="40"/>
      <c r="I170" s="255"/>
      <c r="J170" s="40"/>
      <c r="K170" s="40"/>
      <c r="L170" s="44"/>
      <c r="M170" s="256"/>
      <c r="N170" s="257"/>
      <c r="O170" s="91"/>
      <c r="P170" s="91"/>
      <c r="Q170" s="91"/>
      <c r="R170" s="91"/>
      <c r="S170" s="91"/>
      <c r="T170" s="92"/>
      <c r="U170" s="38"/>
      <c r="V170" s="38"/>
      <c r="W170" s="38"/>
      <c r="X170" s="38"/>
      <c r="Y170" s="38"/>
      <c r="Z170" s="38"/>
      <c r="AA170" s="38"/>
      <c r="AB170" s="38"/>
      <c r="AC170" s="38"/>
      <c r="AD170" s="38"/>
      <c r="AE170" s="38"/>
      <c r="AT170" s="17" t="s">
        <v>219</v>
      </c>
      <c r="AU170" s="17" t="s">
        <v>86</v>
      </c>
    </row>
    <row r="171" s="13" customFormat="1">
      <c r="A171" s="13"/>
      <c r="B171" s="231"/>
      <c r="C171" s="232"/>
      <c r="D171" s="233" t="s">
        <v>198</v>
      </c>
      <c r="E171" s="234" t="s">
        <v>1</v>
      </c>
      <c r="F171" s="235" t="s">
        <v>242</v>
      </c>
      <c r="G171" s="232"/>
      <c r="H171" s="236">
        <v>1.0680000000000001</v>
      </c>
      <c r="I171" s="237"/>
      <c r="J171" s="232"/>
      <c r="K171" s="232"/>
      <c r="L171" s="238"/>
      <c r="M171" s="239"/>
      <c r="N171" s="240"/>
      <c r="O171" s="240"/>
      <c r="P171" s="240"/>
      <c r="Q171" s="240"/>
      <c r="R171" s="240"/>
      <c r="S171" s="240"/>
      <c r="T171" s="241"/>
      <c r="U171" s="13"/>
      <c r="V171" s="13"/>
      <c r="W171" s="13"/>
      <c r="X171" s="13"/>
      <c r="Y171" s="13"/>
      <c r="Z171" s="13"/>
      <c r="AA171" s="13"/>
      <c r="AB171" s="13"/>
      <c r="AC171" s="13"/>
      <c r="AD171" s="13"/>
      <c r="AE171" s="13"/>
      <c r="AT171" s="242" t="s">
        <v>198</v>
      </c>
      <c r="AU171" s="242" t="s">
        <v>86</v>
      </c>
      <c r="AV171" s="13" t="s">
        <v>86</v>
      </c>
      <c r="AW171" s="13" t="s">
        <v>32</v>
      </c>
      <c r="AX171" s="13" t="s">
        <v>76</v>
      </c>
      <c r="AY171" s="242" t="s">
        <v>159</v>
      </c>
    </row>
    <row r="172" s="14" customFormat="1">
      <c r="A172" s="14"/>
      <c r="B172" s="243"/>
      <c r="C172" s="244"/>
      <c r="D172" s="233" t="s">
        <v>198</v>
      </c>
      <c r="E172" s="245" t="s">
        <v>1</v>
      </c>
      <c r="F172" s="246" t="s">
        <v>201</v>
      </c>
      <c r="G172" s="244"/>
      <c r="H172" s="247">
        <v>1.0680000000000001</v>
      </c>
      <c r="I172" s="248"/>
      <c r="J172" s="244"/>
      <c r="K172" s="244"/>
      <c r="L172" s="249"/>
      <c r="M172" s="250"/>
      <c r="N172" s="251"/>
      <c r="O172" s="251"/>
      <c r="P172" s="251"/>
      <c r="Q172" s="251"/>
      <c r="R172" s="251"/>
      <c r="S172" s="251"/>
      <c r="T172" s="252"/>
      <c r="U172" s="14"/>
      <c r="V172" s="14"/>
      <c r="W172" s="14"/>
      <c r="X172" s="14"/>
      <c r="Y172" s="14"/>
      <c r="Z172" s="14"/>
      <c r="AA172" s="14"/>
      <c r="AB172" s="14"/>
      <c r="AC172" s="14"/>
      <c r="AD172" s="14"/>
      <c r="AE172" s="14"/>
      <c r="AT172" s="253" t="s">
        <v>198</v>
      </c>
      <c r="AU172" s="253" t="s">
        <v>86</v>
      </c>
      <c r="AV172" s="14" t="s">
        <v>166</v>
      </c>
      <c r="AW172" s="14" t="s">
        <v>32</v>
      </c>
      <c r="AX172" s="14" t="s">
        <v>84</v>
      </c>
      <c r="AY172" s="253" t="s">
        <v>159</v>
      </c>
    </row>
    <row r="173" s="2" customFormat="1" ht="16.5" customHeight="1">
      <c r="A173" s="38"/>
      <c r="B173" s="39"/>
      <c r="C173" s="218" t="s">
        <v>243</v>
      </c>
      <c r="D173" s="218" t="s">
        <v>161</v>
      </c>
      <c r="E173" s="219" t="s">
        <v>244</v>
      </c>
      <c r="F173" s="220" t="s">
        <v>245</v>
      </c>
      <c r="G173" s="221" t="s">
        <v>178</v>
      </c>
      <c r="H173" s="222">
        <v>14.93</v>
      </c>
      <c r="I173" s="223"/>
      <c r="J173" s="224">
        <f>ROUND(I173*H173,2)</f>
        <v>0</v>
      </c>
      <c r="K173" s="220" t="s">
        <v>1</v>
      </c>
      <c r="L173" s="44"/>
      <c r="M173" s="225" t="s">
        <v>1</v>
      </c>
      <c r="N173" s="226" t="s">
        <v>41</v>
      </c>
      <c r="O173" s="91"/>
      <c r="P173" s="227">
        <f>O173*H173</f>
        <v>0</v>
      </c>
      <c r="Q173" s="227">
        <v>0.0084399999999999996</v>
      </c>
      <c r="R173" s="227">
        <f>Q173*H173</f>
        <v>0.12600919999999999</v>
      </c>
      <c r="S173" s="227">
        <v>0</v>
      </c>
      <c r="T173" s="228">
        <f>S173*H173</f>
        <v>0</v>
      </c>
      <c r="U173" s="38"/>
      <c r="V173" s="38"/>
      <c r="W173" s="38"/>
      <c r="X173" s="38"/>
      <c r="Y173" s="38"/>
      <c r="Z173" s="38"/>
      <c r="AA173" s="38"/>
      <c r="AB173" s="38"/>
      <c r="AC173" s="38"/>
      <c r="AD173" s="38"/>
      <c r="AE173" s="38"/>
      <c r="AR173" s="229" t="s">
        <v>166</v>
      </c>
      <c r="AT173" s="229" t="s">
        <v>161</v>
      </c>
      <c r="AU173" s="229" t="s">
        <v>86</v>
      </c>
      <c r="AY173" s="17" t="s">
        <v>159</v>
      </c>
      <c r="BE173" s="230">
        <f>IF(N173="základní",J173,0)</f>
        <v>0</v>
      </c>
      <c r="BF173" s="230">
        <f>IF(N173="snížená",J173,0)</f>
        <v>0</v>
      </c>
      <c r="BG173" s="230">
        <f>IF(N173="zákl. přenesená",J173,0)</f>
        <v>0</v>
      </c>
      <c r="BH173" s="230">
        <f>IF(N173="sníž. přenesená",J173,0)</f>
        <v>0</v>
      </c>
      <c r="BI173" s="230">
        <f>IF(N173="nulová",J173,0)</f>
        <v>0</v>
      </c>
      <c r="BJ173" s="17" t="s">
        <v>84</v>
      </c>
      <c r="BK173" s="230">
        <f>ROUND(I173*H173,2)</f>
        <v>0</v>
      </c>
      <c r="BL173" s="17" t="s">
        <v>166</v>
      </c>
      <c r="BM173" s="229" t="s">
        <v>246</v>
      </c>
    </row>
    <row r="174" s="2" customFormat="1" ht="24.15" customHeight="1">
      <c r="A174" s="38"/>
      <c r="B174" s="39"/>
      <c r="C174" s="218" t="s">
        <v>247</v>
      </c>
      <c r="D174" s="218" t="s">
        <v>161</v>
      </c>
      <c r="E174" s="219" t="s">
        <v>248</v>
      </c>
      <c r="F174" s="220" t="s">
        <v>249</v>
      </c>
      <c r="G174" s="221" t="s">
        <v>250</v>
      </c>
      <c r="H174" s="222">
        <v>6</v>
      </c>
      <c r="I174" s="223"/>
      <c r="J174" s="224">
        <f>ROUND(I174*H174,2)</f>
        <v>0</v>
      </c>
      <c r="K174" s="220" t="s">
        <v>165</v>
      </c>
      <c r="L174" s="44"/>
      <c r="M174" s="225" t="s">
        <v>1</v>
      </c>
      <c r="N174" s="226" t="s">
        <v>41</v>
      </c>
      <c r="O174" s="91"/>
      <c r="P174" s="227">
        <f>O174*H174</f>
        <v>0</v>
      </c>
      <c r="Q174" s="227">
        <v>0.0032200000000000002</v>
      </c>
      <c r="R174" s="227">
        <f>Q174*H174</f>
        <v>0.01932</v>
      </c>
      <c r="S174" s="227">
        <v>0</v>
      </c>
      <c r="T174" s="228">
        <f>S174*H174</f>
        <v>0</v>
      </c>
      <c r="U174" s="38"/>
      <c r="V174" s="38"/>
      <c r="W174" s="38"/>
      <c r="X174" s="38"/>
      <c r="Y174" s="38"/>
      <c r="Z174" s="38"/>
      <c r="AA174" s="38"/>
      <c r="AB174" s="38"/>
      <c r="AC174" s="38"/>
      <c r="AD174" s="38"/>
      <c r="AE174" s="38"/>
      <c r="AR174" s="229" t="s">
        <v>166</v>
      </c>
      <c r="AT174" s="229" t="s">
        <v>161</v>
      </c>
      <c r="AU174" s="229" t="s">
        <v>86</v>
      </c>
      <c r="AY174" s="17" t="s">
        <v>159</v>
      </c>
      <c r="BE174" s="230">
        <f>IF(N174="základní",J174,0)</f>
        <v>0</v>
      </c>
      <c r="BF174" s="230">
        <f>IF(N174="snížená",J174,0)</f>
        <v>0</v>
      </c>
      <c r="BG174" s="230">
        <f>IF(N174="zákl. přenesená",J174,0)</f>
        <v>0</v>
      </c>
      <c r="BH174" s="230">
        <f>IF(N174="sníž. přenesená",J174,0)</f>
        <v>0</v>
      </c>
      <c r="BI174" s="230">
        <f>IF(N174="nulová",J174,0)</f>
        <v>0</v>
      </c>
      <c r="BJ174" s="17" t="s">
        <v>84</v>
      </c>
      <c r="BK174" s="230">
        <f>ROUND(I174*H174,2)</f>
        <v>0</v>
      </c>
      <c r="BL174" s="17" t="s">
        <v>166</v>
      </c>
      <c r="BM174" s="229" t="s">
        <v>251</v>
      </c>
    </row>
    <row r="175" s="2" customFormat="1" ht="21.75" customHeight="1">
      <c r="A175" s="38"/>
      <c r="B175" s="39"/>
      <c r="C175" s="258" t="s">
        <v>252</v>
      </c>
      <c r="D175" s="258" t="s">
        <v>253</v>
      </c>
      <c r="E175" s="259" t="s">
        <v>254</v>
      </c>
      <c r="F175" s="260" t="s">
        <v>255</v>
      </c>
      <c r="G175" s="261" t="s">
        <v>196</v>
      </c>
      <c r="H175" s="262">
        <v>0.0050000000000000001</v>
      </c>
      <c r="I175" s="263"/>
      <c r="J175" s="264">
        <f>ROUND(I175*H175,2)</f>
        <v>0</v>
      </c>
      <c r="K175" s="260" t="s">
        <v>165</v>
      </c>
      <c r="L175" s="265"/>
      <c r="M175" s="266" t="s">
        <v>1</v>
      </c>
      <c r="N175" s="267" t="s">
        <v>41</v>
      </c>
      <c r="O175" s="91"/>
      <c r="P175" s="227">
        <f>O175*H175</f>
        <v>0</v>
      </c>
      <c r="Q175" s="227">
        <v>1</v>
      </c>
      <c r="R175" s="227">
        <f>Q175*H175</f>
        <v>0.0050000000000000001</v>
      </c>
      <c r="S175" s="227">
        <v>0</v>
      </c>
      <c r="T175" s="228">
        <f>S175*H175</f>
        <v>0</v>
      </c>
      <c r="U175" s="38"/>
      <c r="V175" s="38"/>
      <c r="W175" s="38"/>
      <c r="X175" s="38"/>
      <c r="Y175" s="38"/>
      <c r="Z175" s="38"/>
      <c r="AA175" s="38"/>
      <c r="AB175" s="38"/>
      <c r="AC175" s="38"/>
      <c r="AD175" s="38"/>
      <c r="AE175" s="38"/>
      <c r="AR175" s="229" t="s">
        <v>256</v>
      </c>
      <c r="AT175" s="229" t="s">
        <v>253</v>
      </c>
      <c r="AU175" s="229" t="s">
        <v>86</v>
      </c>
      <c r="AY175" s="17" t="s">
        <v>159</v>
      </c>
      <c r="BE175" s="230">
        <f>IF(N175="základní",J175,0)</f>
        <v>0</v>
      </c>
      <c r="BF175" s="230">
        <f>IF(N175="snížená",J175,0)</f>
        <v>0</v>
      </c>
      <c r="BG175" s="230">
        <f>IF(N175="zákl. přenesená",J175,0)</f>
        <v>0</v>
      </c>
      <c r="BH175" s="230">
        <f>IF(N175="sníž. přenesená",J175,0)</f>
        <v>0</v>
      </c>
      <c r="BI175" s="230">
        <f>IF(N175="nulová",J175,0)</f>
        <v>0</v>
      </c>
      <c r="BJ175" s="17" t="s">
        <v>84</v>
      </c>
      <c r="BK175" s="230">
        <f>ROUND(I175*H175,2)</f>
        <v>0</v>
      </c>
      <c r="BL175" s="17" t="s">
        <v>234</v>
      </c>
      <c r="BM175" s="229" t="s">
        <v>257</v>
      </c>
    </row>
    <row r="176" s="2" customFormat="1">
      <c r="A176" s="38"/>
      <c r="B176" s="39"/>
      <c r="C176" s="40"/>
      <c r="D176" s="233" t="s">
        <v>219</v>
      </c>
      <c r="E176" s="40"/>
      <c r="F176" s="254" t="s">
        <v>258</v>
      </c>
      <c r="G176" s="40"/>
      <c r="H176" s="40"/>
      <c r="I176" s="255"/>
      <c r="J176" s="40"/>
      <c r="K176" s="40"/>
      <c r="L176" s="44"/>
      <c r="M176" s="256"/>
      <c r="N176" s="257"/>
      <c r="O176" s="91"/>
      <c r="P176" s="91"/>
      <c r="Q176" s="91"/>
      <c r="R176" s="91"/>
      <c r="S176" s="91"/>
      <c r="T176" s="92"/>
      <c r="U176" s="38"/>
      <c r="V176" s="38"/>
      <c r="W176" s="38"/>
      <c r="X176" s="38"/>
      <c r="Y176" s="38"/>
      <c r="Z176" s="38"/>
      <c r="AA176" s="38"/>
      <c r="AB176" s="38"/>
      <c r="AC176" s="38"/>
      <c r="AD176" s="38"/>
      <c r="AE176" s="38"/>
      <c r="AT176" s="17" t="s">
        <v>219</v>
      </c>
      <c r="AU176" s="17" t="s">
        <v>86</v>
      </c>
    </row>
    <row r="177" s="13" customFormat="1">
      <c r="A177" s="13"/>
      <c r="B177" s="231"/>
      <c r="C177" s="232"/>
      <c r="D177" s="233" t="s">
        <v>198</v>
      </c>
      <c r="E177" s="234" t="s">
        <v>1</v>
      </c>
      <c r="F177" s="235" t="s">
        <v>259</v>
      </c>
      <c r="G177" s="232"/>
      <c r="H177" s="236">
        <v>0.0050000000000000001</v>
      </c>
      <c r="I177" s="237"/>
      <c r="J177" s="232"/>
      <c r="K177" s="232"/>
      <c r="L177" s="238"/>
      <c r="M177" s="239"/>
      <c r="N177" s="240"/>
      <c r="O177" s="240"/>
      <c r="P177" s="240"/>
      <c r="Q177" s="240"/>
      <c r="R177" s="240"/>
      <c r="S177" s="240"/>
      <c r="T177" s="241"/>
      <c r="U177" s="13"/>
      <c r="V177" s="13"/>
      <c r="W177" s="13"/>
      <c r="X177" s="13"/>
      <c r="Y177" s="13"/>
      <c r="Z177" s="13"/>
      <c r="AA177" s="13"/>
      <c r="AB177" s="13"/>
      <c r="AC177" s="13"/>
      <c r="AD177" s="13"/>
      <c r="AE177" s="13"/>
      <c r="AT177" s="242" t="s">
        <v>198</v>
      </c>
      <c r="AU177" s="242" t="s">
        <v>86</v>
      </c>
      <c r="AV177" s="13" t="s">
        <v>86</v>
      </c>
      <c r="AW177" s="13" t="s">
        <v>32</v>
      </c>
      <c r="AX177" s="13" t="s">
        <v>76</v>
      </c>
      <c r="AY177" s="242" t="s">
        <v>159</v>
      </c>
    </row>
    <row r="178" s="14" customFormat="1">
      <c r="A178" s="14"/>
      <c r="B178" s="243"/>
      <c r="C178" s="244"/>
      <c r="D178" s="233" t="s">
        <v>198</v>
      </c>
      <c r="E178" s="245" t="s">
        <v>1</v>
      </c>
      <c r="F178" s="246" t="s">
        <v>201</v>
      </c>
      <c r="G178" s="244"/>
      <c r="H178" s="247">
        <v>0.0050000000000000001</v>
      </c>
      <c r="I178" s="248"/>
      <c r="J178" s="244"/>
      <c r="K178" s="244"/>
      <c r="L178" s="249"/>
      <c r="M178" s="250"/>
      <c r="N178" s="251"/>
      <c r="O178" s="251"/>
      <c r="P178" s="251"/>
      <c r="Q178" s="251"/>
      <c r="R178" s="251"/>
      <c r="S178" s="251"/>
      <c r="T178" s="252"/>
      <c r="U178" s="14"/>
      <c r="V178" s="14"/>
      <c r="W178" s="14"/>
      <c r="X178" s="14"/>
      <c r="Y178" s="14"/>
      <c r="Z178" s="14"/>
      <c r="AA178" s="14"/>
      <c r="AB178" s="14"/>
      <c r="AC178" s="14"/>
      <c r="AD178" s="14"/>
      <c r="AE178" s="14"/>
      <c r="AT178" s="253" t="s">
        <v>198</v>
      </c>
      <c r="AU178" s="253" t="s">
        <v>86</v>
      </c>
      <c r="AV178" s="14" t="s">
        <v>166</v>
      </c>
      <c r="AW178" s="14" t="s">
        <v>32</v>
      </c>
      <c r="AX178" s="14" t="s">
        <v>84</v>
      </c>
      <c r="AY178" s="253" t="s">
        <v>159</v>
      </c>
    </row>
    <row r="179" s="2" customFormat="1" ht="24.15" customHeight="1">
      <c r="A179" s="38"/>
      <c r="B179" s="39"/>
      <c r="C179" s="218" t="s">
        <v>7</v>
      </c>
      <c r="D179" s="218" t="s">
        <v>161</v>
      </c>
      <c r="E179" s="219" t="s">
        <v>260</v>
      </c>
      <c r="F179" s="220" t="s">
        <v>261</v>
      </c>
      <c r="G179" s="221" t="s">
        <v>209</v>
      </c>
      <c r="H179" s="222">
        <v>6</v>
      </c>
      <c r="I179" s="223"/>
      <c r="J179" s="224">
        <f>ROUND(I179*H179,2)</f>
        <v>0</v>
      </c>
      <c r="K179" s="220" t="s">
        <v>165</v>
      </c>
      <c r="L179" s="44"/>
      <c r="M179" s="225" t="s">
        <v>1</v>
      </c>
      <c r="N179" s="226" t="s">
        <v>41</v>
      </c>
      <c r="O179" s="91"/>
      <c r="P179" s="227">
        <f>O179*H179</f>
        <v>0</v>
      </c>
      <c r="Q179" s="227">
        <v>1.0000000000000001E-05</v>
      </c>
      <c r="R179" s="227">
        <f>Q179*H179</f>
        <v>6.0000000000000008E-05</v>
      </c>
      <c r="S179" s="227">
        <v>0</v>
      </c>
      <c r="T179" s="228">
        <f>S179*H179</f>
        <v>0</v>
      </c>
      <c r="U179" s="38"/>
      <c r="V179" s="38"/>
      <c r="W179" s="38"/>
      <c r="X179" s="38"/>
      <c r="Y179" s="38"/>
      <c r="Z179" s="38"/>
      <c r="AA179" s="38"/>
      <c r="AB179" s="38"/>
      <c r="AC179" s="38"/>
      <c r="AD179" s="38"/>
      <c r="AE179" s="38"/>
      <c r="AR179" s="229" t="s">
        <v>166</v>
      </c>
      <c r="AT179" s="229" t="s">
        <v>161</v>
      </c>
      <c r="AU179" s="229" t="s">
        <v>86</v>
      </c>
      <c r="AY179" s="17" t="s">
        <v>159</v>
      </c>
      <c r="BE179" s="230">
        <f>IF(N179="základní",J179,0)</f>
        <v>0</v>
      </c>
      <c r="BF179" s="230">
        <f>IF(N179="snížená",J179,0)</f>
        <v>0</v>
      </c>
      <c r="BG179" s="230">
        <f>IF(N179="zákl. přenesená",J179,0)</f>
        <v>0</v>
      </c>
      <c r="BH179" s="230">
        <f>IF(N179="sníž. přenesená",J179,0)</f>
        <v>0</v>
      </c>
      <c r="BI179" s="230">
        <f>IF(N179="nulová",J179,0)</f>
        <v>0</v>
      </c>
      <c r="BJ179" s="17" t="s">
        <v>84</v>
      </c>
      <c r="BK179" s="230">
        <f>ROUND(I179*H179,2)</f>
        <v>0</v>
      </c>
      <c r="BL179" s="17" t="s">
        <v>166</v>
      </c>
      <c r="BM179" s="229" t="s">
        <v>262</v>
      </c>
    </row>
    <row r="180" s="2" customFormat="1" ht="16.5" customHeight="1">
      <c r="A180" s="38"/>
      <c r="B180" s="39"/>
      <c r="C180" s="218" t="s">
        <v>263</v>
      </c>
      <c r="D180" s="218" t="s">
        <v>161</v>
      </c>
      <c r="E180" s="219" t="s">
        <v>264</v>
      </c>
      <c r="F180" s="220" t="s">
        <v>265</v>
      </c>
      <c r="G180" s="221" t="s">
        <v>178</v>
      </c>
      <c r="H180" s="222">
        <v>14.93</v>
      </c>
      <c r="I180" s="223"/>
      <c r="J180" s="224">
        <f>ROUND(I180*H180,2)</f>
        <v>0</v>
      </c>
      <c r="K180" s="220" t="s">
        <v>165</v>
      </c>
      <c r="L180" s="44"/>
      <c r="M180" s="225" t="s">
        <v>1</v>
      </c>
      <c r="N180" s="226" t="s">
        <v>41</v>
      </c>
      <c r="O180" s="91"/>
      <c r="P180" s="227">
        <f>O180*H180</f>
        <v>0</v>
      </c>
      <c r="Q180" s="227">
        <v>0.0060000000000000001</v>
      </c>
      <c r="R180" s="227">
        <f>Q180*H180</f>
        <v>0.089580000000000007</v>
      </c>
      <c r="S180" s="227">
        <v>0</v>
      </c>
      <c r="T180" s="228">
        <f>S180*H180</f>
        <v>0</v>
      </c>
      <c r="U180" s="38"/>
      <c r="V180" s="38"/>
      <c r="W180" s="38"/>
      <c r="X180" s="38"/>
      <c r="Y180" s="38"/>
      <c r="Z180" s="38"/>
      <c r="AA180" s="38"/>
      <c r="AB180" s="38"/>
      <c r="AC180" s="38"/>
      <c r="AD180" s="38"/>
      <c r="AE180" s="38"/>
      <c r="AR180" s="229" t="s">
        <v>166</v>
      </c>
      <c r="AT180" s="229" t="s">
        <v>161</v>
      </c>
      <c r="AU180" s="229" t="s">
        <v>86</v>
      </c>
      <c r="AY180" s="17" t="s">
        <v>159</v>
      </c>
      <c r="BE180" s="230">
        <f>IF(N180="základní",J180,0)</f>
        <v>0</v>
      </c>
      <c r="BF180" s="230">
        <f>IF(N180="snížená",J180,0)</f>
        <v>0</v>
      </c>
      <c r="BG180" s="230">
        <f>IF(N180="zákl. přenesená",J180,0)</f>
        <v>0</v>
      </c>
      <c r="BH180" s="230">
        <f>IF(N180="sníž. přenesená",J180,0)</f>
        <v>0</v>
      </c>
      <c r="BI180" s="230">
        <f>IF(N180="nulová",J180,0)</f>
        <v>0</v>
      </c>
      <c r="BJ180" s="17" t="s">
        <v>84</v>
      </c>
      <c r="BK180" s="230">
        <f>ROUND(I180*H180,2)</f>
        <v>0</v>
      </c>
      <c r="BL180" s="17" t="s">
        <v>166</v>
      </c>
      <c r="BM180" s="229" t="s">
        <v>266</v>
      </c>
    </row>
    <row r="181" s="2" customFormat="1" ht="24.15" customHeight="1">
      <c r="A181" s="38"/>
      <c r="B181" s="39"/>
      <c r="C181" s="218" t="s">
        <v>267</v>
      </c>
      <c r="D181" s="218" t="s">
        <v>161</v>
      </c>
      <c r="E181" s="219" t="s">
        <v>268</v>
      </c>
      <c r="F181" s="220" t="s">
        <v>269</v>
      </c>
      <c r="G181" s="221" t="s">
        <v>178</v>
      </c>
      <c r="H181" s="222">
        <v>194.84999999999999</v>
      </c>
      <c r="I181" s="223"/>
      <c r="J181" s="224">
        <f>ROUND(I181*H181,2)</f>
        <v>0</v>
      </c>
      <c r="K181" s="220" t="s">
        <v>165</v>
      </c>
      <c r="L181" s="44"/>
      <c r="M181" s="225" t="s">
        <v>1</v>
      </c>
      <c r="N181" s="226" t="s">
        <v>41</v>
      </c>
      <c r="O181" s="91"/>
      <c r="P181" s="227">
        <f>O181*H181</f>
        <v>0</v>
      </c>
      <c r="Q181" s="227">
        <v>0.01575</v>
      </c>
      <c r="R181" s="227">
        <f>Q181*H181</f>
        <v>3.0688874999999998</v>
      </c>
      <c r="S181" s="227">
        <v>0</v>
      </c>
      <c r="T181" s="228">
        <f>S181*H181</f>
        <v>0</v>
      </c>
      <c r="U181" s="38"/>
      <c r="V181" s="38"/>
      <c r="W181" s="38"/>
      <c r="X181" s="38"/>
      <c r="Y181" s="38"/>
      <c r="Z181" s="38"/>
      <c r="AA181" s="38"/>
      <c r="AB181" s="38"/>
      <c r="AC181" s="38"/>
      <c r="AD181" s="38"/>
      <c r="AE181" s="38"/>
      <c r="AR181" s="229" t="s">
        <v>166</v>
      </c>
      <c r="AT181" s="229" t="s">
        <v>161</v>
      </c>
      <c r="AU181" s="229" t="s">
        <v>86</v>
      </c>
      <c r="AY181" s="17" t="s">
        <v>159</v>
      </c>
      <c r="BE181" s="230">
        <f>IF(N181="základní",J181,0)</f>
        <v>0</v>
      </c>
      <c r="BF181" s="230">
        <f>IF(N181="snížená",J181,0)</f>
        <v>0</v>
      </c>
      <c r="BG181" s="230">
        <f>IF(N181="zákl. přenesená",J181,0)</f>
        <v>0</v>
      </c>
      <c r="BH181" s="230">
        <f>IF(N181="sníž. přenesená",J181,0)</f>
        <v>0</v>
      </c>
      <c r="BI181" s="230">
        <f>IF(N181="nulová",J181,0)</f>
        <v>0</v>
      </c>
      <c r="BJ181" s="17" t="s">
        <v>84</v>
      </c>
      <c r="BK181" s="230">
        <f>ROUND(I181*H181,2)</f>
        <v>0</v>
      </c>
      <c r="BL181" s="17" t="s">
        <v>166</v>
      </c>
      <c r="BM181" s="229" t="s">
        <v>270</v>
      </c>
    </row>
    <row r="182" s="2" customFormat="1" ht="24.15" customHeight="1">
      <c r="A182" s="38"/>
      <c r="B182" s="39"/>
      <c r="C182" s="218" t="s">
        <v>271</v>
      </c>
      <c r="D182" s="218" t="s">
        <v>161</v>
      </c>
      <c r="E182" s="219" t="s">
        <v>272</v>
      </c>
      <c r="F182" s="220" t="s">
        <v>273</v>
      </c>
      <c r="G182" s="221" t="s">
        <v>178</v>
      </c>
      <c r="H182" s="222">
        <v>736.70000000000005</v>
      </c>
      <c r="I182" s="223"/>
      <c r="J182" s="224">
        <f>ROUND(I182*H182,2)</f>
        <v>0</v>
      </c>
      <c r="K182" s="220" t="s">
        <v>165</v>
      </c>
      <c r="L182" s="44"/>
      <c r="M182" s="225" t="s">
        <v>1</v>
      </c>
      <c r="N182" s="226" t="s">
        <v>41</v>
      </c>
      <c r="O182" s="91"/>
      <c r="P182" s="227">
        <f>O182*H182</f>
        <v>0</v>
      </c>
      <c r="Q182" s="227">
        <v>0.018380000000000001</v>
      </c>
      <c r="R182" s="227">
        <f>Q182*H182</f>
        <v>13.540546000000001</v>
      </c>
      <c r="S182" s="227">
        <v>0</v>
      </c>
      <c r="T182" s="228">
        <f>S182*H182</f>
        <v>0</v>
      </c>
      <c r="U182" s="38"/>
      <c r="V182" s="38"/>
      <c r="W182" s="38"/>
      <c r="X182" s="38"/>
      <c r="Y182" s="38"/>
      <c r="Z182" s="38"/>
      <c r="AA182" s="38"/>
      <c r="AB182" s="38"/>
      <c r="AC182" s="38"/>
      <c r="AD182" s="38"/>
      <c r="AE182" s="38"/>
      <c r="AR182" s="229" t="s">
        <v>166</v>
      </c>
      <c r="AT182" s="229" t="s">
        <v>161</v>
      </c>
      <c r="AU182" s="229" t="s">
        <v>86</v>
      </c>
      <c r="AY182" s="17" t="s">
        <v>159</v>
      </c>
      <c r="BE182" s="230">
        <f>IF(N182="základní",J182,0)</f>
        <v>0</v>
      </c>
      <c r="BF182" s="230">
        <f>IF(N182="snížená",J182,0)</f>
        <v>0</v>
      </c>
      <c r="BG182" s="230">
        <f>IF(N182="zákl. přenesená",J182,0)</f>
        <v>0</v>
      </c>
      <c r="BH182" s="230">
        <f>IF(N182="sníž. přenesená",J182,0)</f>
        <v>0</v>
      </c>
      <c r="BI182" s="230">
        <f>IF(N182="nulová",J182,0)</f>
        <v>0</v>
      </c>
      <c r="BJ182" s="17" t="s">
        <v>84</v>
      </c>
      <c r="BK182" s="230">
        <f>ROUND(I182*H182,2)</f>
        <v>0</v>
      </c>
      <c r="BL182" s="17" t="s">
        <v>166</v>
      </c>
      <c r="BM182" s="229" t="s">
        <v>274</v>
      </c>
    </row>
    <row r="183" s="2" customFormat="1" ht="37.8" customHeight="1">
      <c r="A183" s="38"/>
      <c r="B183" s="39"/>
      <c r="C183" s="218" t="s">
        <v>275</v>
      </c>
      <c r="D183" s="218" t="s">
        <v>161</v>
      </c>
      <c r="E183" s="219" t="s">
        <v>276</v>
      </c>
      <c r="F183" s="220" t="s">
        <v>277</v>
      </c>
      <c r="G183" s="221" t="s">
        <v>209</v>
      </c>
      <c r="H183" s="222">
        <v>50</v>
      </c>
      <c r="I183" s="223"/>
      <c r="J183" s="224">
        <f>ROUND(I183*H183,2)</f>
        <v>0</v>
      </c>
      <c r="K183" s="220" t="s">
        <v>165</v>
      </c>
      <c r="L183" s="44"/>
      <c r="M183" s="225" t="s">
        <v>1</v>
      </c>
      <c r="N183" s="226" t="s">
        <v>41</v>
      </c>
      <c r="O183" s="91"/>
      <c r="P183" s="227">
        <f>O183*H183</f>
        <v>0</v>
      </c>
      <c r="Q183" s="227">
        <v>0.024</v>
      </c>
      <c r="R183" s="227">
        <f>Q183*H183</f>
        <v>1.2</v>
      </c>
      <c r="S183" s="227">
        <v>0</v>
      </c>
      <c r="T183" s="228">
        <f>S183*H183</f>
        <v>0</v>
      </c>
      <c r="U183" s="38"/>
      <c r="V183" s="38"/>
      <c r="W183" s="38"/>
      <c r="X183" s="38"/>
      <c r="Y183" s="38"/>
      <c r="Z183" s="38"/>
      <c r="AA183" s="38"/>
      <c r="AB183" s="38"/>
      <c r="AC183" s="38"/>
      <c r="AD183" s="38"/>
      <c r="AE183" s="38"/>
      <c r="AR183" s="229" t="s">
        <v>166</v>
      </c>
      <c r="AT183" s="229" t="s">
        <v>161</v>
      </c>
      <c r="AU183" s="229" t="s">
        <v>86</v>
      </c>
      <c r="AY183" s="17" t="s">
        <v>159</v>
      </c>
      <c r="BE183" s="230">
        <f>IF(N183="základní",J183,0)</f>
        <v>0</v>
      </c>
      <c r="BF183" s="230">
        <f>IF(N183="snížená",J183,0)</f>
        <v>0</v>
      </c>
      <c r="BG183" s="230">
        <f>IF(N183="zákl. přenesená",J183,0)</f>
        <v>0</v>
      </c>
      <c r="BH183" s="230">
        <f>IF(N183="sníž. přenesená",J183,0)</f>
        <v>0</v>
      </c>
      <c r="BI183" s="230">
        <f>IF(N183="nulová",J183,0)</f>
        <v>0</v>
      </c>
      <c r="BJ183" s="17" t="s">
        <v>84</v>
      </c>
      <c r="BK183" s="230">
        <f>ROUND(I183*H183,2)</f>
        <v>0</v>
      </c>
      <c r="BL183" s="17" t="s">
        <v>166</v>
      </c>
      <c r="BM183" s="229" t="s">
        <v>278</v>
      </c>
    </row>
    <row r="184" s="2" customFormat="1" ht="24.15" customHeight="1">
      <c r="A184" s="38"/>
      <c r="B184" s="39"/>
      <c r="C184" s="218" t="s">
        <v>279</v>
      </c>
      <c r="D184" s="218" t="s">
        <v>161</v>
      </c>
      <c r="E184" s="219" t="s">
        <v>280</v>
      </c>
      <c r="F184" s="220" t="s">
        <v>281</v>
      </c>
      <c r="G184" s="221" t="s">
        <v>250</v>
      </c>
      <c r="H184" s="222">
        <v>25</v>
      </c>
      <c r="I184" s="223"/>
      <c r="J184" s="224">
        <f>ROUND(I184*H184,2)</f>
        <v>0</v>
      </c>
      <c r="K184" s="220" t="s">
        <v>165</v>
      </c>
      <c r="L184" s="44"/>
      <c r="M184" s="225" t="s">
        <v>1</v>
      </c>
      <c r="N184" s="226" t="s">
        <v>41</v>
      </c>
      <c r="O184" s="91"/>
      <c r="P184" s="227">
        <f>O184*H184</f>
        <v>0</v>
      </c>
      <c r="Q184" s="227">
        <v>0.0014</v>
      </c>
      <c r="R184" s="227">
        <f>Q184*H184</f>
        <v>0.034999999999999996</v>
      </c>
      <c r="S184" s="227">
        <v>0</v>
      </c>
      <c r="T184" s="228">
        <f>S184*H184</f>
        <v>0</v>
      </c>
      <c r="U184" s="38"/>
      <c r="V184" s="38"/>
      <c r="W184" s="38"/>
      <c r="X184" s="38"/>
      <c r="Y184" s="38"/>
      <c r="Z184" s="38"/>
      <c r="AA184" s="38"/>
      <c r="AB184" s="38"/>
      <c r="AC184" s="38"/>
      <c r="AD184" s="38"/>
      <c r="AE184" s="38"/>
      <c r="AR184" s="229" t="s">
        <v>166</v>
      </c>
      <c r="AT184" s="229" t="s">
        <v>161</v>
      </c>
      <c r="AU184" s="229" t="s">
        <v>86</v>
      </c>
      <c r="AY184" s="17" t="s">
        <v>159</v>
      </c>
      <c r="BE184" s="230">
        <f>IF(N184="základní",J184,0)</f>
        <v>0</v>
      </c>
      <c r="BF184" s="230">
        <f>IF(N184="snížená",J184,0)</f>
        <v>0</v>
      </c>
      <c r="BG184" s="230">
        <f>IF(N184="zákl. přenesená",J184,0)</f>
        <v>0</v>
      </c>
      <c r="BH184" s="230">
        <f>IF(N184="sníž. přenesená",J184,0)</f>
        <v>0</v>
      </c>
      <c r="BI184" s="230">
        <f>IF(N184="nulová",J184,0)</f>
        <v>0</v>
      </c>
      <c r="BJ184" s="17" t="s">
        <v>84</v>
      </c>
      <c r="BK184" s="230">
        <f>ROUND(I184*H184,2)</f>
        <v>0</v>
      </c>
      <c r="BL184" s="17" t="s">
        <v>166</v>
      </c>
      <c r="BM184" s="229" t="s">
        <v>282</v>
      </c>
    </row>
    <row r="185" s="12" customFormat="1" ht="22.8" customHeight="1">
      <c r="A185" s="12"/>
      <c r="B185" s="202"/>
      <c r="C185" s="203"/>
      <c r="D185" s="204" t="s">
        <v>75</v>
      </c>
      <c r="E185" s="216" t="s">
        <v>202</v>
      </c>
      <c r="F185" s="216" t="s">
        <v>283</v>
      </c>
      <c r="G185" s="203"/>
      <c r="H185" s="203"/>
      <c r="I185" s="206"/>
      <c r="J185" s="217">
        <f>BK185</f>
        <v>0</v>
      </c>
      <c r="K185" s="203"/>
      <c r="L185" s="208"/>
      <c r="M185" s="209"/>
      <c r="N185" s="210"/>
      <c r="O185" s="210"/>
      <c r="P185" s="211">
        <f>SUM(P186:P220)</f>
        <v>0</v>
      </c>
      <c r="Q185" s="210"/>
      <c r="R185" s="211">
        <f>SUM(R186:R220)</f>
        <v>0</v>
      </c>
      <c r="S185" s="210"/>
      <c r="T185" s="212">
        <f>SUM(T186:T220)</f>
        <v>176.59065300000003</v>
      </c>
      <c r="U185" s="12"/>
      <c r="V185" s="12"/>
      <c r="W185" s="12"/>
      <c r="X185" s="12"/>
      <c r="Y185" s="12"/>
      <c r="Z185" s="12"/>
      <c r="AA185" s="12"/>
      <c r="AB185" s="12"/>
      <c r="AC185" s="12"/>
      <c r="AD185" s="12"/>
      <c r="AE185" s="12"/>
      <c r="AR185" s="213" t="s">
        <v>84</v>
      </c>
      <c r="AT185" s="214" t="s">
        <v>75</v>
      </c>
      <c r="AU185" s="214" t="s">
        <v>84</v>
      </c>
      <c r="AY185" s="213" t="s">
        <v>159</v>
      </c>
      <c r="BK185" s="215">
        <f>SUM(BK186:BK220)</f>
        <v>0</v>
      </c>
    </row>
    <row r="186" s="2" customFormat="1" ht="37.8" customHeight="1">
      <c r="A186" s="38"/>
      <c r="B186" s="39"/>
      <c r="C186" s="218" t="s">
        <v>284</v>
      </c>
      <c r="D186" s="218" t="s">
        <v>161</v>
      </c>
      <c r="E186" s="219" t="s">
        <v>285</v>
      </c>
      <c r="F186" s="220" t="s">
        <v>286</v>
      </c>
      <c r="G186" s="221" t="s">
        <v>178</v>
      </c>
      <c r="H186" s="222">
        <v>365</v>
      </c>
      <c r="I186" s="223"/>
      <c r="J186" s="224">
        <f>ROUND(I186*H186,2)</f>
        <v>0</v>
      </c>
      <c r="K186" s="220" t="s">
        <v>165</v>
      </c>
      <c r="L186" s="44"/>
      <c r="M186" s="225" t="s">
        <v>1</v>
      </c>
      <c r="N186" s="226" t="s">
        <v>41</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166</v>
      </c>
      <c r="AT186" s="229" t="s">
        <v>161</v>
      </c>
      <c r="AU186" s="229" t="s">
        <v>86</v>
      </c>
      <c r="AY186" s="17" t="s">
        <v>159</v>
      </c>
      <c r="BE186" s="230">
        <f>IF(N186="základní",J186,0)</f>
        <v>0</v>
      </c>
      <c r="BF186" s="230">
        <f>IF(N186="snížená",J186,0)</f>
        <v>0</v>
      </c>
      <c r="BG186" s="230">
        <f>IF(N186="zákl. přenesená",J186,0)</f>
        <v>0</v>
      </c>
      <c r="BH186" s="230">
        <f>IF(N186="sníž. přenesená",J186,0)</f>
        <v>0</v>
      </c>
      <c r="BI186" s="230">
        <f>IF(N186="nulová",J186,0)</f>
        <v>0</v>
      </c>
      <c r="BJ186" s="17" t="s">
        <v>84</v>
      </c>
      <c r="BK186" s="230">
        <f>ROUND(I186*H186,2)</f>
        <v>0</v>
      </c>
      <c r="BL186" s="17" t="s">
        <v>166</v>
      </c>
      <c r="BM186" s="229" t="s">
        <v>287</v>
      </c>
    </row>
    <row r="187" s="2" customFormat="1" ht="24.15" customHeight="1">
      <c r="A187" s="38"/>
      <c r="B187" s="39"/>
      <c r="C187" s="218" t="s">
        <v>288</v>
      </c>
      <c r="D187" s="218" t="s">
        <v>161</v>
      </c>
      <c r="E187" s="219" t="s">
        <v>289</v>
      </c>
      <c r="F187" s="220" t="s">
        <v>290</v>
      </c>
      <c r="G187" s="221" t="s">
        <v>178</v>
      </c>
      <c r="H187" s="222">
        <v>80.057000000000002</v>
      </c>
      <c r="I187" s="223"/>
      <c r="J187" s="224">
        <f>ROUND(I187*H187,2)</f>
        <v>0</v>
      </c>
      <c r="K187" s="220" t="s">
        <v>165</v>
      </c>
      <c r="L187" s="44"/>
      <c r="M187" s="225" t="s">
        <v>1</v>
      </c>
      <c r="N187" s="226" t="s">
        <v>41</v>
      </c>
      <c r="O187" s="91"/>
      <c r="P187" s="227">
        <f>O187*H187</f>
        <v>0</v>
      </c>
      <c r="Q187" s="227">
        <v>0</v>
      </c>
      <c r="R187" s="227">
        <f>Q187*H187</f>
        <v>0</v>
      </c>
      <c r="S187" s="227">
        <v>0.128</v>
      </c>
      <c r="T187" s="228">
        <f>S187*H187</f>
        <v>10.247296</v>
      </c>
      <c r="U187" s="38"/>
      <c r="V187" s="38"/>
      <c r="W187" s="38"/>
      <c r="X187" s="38"/>
      <c r="Y187" s="38"/>
      <c r="Z187" s="38"/>
      <c r="AA187" s="38"/>
      <c r="AB187" s="38"/>
      <c r="AC187" s="38"/>
      <c r="AD187" s="38"/>
      <c r="AE187" s="38"/>
      <c r="AR187" s="229" t="s">
        <v>166</v>
      </c>
      <c r="AT187" s="229" t="s">
        <v>161</v>
      </c>
      <c r="AU187" s="229" t="s">
        <v>86</v>
      </c>
      <c r="AY187" s="17" t="s">
        <v>159</v>
      </c>
      <c r="BE187" s="230">
        <f>IF(N187="základní",J187,0)</f>
        <v>0</v>
      </c>
      <c r="BF187" s="230">
        <f>IF(N187="snížená",J187,0)</f>
        <v>0</v>
      </c>
      <c r="BG187" s="230">
        <f>IF(N187="zákl. přenesená",J187,0)</f>
        <v>0</v>
      </c>
      <c r="BH187" s="230">
        <f>IF(N187="sníž. přenesená",J187,0)</f>
        <v>0</v>
      </c>
      <c r="BI187" s="230">
        <f>IF(N187="nulová",J187,0)</f>
        <v>0</v>
      </c>
      <c r="BJ187" s="17" t="s">
        <v>84</v>
      </c>
      <c r="BK187" s="230">
        <f>ROUND(I187*H187,2)</f>
        <v>0</v>
      </c>
      <c r="BL187" s="17" t="s">
        <v>166</v>
      </c>
      <c r="BM187" s="229" t="s">
        <v>291</v>
      </c>
    </row>
    <row r="188" s="2" customFormat="1" ht="24.15" customHeight="1">
      <c r="A188" s="38"/>
      <c r="B188" s="39"/>
      <c r="C188" s="218" t="s">
        <v>292</v>
      </c>
      <c r="D188" s="218" t="s">
        <v>161</v>
      </c>
      <c r="E188" s="219" t="s">
        <v>293</v>
      </c>
      <c r="F188" s="220" t="s">
        <v>294</v>
      </c>
      <c r="G188" s="221" t="s">
        <v>178</v>
      </c>
      <c r="H188" s="222">
        <v>110.904</v>
      </c>
      <c r="I188" s="223"/>
      <c r="J188" s="224">
        <f>ROUND(I188*H188,2)</f>
        <v>0</v>
      </c>
      <c r="K188" s="220" t="s">
        <v>165</v>
      </c>
      <c r="L188" s="44"/>
      <c r="M188" s="225" t="s">
        <v>1</v>
      </c>
      <c r="N188" s="226" t="s">
        <v>41</v>
      </c>
      <c r="O188" s="91"/>
      <c r="P188" s="227">
        <f>O188*H188</f>
        <v>0</v>
      </c>
      <c r="Q188" s="227">
        <v>0</v>
      </c>
      <c r="R188" s="227">
        <f>Q188*H188</f>
        <v>0</v>
      </c>
      <c r="S188" s="227">
        <v>0.188</v>
      </c>
      <c r="T188" s="228">
        <f>S188*H188</f>
        <v>20.849951999999998</v>
      </c>
      <c r="U188" s="38"/>
      <c r="V188" s="38"/>
      <c r="W188" s="38"/>
      <c r="X188" s="38"/>
      <c r="Y188" s="38"/>
      <c r="Z188" s="38"/>
      <c r="AA188" s="38"/>
      <c r="AB188" s="38"/>
      <c r="AC188" s="38"/>
      <c r="AD188" s="38"/>
      <c r="AE188" s="38"/>
      <c r="AR188" s="229" t="s">
        <v>166</v>
      </c>
      <c r="AT188" s="229" t="s">
        <v>161</v>
      </c>
      <c r="AU188" s="229" t="s">
        <v>86</v>
      </c>
      <c r="AY188" s="17" t="s">
        <v>159</v>
      </c>
      <c r="BE188" s="230">
        <f>IF(N188="základní",J188,0)</f>
        <v>0</v>
      </c>
      <c r="BF188" s="230">
        <f>IF(N188="snížená",J188,0)</f>
        <v>0</v>
      </c>
      <c r="BG188" s="230">
        <f>IF(N188="zákl. přenesená",J188,0)</f>
        <v>0</v>
      </c>
      <c r="BH188" s="230">
        <f>IF(N188="sníž. přenesená",J188,0)</f>
        <v>0</v>
      </c>
      <c r="BI188" s="230">
        <f>IF(N188="nulová",J188,0)</f>
        <v>0</v>
      </c>
      <c r="BJ188" s="17" t="s">
        <v>84</v>
      </c>
      <c r="BK188" s="230">
        <f>ROUND(I188*H188,2)</f>
        <v>0</v>
      </c>
      <c r="BL188" s="17" t="s">
        <v>166</v>
      </c>
      <c r="BM188" s="229" t="s">
        <v>295</v>
      </c>
    </row>
    <row r="189" s="13" customFormat="1">
      <c r="A189" s="13"/>
      <c r="B189" s="231"/>
      <c r="C189" s="232"/>
      <c r="D189" s="233" t="s">
        <v>198</v>
      </c>
      <c r="E189" s="234" t="s">
        <v>1</v>
      </c>
      <c r="F189" s="235" t="s">
        <v>296</v>
      </c>
      <c r="G189" s="232"/>
      <c r="H189" s="236">
        <v>110.904</v>
      </c>
      <c r="I189" s="237"/>
      <c r="J189" s="232"/>
      <c r="K189" s="232"/>
      <c r="L189" s="238"/>
      <c r="M189" s="239"/>
      <c r="N189" s="240"/>
      <c r="O189" s="240"/>
      <c r="P189" s="240"/>
      <c r="Q189" s="240"/>
      <c r="R189" s="240"/>
      <c r="S189" s="240"/>
      <c r="T189" s="241"/>
      <c r="U189" s="13"/>
      <c r="V189" s="13"/>
      <c r="W189" s="13"/>
      <c r="X189" s="13"/>
      <c r="Y189" s="13"/>
      <c r="Z189" s="13"/>
      <c r="AA189" s="13"/>
      <c r="AB189" s="13"/>
      <c r="AC189" s="13"/>
      <c r="AD189" s="13"/>
      <c r="AE189" s="13"/>
      <c r="AT189" s="242" t="s">
        <v>198</v>
      </c>
      <c r="AU189" s="242" t="s">
        <v>86</v>
      </c>
      <c r="AV189" s="13" t="s">
        <v>86</v>
      </c>
      <c r="AW189" s="13" t="s">
        <v>32</v>
      </c>
      <c r="AX189" s="13" t="s">
        <v>76</v>
      </c>
      <c r="AY189" s="242" t="s">
        <v>159</v>
      </c>
    </row>
    <row r="190" s="14" customFormat="1">
      <c r="A190" s="14"/>
      <c r="B190" s="243"/>
      <c r="C190" s="244"/>
      <c r="D190" s="233" t="s">
        <v>198</v>
      </c>
      <c r="E190" s="245" t="s">
        <v>1</v>
      </c>
      <c r="F190" s="246" t="s">
        <v>201</v>
      </c>
      <c r="G190" s="244"/>
      <c r="H190" s="247">
        <v>110.904</v>
      </c>
      <c r="I190" s="248"/>
      <c r="J190" s="244"/>
      <c r="K190" s="244"/>
      <c r="L190" s="249"/>
      <c r="M190" s="250"/>
      <c r="N190" s="251"/>
      <c r="O190" s="251"/>
      <c r="P190" s="251"/>
      <c r="Q190" s="251"/>
      <c r="R190" s="251"/>
      <c r="S190" s="251"/>
      <c r="T190" s="252"/>
      <c r="U190" s="14"/>
      <c r="V190" s="14"/>
      <c r="W190" s="14"/>
      <c r="X190" s="14"/>
      <c r="Y190" s="14"/>
      <c r="Z190" s="14"/>
      <c r="AA190" s="14"/>
      <c r="AB190" s="14"/>
      <c r="AC190" s="14"/>
      <c r="AD190" s="14"/>
      <c r="AE190" s="14"/>
      <c r="AT190" s="253" t="s">
        <v>198</v>
      </c>
      <c r="AU190" s="253" t="s">
        <v>86</v>
      </c>
      <c r="AV190" s="14" t="s">
        <v>166</v>
      </c>
      <c r="AW190" s="14" t="s">
        <v>32</v>
      </c>
      <c r="AX190" s="14" t="s">
        <v>84</v>
      </c>
      <c r="AY190" s="253" t="s">
        <v>159</v>
      </c>
    </row>
    <row r="191" s="2" customFormat="1" ht="24.15" customHeight="1">
      <c r="A191" s="38"/>
      <c r="B191" s="39"/>
      <c r="C191" s="218" t="s">
        <v>297</v>
      </c>
      <c r="D191" s="218" t="s">
        <v>161</v>
      </c>
      <c r="E191" s="219" t="s">
        <v>298</v>
      </c>
      <c r="F191" s="220" t="s">
        <v>299</v>
      </c>
      <c r="G191" s="221" t="s">
        <v>164</v>
      </c>
      <c r="H191" s="222">
        <v>10.305</v>
      </c>
      <c r="I191" s="223"/>
      <c r="J191" s="224">
        <f>ROUND(I191*H191,2)</f>
        <v>0</v>
      </c>
      <c r="K191" s="220" t="s">
        <v>165</v>
      </c>
      <c r="L191" s="44"/>
      <c r="M191" s="225" t="s">
        <v>1</v>
      </c>
      <c r="N191" s="226" t="s">
        <v>41</v>
      </c>
      <c r="O191" s="91"/>
      <c r="P191" s="227">
        <f>O191*H191</f>
        <v>0</v>
      </c>
      <c r="Q191" s="227">
        <v>0</v>
      </c>
      <c r="R191" s="227">
        <f>Q191*H191</f>
        <v>0</v>
      </c>
      <c r="S191" s="227">
        <v>1</v>
      </c>
      <c r="T191" s="228">
        <f>S191*H191</f>
        <v>10.305</v>
      </c>
      <c r="U191" s="38"/>
      <c r="V191" s="38"/>
      <c r="W191" s="38"/>
      <c r="X191" s="38"/>
      <c r="Y191" s="38"/>
      <c r="Z191" s="38"/>
      <c r="AA191" s="38"/>
      <c r="AB191" s="38"/>
      <c r="AC191" s="38"/>
      <c r="AD191" s="38"/>
      <c r="AE191" s="38"/>
      <c r="AR191" s="229" t="s">
        <v>166</v>
      </c>
      <c r="AT191" s="229" t="s">
        <v>161</v>
      </c>
      <c r="AU191" s="229" t="s">
        <v>86</v>
      </c>
      <c r="AY191" s="17" t="s">
        <v>159</v>
      </c>
      <c r="BE191" s="230">
        <f>IF(N191="základní",J191,0)</f>
        <v>0</v>
      </c>
      <c r="BF191" s="230">
        <f>IF(N191="snížená",J191,0)</f>
        <v>0</v>
      </c>
      <c r="BG191" s="230">
        <f>IF(N191="zákl. přenesená",J191,0)</f>
        <v>0</v>
      </c>
      <c r="BH191" s="230">
        <f>IF(N191="sníž. přenesená",J191,0)</f>
        <v>0</v>
      </c>
      <c r="BI191" s="230">
        <f>IF(N191="nulová",J191,0)</f>
        <v>0</v>
      </c>
      <c r="BJ191" s="17" t="s">
        <v>84</v>
      </c>
      <c r="BK191" s="230">
        <f>ROUND(I191*H191,2)</f>
        <v>0</v>
      </c>
      <c r="BL191" s="17" t="s">
        <v>166</v>
      </c>
      <c r="BM191" s="229" t="s">
        <v>300</v>
      </c>
    </row>
    <row r="192" s="13" customFormat="1">
      <c r="A192" s="13"/>
      <c r="B192" s="231"/>
      <c r="C192" s="232"/>
      <c r="D192" s="233" t="s">
        <v>198</v>
      </c>
      <c r="E192" s="234" t="s">
        <v>1</v>
      </c>
      <c r="F192" s="235" t="s">
        <v>301</v>
      </c>
      <c r="G192" s="232"/>
      <c r="H192" s="236">
        <v>10.305</v>
      </c>
      <c r="I192" s="237"/>
      <c r="J192" s="232"/>
      <c r="K192" s="232"/>
      <c r="L192" s="238"/>
      <c r="M192" s="239"/>
      <c r="N192" s="240"/>
      <c r="O192" s="240"/>
      <c r="P192" s="240"/>
      <c r="Q192" s="240"/>
      <c r="R192" s="240"/>
      <c r="S192" s="240"/>
      <c r="T192" s="241"/>
      <c r="U192" s="13"/>
      <c r="V192" s="13"/>
      <c r="W192" s="13"/>
      <c r="X192" s="13"/>
      <c r="Y192" s="13"/>
      <c r="Z192" s="13"/>
      <c r="AA192" s="13"/>
      <c r="AB192" s="13"/>
      <c r="AC192" s="13"/>
      <c r="AD192" s="13"/>
      <c r="AE192" s="13"/>
      <c r="AT192" s="242" t="s">
        <v>198</v>
      </c>
      <c r="AU192" s="242" t="s">
        <v>86</v>
      </c>
      <c r="AV192" s="13" t="s">
        <v>86</v>
      </c>
      <c r="AW192" s="13" t="s">
        <v>32</v>
      </c>
      <c r="AX192" s="13" t="s">
        <v>76</v>
      </c>
      <c r="AY192" s="242" t="s">
        <v>159</v>
      </c>
    </row>
    <row r="193" s="14" customFormat="1">
      <c r="A193" s="14"/>
      <c r="B193" s="243"/>
      <c r="C193" s="244"/>
      <c r="D193" s="233" t="s">
        <v>198</v>
      </c>
      <c r="E193" s="245" t="s">
        <v>1</v>
      </c>
      <c r="F193" s="246" t="s">
        <v>201</v>
      </c>
      <c r="G193" s="244"/>
      <c r="H193" s="247">
        <v>10.305</v>
      </c>
      <c r="I193" s="248"/>
      <c r="J193" s="244"/>
      <c r="K193" s="244"/>
      <c r="L193" s="249"/>
      <c r="M193" s="250"/>
      <c r="N193" s="251"/>
      <c r="O193" s="251"/>
      <c r="P193" s="251"/>
      <c r="Q193" s="251"/>
      <c r="R193" s="251"/>
      <c r="S193" s="251"/>
      <c r="T193" s="252"/>
      <c r="U193" s="14"/>
      <c r="V193" s="14"/>
      <c r="W193" s="14"/>
      <c r="X193" s="14"/>
      <c r="Y193" s="14"/>
      <c r="Z193" s="14"/>
      <c r="AA193" s="14"/>
      <c r="AB193" s="14"/>
      <c r="AC193" s="14"/>
      <c r="AD193" s="14"/>
      <c r="AE193" s="14"/>
      <c r="AT193" s="253" t="s">
        <v>198</v>
      </c>
      <c r="AU193" s="253" t="s">
        <v>86</v>
      </c>
      <c r="AV193" s="14" t="s">
        <v>166</v>
      </c>
      <c r="AW193" s="14" t="s">
        <v>32</v>
      </c>
      <c r="AX193" s="14" t="s">
        <v>84</v>
      </c>
      <c r="AY193" s="253" t="s">
        <v>159</v>
      </c>
    </row>
    <row r="194" s="2" customFormat="1" ht="24.15" customHeight="1">
      <c r="A194" s="38"/>
      <c r="B194" s="39"/>
      <c r="C194" s="218" t="s">
        <v>302</v>
      </c>
      <c r="D194" s="218" t="s">
        <v>161</v>
      </c>
      <c r="E194" s="219" t="s">
        <v>303</v>
      </c>
      <c r="F194" s="220" t="s">
        <v>304</v>
      </c>
      <c r="G194" s="221" t="s">
        <v>178</v>
      </c>
      <c r="H194" s="222">
        <v>3.7000000000000002</v>
      </c>
      <c r="I194" s="223"/>
      <c r="J194" s="224">
        <f>ROUND(I194*H194,2)</f>
        <v>0</v>
      </c>
      <c r="K194" s="220" t="s">
        <v>165</v>
      </c>
      <c r="L194" s="44"/>
      <c r="M194" s="225" t="s">
        <v>1</v>
      </c>
      <c r="N194" s="226" t="s">
        <v>41</v>
      </c>
      <c r="O194" s="91"/>
      <c r="P194" s="227">
        <f>O194*H194</f>
        <v>0</v>
      </c>
      <c r="Q194" s="227">
        <v>0</v>
      </c>
      <c r="R194" s="227">
        <f>Q194*H194</f>
        <v>0</v>
      </c>
      <c r="S194" s="227">
        <v>0.108</v>
      </c>
      <c r="T194" s="228">
        <f>S194*H194</f>
        <v>0.39960000000000001</v>
      </c>
      <c r="U194" s="38"/>
      <c r="V194" s="38"/>
      <c r="W194" s="38"/>
      <c r="X194" s="38"/>
      <c r="Y194" s="38"/>
      <c r="Z194" s="38"/>
      <c r="AA194" s="38"/>
      <c r="AB194" s="38"/>
      <c r="AC194" s="38"/>
      <c r="AD194" s="38"/>
      <c r="AE194" s="38"/>
      <c r="AR194" s="229" t="s">
        <v>166</v>
      </c>
      <c r="AT194" s="229" t="s">
        <v>161</v>
      </c>
      <c r="AU194" s="229" t="s">
        <v>86</v>
      </c>
      <c r="AY194" s="17" t="s">
        <v>159</v>
      </c>
      <c r="BE194" s="230">
        <f>IF(N194="základní",J194,0)</f>
        <v>0</v>
      </c>
      <c r="BF194" s="230">
        <f>IF(N194="snížená",J194,0)</f>
        <v>0</v>
      </c>
      <c r="BG194" s="230">
        <f>IF(N194="zákl. přenesená",J194,0)</f>
        <v>0</v>
      </c>
      <c r="BH194" s="230">
        <f>IF(N194="sníž. přenesená",J194,0)</f>
        <v>0</v>
      </c>
      <c r="BI194" s="230">
        <f>IF(N194="nulová",J194,0)</f>
        <v>0</v>
      </c>
      <c r="BJ194" s="17" t="s">
        <v>84</v>
      </c>
      <c r="BK194" s="230">
        <f>ROUND(I194*H194,2)</f>
        <v>0</v>
      </c>
      <c r="BL194" s="17" t="s">
        <v>166</v>
      </c>
      <c r="BM194" s="229" t="s">
        <v>305</v>
      </c>
    </row>
    <row r="195" s="2" customFormat="1" ht="24.15" customHeight="1">
      <c r="A195" s="38"/>
      <c r="B195" s="39"/>
      <c r="C195" s="218" t="s">
        <v>256</v>
      </c>
      <c r="D195" s="218" t="s">
        <v>161</v>
      </c>
      <c r="E195" s="219" t="s">
        <v>306</v>
      </c>
      <c r="F195" s="220" t="s">
        <v>307</v>
      </c>
      <c r="G195" s="221" t="s">
        <v>178</v>
      </c>
      <c r="H195" s="222">
        <v>531.23000000000002</v>
      </c>
      <c r="I195" s="223"/>
      <c r="J195" s="224">
        <f>ROUND(I195*H195,2)</f>
        <v>0</v>
      </c>
      <c r="K195" s="220" t="s">
        <v>165</v>
      </c>
      <c r="L195" s="44"/>
      <c r="M195" s="225" t="s">
        <v>1</v>
      </c>
      <c r="N195" s="226" t="s">
        <v>41</v>
      </c>
      <c r="O195" s="91"/>
      <c r="P195" s="227">
        <f>O195*H195</f>
        <v>0</v>
      </c>
      <c r="Q195" s="227">
        <v>0</v>
      </c>
      <c r="R195" s="227">
        <f>Q195*H195</f>
        <v>0</v>
      </c>
      <c r="S195" s="227">
        <v>0.035000000000000003</v>
      </c>
      <c r="T195" s="228">
        <f>S195*H195</f>
        <v>18.593050000000002</v>
      </c>
      <c r="U195" s="38"/>
      <c r="V195" s="38"/>
      <c r="W195" s="38"/>
      <c r="X195" s="38"/>
      <c r="Y195" s="38"/>
      <c r="Z195" s="38"/>
      <c r="AA195" s="38"/>
      <c r="AB195" s="38"/>
      <c r="AC195" s="38"/>
      <c r="AD195" s="38"/>
      <c r="AE195" s="38"/>
      <c r="AR195" s="229" t="s">
        <v>166</v>
      </c>
      <c r="AT195" s="229" t="s">
        <v>161</v>
      </c>
      <c r="AU195" s="229" t="s">
        <v>86</v>
      </c>
      <c r="AY195" s="17" t="s">
        <v>159</v>
      </c>
      <c r="BE195" s="230">
        <f>IF(N195="základní",J195,0)</f>
        <v>0</v>
      </c>
      <c r="BF195" s="230">
        <f>IF(N195="snížená",J195,0)</f>
        <v>0</v>
      </c>
      <c r="BG195" s="230">
        <f>IF(N195="zákl. přenesená",J195,0)</f>
        <v>0</v>
      </c>
      <c r="BH195" s="230">
        <f>IF(N195="sníž. přenesená",J195,0)</f>
        <v>0</v>
      </c>
      <c r="BI195" s="230">
        <f>IF(N195="nulová",J195,0)</f>
        <v>0</v>
      </c>
      <c r="BJ195" s="17" t="s">
        <v>84</v>
      </c>
      <c r="BK195" s="230">
        <f>ROUND(I195*H195,2)</f>
        <v>0</v>
      </c>
      <c r="BL195" s="17" t="s">
        <v>166</v>
      </c>
      <c r="BM195" s="229" t="s">
        <v>308</v>
      </c>
    </row>
    <row r="196" s="2" customFormat="1" ht="37.8" customHeight="1">
      <c r="A196" s="38"/>
      <c r="B196" s="39"/>
      <c r="C196" s="218" t="s">
        <v>309</v>
      </c>
      <c r="D196" s="218" t="s">
        <v>161</v>
      </c>
      <c r="E196" s="219" t="s">
        <v>310</v>
      </c>
      <c r="F196" s="220" t="s">
        <v>311</v>
      </c>
      <c r="G196" s="221" t="s">
        <v>164</v>
      </c>
      <c r="H196" s="222">
        <v>9.1699999999999999</v>
      </c>
      <c r="I196" s="223"/>
      <c r="J196" s="224">
        <f>ROUND(I196*H196,2)</f>
        <v>0</v>
      </c>
      <c r="K196" s="220" t="s">
        <v>165</v>
      </c>
      <c r="L196" s="44"/>
      <c r="M196" s="225" t="s">
        <v>1</v>
      </c>
      <c r="N196" s="226" t="s">
        <v>41</v>
      </c>
      <c r="O196" s="91"/>
      <c r="P196" s="227">
        <f>O196*H196</f>
        <v>0</v>
      </c>
      <c r="Q196" s="227">
        <v>0</v>
      </c>
      <c r="R196" s="227">
        <f>Q196*H196</f>
        <v>0</v>
      </c>
      <c r="S196" s="227">
        <v>2.2000000000000002</v>
      </c>
      <c r="T196" s="228">
        <f>S196*H196</f>
        <v>20.174000000000003</v>
      </c>
      <c r="U196" s="38"/>
      <c r="V196" s="38"/>
      <c r="W196" s="38"/>
      <c r="X196" s="38"/>
      <c r="Y196" s="38"/>
      <c r="Z196" s="38"/>
      <c r="AA196" s="38"/>
      <c r="AB196" s="38"/>
      <c r="AC196" s="38"/>
      <c r="AD196" s="38"/>
      <c r="AE196" s="38"/>
      <c r="AR196" s="229" t="s">
        <v>166</v>
      </c>
      <c r="AT196" s="229" t="s">
        <v>161</v>
      </c>
      <c r="AU196" s="229" t="s">
        <v>86</v>
      </c>
      <c r="AY196" s="17" t="s">
        <v>159</v>
      </c>
      <c r="BE196" s="230">
        <f>IF(N196="základní",J196,0)</f>
        <v>0</v>
      </c>
      <c r="BF196" s="230">
        <f>IF(N196="snížená",J196,0)</f>
        <v>0</v>
      </c>
      <c r="BG196" s="230">
        <f>IF(N196="zákl. přenesená",J196,0)</f>
        <v>0</v>
      </c>
      <c r="BH196" s="230">
        <f>IF(N196="sníž. přenesená",J196,0)</f>
        <v>0</v>
      </c>
      <c r="BI196" s="230">
        <f>IF(N196="nulová",J196,0)</f>
        <v>0</v>
      </c>
      <c r="BJ196" s="17" t="s">
        <v>84</v>
      </c>
      <c r="BK196" s="230">
        <f>ROUND(I196*H196,2)</f>
        <v>0</v>
      </c>
      <c r="BL196" s="17" t="s">
        <v>166</v>
      </c>
      <c r="BM196" s="229" t="s">
        <v>312</v>
      </c>
    </row>
    <row r="197" s="2" customFormat="1" ht="24.15" customHeight="1">
      <c r="A197" s="38"/>
      <c r="B197" s="39"/>
      <c r="C197" s="218" t="s">
        <v>313</v>
      </c>
      <c r="D197" s="218" t="s">
        <v>161</v>
      </c>
      <c r="E197" s="219" t="s">
        <v>314</v>
      </c>
      <c r="F197" s="220" t="s">
        <v>315</v>
      </c>
      <c r="G197" s="221" t="s">
        <v>178</v>
      </c>
      <c r="H197" s="222">
        <v>427.31999999999999</v>
      </c>
      <c r="I197" s="223"/>
      <c r="J197" s="224">
        <f>ROUND(I197*H197,2)</f>
        <v>0</v>
      </c>
      <c r="K197" s="220" t="s">
        <v>165</v>
      </c>
      <c r="L197" s="44"/>
      <c r="M197" s="225" t="s">
        <v>1</v>
      </c>
      <c r="N197" s="226" t="s">
        <v>41</v>
      </c>
      <c r="O197" s="91"/>
      <c r="P197" s="227">
        <f>O197*H197</f>
        <v>0</v>
      </c>
      <c r="Q197" s="227">
        <v>0</v>
      </c>
      <c r="R197" s="227">
        <f>Q197*H197</f>
        <v>0</v>
      </c>
      <c r="S197" s="227">
        <v>0.089999999999999997</v>
      </c>
      <c r="T197" s="228">
        <f>S197*H197</f>
        <v>38.458799999999997</v>
      </c>
      <c r="U197" s="38"/>
      <c r="V197" s="38"/>
      <c r="W197" s="38"/>
      <c r="X197" s="38"/>
      <c r="Y197" s="38"/>
      <c r="Z197" s="38"/>
      <c r="AA197" s="38"/>
      <c r="AB197" s="38"/>
      <c r="AC197" s="38"/>
      <c r="AD197" s="38"/>
      <c r="AE197" s="38"/>
      <c r="AR197" s="229" t="s">
        <v>166</v>
      </c>
      <c r="AT197" s="229" t="s">
        <v>161</v>
      </c>
      <c r="AU197" s="229" t="s">
        <v>86</v>
      </c>
      <c r="AY197" s="17" t="s">
        <v>159</v>
      </c>
      <c r="BE197" s="230">
        <f>IF(N197="základní",J197,0)</f>
        <v>0</v>
      </c>
      <c r="BF197" s="230">
        <f>IF(N197="snížená",J197,0)</f>
        <v>0</v>
      </c>
      <c r="BG197" s="230">
        <f>IF(N197="zákl. přenesená",J197,0)</f>
        <v>0</v>
      </c>
      <c r="BH197" s="230">
        <f>IF(N197="sníž. přenesená",J197,0)</f>
        <v>0</v>
      </c>
      <c r="BI197" s="230">
        <f>IF(N197="nulová",J197,0)</f>
        <v>0</v>
      </c>
      <c r="BJ197" s="17" t="s">
        <v>84</v>
      </c>
      <c r="BK197" s="230">
        <f>ROUND(I197*H197,2)</f>
        <v>0</v>
      </c>
      <c r="BL197" s="17" t="s">
        <v>166</v>
      </c>
      <c r="BM197" s="229" t="s">
        <v>316</v>
      </c>
    </row>
    <row r="198" s="2" customFormat="1" ht="21.75" customHeight="1">
      <c r="A198" s="38"/>
      <c r="B198" s="39"/>
      <c r="C198" s="218" t="s">
        <v>317</v>
      </c>
      <c r="D198" s="218" t="s">
        <v>161</v>
      </c>
      <c r="E198" s="219" t="s">
        <v>318</v>
      </c>
      <c r="F198" s="220" t="s">
        <v>319</v>
      </c>
      <c r="G198" s="221" t="s">
        <v>178</v>
      </c>
      <c r="H198" s="222">
        <v>46.689</v>
      </c>
      <c r="I198" s="223"/>
      <c r="J198" s="224">
        <f>ROUND(I198*H198,2)</f>
        <v>0</v>
      </c>
      <c r="K198" s="220" t="s">
        <v>165</v>
      </c>
      <c r="L198" s="44"/>
      <c r="M198" s="225" t="s">
        <v>1</v>
      </c>
      <c r="N198" s="226" t="s">
        <v>41</v>
      </c>
      <c r="O198" s="91"/>
      <c r="P198" s="227">
        <f>O198*H198</f>
        <v>0</v>
      </c>
      <c r="Q198" s="227">
        <v>0</v>
      </c>
      <c r="R198" s="227">
        <f>Q198*H198</f>
        <v>0</v>
      </c>
      <c r="S198" s="227">
        <v>0.075999999999999998</v>
      </c>
      <c r="T198" s="228">
        <f>S198*H198</f>
        <v>3.5483639999999999</v>
      </c>
      <c r="U198" s="38"/>
      <c r="V198" s="38"/>
      <c r="W198" s="38"/>
      <c r="X198" s="38"/>
      <c r="Y198" s="38"/>
      <c r="Z198" s="38"/>
      <c r="AA198" s="38"/>
      <c r="AB198" s="38"/>
      <c r="AC198" s="38"/>
      <c r="AD198" s="38"/>
      <c r="AE198" s="38"/>
      <c r="AR198" s="229" t="s">
        <v>166</v>
      </c>
      <c r="AT198" s="229" t="s">
        <v>161</v>
      </c>
      <c r="AU198" s="229" t="s">
        <v>86</v>
      </c>
      <c r="AY198" s="17" t="s">
        <v>159</v>
      </c>
      <c r="BE198" s="230">
        <f>IF(N198="základní",J198,0)</f>
        <v>0</v>
      </c>
      <c r="BF198" s="230">
        <f>IF(N198="snížená",J198,0)</f>
        <v>0</v>
      </c>
      <c r="BG198" s="230">
        <f>IF(N198="zákl. přenesená",J198,0)</f>
        <v>0</v>
      </c>
      <c r="BH198" s="230">
        <f>IF(N198="sníž. přenesená",J198,0)</f>
        <v>0</v>
      </c>
      <c r="BI198" s="230">
        <f>IF(N198="nulová",J198,0)</f>
        <v>0</v>
      </c>
      <c r="BJ198" s="17" t="s">
        <v>84</v>
      </c>
      <c r="BK198" s="230">
        <f>ROUND(I198*H198,2)</f>
        <v>0</v>
      </c>
      <c r="BL198" s="17" t="s">
        <v>166</v>
      </c>
      <c r="BM198" s="229" t="s">
        <v>320</v>
      </c>
    </row>
    <row r="199" s="13" customFormat="1">
      <c r="A199" s="13"/>
      <c r="B199" s="231"/>
      <c r="C199" s="232"/>
      <c r="D199" s="233" t="s">
        <v>198</v>
      </c>
      <c r="E199" s="234" t="s">
        <v>1</v>
      </c>
      <c r="F199" s="235" t="s">
        <v>321</v>
      </c>
      <c r="G199" s="232"/>
      <c r="H199" s="236">
        <v>10.638</v>
      </c>
      <c r="I199" s="237"/>
      <c r="J199" s="232"/>
      <c r="K199" s="232"/>
      <c r="L199" s="238"/>
      <c r="M199" s="239"/>
      <c r="N199" s="240"/>
      <c r="O199" s="240"/>
      <c r="P199" s="240"/>
      <c r="Q199" s="240"/>
      <c r="R199" s="240"/>
      <c r="S199" s="240"/>
      <c r="T199" s="241"/>
      <c r="U199" s="13"/>
      <c r="V199" s="13"/>
      <c r="W199" s="13"/>
      <c r="X199" s="13"/>
      <c r="Y199" s="13"/>
      <c r="Z199" s="13"/>
      <c r="AA199" s="13"/>
      <c r="AB199" s="13"/>
      <c r="AC199" s="13"/>
      <c r="AD199" s="13"/>
      <c r="AE199" s="13"/>
      <c r="AT199" s="242" t="s">
        <v>198</v>
      </c>
      <c r="AU199" s="242" t="s">
        <v>86</v>
      </c>
      <c r="AV199" s="13" t="s">
        <v>86</v>
      </c>
      <c r="AW199" s="13" t="s">
        <v>32</v>
      </c>
      <c r="AX199" s="13" t="s">
        <v>76</v>
      </c>
      <c r="AY199" s="242" t="s">
        <v>159</v>
      </c>
    </row>
    <row r="200" s="13" customFormat="1">
      <c r="A200" s="13"/>
      <c r="B200" s="231"/>
      <c r="C200" s="232"/>
      <c r="D200" s="233" t="s">
        <v>198</v>
      </c>
      <c r="E200" s="234" t="s">
        <v>1</v>
      </c>
      <c r="F200" s="235" t="s">
        <v>322</v>
      </c>
      <c r="G200" s="232"/>
      <c r="H200" s="236">
        <v>1.379</v>
      </c>
      <c r="I200" s="237"/>
      <c r="J200" s="232"/>
      <c r="K200" s="232"/>
      <c r="L200" s="238"/>
      <c r="M200" s="239"/>
      <c r="N200" s="240"/>
      <c r="O200" s="240"/>
      <c r="P200" s="240"/>
      <c r="Q200" s="240"/>
      <c r="R200" s="240"/>
      <c r="S200" s="240"/>
      <c r="T200" s="241"/>
      <c r="U200" s="13"/>
      <c r="V200" s="13"/>
      <c r="W200" s="13"/>
      <c r="X200" s="13"/>
      <c r="Y200" s="13"/>
      <c r="Z200" s="13"/>
      <c r="AA200" s="13"/>
      <c r="AB200" s="13"/>
      <c r="AC200" s="13"/>
      <c r="AD200" s="13"/>
      <c r="AE200" s="13"/>
      <c r="AT200" s="242" t="s">
        <v>198</v>
      </c>
      <c r="AU200" s="242" t="s">
        <v>86</v>
      </c>
      <c r="AV200" s="13" t="s">
        <v>86</v>
      </c>
      <c r="AW200" s="13" t="s">
        <v>32</v>
      </c>
      <c r="AX200" s="13" t="s">
        <v>76</v>
      </c>
      <c r="AY200" s="242" t="s">
        <v>159</v>
      </c>
    </row>
    <row r="201" s="13" customFormat="1">
      <c r="A201" s="13"/>
      <c r="B201" s="231"/>
      <c r="C201" s="232"/>
      <c r="D201" s="233" t="s">
        <v>198</v>
      </c>
      <c r="E201" s="234" t="s">
        <v>1</v>
      </c>
      <c r="F201" s="235" t="s">
        <v>323</v>
      </c>
      <c r="G201" s="232"/>
      <c r="H201" s="236">
        <v>34.671999999999997</v>
      </c>
      <c r="I201" s="237"/>
      <c r="J201" s="232"/>
      <c r="K201" s="232"/>
      <c r="L201" s="238"/>
      <c r="M201" s="239"/>
      <c r="N201" s="240"/>
      <c r="O201" s="240"/>
      <c r="P201" s="240"/>
      <c r="Q201" s="240"/>
      <c r="R201" s="240"/>
      <c r="S201" s="240"/>
      <c r="T201" s="241"/>
      <c r="U201" s="13"/>
      <c r="V201" s="13"/>
      <c r="W201" s="13"/>
      <c r="X201" s="13"/>
      <c r="Y201" s="13"/>
      <c r="Z201" s="13"/>
      <c r="AA201" s="13"/>
      <c r="AB201" s="13"/>
      <c r="AC201" s="13"/>
      <c r="AD201" s="13"/>
      <c r="AE201" s="13"/>
      <c r="AT201" s="242" t="s">
        <v>198</v>
      </c>
      <c r="AU201" s="242" t="s">
        <v>86</v>
      </c>
      <c r="AV201" s="13" t="s">
        <v>86</v>
      </c>
      <c r="AW201" s="13" t="s">
        <v>32</v>
      </c>
      <c r="AX201" s="13" t="s">
        <v>76</v>
      </c>
      <c r="AY201" s="242" t="s">
        <v>159</v>
      </c>
    </row>
    <row r="202" s="14" customFormat="1">
      <c r="A202" s="14"/>
      <c r="B202" s="243"/>
      <c r="C202" s="244"/>
      <c r="D202" s="233" t="s">
        <v>198</v>
      </c>
      <c r="E202" s="245" t="s">
        <v>1</v>
      </c>
      <c r="F202" s="246" t="s">
        <v>201</v>
      </c>
      <c r="G202" s="244"/>
      <c r="H202" s="247">
        <v>46.688999999999993</v>
      </c>
      <c r="I202" s="248"/>
      <c r="J202" s="244"/>
      <c r="K202" s="244"/>
      <c r="L202" s="249"/>
      <c r="M202" s="250"/>
      <c r="N202" s="251"/>
      <c r="O202" s="251"/>
      <c r="P202" s="251"/>
      <c r="Q202" s="251"/>
      <c r="R202" s="251"/>
      <c r="S202" s="251"/>
      <c r="T202" s="252"/>
      <c r="U202" s="14"/>
      <c r="V202" s="14"/>
      <c r="W202" s="14"/>
      <c r="X202" s="14"/>
      <c r="Y202" s="14"/>
      <c r="Z202" s="14"/>
      <c r="AA202" s="14"/>
      <c r="AB202" s="14"/>
      <c r="AC202" s="14"/>
      <c r="AD202" s="14"/>
      <c r="AE202" s="14"/>
      <c r="AT202" s="253" t="s">
        <v>198</v>
      </c>
      <c r="AU202" s="253" t="s">
        <v>86</v>
      </c>
      <c r="AV202" s="14" t="s">
        <v>166</v>
      </c>
      <c r="AW202" s="14" t="s">
        <v>32</v>
      </c>
      <c r="AX202" s="14" t="s">
        <v>84</v>
      </c>
      <c r="AY202" s="253" t="s">
        <v>159</v>
      </c>
    </row>
    <row r="203" s="2" customFormat="1" ht="21.75" customHeight="1">
      <c r="A203" s="38"/>
      <c r="B203" s="39"/>
      <c r="C203" s="218" t="s">
        <v>324</v>
      </c>
      <c r="D203" s="218" t="s">
        <v>161</v>
      </c>
      <c r="E203" s="219" t="s">
        <v>325</v>
      </c>
      <c r="F203" s="220" t="s">
        <v>326</v>
      </c>
      <c r="G203" s="221" t="s">
        <v>178</v>
      </c>
      <c r="H203" s="222">
        <v>8.5700000000000003</v>
      </c>
      <c r="I203" s="223"/>
      <c r="J203" s="224">
        <f>ROUND(I203*H203,2)</f>
        <v>0</v>
      </c>
      <c r="K203" s="220" t="s">
        <v>165</v>
      </c>
      <c r="L203" s="44"/>
      <c r="M203" s="225" t="s">
        <v>1</v>
      </c>
      <c r="N203" s="226" t="s">
        <v>41</v>
      </c>
      <c r="O203" s="91"/>
      <c r="P203" s="227">
        <f>O203*H203</f>
        <v>0</v>
      </c>
      <c r="Q203" s="227">
        <v>0</v>
      </c>
      <c r="R203" s="227">
        <f>Q203*H203</f>
        <v>0</v>
      </c>
      <c r="S203" s="227">
        <v>0.063</v>
      </c>
      <c r="T203" s="228">
        <f>S203*H203</f>
        <v>0.53991</v>
      </c>
      <c r="U203" s="38"/>
      <c r="V203" s="38"/>
      <c r="W203" s="38"/>
      <c r="X203" s="38"/>
      <c r="Y203" s="38"/>
      <c r="Z203" s="38"/>
      <c r="AA203" s="38"/>
      <c r="AB203" s="38"/>
      <c r="AC203" s="38"/>
      <c r="AD203" s="38"/>
      <c r="AE203" s="38"/>
      <c r="AR203" s="229" t="s">
        <v>166</v>
      </c>
      <c r="AT203" s="229" t="s">
        <v>161</v>
      </c>
      <c r="AU203" s="229" t="s">
        <v>86</v>
      </c>
      <c r="AY203" s="17" t="s">
        <v>159</v>
      </c>
      <c r="BE203" s="230">
        <f>IF(N203="základní",J203,0)</f>
        <v>0</v>
      </c>
      <c r="BF203" s="230">
        <f>IF(N203="snížená",J203,0)</f>
        <v>0</v>
      </c>
      <c r="BG203" s="230">
        <f>IF(N203="zákl. přenesená",J203,0)</f>
        <v>0</v>
      </c>
      <c r="BH203" s="230">
        <f>IF(N203="sníž. přenesená",J203,0)</f>
        <v>0</v>
      </c>
      <c r="BI203" s="230">
        <f>IF(N203="nulová",J203,0)</f>
        <v>0</v>
      </c>
      <c r="BJ203" s="17" t="s">
        <v>84</v>
      </c>
      <c r="BK203" s="230">
        <f>ROUND(I203*H203,2)</f>
        <v>0</v>
      </c>
      <c r="BL203" s="17" t="s">
        <v>166</v>
      </c>
      <c r="BM203" s="229" t="s">
        <v>327</v>
      </c>
    </row>
    <row r="204" s="13" customFormat="1">
      <c r="A204" s="13"/>
      <c r="B204" s="231"/>
      <c r="C204" s="232"/>
      <c r="D204" s="233" t="s">
        <v>198</v>
      </c>
      <c r="E204" s="234" t="s">
        <v>1</v>
      </c>
      <c r="F204" s="235" t="s">
        <v>328</v>
      </c>
      <c r="G204" s="232"/>
      <c r="H204" s="236">
        <v>8.5700000000000003</v>
      </c>
      <c r="I204" s="237"/>
      <c r="J204" s="232"/>
      <c r="K204" s="232"/>
      <c r="L204" s="238"/>
      <c r="M204" s="239"/>
      <c r="N204" s="240"/>
      <c r="O204" s="240"/>
      <c r="P204" s="240"/>
      <c r="Q204" s="240"/>
      <c r="R204" s="240"/>
      <c r="S204" s="240"/>
      <c r="T204" s="241"/>
      <c r="U204" s="13"/>
      <c r="V204" s="13"/>
      <c r="W204" s="13"/>
      <c r="X204" s="13"/>
      <c r="Y204" s="13"/>
      <c r="Z204" s="13"/>
      <c r="AA204" s="13"/>
      <c r="AB204" s="13"/>
      <c r="AC204" s="13"/>
      <c r="AD204" s="13"/>
      <c r="AE204" s="13"/>
      <c r="AT204" s="242" t="s">
        <v>198</v>
      </c>
      <c r="AU204" s="242" t="s">
        <v>86</v>
      </c>
      <c r="AV204" s="13" t="s">
        <v>86</v>
      </c>
      <c r="AW204" s="13" t="s">
        <v>32</v>
      </c>
      <c r="AX204" s="13" t="s">
        <v>76</v>
      </c>
      <c r="AY204" s="242" t="s">
        <v>159</v>
      </c>
    </row>
    <row r="205" s="14" customFormat="1">
      <c r="A205" s="14"/>
      <c r="B205" s="243"/>
      <c r="C205" s="244"/>
      <c r="D205" s="233" t="s">
        <v>198</v>
      </c>
      <c r="E205" s="245" t="s">
        <v>1</v>
      </c>
      <c r="F205" s="246" t="s">
        <v>201</v>
      </c>
      <c r="G205" s="244"/>
      <c r="H205" s="247">
        <v>8.5700000000000003</v>
      </c>
      <c r="I205" s="248"/>
      <c r="J205" s="244"/>
      <c r="K205" s="244"/>
      <c r="L205" s="249"/>
      <c r="M205" s="250"/>
      <c r="N205" s="251"/>
      <c r="O205" s="251"/>
      <c r="P205" s="251"/>
      <c r="Q205" s="251"/>
      <c r="R205" s="251"/>
      <c r="S205" s="251"/>
      <c r="T205" s="252"/>
      <c r="U205" s="14"/>
      <c r="V205" s="14"/>
      <c r="W205" s="14"/>
      <c r="X205" s="14"/>
      <c r="Y205" s="14"/>
      <c r="Z205" s="14"/>
      <c r="AA205" s="14"/>
      <c r="AB205" s="14"/>
      <c r="AC205" s="14"/>
      <c r="AD205" s="14"/>
      <c r="AE205" s="14"/>
      <c r="AT205" s="253" t="s">
        <v>198</v>
      </c>
      <c r="AU205" s="253" t="s">
        <v>86</v>
      </c>
      <c r="AV205" s="14" t="s">
        <v>166</v>
      </c>
      <c r="AW205" s="14" t="s">
        <v>32</v>
      </c>
      <c r="AX205" s="14" t="s">
        <v>84</v>
      </c>
      <c r="AY205" s="253" t="s">
        <v>159</v>
      </c>
    </row>
    <row r="206" s="2" customFormat="1" ht="24.15" customHeight="1">
      <c r="A206" s="38"/>
      <c r="B206" s="39"/>
      <c r="C206" s="218" t="s">
        <v>329</v>
      </c>
      <c r="D206" s="218" t="s">
        <v>161</v>
      </c>
      <c r="E206" s="219" t="s">
        <v>330</v>
      </c>
      <c r="F206" s="220" t="s">
        <v>331</v>
      </c>
      <c r="G206" s="221" t="s">
        <v>178</v>
      </c>
      <c r="H206" s="222">
        <v>6.1210000000000004</v>
      </c>
      <c r="I206" s="223"/>
      <c r="J206" s="224">
        <f>ROUND(I206*H206,2)</f>
        <v>0</v>
      </c>
      <c r="K206" s="220" t="s">
        <v>165</v>
      </c>
      <c r="L206" s="44"/>
      <c r="M206" s="225" t="s">
        <v>1</v>
      </c>
      <c r="N206" s="226" t="s">
        <v>41</v>
      </c>
      <c r="O206" s="91"/>
      <c r="P206" s="227">
        <f>O206*H206</f>
        <v>0</v>
      </c>
      <c r="Q206" s="227">
        <v>0</v>
      </c>
      <c r="R206" s="227">
        <f>Q206*H206</f>
        <v>0</v>
      </c>
      <c r="S206" s="227">
        <v>0.058999999999999997</v>
      </c>
      <c r="T206" s="228">
        <f>S206*H206</f>
        <v>0.36113899999999999</v>
      </c>
      <c r="U206" s="38"/>
      <c r="V206" s="38"/>
      <c r="W206" s="38"/>
      <c r="X206" s="38"/>
      <c r="Y206" s="38"/>
      <c r="Z206" s="38"/>
      <c r="AA206" s="38"/>
      <c r="AB206" s="38"/>
      <c r="AC206" s="38"/>
      <c r="AD206" s="38"/>
      <c r="AE206" s="38"/>
      <c r="AR206" s="229" t="s">
        <v>166</v>
      </c>
      <c r="AT206" s="229" t="s">
        <v>161</v>
      </c>
      <c r="AU206" s="229" t="s">
        <v>86</v>
      </c>
      <c r="AY206" s="17" t="s">
        <v>159</v>
      </c>
      <c r="BE206" s="230">
        <f>IF(N206="základní",J206,0)</f>
        <v>0</v>
      </c>
      <c r="BF206" s="230">
        <f>IF(N206="snížená",J206,0)</f>
        <v>0</v>
      </c>
      <c r="BG206" s="230">
        <f>IF(N206="zákl. přenesená",J206,0)</f>
        <v>0</v>
      </c>
      <c r="BH206" s="230">
        <f>IF(N206="sníž. přenesená",J206,0)</f>
        <v>0</v>
      </c>
      <c r="BI206" s="230">
        <f>IF(N206="nulová",J206,0)</f>
        <v>0</v>
      </c>
      <c r="BJ206" s="17" t="s">
        <v>84</v>
      </c>
      <c r="BK206" s="230">
        <f>ROUND(I206*H206,2)</f>
        <v>0</v>
      </c>
      <c r="BL206" s="17" t="s">
        <v>166</v>
      </c>
      <c r="BM206" s="229" t="s">
        <v>332</v>
      </c>
    </row>
    <row r="207" s="15" customFormat="1">
      <c r="A207" s="15"/>
      <c r="B207" s="268"/>
      <c r="C207" s="269"/>
      <c r="D207" s="233" t="s">
        <v>198</v>
      </c>
      <c r="E207" s="270" t="s">
        <v>1</v>
      </c>
      <c r="F207" s="271" t="s">
        <v>333</v>
      </c>
      <c r="G207" s="269"/>
      <c r="H207" s="270" t="s">
        <v>1</v>
      </c>
      <c r="I207" s="272"/>
      <c r="J207" s="269"/>
      <c r="K207" s="269"/>
      <c r="L207" s="273"/>
      <c r="M207" s="274"/>
      <c r="N207" s="275"/>
      <c r="O207" s="275"/>
      <c r="P207" s="275"/>
      <c r="Q207" s="275"/>
      <c r="R207" s="275"/>
      <c r="S207" s="275"/>
      <c r="T207" s="276"/>
      <c r="U207" s="15"/>
      <c r="V207" s="15"/>
      <c r="W207" s="15"/>
      <c r="X207" s="15"/>
      <c r="Y207" s="15"/>
      <c r="Z207" s="15"/>
      <c r="AA207" s="15"/>
      <c r="AB207" s="15"/>
      <c r="AC207" s="15"/>
      <c r="AD207" s="15"/>
      <c r="AE207" s="15"/>
      <c r="AT207" s="277" t="s">
        <v>198</v>
      </c>
      <c r="AU207" s="277" t="s">
        <v>86</v>
      </c>
      <c r="AV207" s="15" t="s">
        <v>84</v>
      </c>
      <c r="AW207" s="15" t="s">
        <v>32</v>
      </c>
      <c r="AX207" s="15" t="s">
        <v>76</v>
      </c>
      <c r="AY207" s="277" t="s">
        <v>159</v>
      </c>
    </row>
    <row r="208" s="13" customFormat="1">
      <c r="A208" s="13"/>
      <c r="B208" s="231"/>
      <c r="C208" s="232"/>
      <c r="D208" s="233" t="s">
        <v>198</v>
      </c>
      <c r="E208" s="234" t="s">
        <v>1</v>
      </c>
      <c r="F208" s="235" t="s">
        <v>334</v>
      </c>
      <c r="G208" s="232"/>
      <c r="H208" s="236">
        <v>6.1210000000000004</v>
      </c>
      <c r="I208" s="237"/>
      <c r="J208" s="232"/>
      <c r="K208" s="232"/>
      <c r="L208" s="238"/>
      <c r="M208" s="239"/>
      <c r="N208" s="240"/>
      <c r="O208" s="240"/>
      <c r="P208" s="240"/>
      <c r="Q208" s="240"/>
      <c r="R208" s="240"/>
      <c r="S208" s="240"/>
      <c r="T208" s="241"/>
      <c r="U208" s="13"/>
      <c r="V208" s="13"/>
      <c r="W208" s="13"/>
      <c r="X208" s="13"/>
      <c r="Y208" s="13"/>
      <c r="Z208" s="13"/>
      <c r="AA208" s="13"/>
      <c r="AB208" s="13"/>
      <c r="AC208" s="13"/>
      <c r="AD208" s="13"/>
      <c r="AE208" s="13"/>
      <c r="AT208" s="242" t="s">
        <v>198</v>
      </c>
      <c r="AU208" s="242" t="s">
        <v>86</v>
      </c>
      <c r="AV208" s="13" t="s">
        <v>86</v>
      </c>
      <c r="AW208" s="13" t="s">
        <v>32</v>
      </c>
      <c r="AX208" s="13" t="s">
        <v>76</v>
      </c>
      <c r="AY208" s="242" t="s">
        <v>159</v>
      </c>
    </row>
    <row r="209" s="14" customFormat="1">
      <c r="A209" s="14"/>
      <c r="B209" s="243"/>
      <c r="C209" s="244"/>
      <c r="D209" s="233" t="s">
        <v>198</v>
      </c>
      <c r="E209" s="245" t="s">
        <v>1</v>
      </c>
      <c r="F209" s="246" t="s">
        <v>201</v>
      </c>
      <c r="G209" s="244"/>
      <c r="H209" s="247">
        <v>6.1210000000000004</v>
      </c>
      <c r="I209" s="248"/>
      <c r="J209" s="244"/>
      <c r="K209" s="244"/>
      <c r="L209" s="249"/>
      <c r="M209" s="250"/>
      <c r="N209" s="251"/>
      <c r="O209" s="251"/>
      <c r="P209" s="251"/>
      <c r="Q209" s="251"/>
      <c r="R209" s="251"/>
      <c r="S209" s="251"/>
      <c r="T209" s="252"/>
      <c r="U209" s="14"/>
      <c r="V209" s="14"/>
      <c r="W209" s="14"/>
      <c r="X209" s="14"/>
      <c r="Y209" s="14"/>
      <c r="Z209" s="14"/>
      <c r="AA209" s="14"/>
      <c r="AB209" s="14"/>
      <c r="AC209" s="14"/>
      <c r="AD209" s="14"/>
      <c r="AE209" s="14"/>
      <c r="AT209" s="253" t="s">
        <v>198</v>
      </c>
      <c r="AU209" s="253" t="s">
        <v>86</v>
      </c>
      <c r="AV209" s="14" t="s">
        <v>166</v>
      </c>
      <c r="AW209" s="14" t="s">
        <v>32</v>
      </c>
      <c r="AX209" s="14" t="s">
        <v>84</v>
      </c>
      <c r="AY209" s="253" t="s">
        <v>159</v>
      </c>
    </row>
    <row r="210" s="2" customFormat="1" ht="21.75" customHeight="1">
      <c r="A210" s="38"/>
      <c r="B210" s="39"/>
      <c r="C210" s="218" t="s">
        <v>335</v>
      </c>
      <c r="D210" s="218" t="s">
        <v>161</v>
      </c>
      <c r="E210" s="219" t="s">
        <v>336</v>
      </c>
      <c r="F210" s="220" t="s">
        <v>337</v>
      </c>
      <c r="G210" s="221" t="s">
        <v>178</v>
      </c>
      <c r="H210" s="222">
        <v>5.5549999999999997</v>
      </c>
      <c r="I210" s="223"/>
      <c r="J210" s="224">
        <f>ROUND(I210*H210,2)</f>
        <v>0</v>
      </c>
      <c r="K210" s="220" t="s">
        <v>165</v>
      </c>
      <c r="L210" s="44"/>
      <c r="M210" s="225" t="s">
        <v>1</v>
      </c>
      <c r="N210" s="226" t="s">
        <v>41</v>
      </c>
      <c r="O210" s="91"/>
      <c r="P210" s="227">
        <f>O210*H210</f>
        <v>0</v>
      </c>
      <c r="Q210" s="227">
        <v>0</v>
      </c>
      <c r="R210" s="227">
        <f>Q210*H210</f>
        <v>0</v>
      </c>
      <c r="S210" s="227">
        <v>0.062</v>
      </c>
      <c r="T210" s="228">
        <f>S210*H210</f>
        <v>0.34440999999999999</v>
      </c>
      <c r="U210" s="38"/>
      <c r="V210" s="38"/>
      <c r="W210" s="38"/>
      <c r="X210" s="38"/>
      <c r="Y210" s="38"/>
      <c r="Z210" s="38"/>
      <c r="AA210" s="38"/>
      <c r="AB210" s="38"/>
      <c r="AC210" s="38"/>
      <c r="AD210" s="38"/>
      <c r="AE210" s="38"/>
      <c r="AR210" s="229" t="s">
        <v>166</v>
      </c>
      <c r="AT210" s="229" t="s">
        <v>161</v>
      </c>
      <c r="AU210" s="229" t="s">
        <v>86</v>
      </c>
      <c r="AY210" s="17" t="s">
        <v>159</v>
      </c>
      <c r="BE210" s="230">
        <f>IF(N210="základní",J210,0)</f>
        <v>0</v>
      </c>
      <c r="BF210" s="230">
        <f>IF(N210="snížená",J210,0)</f>
        <v>0</v>
      </c>
      <c r="BG210" s="230">
        <f>IF(N210="zákl. přenesená",J210,0)</f>
        <v>0</v>
      </c>
      <c r="BH210" s="230">
        <f>IF(N210="sníž. přenesená",J210,0)</f>
        <v>0</v>
      </c>
      <c r="BI210" s="230">
        <f>IF(N210="nulová",J210,0)</f>
        <v>0</v>
      </c>
      <c r="BJ210" s="17" t="s">
        <v>84</v>
      </c>
      <c r="BK210" s="230">
        <f>ROUND(I210*H210,2)</f>
        <v>0</v>
      </c>
      <c r="BL210" s="17" t="s">
        <v>166</v>
      </c>
      <c r="BM210" s="229" t="s">
        <v>338</v>
      </c>
    </row>
    <row r="211" s="13" customFormat="1">
      <c r="A211" s="13"/>
      <c r="B211" s="231"/>
      <c r="C211" s="232"/>
      <c r="D211" s="233" t="s">
        <v>198</v>
      </c>
      <c r="E211" s="234" t="s">
        <v>1</v>
      </c>
      <c r="F211" s="235" t="s">
        <v>339</v>
      </c>
      <c r="G211" s="232"/>
      <c r="H211" s="236">
        <v>5.5549999999999997</v>
      </c>
      <c r="I211" s="237"/>
      <c r="J211" s="232"/>
      <c r="K211" s="232"/>
      <c r="L211" s="238"/>
      <c r="M211" s="239"/>
      <c r="N211" s="240"/>
      <c r="O211" s="240"/>
      <c r="P211" s="240"/>
      <c r="Q211" s="240"/>
      <c r="R211" s="240"/>
      <c r="S211" s="240"/>
      <c r="T211" s="241"/>
      <c r="U211" s="13"/>
      <c r="V211" s="13"/>
      <c r="W211" s="13"/>
      <c r="X211" s="13"/>
      <c r="Y211" s="13"/>
      <c r="Z211" s="13"/>
      <c r="AA211" s="13"/>
      <c r="AB211" s="13"/>
      <c r="AC211" s="13"/>
      <c r="AD211" s="13"/>
      <c r="AE211" s="13"/>
      <c r="AT211" s="242" t="s">
        <v>198</v>
      </c>
      <c r="AU211" s="242" t="s">
        <v>86</v>
      </c>
      <c r="AV211" s="13" t="s">
        <v>86</v>
      </c>
      <c r="AW211" s="13" t="s">
        <v>32</v>
      </c>
      <c r="AX211" s="13" t="s">
        <v>76</v>
      </c>
      <c r="AY211" s="242" t="s">
        <v>159</v>
      </c>
    </row>
    <row r="212" s="14" customFormat="1">
      <c r="A212" s="14"/>
      <c r="B212" s="243"/>
      <c r="C212" s="244"/>
      <c r="D212" s="233" t="s">
        <v>198</v>
      </c>
      <c r="E212" s="245" t="s">
        <v>1</v>
      </c>
      <c r="F212" s="246" t="s">
        <v>201</v>
      </c>
      <c r="G212" s="244"/>
      <c r="H212" s="247">
        <v>5.5549999999999997</v>
      </c>
      <c r="I212" s="248"/>
      <c r="J212" s="244"/>
      <c r="K212" s="244"/>
      <c r="L212" s="249"/>
      <c r="M212" s="250"/>
      <c r="N212" s="251"/>
      <c r="O212" s="251"/>
      <c r="P212" s="251"/>
      <c r="Q212" s="251"/>
      <c r="R212" s="251"/>
      <c r="S212" s="251"/>
      <c r="T212" s="252"/>
      <c r="U212" s="14"/>
      <c r="V212" s="14"/>
      <c r="W212" s="14"/>
      <c r="X212" s="14"/>
      <c r="Y212" s="14"/>
      <c r="Z212" s="14"/>
      <c r="AA212" s="14"/>
      <c r="AB212" s="14"/>
      <c r="AC212" s="14"/>
      <c r="AD212" s="14"/>
      <c r="AE212" s="14"/>
      <c r="AT212" s="253" t="s">
        <v>198</v>
      </c>
      <c r="AU212" s="253" t="s">
        <v>86</v>
      </c>
      <c r="AV212" s="14" t="s">
        <v>166</v>
      </c>
      <c r="AW212" s="14" t="s">
        <v>32</v>
      </c>
      <c r="AX212" s="14" t="s">
        <v>84</v>
      </c>
      <c r="AY212" s="253" t="s">
        <v>159</v>
      </c>
    </row>
    <row r="213" s="2" customFormat="1" ht="16.5" customHeight="1">
      <c r="A213" s="38"/>
      <c r="B213" s="39"/>
      <c r="C213" s="218" t="s">
        <v>340</v>
      </c>
      <c r="D213" s="218" t="s">
        <v>161</v>
      </c>
      <c r="E213" s="219" t="s">
        <v>341</v>
      </c>
      <c r="F213" s="220" t="s">
        <v>342</v>
      </c>
      <c r="G213" s="221" t="s">
        <v>178</v>
      </c>
      <c r="H213" s="222">
        <v>14.93</v>
      </c>
      <c r="I213" s="223"/>
      <c r="J213" s="224">
        <f>ROUND(I213*H213,2)</f>
        <v>0</v>
      </c>
      <c r="K213" s="220" t="s">
        <v>1</v>
      </c>
      <c r="L213" s="44"/>
      <c r="M213" s="225" t="s">
        <v>1</v>
      </c>
      <c r="N213" s="226" t="s">
        <v>41</v>
      </c>
      <c r="O213" s="91"/>
      <c r="P213" s="227">
        <f>O213*H213</f>
        <v>0</v>
      </c>
      <c r="Q213" s="227">
        <v>0</v>
      </c>
      <c r="R213" s="227">
        <f>Q213*H213</f>
        <v>0</v>
      </c>
      <c r="S213" s="227">
        <v>0.10000000000000001</v>
      </c>
      <c r="T213" s="228">
        <f>S213*H213</f>
        <v>1.4930000000000001</v>
      </c>
      <c r="U213" s="38"/>
      <c r="V213" s="38"/>
      <c r="W213" s="38"/>
      <c r="X213" s="38"/>
      <c r="Y213" s="38"/>
      <c r="Z213" s="38"/>
      <c r="AA213" s="38"/>
      <c r="AB213" s="38"/>
      <c r="AC213" s="38"/>
      <c r="AD213" s="38"/>
      <c r="AE213" s="38"/>
      <c r="AR213" s="229" t="s">
        <v>166</v>
      </c>
      <c r="AT213" s="229" t="s">
        <v>161</v>
      </c>
      <c r="AU213" s="229" t="s">
        <v>86</v>
      </c>
      <c r="AY213" s="17" t="s">
        <v>159</v>
      </c>
      <c r="BE213" s="230">
        <f>IF(N213="základní",J213,0)</f>
        <v>0</v>
      </c>
      <c r="BF213" s="230">
        <f>IF(N213="snížená",J213,0)</f>
        <v>0</v>
      </c>
      <c r="BG213" s="230">
        <f>IF(N213="zákl. přenesená",J213,0)</f>
        <v>0</v>
      </c>
      <c r="BH213" s="230">
        <f>IF(N213="sníž. přenesená",J213,0)</f>
        <v>0</v>
      </c>
      <c r="BI213" s="230">
        <f>IF(N213="nulová",J213,0)</f>
        <v>0</v>
      </c>
      <c r="BJ213" s="17" t="s">
        <v>84</v>
      </c>
      <c r="BK213" s="230">
        <f>ROUND(I213*H213,2)</f>
        <v>0</v>
      </c>
      <c r="BL213" s="17" t="s">
        <v>166</v>
      </c>
      <c r="BM213" s="229" t="s">
        <v>343</v>
      </c>
    </row>
    <row r="214" s="2" customFormat="1" ht="24.15" customHeight="1">
      <c r="A214" s="38"/>
      <c r="B214" s="39"/>
      <c r="C214" s="218" t="s">
        <v>344</v>
      </c>
      <c r="D214" s="218" t="s">
        <v>161</v>
      </c>
      <c r="E214" s="219" t="s">
        <v>345</v>
      </c>
      <c r="F214" s="220" t="s">
        <v>346</v>
      </c>
      <c r="G214" s="221" t="s">
        <v>209</v>
      </c>
      <c r="H214" s="222">
        <v>14</v>
      </c>
      <c r="I214" s="223"/>
      <c r="J214" s="224">
        <f>ROUND(I214*H214,2)</f>
        <v>0</v>
      </c>
      <c r="K214" s="220" t="s">
        <v>165</v>
      </c>
      <c r="L214" s="44"/>
      <c r="M214" s="225" t="s">
        <v>1</v>
      </c>
      <c r="N214" s="226" t="s">
        <v>41</v>
      </c>
      <c r="O214" s="91"/>
      <c r="P214" s="227">
        <f>O214*H214</f>
        <v>0</v>
      </c>
      <c r="Q214" s="227">
        <v>0</v>
      </c>
      <c r="R214" s="227">
        <f>Q214*H214</f>
        <v>0</v>
      </c>
      <c r="S214" s="227">
        <v>0.0030000000000000001</v>
      </c>
      <c r="T214" s="228">
        <f>S214*H214</f>
        <v>0.042000000000000003</v>
      </c>
      <c r="U214" s="38"/>
      <c r="V214" s="38"/>
      <c r="W214" s="38"/>
      <c r="X214" s="38"/>
      <c r="Y214" s="38"/>
      <c r="Z214" s="38"/>
      <c r="AA214" s="38"/>
      <c r="AB214" s="38"/>
      <c r="AC214" s="38"/>
      <c r="AD214" s="38"/>
      <c r="AE214" s="38"/>
      <c r="AR214" s="229" t="s">
        <v>166</v>
      </c>
      <c r="AT214" s="229" t="s">
        <v>161</v>
      </c>
      <c r="AU214" s="229" t="s">
        <v>86</v>
      </c>
      <c r="AY214" s="17" t="s">
        <v>159</v>
      </c>
      <c r="BE214" s="230">
        <f>IF(N214="základní",J214,0)</f>
        <v>0</v>
      </c>
      <c r="BF214" s="230">
        <f>IF(N214="snížená",J214,0)</f>
        <v>0</v>
      </c>
      <c r="BG214" s="230">
        <f>IF(N214="zákl. přenesená",J214,0)</f>
        <v>0</v>
      </c>
      <c r="BH214" s="230">
        <f>IF(N214="sníž. přenesená",J214,0)</f>
        <v>0</v>
      </c>
      <c r="BI214" s="230">
        <f>IF(N214="nulová",J214,0)</f>
        <v>0</v>
      </c>
      <c r="BJ214" s="17" t="s">
        <v>84</v>
      </c>
      <c r="BK214" s="230">
        <f>ROUND(I214*H214,2)</f>
        <v>0</v>
      </c>
      <c r="BL214" s="17" t="s">
        <v>166</v>
      </c>
      <c r="BM214" s="229" t="s">
        <v>347</v>
      </c>
    </row>
    <row r="215" s="2" customFormat="1" ht="37.8" customHeight="1">
      <c r="A215" s="38"/>
      <c r="B215" s="39"/>
      <c r="C215" s="218" t="s">
        <v>348</v>
      </c>
      <c r="D215" s="218" t="s">
        <v>161</v>
      </c>
      <c r="E215" s="219" t="s">
        <v>349</v>
      </c>
      <c r="F215" s="220" t="s">
        <v>350</v>
      </c>
      <c r="G215" s="221" t="s">
        <v>178</v>
      </c>
      <c r="H215" s="222">
        <v>418.95999999999998</v>
      </c>
      <c r="I215" s="223"/>
      <c r="J215" s="224">
        <f>ROUND(I215*H215,2)</f>
        <v>0</v>
      </c>
      <c r="K215" s="220" t="s">
        <v>165</v>
      </c>
      <c r="L215" s="44"/>
      <c r="M215" s="225" t="s">
        <v>1</v>
      </c>
      <c r="N215" s="226" t="s">
        <v>41</v>
      </c>
      <c r="O215" s="91"/>
      <c r="P215" s="227">
        <f>O215*H215</f>
        <v>0</v>
      </c>
      <c r="Q215" s="227">
        <v>0</v>
      </c>
      <c r="R215" s="227">
        <f>Q215*H215</f>
        <v>0</v>
      </c>
      <c r="S215" s="227">
        <v>0.050000000000000003</v>
      </c>
      <c r="T215" s="228">
        <f>S215*H215</f>
        <v>20.948</v>
      </c>
      <c r="U215" s="38"/>
      <c r="V215" s="38"/>
      <c r="W215" s="38"/>
      <c r="X215" s="38"/>
      <c r="Y215" s="38"/>
      <c r="Z215" s="38"/>
      <c r="AA215" s="38"/>
      <c r="AB215" s="38"/>
      <c r="AC215" s="38"/>
      <c r="AD215" s="38"/>
      <c r="AE215" s="38"/>
      <c r="AR215" s="229" t="s">
        <v>166</v>
      </c>
      <c r="AT215" s="229" t="s">
        <v>161</v>
      </c>
      <c r="AU215" s="229" t="s">
        <v>86</v>
      </c>
      <c r="AY215" s="17" t="s">
        <v>159</v>
      </c>
      <c r="BE215" s="230">
        <f>IF(N215="základní",J215,0)</f>
        <v>0</v>
      </c>
      <c r="BF215" s="230">
        <f>IF(N215="snížená",J215,0)</f>
        <v>0</v>
      </c>
      <c r="BG215" s="230">
        <f>IF(N215="zákl. přenesená",J215,0)</f>
        <v>0</v>
      </c>
      <c r="BH215" s="230">
        <f>IF(N215="sníž. přenesená",J215,0)</f>
        <v>0</v>
      </c>
      <c r="BI215" s="230">
        <f>IF(N215="nulová",J215,0)</f>
        <v>0</v>
      </c>
      <c r="BJ215" s="17" t="s">
        <v>84</v>
      </c>
      <c r="BK215" s="230">
        <f>ROUND(I215*H215,2)</f>
        <v>0</v>
      </c>
      <c r="BL215" s="17" t="s">
        <v>166</v>
      </c>
      <c r="BM215" s="229" t="s">
        <v>351</v>
      </c>
    </row>
    <row r="216" s="2" customFormat="1" ht="37.8" customHeight="1">
      <c r="A216" s="38"/>
      <c r="B216" s="39"/>
      <c r="C216" s="218" t="s">
        <v>352</v>
      </c>
      <c r="D216" s="218" t="s">
        <v>161</v>
      </c>
      <c r="E216" s="219" t="s">
        <v>353</v>
      </c>
      <c r="F216" s="220" t="s">
        <v>354</v>
      </c>
      <c r="G216" s="221" t="s">
        <v>178</v>
      </c>
      <c r="H216" s="222">
        <v>194.84999999999999</v>
      </c>
      <c r="I216" s="223"/>
      <c r="J216" s="224">
        <f>ROUND(I216*H216,2)</f>
        <v>0</v>
      </c>
      <c r="K216" s="220" t="s">
        <v>165</v>
      </c>
      <c r="L216" s="44"/>
      <c r="M216" s="225" t="s">
        <v>1</v>
      </c>
      <c r="N216" s="226" t="s">
        <v>41</v>
      </c>
      <c r="O216" s="91"/>
      <c r="P216" s="227">
        <f>O216*H216</f>
        <v>0</v>
      </c>
      <c r="Q216" s="227">
        <v>0</v>
      </c>
      <c r="R216" s="227">
        <f>Q216*H216</f>
        <v>0</v>
      </c>
      <c r="S216" s="227">
        <v>0.045999999999999999</v>
      </c>
      <c r="T216" s="228">
        <f>S216*H216</f>
        <v>8.963099999999999</v>
      </c>
      <c r="U216" s="38"/>
      <c r="V216" s="38"/>
      <c r="W216" s="38"/>
      <c r="X216" s="38"/>
      <c r="Y216" s="38"/>
      <c r="Z216" s="38"/>
      <c r="AA216" s="38"/>
      <c r="AB216" s="38"/>
      <c r="AC216" s="38"/>
      <c r="AD216" s="38"/>
      <c r="AE216" s="38"/>
      <c r="AR216" s="229" t="s">
        <v>166</v>
      </c>
      <c r="AT216" s="229" t="s">
        <v>161</v>
      </c>
      <c r="AU216" s="229" t="s">
        <v>86</v>
      </c>
      <c r="AY216" s="17" t="s">
        <v>159</v>
      </c>
      <c r="BE216" s="230">
        <f>IF(N216="základní",J216,0)</f>
        <v>0</v>
      </c>
      <c r="BF216" s="230">
        <f>IF(N216="snížená",J216,0)</f>
        <v>0</v>
      </c>
      <c r="BG216" s="230">
        <f>IF(N216="zákl. přenesená",J216,0)</f>
        <v>0</v>
      </c>
      <c r="BH216" s="230">
        <f>IF(N216="sníž. přenesená",J216,0)</f>
        <v>0</v>
      </c>
      <c r="BI216" s="230">
        <f>IF(N216="nulová",J216,0)</f>
        <v>0</v>
      </c>
      <c r="BJ216" s="17" t="s">
        <v>84</v>
      </c>
      <c r="BK216" s="230">
        <f>ROUND(I216*H216,2)</f>
        <v>0</v>
      </c>
      <c r="BL216" s="17" t="s">
        <v>166</v>
      </c>
      <c r="BM216" s="229" t="s">
        <v>355</v>
      </c>
    </row>
    <row r="217" s="2" customFormat="1" ht="24.15" customHeight="1">
      <c r="A217" s="38"/>
      <c r="B217" s="39"/>
      <c r="C217" s="218" t="s">
        <v>356</v>
      </c>
      <c r="D217" s="218" t="s">
        <v>161</v>
      </c>
      <c r="E217" s="219" t="s">
        <v>357</v>
      </c>
      <c r="F217" s="220" t="s">
        <v>358</v>
      </c>
      <c r="G217" s="221" t="s">
        <v>178</v>
      </c>
      <c r="H217" s="222">
        <v>313.57400000000001</v>
      </c>
      <c r="I217" s="223"/>
      <c r="J217" s="224">
        <f>ROUND(I217*H217,2)</f>
        <v>0</v>
      </c>
      <c r="K217" s="220" t="s">
        <v>165</v>
      </c>
      <c r="L217" s="44"/>
      <c r="M217" s="225" t="s">
        <v>1</v>
      </c>
      <c r="N217" s="226" t="s">
        <v>41</v>
      </c>
      <c r="O217" s="91"/>
      <c r="P217" s="227">
        <f>O217*H217</f>
        <v>0</v>
      </c>
      <c r="Q217" s="227">
        <v>0</v>
      </c>
      <c r="R217" s="227">
        <f>Q217*H217</f>
        <v>0</v>
      </c>
      <c r="S217" s="227">
        <v>0.068000000000000005</v>
      </c>
      <c r="T217" s="228">
        <f>S217*H217</f>
        <v>21.323032000000001</v>
      </c>
      <c r="U217" s="38"/>
      <c r="V217" s="38"/>
      <c r="W217" s="38"/>
      <c r="X217" s="38"/>
      <c r="Y217" s="38"/>
      <c r="Z217" s="38"/>
      <c r="AA217" s="38"/>
      <c r="AB217" s="38"/>
      <c r="AC217" s="38"/>
      <c r="AD217" s="38"/>
      <c r="AE217" s="38"/>
      <c r="AR217" s="229" t="s">
        <v>166</v>
      </c>
      <c r="AT217" s="229" t="s">
        <v>161</v>
      </c>
      <c r="AU217" s="229" t="s">
        <v>86</v>
      </c>
      <c r="AY217" s="17" t="s">
        <v>159</v>
      </c>
      <c r="BE217" s="230">
        <f>IF(N217="základní",J217,0)</f>
        <v>0</v>
      </c>
      <c r="BF217" s="230">
        <f>IF(N217="snížená",J217,0)</f>
        <v>0</v>
      </c>
      <c r="BG217" s="230">
        <f>IF(N217="zákl. přenesená",J217,0)</f>
        <v>0</v>
      </c>
      <c r="BH217" s="230">
        <f>IF(N217="sníž. přenesená",J217,0)</f>
        <v>0</v>
      </c>
      <c r="BI217" s="230">
        <f>IF(N217="nulová",J217,0)</f>
        <v>0</v>
      </c>
      <c r="BJ217" s="17" t="s">
        <v>84</v>
      </c>
      <c r="BK217" s="230">
        <f>ROUND(I217*H217,2)</f>
        <v>0</v>
      </c>
      <c r="BL217" s="17" t="s">
        <v>166</v>
      </c>
      <c r="BM217" s="229" t="s">
        <v>359</v>
      </c>
    </row>
    <row r="218" s="13" customFormat="1">
      <c r="A218" s="13"/>
      <c r="B218" s="231"/>
      <c r="C218" s="232"/>
      <c r="D218" s="233" t="s">
        <v>198</v>
      </c>
      <c r="E218" s="234" t="s">
        <v>1</v>
      </c>
      <c r="F218" s="235" t="s">
        <v>360</v>
      </c>
      <c r="G218" s="232"/>
      <c r="H218" s="236">
        <v>184.45500000000001</v>
      </c>
      <c r="I218" s="237"/>
      <c r="J218" s="232"/>
      <c r="K218" s="232"/>
      <c r="L218" s="238"/>
      <c r="M218" s="239"/>
      <c r="N218" s="240"/>
      <c r="O218" s="240"/>
      <c r="P218" s="240"/>
      <c r="Q218" s="240"/>
      <c r="R218" s="240"/>
      <c r="S218" s="240"/>
      <c r="T218" s="241"/>
      <c r="U218" s="13"/>
      <c r="V218" s="13"/>
      <c r="W218" s="13"/>
      <c r="X218" s="13"/>
      <c r="Y218" s="13"/>
      <c r="Z218" s="13"/>
      <c r="AA218" s="13"/>
      <c r="AB218" s="13"/>
      <c r="AC218" s="13"/>
      <c r="AD218" s="13"/>
      <c r="AE218" s="13"/>
      <c r="AT218" s="242" t="s">
        <v>198</v>
      </c>
      <c r="AU218" s="242" t="s">
        <v>86</v>
      </c>
      <c r="AV218" s="13" t="s">
        <v>86</v>
      </c>
      <c r="AW218" s="13" t="s">
        <v>32</v>
      </c>
      <c r="AX218" s="13" t="s">
        <v>76</v>
      </c>
      <c r="AY218" s="242" t="s">
        <v>159</v>
      </c>
    </row>
    <row r="219" s="13" customFormat="1">
      <c r="A219" s="13"/>
      <c r="B219" s="231"/>
      <c r="C219" s="232"/>
      <c r="D219" s="233" t="s">
        <v>198</v>
      </c>
      <c r="E219" s="234" t="s">
        <v>1</v>
      </c>
      <c r="F219" s="235" t="s">
        <v>361</v>
      </c>
      <c r="G219" s="232"/>
      <c r="H219" s="236">
        <v>129.119</v>
      </c>
      <c r="I219" s="237"/>
      <c r="J219" s="232"/>
      <c r="K219" s="232"/>
      <c r="L219" s="238"/>
      <c r="M219" s="239"/>
      <c r="N219" s="240"/>
      <c r="O219" s="240"/>
      <c r="P219" s="240"/>
      <c r="Q219" s="240"/>
      <c r="R219" s="240"/>
      <c r="S219" s="240"/>
      <c r="T219" s="241"/>
      <c r="U219" s="13"/>
      <c r="V219" s="13"/>
      <c r="W219" s="13"/>
      <c r="X219" s="13"/>
      <c r="Y219" s="13"/>
      <c r="Z219" s="13"/>
      <c r="AA219" s="13"/>
      <c r="AB219" s="13"/>
      <c r="AC219" s="13"/>
      <c r="AD219" s="13"/>
      <c r="AE219" s="13"/>
      <c r="AT219" s="242" t="s">
        <v>198</v>
      </c>
      <c r="AU219" s="242" t="s">
        <v>86</v>
      </c>
      <c r="AV219" s="13" t="s">
        <v>86</v>
      </c>
      <c r="AW219" s="13" t="s">
        <v>32</v>
      </c>
      <c r="AX219" s="13" t="s">
        <v>76</v>
      </c>
      <c r="AY219" s="242" t="s">
        <v>159</v>
      </c>
    </row>
    <row r="220" s="14" customFormat="1">
      <c r="A220" s="14"/>
      <c r="B220" s="243"/>
      <c r="C220" s="244"/>
      <c r="D220" s="233" t="s">
        <v>198</v>
      </c>
      <c r="E220" s="245" t="s">
        <v>1</v>
      </c>
      <c r="F220" s="246" t="s">
        <v>201</v>
      </c>
      <c r="G220" s="244"/>
      <c r="H220" s="247">
        <v>313.57400000000001</v>
      </c>
      <c r="I220" s="248"/>
      <c r="J220" s="244"/>
      <c r="K220" s="244"/>
      <c r="L220" s="249"/>
      <c r="M220" s="250"/>
      <c r="N220" s="251"/>
      <c r="O220" s="251"/>
      <c r="P220" s="251"/>
      <c r="Q220" s="251"/>
      <c r="R220" s="251"/>
      <c r="S220" s="251"/>
      <c r="T220" s="252"/>
      <c r="U220" s="14"/>
      <c r="V220" s="14"/>
      <c r="W220" s="14"/>
      <c r="X220" s="14"/>
      <c r="Y220" s="14"/>
      <c r="Z220" s="14"/>
      <c r="AA220" s="14"/>
      <c r="AB220" s="14"/>
      <c r="AC220" s="14"/>
      <c r="AD220" s="14"/>
      <c r="AE220" s="14"/>
      <c r="AT220" s="253" t="s">
        <v>198</v>
      </c>
      <c r="AU220" s="253" t="s">
        <v>86</v>
      </c>
      <c r="AV220" s="14" t="s">
        <v>166</v>
      </c>
      <c r="AW220" s="14" t="s">
        <v>32</v>
      </c>
      <c r="AX220" s="14" t="s">
        <v>84</v>
      </c>
      <c r="AY220" s="253" t="s">
        <v>159</v>
      </c>
    </row>
    <row r="221" s="12" customFormat="1" ht="22.8" customHeight="1">
      <c r="A221" s="12"/>
      <c r="B221" s="202"/>
      <c r="C221" s="203"/>
      <c r="D221" s="204" t="s">
        <v>75</v>
      </c>
      <c r="E221" s="216" t="s">
        <v>362</v>
      </c>
      <c r="F221" s="216" t="s">
        <v>363</v>
      </c>
      <c r="G221" s="203"/>
      <c r="H221" s="203"/>
      <c r="I221" s="206"/>
      <c r="J221" s="217">
        <f>BK221</f>
        <v>0</v>
      </c>
      <c r="K221" s="203"/>
      <c r="L221" s="208"/>
      <c r="M221" s="209"/>
      <c r="N221" s="210"/>
      <c r="O221" s="210"/>
      <c r="P221" s="211">
        <f>SUM(P222:P226)</f>
        <v>0</v>
      </c>
      <c r="Q221" s="210"/>
      <c r="R221" s="211">
        <f>SUM(R222:R226)</f>
        <v>0</v>
      </c>
      <c r="S221" s="210"/>
      <c r="T221" s="212">
        <f>SUM(T222:T226)</f>
        <v>0</v>
      </c>
      <c r="U221" s="12"/>
      <c r="V221" s="12"/>
      <c r="W221" s="12"/>
      <c r="X221" s="12"/>
      <c r="Y221" s="12"/>
      <c r="Z221" s="12"/>
      <c r="AA221" s="12"/>
      <c r="AB221" s="12"/>
      <c r="AC221" s="12"/>
      <c r="AD221" s="12"/>
      <c r="AE221" s="12"/>
      <c r="AR221" s="213" t="s">
        <v>84</v>
      </c>
      <c r="AT221" s="214" t="s">
        <v>75</v>
      </c>
      <c r="AU221" s="214" t="s">
        <v>84</v>
      </c>
      <c r="AY221" s="213" t="s">
        <v>159</v>
      </c>
      <c r="BK221" s="215">
        <f>SUM(BK222:BK226)</f>
        <v>0</v>
      </c>
    </row>
    <row r="222" s="2" customFormat="1" ht="24.15" customHeight="1">
      <c r="A222" s="38"/>
      <c r="B222" s="39"/>
      <c r="C222" s="218" t="s">
        <v>364</v>
      </c>
      <c r="D222" s="218" t="s">
        <v>161</v>
      </c>
      <c r="E222" s="219" t="s">
        <v>365</v>
      </c>
      <c r="F222" s="220" t="s">
        <v>366</v>
      </c>
      <c r="G222" s="221" t="s">
        <v>196</v>
      </c>
      <c r="H222" s="222">
        <v>293.44600000000003</v>
      </c>
      <c r="I222" s="223"/>
      <c r="J222" s="224">
        <f>ROUND(I222*H222,2)</f>
        <v>0</v>
      </c>
      <c r="K222" s="220" t="s">
        <v>165</v>
      </c>
      <c r="L222" s="44"/>
      <c r="M222" s="225" t="s">
        <v>1</v>
      </c>
      <c r="N222" s="226" t="s">
        <v>41</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166</v>
      </c>
      <c r="AT222" s="229" t="s">
        <v>161</v>
      </c>
      <c r="AU222" s="229" t="s">
        <v>86</v>
      </c>
      <c r="AY222" s="17" t="s">
        <v>159</v>
      </c>
      <c r="BE222" s="230">
        <f>IF(N222="základní",J222,0)</f>
        <v>0</v>
      </c>
      <c r="BF222" s="230">
        <f>IF(N222="snížená",J222,0)</f>
        <v>0</v>
      </c>
      <c r="BG222" s="230">
        <f>IF(N222="zákl. přenesená",J222,0)</f>
        <v>0</v>
      </c>
      <c r="BH222" s="230">
        <f>IF(N222="sníž. přenesená",J222,0)</f>
        <v>0</v>
      </c>
      <c r="BI222" s="230">
        <f>IF(N222="nulová",J222,0)</f>
        <v>0</v>
      </c>
      <c r="BJ222" s="17" t="s">
        <v>84</v>
      </c>
      <c r="BK222" s="230">
        <f>ROUND(I222*H222,2)</f>
        <v>0</v>
      </c>
      <c r="BL222" s="17" t="s">
        <v>166</v>
      </c>
      <c r="BM222" s="229" t="s">
        <v>367</v>
      </c>
    </row>
    <row r="223" s="2" customFormat="1" ht="24.15" customHeight="1">
      <c r="A223" s="38"/>
      <c r="B223" s="39"/>
      <c r="C223" s="218" t="s">
        <v>368</v>
      </c>
      <c r="D223" s="218" t="s">
        <v>161</v>
      </c>
      <c r="E223" s="219" t="s">
        <v>369</v>
      </c>
      <c r="F223" s="220" t="s">
        <v>370</v>
      </c>
      <c r="G223" s="221" t="s">
        <v>196</v>
      </c>
      <c r="H223" s="222">
        <v>293.44600000000003</v>
      </c>
      <c r="I223" s="223"/>
      <c r="J223" s="224">
        <f>ROUND(I223*H223,2)</f>
        <v>0</v>
      </c>
      <c r="K223" s="220" t="s">
        <v>165</v>
      </c>
      <c r="L223" s="44"/>
      <c r="M223" s="225" t="s">
        <v>1</v>
      </c>
      <c r="N223" s="226" t="s">
        <v>41</v>
      </c>
      <c r="O223" s="91"/>
      <c r="P223" s="227">
        <f>O223*H223</f>
        <v>0</v>
      </c>
      <c r="Q223" s="227">
        <v>0</v>
      </c>
      <c r="R223" s="227">
        <f>Q223*H223</f>
        <v>0</v>
      </c>
      <c r="S223" s="227">
        <v>0</v>
      </c>
      <c r="T223" s="228">
        <f>S223*H223</f>
        <v>0</v>
      </c>
      <c r="U223" s="38"/>
      <c r="V223" s="38"/>
      <c r="W223" s="38"/>
      <c r="X223" s="38"/>
      <c r="Y223" s="38"/>
      <c r="Z223" s="38"/>
      <c r="AA223" s="38"/>
      <c r="AB223" s="38"/>
      <c r="AC223" s="38"/>
      <c r="AD223" s="38"/>
      <c r="AE223" s="38"/>
      <c r="AR223" s="229" t="s">
        <v>166</v>
      </c>
      <c r="AT223" s="229" t="s">
        <v>161</v>
      </c>
      <c r="AU223" s="229" t="s">
        <v>86</v>
      </c>
      <c r="AY223" s="17" t="s">
        <v>159</v>
      </c>
      <c r="BE223" s="230">
        <f>IF(N223="základní",J223,0)</f>
        <v>0</v>
      </c>
      <c r="BF223" s="230">
        <f>IF(N223="snížená",J223,0)</f>
        <v>0</v>
      </c>
      <c r="BG223" s="230">
        <f>IF(N223="zákl. přenesená",J223,0)</f>
        <v>0</v>
      </c>
      <c r="BH223" s="230">
        <f>IF(N223="sníž. přenesená",J223,0)</f>
        <v>0</v>
      </c>
      <c r="BI223" s="230">
        <f>IF(N223="nulová",J223,0)</f>
        <v>0</v>
      </c>
      <c r="BJ223" s="17" t="s">
        <v>84</v>
      </c>
      <c r="BK223" s="230">
        <f>ROUND(I223*H223,2)</f>
        <v>0</v>
      </c>
      <c r="BL223" s="17" t="s">
        <v>166</v>
      </c>
      <c r="BM223" s="229" t="s">
        <v>371</v>
      </c>
    </row>
    <row r="224" s="2" customFormat="1" ht="24.15" customHeight="1">
      <c r="A224" s="38"/>
      <c r="B224" s="39"/>
      <c r="C224" s="218" t="s">
        <v>372</v>
      </c>
      <c r="D224" s="218" t="s">
        <v>161</v>
      </c>
      <c r="E224" s="219" t="s">
        <v>373</v>
      </c>
      <c r="F224" s="220" t="s">
        <v>374</v>
      </c>
      <c r="G224" s="221" t="s">
        <v>196</v>
      </c>
      <c r="H224" s="222">
        <v>293.44600000000003</v>
      </c>
      <c r="I224" s="223"/>
      <c r="J224" s="224">
        <f>ROUND(I224*H224,2)</f>
        <v>0</v>
      </c>
      <c r="K224" s="220" t="s">
        <v>165</v>
      </c>
      <c r="L224" s="44"/>
      <c r="M224" s="225" t="s">
        <v>1</v>
      </c>
      <c r="N224" s="226" t="s">
        <v>41</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166</v>
      </c>
      <c r="AT224" s="229" t="s">
        <v>161</v>
      </c>
      <c r="AU224" s="229" t="s">
        <v>86</v>
      </c>
      <c r="AY224" s="17" t="s">
        <v>159</v>
      </c>
      <c r="BE224" s="230">
        <f>IF(N224="základní",J224,0)</f>
        <v>0</v>
      </c>
      <c r="BF224" s="230">
        <f>IF(N224="snížená",J224,0)</f>
        <v>0</v>
      </c>
      <c r="BG224" s="230">
        <f>IF(N224="zákl. přenesená",J224,0)</f>
        <v>0</v>
      </c>
      <c r="BH224" s="230">
        <f>IF(N224="sníž. přenesená",J224,0)</f>
        <v>0</v>
      </c>
      <c r="BI224" s="230">
        <f>IF(N224="nulová",J224,0)</f>
        <v>0</v>
      </c>
      <c r="BJ224" s="17" t="s">
        <v>84</v>
      </c>
      <c r="BK224" s="230">
        <f>ROUND(I224*H224,2)</f>
        <v>0</v>
      </c>
      <c r="BL224" s="17" t="s">
        <v>166</v>
      </c>
      <c r="BM224" s="229" t="s">
        <v>375</v>
      </c>
    </row>
    <row r="225" s="2" customFormat="1" ht="44.25" customHeight="1">
      <c r="A225" s="38"/>
      <c r="B225" s="39"/>
      <c r="C225" s="218" t="s">
        <v>376</v>
      </c>
      <c r="D225" s="218" t="s">
        <v>161</v>
      </c>
      <c r="E225" s="219" t="s">
        <v>377</v>
      </c>
      <c r="F225" s="220" t="s">
        <v>378</v>
      </c>
      <c r="G225" s="221" t="s">
        <v>196</v>
      </c>
      <c r="H225" s="222">
        <v>286.904</v>
      </c>
      <c r="I225" s="223"/>
      <c r="J225" s="224">
        <f>ROUND(I225*H225,2)</f>
        <v>0</v>
      </c>
      <c r="K225" s="220" t="s">
        <v>165</v>
      </c>
      <c r="L225" s="44"/>
      <c r="M225" s="225" t="s">
        <v>1</v>
      </c>
      <c r="N225" s="226" t="s">
        <v>41</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166</v>
      </c>
      <c r="AT225" s="229" t="s">
        <v>161</v>
      </c>
      <c r="AU225" s="229" t="s">
        <v>86</v>
      </c>
      <c r="AY225" s="17" t="s">
        <v>159</v>
      </c>
      <c r="BE225" s="230">
        <f>IF(N225="základní",J225,0)</f>
        <v>0</v>
      </c>
      <c r="BF225" s="230">
        <f>IF(N225="snížená",J225,0)</f>
        <v>0</v>
      </c>
      <c r="BG225" s="230">
        <f>IF(N225="zákl. přenesená",J225,0)</f>
        <v>0</v>
      </c>
      <c r="BH225" s="230">
        <f>IF(N225="sníž. přenesená",J225,0)</f>
        <v>0</v>
      </c>
      <c r="BI225" s="230">
        <f>IF(N225="nulová",J225,0)</f>
        <v>0</v>
      </c>
      <c r="BJ225" s="17" t="s">
        <v>84</v>
      </c>
      <c r="BK225" s="230">
        <f>ROUND(I225*H225,2)</f>
        <v>0</v>
      </c>
      <c r="BL225" s="17" t="s">
        <v>166</v>
      </c>
      <c r="BM225" s="229" t="s">
        <v>379</v>
      </c>
    </row>
    <row r="226" s="2" customFormat="1" ht="44.25" customHeight="1">
      <c r="A226" s="38"/>
      <c r="B226" s="39"/>
      <c r="C226" s="218" t="s">
        <v>380</v>
      </c>
      <c r="D226" s="218" t="s">
        <v>161</v>
      </c>
      <c r="E226" s="219" t="s">
        <v>381</v>
      </c>
      <c r="F226" s="220" t="s">
        <v>382</v>
      </c>
      <c r="G226" s="221" t="s">
        <v>196</v>
      </c>
      <c r="H226" s="222">
        <v>6.4219999999999997</v>
      </c>
      <c r="I226" s="223"/>
      <c r="J226" s="224">
        <f>ROUND(I226*H226,2)</f>
        <v>0</v>
      </c>
      <c r="K226" s="220" t="s">
        <v>165</v>
      </c>
      <c r="L226" s="44"/>
      <c r="M226" s="225" t="s">
        <v>1</v>
      </c>
      <c r="N226" s="226" t="s">
        <v>41</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166</v>
      </c>
      <c r="AT226" s="229" t="s">
        <v>161</v>
      </c>
      <c r="AU226" s="229" t="s">
        <v>86</v>
      </c>
      <c r="AY226" s="17" t="s">
        <v>159</v>
      </c>
      <c r="BE226" s="230">
        <f>IF(N226="základní",J226,0)</f>
        <v>0</v>
      </c>
      <c r="BF226" s="230">
        <f>IF(N226="snížená",J226,0)</f>
        <v>0</v>
      </c>
      <c r="BG226" s="230">
        <f>IF(N226="zákl. přenesená",J226,0)</f>
        <v>0</v>
      </c>
      <c r="BH226" s="230">
        <f>IF(N226="sníž. přenesená",J226,0)</f>
        <v>0</v>
      </c>
      <c r="BI226" s="230">
        <f>IF(N226="nulová",J226,0)</f>
        <v>0</v>
      </c>
      <c r="BJ226" s="17" t="s">
        <v>84</v>
      </c>
      <c r="BK226" s="230">
        <f>ROUND(I226*H226,2)</f>
        <v>0</v>
      </c>
      <c r="BL226" s="17" t="s">
        <v>166</v>
      </c>
      <c r="BM226" s="229" t="s">
        <v>383</v>
      </c>
    </row>
    <row r="227" s="12" customFormat="1" ht="22.8" customHeight="1">
      <c r="A227" s="12"/>
      <c r="B227" s="202"/>
      <c r="C227" s="203"/>
      <c r="D227" s="204" t="s">
        <v>75</v>
      </c>
      <c r="E227" s="216" t="s">
        <v>384</v>
      </c>
      <c r="F227" s="216" t="s">
        <v>385</v>
      </c>
      <c r="G227" s="203"/>
      <c r="H227" s="203"/>
      <c r="I227" s="206"/>
      <c r="J227" s="217">
        <f>BK227</f>
        <v>0</v>
      </c>
      <c r="K227" s="203"/>
      <c r="L227" s="208"/>
      <c r="M227" s="209"/>
      <c r="N227" s="210"/>
      <c r="O227" s="210"/>
      <c r="P227" s="211">
        <f>P228</f>
        <v>0</v>
      </c>
      <c r="Q227" s="210"/>
      <c r="R227" s="211">
        <f>R228</f>
        <v>0</v>
      </c>
      <c r="S227" s="210"/>
      <c r="T227" s="212">
        <f>T228</f>
        <v>0</v>
      </c>
      <c r="U227" s="12"/>
      <c r="V227" s="12"/>
      <c r="W227" s="12"/>
      <c r="X227" s="12"/>
      <c r="Y227" s="12"/>
      <c r="Z227" s="12"/>
      <c r="AA227" s="12"/>
      <c r="AB227" s="12"/>
      <c r="AC227" s="12"/>
      <c r="AD227" s="12"/>
      <c r="AE227" s="12"/>
      <c r="AR227" s="213" t="s">
        <v>84</v>
      </c>
      <c r="AT227" s="214" t="s">
        <v>75</v>
      </c>
      <c r="AU227" s="214" t="s">
        <v>84</v>
      </c>
      <c r="AY227" s="213" t="s">
        <v>159</v>
      </c>
      <c r="BK227" s="215">
        <f>BK228</f>
        <v>0</v>
      </c>
    </row>
    <row r="228" s="2" customFormat="1" ht="24.15" customHeight="1">
      <c r="A228" s="38"/>
      <c r="B228" s="39"/>
      <c r="C228" s="218" t="s">
        <v>386</v>
      </c>
      <c r="D228" s="218" t="s">
        <v>161</v>
      </c>
      <c r="E228" s="219" t="s">
        <v>387</v>
      </c>
      <c r="F228" s="220" t="s">
        <v>388</v>
      </c>
      <c r="G228" s="221" t="s">
        <v>196</v>
      </c>
      <c r="H228" s="222">
        <v>92.596000000000004</v>
      </c>
      <c r="I228" s="223"/>
      <c r="J228" s="224">
        <f>ROUND(I228*H228,2)</f>
        <v>0</v>
      </c>
      <c r="K228" s="220" t="s">
        <v>165</v>
      </c>
      <c r="L228" s="44"/>
      <c r="M228" s="225" t="s">
        <v>1</v>
      </c>
      <c r="N228" s="226" t="s">
        <v>41</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166</v>
      </c>
      <c r="AT228" s="229" t="s">
        <v>161</v>
      </c>
      <c r="AU228" s="229" t="s">
        <v>86</v>
      </c>
      <c r="AY228" s="17" t="s">
        <v>159</v>
      </c>
      <c r="BE228" s="230">
        <f>IF(N228="základní",J228,0)</f>
        <v>0</v>
      </c>
      <c r="BF228" s="230">
        <f>IF(N228="snížená",J228,0)</f>
        <v>0</v>
      </c>
      <c r="BG228" s="230">
        <f>IF(N228="zákl. přenesená",J228,0)</f>
        <v>0</v>
      </c>
      <c r="BH228" s="230">
        <f>IF(N228="sníž. přenesená",J228,0)</f>
        <v>0</v>
      </c>
      <c r="BI228" s="230">
        <f>IF(N228="nulová",J228,0)</f>
        <v>0</v>
      </c>
      <c r="BJ228" s="17" t="s">
        <v>84</v>
      </c>
      <c r="BK228" s="230">
        <f>ROUND(I228*H228,2)</f>
        <v>0</v>
      </c>
      <c r="BL228" s="17" t="s">
        <v>166</v>
      </c>
      <c r="BM228" s="229" t="s">
        <v>389</v>
      </c>
    </row>
    <row r="229" s="12" customFormat="1" ht="25.92" customHeight="1">
      <c r="A229" s="12"/>
      <c r="B229" s="202"/>
      <c r="C229" s="203"/>
      <c r="D229" s="204" t="s">
        <v>75</v>
      </c>
      <c r="E229" s="205" t="s">
        <v>390</v>
      </c>
      <c r="F229" s="205" t="s">
        <v>391</v>
      </c>
      <c r="G229" s="203"/>
      <c r="H229" s="203"/>
      <c r="I229" s="206"/>
      <c r="J229" s="207">
        <f>BK229</f>
        <v>0</v>
      </c>
      <c r="K229" s="203"/>
      <c r="L229" s="208"/>
      <c r="M229" s="209"/>
      <c r="N229" s="210"/>
      <c r="O229" s="210"/>
      <c r="P229" s="211">
        <f>P230+P240+P244+P285+P301+P321+P354+P364+P382+P387+P397+P400</f>
        <v>0</v>
      </c>
      <c r="Q229" s="210"/>
      <c r="R229" s="211">
        <f>R230+R240+R244+R285+R301+R321+R354+R364+R382+R387+R397+R400</f>
        <v>49.516607430000001</v>
      </c>
      <c r="S229" s="210"/>
      <c r="T229" s="212">
        <f>T230+T240+T244+T285+T301+T321+T354+T364+T382+T387+T397+T400</f>
        <v>116.855</v>
      </c>
      <c r="U229" s="12"/>
      <c r="V229" s="12"/>
      <c r="W229" s="12"/>
      <c r="X229" s="12"/>
      <c r="Y229" s="12"/>
      <c r="Z229" s="12"/>
      <c r="AA229" s="12"/>
      <c r="AB229" s="12"/>
      <c r="AC229" s="12"/>
      <c r="AD229" s="12"/>
      <c r="AE229" s="12"/>
      <c r="AR229" s="213" t="s">
        <v>86</v>
      </c>
      <c r="AT229" s="214" t="s">
        <v>75</v>
      </c>
      <c r="AU229" s="214" t="s">
        <v>76</v>
      </c>
      <c r="AY229" s="213" t="s">
        <v>159</v>
      </c>
      <c r="BK229" s="215">
        <f>BK230+BK240+BK244+BK285+BK301+BK321+BK354+BK364+BK382+BK387+BK397+BK400</f>
        <v>0</v>
      </c>
    </row>
    <row r="230" s="12" customFormat="1" ht="22.8" customHeight="1">
      <c r="A230" s="12"/>
      <c r="B230" s="202"/>
      <c r="C230" s="203"/>
      <c r="D230" s="204" t="s">
        <v>75</v>
      </c>
      <c r="E230" s="216" t="s">
        <v>392</v>
      </c>
      <c r="F230" s="216" t="s">
        <v>393</v>
      </c>
      <c r="G230" s="203"/>
      <c r="H230" s="203"/>
      <c r="I230" s="206"/>
      <c r="J230" s="217">
        <f>BK230</f>
        <v>0</v>
      </c>
      <c r="K230" s="203"/>
      <c r="L230" s="208"/>
      <c r="M230" s="209"/>
      <c r="N230" s="210"/>
      <c r="O230" s="210"/>
      <c r="P230" s="211">
        <f>SUM(P231:P239)</f>
        <v>0</v>
      </c>
      <c r="Q230" s="210"/>
      <c r="R230" s="211">
        <f>SUM(R231:R239)</f>
        <v>0.55617119999999998</v>
      </c>
      <c r="S230" s="210"/>
      <c r="T230" s="212">
        <f>SUM(T231:T239)</f>
        <v>0</v>
      </c>
      <c r="U230" s="12"/>
      <c r="V230" s="12"/>
      <c r="W230" s="12"/>
      <c r="X230" s="12"/>
      <c r="Y230" s="12"/>
      <c r="Z230" s="12"/>
      <c r="AA230" s="12"/>
      <c r="AB230" s="12"/>
      <c r="AC230" s="12"/>
      <c r="AD230" s="12"/>
      <c r="AE230" s="12"/>
      <c r="AR230" s="213" t="s">
        <v>86</v>
      </c>
      <c r="AT230" s="214" t="s">
        <v>75</v>
      </c>
      <c r="AU230" s="214" t="s">
        <v>84</v>
      </c>
      <c r="AY230" s="213" t="s">
        <v>159</v>
      </c>
      <c r="BK230" s="215">
        <f>SUM(BK231:BK239)</f>
        <v>0</v>
      </c>
    </row>
    <row r="231" s="2" customFormat="1" ht="24.15" customHeight="1">
      <c r="A231" s="38"/>
      <c r="B231" s="39"/>
      <c r="C231" s="218" t="s">
        <v>394</v>
      </c>
      <c r="D231" s="218" t="s">
        <v>161</v>
      </c>
      <c r="E231" s="219" t="s">
        <v>395</v>
      </c>
      <c r="F231" s="220" t="s">
        <v>396</v>
      </c>
      <c r="G231" s="221" t="s">
        <v>178</v>
      </c>
      <c r="H231" s="222">
        <v>1.5</v>
      </c>
      <c r="I231" s="223"/>
      <c r="J231" s="224">
        <f>ROUND(I231*H231,2)</f>
        <v>0</v>
      </c>
      <c r="K231" s="220" t="s">
        <v>165</v>
      </c>
      <c r="L231" s="44"/>
      <c r="M231" s="225" t="s">
        <v>1</v>
      </c>
      <c r="N231" s="226" t="s">
        <v>41</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234</v>
      </c>
      <c r="AT231" s="229" t="s">
        <v>161</v>
      </c>
      <c r="AU231" s="229" t="s">
        <v>86</v>
      </c>
      <c r="AY231" s="17" t="s">
        <v>159</v>
      </c>
      <c r="BE231" s="230">
        <f>IF(N231="základní",J231,0)</f>
        <v>0</v>
      </c>
      <c r="BF231" s="230">
        <f>IF(N231="snížená",J231,0)</f>
        <v>0</v>
      </c>
      <c r="BG231" s="230">
        <f>IF(N231="zákl. přenesená",J231,0)</f>
        <v>0</v>
      </c>
      <c r="BH231" s="230">
        <f>IF(N231="sníž. přenesená",J231,0)</f>
        <v>0</v>
      </c>
      <c r="BI231" s="230">
        <f>IF(N231="nulová",J231,0)</f>
        <v>0</v>
      </c>
      <c r="BJ231" s="17" t="s">
        <v>84</v>
      </c>
      <c r="BK231" s="230">
        <f>ROUND(I231*H231,2)</f>
        <v>0</v>
      </c>
      <c r="BL231" s="17" t="s">
        <v>234</v>
      </c>
      <c r="BM231" s="229" t="s">
        <v>397</v>
      </c>
    </row>
    <row r="232" s="2" customFormat="1" ht="16.5" customHeight="1">
      <c r="A232" s="38"/>
      <c r="B232" s="39"/>
      <c r="C232" s="258" t="s">
        <v>398</v>
      </c>
      <c r="D232" s="258" t="s">
        <v>253</v>
      </c>
      <c r="E232" s="259" t="s">
        <v>399</v>
      </c>
      <c r="F232" s="260" t="s">
        <v>400</v>
      </c>
      <c r="G232" s="261" t="s">
        <v>401</v>
      </c>
      <c r="H232" s="262">
        <v>1.5</v>
      </c>
      <c r="I232" s="263"/>
      <c r="J232" s="264">
        <f>ROUND(I232*H232,2)</f>
        <v>0</v>
      </c>
      <c r="K232" s="260" t="s">
        <v>1</v>
      </c>
      <c r="L232" s="265"/>
      <c r="M232" s="266" t="s">
        <v>1</v>
      </c>
      <c r="N232" s="267" t="s">
        <v>41</v>
      </c>
      <c r="O232" s="91"/>
      <c r="P232" s="227">
        <f>O232*H232</f>
        <v>0</v>
      </c>
      <c r="Q232" s="227">
        <v>0.0011999999999999999</v>
      </c>
      <c r="R232" s="227">
        <f>Q232*H232</f>
        <v>0.0018</v>
      </c>
      <c r="S232" s="227">
        <v>0</v>
      </c>
      <c r="T232" s="228">
        <f>S232*H232</f>
        <v>0</v>
      </c>
      <c r="U232" s="38"/>
      <c r="V232" s="38"/>
      <c r="W232" s="38"/>
      <c r="X232" s="38"/>
      <c r="Y232" s="38"/>
      <c r="Z232" s="38"/>
      <c r="AA232" s="38"/>
      <c r="AB232" s="38"/>
      <c r="AC232" s="38"/>
      <c r="AD232" s="38"/>
      <c r="AE232" s="38"/>
      <c r="AR232" s="229" t="s">
        <v>256</v>
      </c>
      <c r="AT232" s="229" t="s">
        <v>253</v>
      </c>
      <c r="AU232" s="229" t="s">
        <v>86</v>
      </c>
      <c r="AY232" s="17" t="s">
        <v>159</v>
      </c>
      <c r="BE232" s="230">
        <f>IF(N232="základní",J232,0)</f>
        <v>0</v>
      </c>
      <c r="BF232" s="230">
        <f>IF(N232="snížená",J232,0)</f>
        <v>0</v>
      </c>
      <c r="BG232" s="230">
        <f>IF(N232="zákl. přenesená",J232,0)</f>
        <v>0</v>
      </c>
      <c r="BH232" s="230">
        <f>IF(N232="sníž. přenesená",J232,0)</f>
        <v>0</v>
      </c>
      <c r="BI232" s="230">
        <f>IF(N232="nulová",J232,0)</f>
        <v>0</v>
      </c>
      <c r="BJ232" s="17" t="s">
        <v>84</v>
      </c>
      <c r="BK232" s="230">
        <f>ROUND(I232*H232,2)</f>
        <v>0</v>
      </c>
      <c r="BL232" s="17" t="s">
        <v>234</v>
      </c>
      <c r="BM232" s="229" t="s">
        <v>402</v>
      </c>
    </row>
    <row r="233" s="2" customFormat="1">
      <c r="A233" s="38"/>
      <c r="B233" s="39"/>
      <c r="C233" s="40"/>
      <c r="D233" s="233" t="s">
        <v>219</v>
      </c>
      <c r="E233" s="40"/>
      <c r="F233" s="254" t="s">
        <v>403</v>
      </c>
      <c r="G233" s="40"/>
      <c r="H233" s="40"/>
      <c r="I233" s="255"/>
      <c r="J233" s="40"/>
      <c r="K233" s="40"/>
      <c r="L233" s="44"/>
      <c r="M233" s="256"/>
      <c r="N233" s="257"/>
      <c r="O233" s="91"/>
      <c r="P233" s="91"/>
      <c r="Q233" s="91"/>
      <c r="R233" s="91"/>
      <c r="S233" s="91"/>
      <c r="T233" s="92"/>
      <c r="U233" s="38"/>
      <c r="V233" s="38"/>
      <c r="W233" s="38"/>
      <c r="X233" s="38"/>
      <c r="Y233" s="38"/>
      <c r="Z233" s="38"/>
      <c r="AA233" s="38"/>
      <c r="AB233" s="38"/>
      <c r="AC233" s="38"/>
      <c r="AD233" s="38"/>
      <c r="AE233" s="38"/>
      <c r="AT233" s="17" t="s">
        <v>219</v>
      </c>
      <c r="AU233" s="17" t="s">
        <v>86</v>
      </c>
    </row>
    <row r="234" s="2" customFormat="1" ht="24.15" customHeight="1">
      <c r="A234" s="38"/>
      <c r="B234" s="39"/>
      <c r="C234" s="218" t="s">
        <v>404</v>
      </c>
      <c r="D234" s="218" t="s">
        <v>161</v>
      </c>
      <c r="E234" s="219" t="s">
        <v>405</v>
      </c>
      <c r="F234" s="220" t="s">
        <v>406</v>
      </c>
      <c r="G234" s="221" t="s">
        <v>178</v>
      </c>
      <c r="H234" s="222">
        <v>1.5</v>
      </c>
      <c r="I234" s="223"/>
      <c r="J234" s="224">
        <f>ROUND(I234*H234,2)</f>
        <v>0</v>
      </c>
      <c r="K234" s="220" t="s">
        <v>165</v>
      </c>
      <c r="L234" s="44"/>
      <c r="M234" s="225" t="s">
        <v>1</v>
      </c>
      <c r="N234" s="226" t="s">
        <v>41</v>
      </c>
      <c r="O234" s="91"/>
      <c r="P234" s="227">
        <f>O234*H234</f>
        <v>0</v>
      </c>
      <c r="Q234" s="227">
        <v>0.00040000000000000002</v>
      </c>
      <c r="R234" s="227">
        <f>Q234*H234</f>
        <v>0.00060000000000000006</v>
      </c>
      <c r="S234" s="227">
        <v>0</v>
      </c>
      <c r="T234" s="228">
        <f>S234*H234</f>
        <v>0</v>
      </c>
      <c r="U234" s="38"/>
      <c r="V234" s="38"/>
      <c r="W234" s="38"/>
      <c r="X234" s="38"/>
      <c r="Y234" s="38"/>
      <c r="Z234" s="38"/>
      <c r="AA234" s="38"/>
      <c r="AB234" s="38"/>
      <c r="AC234" s="38"/>
      <c r="AD234" s="38"/>
      <c r="AE234" s="38"/>
      <c r="AR234" s="229" t="s">
        <v>234</v>
      </c>
      <c r="AT234" s="229" t="s">
        <v>161</v>
      </c>
      <c r="AU234" s="229" t="s">
        <v>86</v>
      </c>
      <c r="AY234" s="17" t="s">
        <v>159</v>
      </c>
      <c r="BE234" s="230">
        <f>IF(N234="základní",J234,0)</f>
        <v>0</v>
      </c>
      <c r="BF234" s="230">
        <f>IF(N234="snížená",J234,0)</f>
        <v>0</v>
      </c>
      <c r="BG234" s="230">
        <f>IF(N234="zákl. přenesená",J234,0)</f>
        <v>0</v>
      </c>
      <c r="BH234" s="230">
        <f>IF(N234="sníž. přenesená",J234,0)</f>
        <v>0</v>
      </c>
      <c r="BI234" s="230">
        <f>IF(N234="nulová",J234,0)</f>
        <v>0</v>
      </c>
      <c r="BJ234" s="17" t="s">
        <v>84</v>
      </c>
      <c r="BK234" s="230">
        <f>ROUND(I234*H234,2)</f>
        <v>0</v>
      </c>
      <c r="BL234" s="17" t="s">
        <v>234</v>
      </c>
      <c r="BM234" s="229" t="s">
        <v>407</v>
      </c>
    </row>
    <row r="235" s="2" customFormat="1" ht="49.05" customHeight="1">
      <c r="A235" s="38"/>
      <c r="B235" s="39"/>
      <c r="C235" s="258" t="s">
        <v>408</v>
      </c>
      <c r="D235" s="258" t="s">
        <v>253</v>
      </c>
      <c r="E235" s="259" t="s">
        <v>409</v>
      </c>
      <c r="F235" s="260" t="s">
        <v>410</v>
      </c>
      <c r="G235" s="261" t="s">
        <v>178</v>
      </c>
      <c r="H235" s="262">
        <v>1.748</v>
      </c>
      <c r="I235" s="263"/>
      <c r="J235" s="264">
        <f>ROUND(I235*H235,2)</f>
        <v>0</v>
      </c>
      <c r="K235" s="260" t="s">
        <v>165</v>
      </c>
      <c r="L235" s="265"/>
      <c r="M235" s="266" t="s">
        <v>1</v>
      </c>
      <c r="N235" s="267" t="s">
        <v>41</v>
      </c>
      <c r="O235" s="91"/>
      <c r="P235" s="227">
        <f>O235*H235</f>
        <v>0</v>
      </c>
      <c r="Q235" s="227">
        <v>0.0044000000000000003</v>
      </c>
      <c r="R235" s="227">
        <f>Q235*H235</f>
        <v>0.0076912000000000005</v>
      </c>
      <c r="S235" s="227">
        <v>0</v>
      </c>
      <c r="T235" s="228">
        <f>S235*H235</f>
        <v>0</v>
      </c>
      <c r="U235" s="38"/>
      <c r="V235" s="38"/>
      <c r="W235" s="38"/>
      <c r="X235" s="38"/>
      <c r="Y235" s="38"/>
      <c r="Z235" s="38"/>
      <c r="AA235" s="38"/>
      <c r="AB235" s="38"/>
      <c r="AC235" s="38"/>
      <c r="AD235" s="38"/>
      <c r="AE235" s="38"/>
      <c r="AR235" s="229" t="s">
        <v>256</v>
      </c>
      <c r="AT235" s="229" t="s">
        <v>253</v>
      </c>
      <c r="AU235" s="229" t="s">
        <v>86</v>
      </c>
      <c r="AY235" s="17" t="s">
        <v>159</v>
      </c>
      <c r="BE235" s="230">
        <f>IF(N235="základní",J235,0)</f>
        <v>0</v>
      </c>
      <c r="BF235" s="230">
        <f>IF(N235="snížená",J235,0)</f>
        <v>0</v>
      </c>
      <c r="BG235" s="230">
        <f>IF(N235="zákl. přenesená",J235,0)</f>
        <v>0</v>
      </c>
      <c r="BH235" s="230">
        <f>IF(N235="sníž. přenesená",J235,0)</f>
        <v>0</v>
      </c>
      <c r="BI235" s="230">
        <f>IF(N235="nulová",J235,0)</f>
        <v>0</v>
      </c>
      <c r="BJ235" s="17" t="s">
        <v>84</v>
      </c>
      <c r="BK235" s="230">
        <f>ROUND(I235*H235,2)</f>
        <v>0</v>
      </c>
      <c r="BL235" s="17" t="s">
        <v>234</v>
      </c>
      <c r="BM235" s="229" t="s">
        <v>411</v>
      </c>
    </row>
    <row r="236" s="13" customFormat="1">
      <c r="A236" s="13"/>
      <c r="B236" s="231"/>
      <c r="C236" s="232"/>
      <c r="D236" s="233" t="s">
        <v>198</v>
      </c>
      <c r="E236" s="232"/>
      <c r="F236" s="235" t="s">
        <v>412</v>
      </c>
      <c r="G236" s="232"/>
      <c r="H236" s="236">
        <v>1.748</v>
      </c>
      <c r="I236" s="237"/>
      <c r="J236" s="232"/>
      <c r="K236" s="232"/>
      <c r="L236" s="238"/>
      <c r="M236" s="239"/>
      <c r="N236" s="240"/>
      <c r="O236" s="240"/>
      <c r="P236" s="240"/>
      <c r="Q236" s="240"/>
      <c r="R236" s="240"/>
      <c r="S236" s="240"/>
      <c r="T236" s="241"/>
      <c r="U236" s="13"/>
      <c r="V236" s="13"/>
      <c r="W236" s="13"/>
      <c r="X236" s="13"/>
      <c r="Y236" s="13"/>
      <c r="Z236" s="13"/>
      <c r="AA236" s="13"/>
      <c r="AB236" s="13"/>
      <c r="AC236" s="13"/>
      <c r="AD236" s="13"/>
      <c r="AE236" s="13"/>
      <c r="AT236" s="242" t="s">
        <v>198</v>
      </c>
      <c r="AU236" s="242" t="s">
        <v>86</v>
      </c>
      <c r="AV236" s="13" t="s">
        <v>86</v>
      </c>
      <c r="AW236" s="13" t="s">
        <v>4</v>
      </c>
      <c r="AX236" s="13" t="s">
        <v>84</v>
      </c>
      <c r="AY236" s="242" t="s">
        <v>159</v>
      </c>
    </row>
    <row r="237" s="2" customFormat="1" ht="24.15" customHeight="1">
      <c r="A237" s="38"/>
      <c r="B237" s="39"/>
      <c r="C237" s="258" t="s">
        <v>413</v>
      </c>
      <c r="D237" s="258" t="s">
        <v>253</v>
      </c>
      <c r="E237" s="259" t="s">
        <v>414</v>
      </c>
      <c r="F237" s="260" t="s">
        <v>415</v>
      </c>
      <c r="G237" s="261" t="s">
        <v>416</v>
      </c>
      <c r="H237" s="262">
        <v>546.08000000000004</v>
      </c>
      <c r="I237" s="263"/>
      <c r="J237" s="264">
        <f>ROUND(I237*H237,2)</f>
        <v>0</v>
      </c>
      <c r="K237" s="260" t="s">
        <v>165</v>
      </c>
      <c r="L237" s="265"/>
      <c r="M237" s="266" t="s">
        <v>1</v>
      </c>
      <c r="N237" s="267" t="s">
        <v>41</v>
      </c>
      <c r="O237" s="91"/>
      <c r="P237" s="227">
        <f>O237*H237</f>
        <v>0</v>
      </c>
      <c r="Q237" s="227">
        <v>0.001</v>
      </c>
      <c r="R237" s="227">
        <f>Q237*H237</f>
        <v>0.54608000000000001</v>
      </c>
      <c r="S237" s="227">
        <v>0</v>
      </c>
      <c r="T237" s="228">
        <f>S237*H237</f>
        <v>0</v>
      </c>
      <c r="U237" s="38"/>
      <c r="V237" s="38"/>
      <c r="W237" s="38"/>
      <c r="X237" s="38"/>
      <c r="Y237" s="38"/>
      <c r="Z237" s="38"/>
      <c r="AA237" s="38"/>
      <c r="AB237" s="38"/>
      <c r="AC237" s="38"/>
      <c r="AD237" s="38"/>
      <c r="AE237" s="38"/>
      <c r="AR237" s="229" t="s">
        <v>256</v>
      </c>
      <c r="AT237" s="229" t="s">
        <v>253</v>
      </c>
      <c r="AU237" s="229" t="s">
        <v>86</v>
      </c>
      <c r="AY237" s="17" t="s">
        <v>159</v>
      </c>
      <c r="BE237" s="230">
        <f>IF(N237="základní",J237,0)</f>
        <v>0</v>
      </c>
      <c r="BF237" s="230">
        <f>IF(N237="snížená",J237,0)</f>
        <v>0</v>
      </c>
      <c r="BG237" s="230">
        <f>IF(N237="zákl. přenesená",J237,0)</f>
        <v>0</v>
      </c>
      <c r="BH237" s="230">
        <f>IF(N237="sníž. přenesená",J237,0)</f>
        <v>0</v>
      </c>
      <c r="BI237" s="230">
        <f>IF(N237="nulová",J237,0)</f>
        <v>0</v>
      </c>
      <c r="BJ237" s="17" t="s">
        <v>84</v>
      </c>
      <c r="BK237" s="230">
        <f>ROUND(I237*H237,2)</f>
        <v>0</v>
      </c>
      <c r="BL237" s="17" t="s">
        <v>234</v>
      </c>
      <c r="BM237" s="229" t="s">
        <v>417</v>
      </c>
    </row>
    <row r="238" s="2" customFormat="1">
      <c r="A238" s="38"/>
      <c r="B238" s="39"/>
      <c r="C238" s="40"/>
      <c r="D238" s="233" t="s">
        <v>219</v>
      </c>
      <c r="E238" s="40"/>
      <c r="F238" s="254" t="s">
        <v>220</v>
      </c>
      <c r="G238" s="40"/>
      <c r="H238" s="40"/>
      <c r="I238" s="255"/>
      <c r="J238" s="40"/>
      <c r="K238" s="40"/>
      <c r="L238" s="44"/>
      <c r="M238" s="256"/>
      <c r="N238" s="257"/>
      <c r="O238" s="91"/>
      <c r="P238" s="91"/>
      <c r="Q238" s="91"/>
      <c r="R238" s="91"/>
      <c r="S238" s="91"/>
      <c r="T238" s="92"/>
      <c r="U238" s="38"/>
      <c r="V238" s="38"/>
      <c r="W238" s="38"/>
      <c r="X238" s="38"/>
      <c r="Y238" s="38"/>
      <c r="Z238" s="38"/>
      <c r="AA238" s="38"/>
      <c r="AB238" s="38"/>
      <c r="AC238" s="38"/>
      <c r="AD238" s="38"/>
      <c r="AE238" s="38"/>
      <c r="AT238" s="17" t="s">
        <v>219</v>
      </c>
      <c r="AU238" s="17" t="s">
        <v>86</v>
      </c>
    </row>
    <row r="239" s="2" customFormat="1" ht="24.15" customHeight="1">
      <c r="A239" s="38"/>
      <c r="B239" s="39"/>
      <c r="C239" s="218" t="s">
        <v>418</v>
      </c>
      <c r="D239" s="218" t="s">
        <v>161</v>
      </c>
      <c r="E239" s="219" t="s">
        <v>419</v>
      </c>
      <c r="F239" s="220" t="s">
        <v>420</v>
      </c>
      <c r="G239" s="221" t="s">
        <v>196</v>
      </c>
      <c r="H239" s="222">
        <v>0.55600000000000005</v>
      </c>
      <c r="I239" s="223"/>
      <c r="J239" s="224">
        <f>ROUND(I239*H239,2)</f>
        <v>0</v>
      </c>
      <c r="K239" s="220" t="s">
        <v>165</v>
      </c>
      <c r="L239" s="44"/>
      <c r="M239" s="225" t="s">
        <v>1</v>
      </c>
      <c r="N239" s="226" t="s">
        <v>41</v>
      </c>
      <c r="O239" s="91"/>
      <c r="P239" s="227">
        <f>O239*H239</f>
        <v>0</v>
      </c>
      <c r="Q239" s="227">
        <v>0</v>
      </c>
      <c r="R239" s="227">
        <f>Q239*H239</f>
        <v>0</v>
      </c>
      <c r="S239" s="227">
        <v>0</v>
      </c>
      <c r="T239" s="228">
        <f>S239*H239</f>
        <v>0</v>
      </c>
      <c r="U239" s="38"/>
      <c r="V239" s="38"/>
      <c r="W239" s="38"/>
      <c r="X239" s="38"/>
      <c r="Y239" s="38"/>
      <c r="Z239" s="38"/>
      <c r="AA239" s="38"/>
      <c r="AB239" s="38"/>
      <c r="AC239" s="38"/>
      <c r="AD239" s="38"/>
      <c r="AE239" s="38"/>
      <c r="AR239" s="229" t="s">
        <v>234</v>
      </c>
      <c r="AT239" s="229" t="s">
        <v>161</v>
      </c>
      <c r="AU239" s="229" t="s">
        <v>86</v>
      </c>
      <c r="AY239" s="17" t="s">
        <v>159</v>
      </c>
      <c r="BE239" s="230">
        <f>IF(N239="základní",J239,0)</f>
        <v>0</v>
      </c>
      <c r="BF239" s="230">
        <f>IF(N239="snížená",J239,0)</f>
        <v>0</v>
      </c>
      <c r="BG239" s="230">
        <f>IF(N239="zákl. přenesená",J239,0)</f>
        <v>0</v>
      </c>
      <c r="BH239" s="230">
        <f>IF(N239="sníž. přenesená",J239,0)</f>
        <v>0</v>
      </c>
      <c r="BI239" s="230">
        <f>IF(N239="nulová",J239,0)</f>
        <v>0</v>
      </c>
      <c r="BJ239" s="17" t="s">
        <v>84</v>
      </c>
      <c r="BK239" s="230">
        <f>ROUND(I239*H239,2)</f>
        <v>0</v>
      </c>
      <c r="BL239" s="17" t="s">
        <v>234</v>
      </c>
      <c r="BM239" s="229" t="s">
        <v>421</v>
      </c>
    </row>
    <row r="240" s="12" customFormat="1" ht="22.8" customHeight="1">
      <c r="A240" s="12"/>
      <c r="B240" s="202"/>
      <c r="C240" s="203"/>
      <c r="D240" s="204" t="s">
        <v>75</v>
      </c>
      <c r="E240" s="216" t="s">
        <v>422</v>
      </c>
      <c r="F240" s="216" t="s">
        <v>423</v>
      </c>
      <c r="G240" s="203"/>
      <c r="H240" s="203"/>
      <c r="I240" s="206"/>
      <c r="J240" s="217">
        <f>BK240</f>
        <v>0</v>
      </c>
      <c r="K240" s="203"/>
      <c r="L240" s="208"/>
      <c r="M240" s="209"/>
      <c r="N240" s="210"/>
      <c r="O240" s="210"/>
      <c r="P240" s="211">
        <f>SUM(P241:P243)</f>
        <v>0</v>
      </c>
      <c r="Q240" s="210"/>
      <c r="R240" s="211">
        <f>SUM(R241:R243)</f>
        <v>0.13551361000000001</v>
      </c>
      <c r="S240" s="210"/>
      <c r="T240" s="212">
        <f>SUM(T241:T243)</f>
        <v>0</v>
      </c>
      <c r="U240" s="12"/>
      <c r="V240" s="12"/>
      <c r="W240" s="12"/>
      <c r="X240" s="12"/>
      <c r="Y240" s="12"/>
      <c r="Z240" s="12"/>
      <c r="AA240" s="12"/>
      <c r="AB240" s="12"/>
      <c r="AC240" s="12"/>
      <c r="AD240" s="12"/>
      <c r="AE240" s="12"/>
      <c r="AR240" s="213" t="s">
        <v>86</v>
      </c>
      <c r="AT240" s="214" t="s">
        <v>75</v>
      </c>
      <c r="AU240" s="214" t="s">
        <v>84</v>
      </c>
      <c r="AY240" s="213" t="s">
        <v>159</v>
      </c>
      <c r="BK240" s="215">
        <f>SUM(BK241:BK243)</f>
        <v>0</v>
      </c>
    </row>
    <row r="241" s="2" customFormat="1" ht="24.15" customHeight="1">
      <c r="A241" s="38"/>
      <c r="B241" s="39"/>
      <c r="C241" s="218" t="s">
        <v>424</v>
      </c>
      <c r="D241" s="218" t="s">
        <v>161</v>
      </c>
      <c r="E241" s="219" t="s">
        <v>425</v>
      </c>
      <c r="F241" s="220" t="s">
        <v>426</v>
      </c>
      <c r="G241" s="221" t="s">
        <v>178</v>
      </c>
      <c r="H241" s="222">
        <v>14.93</v>
      </c>
      <c r="I241" s="223"/>
      <c r="J241" s="224">
        <f>ROUND(I241*H241,2)</f>
        <v>0</v>
      </c>
      <c r="K241" s="220" t="s">
        <v>165</v>
      </c>
      <c r="L241" s="44"/>
      <c r="M241" s="225" t="s">
        <v>1</v>
      </c>
      <c r="N241" s="226" t="s">
        <v>41</v>
      </c>
      <c r="O241" s="91"/>
      <c r="P241" s="227">
        <f>O241*H241</f>
        <v>0</v>
      </c>
      <c r="Q241" s="227">
        <v>0.0060000000000000001</v>
      </c>
      <c r="R241" s="227">
        <f>Q241*H241</f>
        <v>0.089580000000000007</v>
      </c>
      <c r="S241" s="227">
        <v>0</v>
      </c>
      <c r="T241" s="228">
        <f>S241*H241</f>
        <v>0</v>
      </c>
      <c r="U241" s="38"/>
      <c r="V241" s="38"/>
      <c r="W241" s="38"/>
      <c r="X241" s="38"/>
      <c r="Y241" s="38"/>
      <c r="Z241" s="38"/>
      <c r="AA241" s="38"/>
      <c r="AB241" s="38"/>
      <c r="AC241" s="38"/>
      <c r="AD241" s="38"/>
      <c r="AE241" s="38"/>
      <c r="AR241" s="229" t="s">
        <v>234</v>
      </c>
      <c r="AT241" s="229" t="s">
        <v>161</v>
      </c>
      <c r="AU241" s="229" t="s">
        <v>86</v>
      </c>
      <c r="AY241" s="17" t="s">
        <v>159</v>
      </c>
      <c r="BE241" s="230">
        <f>IF(N241="základní",J241,0)</f>
        <v>0</v>
      </c>
      <c r="BF241" s="230">
        <f>IF(N241="snížená",J241,0)</f>
        <v>0</v>
      </c>
      <c r="BG241" s="230">
        <f>IF(N241="zákl. přenesená",J241,0)</f>
        <v>0</v>
      </c>
      <c r="BH241" s="230">
        <f>IF(N241="sníž. přenesená",J241,0)</f>
        <v>0</v>
      </c>
      <c r="BI241" s="230">
        <f>IF(N241="nulová",J241,0)</f>
        <v>0</v>
      </c>
      <c r="BJ241" s="17" t="s">
        <v>84</v>
      </c>
      <c r="BK241" s="230">
        <f>ROUND(I241*H241,2)</f>
        <v>0</v>
      </c>
      <c r="BL241" s="17" t="s">
        <v>234</v>
      </c>
      <c r="BM241" s="229" t="s">
        <v>427</v>
      </c>
    </row>
    <row r="242" s="2" customFormat="1" ht="16.5" customHeight="1">
      <c r="A242" s="38"/>
      <c r="B242" s="39"/>
      <c r="C242" s="258" t="s">
        <v>428</v>
      </c>
      <c r="D242" s="258" t="s">
        <v>253</v>
      </c>
      <c r="E242" s="259" t="s">
        <v>429</v>
      </c>
      <c r="F242" s="260" t="s">
        <v>430</v>
      </c>
      <c r="G242" s="261" t="s">
        <v>178</v>
      </c>
      <c r="H242" s="262">
        <v>15.677</v>
      </c>
      <c r="I242" s="263"/>
      <c r="J242" s="264">
        <f>ROUND(I242*H242,2)</f>
        <v>0</v>
      </c>
      <c r="K242" s="260" t="s">
        <v>165</v>
      </c>
      <c r="L242" s="265"/>
      <c r="M242" s="266" t="s">
        <v>1</v>
      </c>
      <c r="N242" s="267" t="s">
        <v>41</v>
      </c>
      <c r="O242" s="91"/>
      <c r="P242" s="227">
        <f>O242*H242</f>
        <v>0</v>
      </c>
      <c r="Q242" s="227">
        <v>0.0029299999999999999</v>
      </c>
      <c r="R242" s="227">
        <f>Q242*H242</f>
        <v>0.04593361</v>
      </c>
      <c r="S242" s="227">
        <v>0</v>
      </c>
      <c r="T242" s="228">
        <f>S242*H242</f>
        <v>0</v>
      </c>
      <c r="U242" s="38"/>
      <c r="V242" s="38"/>
      <c r="W242" s="38"/>
      <c r="X242" s="38"/>
      <c r="Y242" s="38"/>
      <c r="Z242" s="38"/>
      <c r="AA242" s="38"/>
      <c r="AB242" s="38"/>
      <c r="AC242" s="38"/>
      <c r="AD242" s="38"/>
      <c r="AE242" s="38"/>
      <c r="AR242" s="229" t="s">
        <v>256</v>
      </c>
      <c r="AT242" s="229" t="s">
        <v>253</v>
      </c>
      <c r="AU242" s="229" t="s">
        <v>86</v>
      </c>
      <c r="AY242" s="17" t="s">
        <v>159</v>
      </c>
      <c r="BE242" s="230">
        <f>IF(N242="základní",J242,0)</f>
        <v>0</v>
      </c>
      <c r="BF242" s="230">
        <f>IF(N242="snížená",J242,0)</f>
        <v>0</v>
      </c>
      <c r="BG242" s="230">
        <f>IF(N242="zákl. přenesená",J242,0)</f>
        <v>0</v>
      </c>
      <c r="BH242" s="230">
        <f>IF(N242="sníž. přenesená",J242,0)</f>
        <v>0</v>
      </c>
      <c r="BI242" s="230">
        <f>IF(N242="nulová",J242,0)</f>
        <v>0</v>
      </c>
      <c r="BJ242" s="17" t="s">
        <v>84</v>
      </c>
      <c r="BK242" s="230">
        <f>ROUND(I242*H242,2)</f>
        <v>0</v>
      </c>
      <c r="BL242" s="17" t="s">
        <v>234</v>
      </c>
      <c r="BM242" s="229" t="s">
        <v>431</v>
      </c>
    </row>
    <row r="243" s="13" customFormat="1">
      <c r="A243" s="13"/>
      <c r="B243" s="231"/>
      <c r="C243" s="232"/>
      <c r="D243" s="233" t="s">
        <v>198</v>
      </c>
      <c r="E243" s="232"/>
      <c r="F243" s="235" t="s">
        <v>432</v>
      </c>
      <c r="G243" s="232"/>
      <c r="H243" s="236">
        <v>15.677</v>
      </c>
      <c r="I243" s="237"/>
      <c r="J243" s="232"/>
      <c r="K243" s="232"/>
      <c r="L243" s="238"/>
      <c r="M243" s="239"/>
      <c r="N243" s="240"/>
      <c r="O243" s="240"/>
      <c r="P243" s="240"/>
      <c r="Q243" s="240"/>
      <c r="R243" s="240"/>
      <c r="S243" s="240"/>
      <c r="T243" s="241"/>
      <c r="U243" s="13"/>
      <c r="V243" s="13"/>
      <c r="W243" s="13"/>
      <c r="X243" s="13"/>
      <c r="Y243" s="13"/>
      <c r="Z243" s="13"/>
      <c r="AA243" s="13"/>
      <c r="AB243" s="13"/>
      <c r="AC243" s="13"/>
      <c r="AD243" s="13"/>
      <c r="AE243" s="13"/>
      <c r="AT243" s="242" t="s">
        <v>198</v>
      </c>
      <c r="AU243" s="242" t="s">
        <v>86</v>
      </c>
      <c r="AV243" s="13" t="s">
        <v>86</v>
      </c>
      <c r="AW243" s="13" t="s">
        <v>4</v>
      </c>
      <c r="AX243" s="13" t="s">
        <v>84</v>
      </c>
      <c r="AY243" s="242" t="s">
        <v>159</v>
      </c>
    </row>
    <row r="244" s="12" customFormat="1" ht="22.8" customHeight="1">
      <c r="A244" s="12"/>
      <c r="B244" s="202"/>
      <c r="C244" s="203"/>
      <c r="D244" s="204" t="s">
        <v>75</v>
      </c>
      <c r="E244" s="216" t="s">
        <v>433</v>
      </c>
      <c r="F244" s="216" t="s">
        <v>434</v>
      </c>
      <c r="G244" s="203"/>
      <c r="H244" s="203"/>
      <c r="I244" s="206"/>
      <c r="J244" s="217">
        <f>BK244</f>
        <v>0</v>
      </c>
      <c r="K244" s="203"/>
      <c r="L244" s="208"/>
      <c r="M244" s="209"/>
      <c r="N244" s="210"/>
      <c r="O244" s="210"/>
      <c r="P244" s="211">
        <f>SUM(P245:P284)</f>
        <v>0</v>
      </c>
      <c r="Q244" s="210"/>
      <c r="R244" s="211">
        <f>SUM(R245:R284)</f>
        <v>10.490964620000003</v>
      </c>
      <c r="S244" s="210"/>
      <c r="T244" s="212">
        <f>SUM(T245:T284)</f>
        <v>0</v>
      </c>
      <c r="U244" s="12"/>
      <c r="V244" s="12"/>
      <c r="W244" s="12"/>
      <c r="X244" s="12"/>
      <c r="Y244" s="12"/>
      <c r="Z244" s="12"/>
      <c r="AA244" s="12"/>
      <c r="AB244" s="12"/>
      <c r="AC244" s="12"/>
      <c r="AD244" s="12"/>
      <c r="AE244" s="12"/>
      <c r="AR244" s="213" t="s">
        <v>86</v>
      </c>
      <c r="AT244" s="214" t="s">
        <v>75</v>
      </c>
      <c r="AU244" s="214" t="s">
        <v>84</v>
      </c>
      <c r="AY244" s="213" t="s">
        <v>159</v>
      </c>
      <c r="BK244" s="215">
        <f>SUM(BK245:BK284)</f>
        <v>0</v>
      </c>
    </row>
    <row r="245" s="2" customFormat="1" ht="24.15" customHeight="1">
      <c r="A245" s="38"/>
      <c r="B245" s="39"/>
      <c r="C245" s="218" t="s">
        <v>435</v>
      </c>
      <c r="D245" s="218" t="s">
        <v>161</v>
      </c>
      <c r="E245" s="219" t="s">
        <v>436</v>
      </c>
      <c r="F245" s="220" t="s">
        <v>437</v>
      </c>
      <c r="G245" s="221" t="s">
        <v>178</v>
      </c>
      <c r="H245" s="222">
        <v>21.84</v>
      </c>
      <c r="I245" s="223"/>
      <c r="J245" s="224">
        <f>ROUND(I245*H245,2)</f>
        <v>0</v>
      </c>
      <c r="K245" s="220" t="s">
        <v>165</v>
      </c>
      <c r="L245" s="44"/>
      <c r="M245" s="225" t="s">
        <v>1</v>
      </c>
      <c r="N245" s="226" t="s">
        <v>41</v>
      </c>
      <c r="O245" s="91"/>
      <c r="P245" s="227">
        <f>O245*H245</f>
        <v>0</v>
      </c>
      <c r="Q245" s="227">
        <v>0.044290000000000003</v>
      </c>
      <c r="R245" s="227">
        <f>Q245*H245</f>
        <v>0.96729360000000009</v>
      </c>
      <c r="S245" s="227">
        <v>0</v>
      </c>
      <c r="T245" s="228">
        <f>S245*H245</f>
        <v>0</v>
      </c>
      <c r="U245" s="38"/>
      <c r="V245" s="38"/>
      <c r="W245" s="38"/>
      <c r="X245" s="38"/>
      <c r="Y245" s="38"/>
      <c r="Z245" s="38"/>
      <c r="AA245" s="38"/>
      <c r="AB245" s="38"/>
      <c r="AC245" s="38"/>
      <c r="AD245" s="38"/>
      <c r="AE245" s="38"/>
      <c r="AR245" s="229" t="s">
        <v>234</v>
      </c>
      <c r="AT245" s="229" t="s">
        <v>161</v>
      </c>
      <c r="AU245" s="229" t="s">
        <v>86</v>
      </c>
      <c r="AY245" s="17" t="s">
        <v>159</v>
      </c>
      <c r="BE245" s="230">
        <f>IF(N245="základní",J245,0)</f>
        <v>0</v>
      </c>
      <c r="BF245" s="230">
        <f>IF(N245="snížená",J245,0)</f>
        <v>0</v>
      </c>
      <c r="BG245" s="230">
        <f>IF(N245="zákl. přenesená",J245,0)</f>
        <v>0</v>
      </c>
      <c r="BH245" s="230">
        <f>IF(N245="sníž. přenesená",J245,0)</f>
        <v>0</v>
      </c>
      <c r="BI245" s="230">
        <f>IF(N245="nulová",J245,0)</f>
        <v>0</v>
      </c>
      <c r="BJ245" s="17" t="s">
        <v>84</v>
      </c>
      <c r="BK245" s="230">
        <f>ROUND(I245*H245,2)</f>
        <v>0</v>
      </c>
      <c r="BL245" s="17" t="s">
        <v>234</v>
      </c>
      <c r="BM245" s="229" t="s">
        <v>438</v>
      </c>
    </row>
    <row r="246" s="2" customFormat="1">
      <c r="A246" s="38"/>
      <c r="B246" s="39"/>
      <c r="C246" s="40"/>
      <c r="D246" s="233" t="s">
        <v>219</v>
      </c>
      <c r="E246" s="40"/>
      <c r="F246" s="254" t="s">
        <v>439</v>
      </c>
      <c r="G246" s="40"/>
      <c r="H246" s="40"/>
      <c r="I246" s="255"/>
      <c r="J246" s="40"/>
      <c r="K246" s="40"/>
      <c r="L246" s="44"/>
      <c r="M246" s="256"/>
      <c r="N246" s="257"/>
      <c r="O246" s="91"/>
      <c r="P246" s="91"/>
      <c r="Q246" s="91"/>
      <c r="R246" s="91"/>
      <c r="S246" s="91"/>
      <c r="T246" s="92"/>
      <c r="U246" s="38"/>
      <c r="V246" s="38"/>
      <c r="W246" s="38"/>
      <c r="X246" s="38"/>
      <c r="Y246" s="38"/>
      <c r="Z246" s="38"/>
      <c r="AA246" s="38"/>
      <c r="AB246" s="38"/>
      <c r="AC246" s="38"/>
      <c r="AD246" s="38"/>
      <c r="AE246" s="38"/>
      <c r="AT246" s="17" t="s">
        <v>219</v>
      </c>
      <c r="AU246" s="17" t="s">
        <v>86</v>
      </c>
    </row>
    <row r="247" s="2" customFormat="1" ht="24.15" customHeight="1">
      <c r="A247" s="38"/>
      <c r="B247" s="39"/>
      <c r="C247" s="218" t="s">
        <v>440</v>
      </c>
      <c r="D247" s="218" t="s">
        <v>161</v>
      </c>
      <c r="E247" s="219" t="s">
        <v>441</v>
      </c>
      <c r="F247" s="220" t="s">
        <v>442</v>
      </c>
      <c r="G247" s="221" t="s">
        <v>178</v>
      </c>
      <c r="H247" s="222">
        <v>24.797999999999998</v>
      </c>
      <c r="I247" s="223"/>
      <c r="J247" s="224">
        <f>ROUND(I247*H247,2)</f>
        <v>0</v>
      </c>
      <c r="K247" s="220" t="s">
        <v>165</v>
      </c>
      <c r="L247" s="44"/>
      <c r="M247" s="225" t="s">
        <v>1</v>
      </c>
      <c r="N247" s="226" t="s">
        <v>41</v>
      </c>
      <c r="O247" s="91"/>
      <c r="P247" s="227">
        <f>O247*H247</f>
        <v>0</v>
      </c>
      <c r="Q247" s="227">
        <v>0.045030000000000001</v>
      </c>
      <c r="R247" s="227">
        <f>Q247*H247</f>
        <v>1.11665394</v>
      </c>
      <c r="S247" s="227">
        <v>0</v>
      </c>
      <c r="T247" s="228">
        <f>S247*H247</f>
        <v>0</v>
      </c>
      <c r="U247" s="38"/>
      <c r="V247" s="38"/>
      <c r="W247" s="38"/>
      <c r="X247" s="38"/>
      <c r="Y247" s="38"/>
      <c r="Z247" s="38"/>
      <c r="AA247" s="38"/>
      <c r="AB247" s="38"/>
      <c r="AC247" s="38"/>
      <c r="AD247" s="38"/>
      <c r="AE247" s="38"/>
      <c r="AR247" s="229" t="s">
        <v>234</v>
      </c>
      <c r="AT247" s="229" t="s">
        <v>161</v>
      </c>
      <c r="AU247" s="229" t="s">
        <v>86</v>
      </c>
      <c r="AY247" s="17" t="s">
        <v>159</v>
      </c>
      <c r="BE247" s="230">
        <f>IF(N247="základní",J247,0)</f>
        <v>0</v>
      </c>
      <c r="BF247" s="230">
        <f>IF(N247="snížená",J247,0)</f>
        <v>0</v>
      </c>
      <c r="BG247" s="230">
        <f>IF(N247="zákl. přenesená",J247,0)</f>
        <v>0</v>
      </c>
      <c r="BH247" s="230">
        <f>IF(N247="sníž. přenesená",J247,0)</f>
        <v>0</v>
      </c>
      <c r="BI247" s="230">
        <f>IF(N247="nulová",J247,0)</f>
        <v>0</v>
      </c>
      <c r="BJ247" s="17" t="s">
        <v>84</v>
      </c>
      <c r="BK247" s="230">
        <f>ROUND(I247*H247,2)</f>
        <v>0</v>
      </c>
      <c r="BL247" s="17" t="s">
        <v>234</v>
      </c>
      <c r="BM247" s="229" t="s">
        <v>443</v>
      </c>
    </row>
    <row r="248" s="2" customFormat="1">
      <c r="A248" s="38"/>
      <c r="B248" s="39"/>
      <c r="C248" s="40"/>
      <c r="D248" s="233" t="s">
        <v>219</v>
      </c>
      <c r="E248" s="40"/>
      <c r="F248" s="254" t="s">
        <v>444</v>
      </c>
      <c r="G248" s="40"/>
      <c r="H248" s="40"/>
      <c r="I248" s="255"/>
      <c r="J248" s="40"/>
      <c r="K248" s="40"/>
      <c r="L248" s="44"/>
      <c r="M248" s="256"/>
      <c r="N248" s="257"/>
      <c r="O248" s="91"/>
      <c r="P248" s="91"/>
      <c r="Q248" s="91"/>
      <c r="R248" s="91"/>
      <c r="S248" s="91"/>
      <c r="T248" s="92"/>
      <c r="U248" s="38"/>
      <c r="V248" s="38"/>
      <c r="W248" s="38"/>
      <c r="X248" s="38"/>
      <c r="Y248" s="38"/>
      <c r="Z248" s="38"/>
      <c r="AA248" s="38"/>
      <c r="AB248" s="38"/>
      <c r="AC248" s="38"/>
      <c r="AD248" s="38"/>
      <c r="AE248" s="38"/>
      <c r="AT248" s="17" t="s">
        <v>219</v>
      </c>
      <c r="AU248" s="17" t="s">
        <v>86</v>
      </c>
    </row>
    <row r="249" s="2" customFormat="1" ht="24.15" customHeight="1">
      <c r="A249" s="38"/>
      <c r="B249" s="39"/>
      <c r="C249" s="218" t="s">
        <v>445</v>
      </c>
      <c r="D249" s="218" t="s">
        <v>161</v>
      </c>
      <c r="E249" s="219" t="s">
        <v>446</v>
      </c>
      <c r="F249" s="220" t="s">
        <v>447</v>
      </c>
      <c r="G249" s="221" t="s">
        <v>178</v>
      </c>
      <c r="H249" s="222">
        <v>51.856000000000002</v>
      </c>
      <c r="I249" s="223"/>
      <c r="J249" s="224">
        <f>ROUND(I249*H249,2)</f>
        <v>0</v>
      </c>
      <c r="K249" s="220" t="s">
        <v>165</v>
      </c>
      <c r="L249" s="44"/>
      <c r="M249" s="225" t="s">
        <v>1</v>
      </c>
      <c r="N249" s="226" t="s">
        <v>41</v>
      </c>
      <c r="O249" s="91"/>
      <c r="P249" s="227">
        <f>O249*H249</f>
        <v>0</v>
      </c>
      <c r="Q249" s="227">
        <v>0.045710000000000001</v>
      </c>
      <c r="R249" s="227">
        <f>Q249*H249</f>
        <v>2.37033776</v>
      </c>
      <c r="S249" s="227">
        <v>0</v>
      </c>
      <c r="T249" s="228">
        <f>S249*H249</f>
        <v>0</v>
      </c>
      <c r="U249" s="38"/>
      <c r="V249" s="38"/>
      <c r="W249" s="38"/>
      <c r="X249" s="38"/>
      <c r="Y249" s="38"/>
      <c r="Z249" s="38"/>
      <c r="AA249" s="38"/>
      <c r="AB249" s="38"/>
      <c r="AC249" s="38"/>
      <c r="AD249" s="38"/>
      <c r="AE249" s="38"/>
      <c r="AR249" s="229" t="s">
        <v>234</v>
      </c>
      <c r="AT249" s="229" t="s">
        <v>161</v>
      </c>
      <c r="AU249" s="229" t="s">
        <v>86</v>
      </c>
      <c r="AY249" s="17" t="s">
        <v>159</v>
      </c>
      <c r="BE249" s="230">
        <f>IF(N249="základní",J249,0)</f>
        <v>0</v>
      </c>
      <c r="BF249" s="230">
        <f>IF(N249="snížená",J249,0)</f>
        <v>0</v>
      </c>
      <c r="BG249" s="230">
        <f>IF(N249="zákl. přenesená",J249,0)</f>
        <v>0</v>
      </c>
      <c r="BH249" s="230">
        <f>IF(N249="sníž. přenesená",J249,0)</f>
        <v>0</v>
      </c>
      <c r="BI249" s="230">
        <f>IF(N249="nulová",J249,0)</f>
        <v>0</v>
      </c>
      <c r="BJ249" s="17" t="s">
        <v>84</v>
      </c>
      <c r="BK249" s="230">
        <f>ROUND(I249*H249,2)</f>
        <v>0</v>
      </c>
      <c r="BL249" s="17" t="s">
        <v>234</v>
      </c>
      <c r="BM249" s="229" t="s">
        <v>448</v>
      </c>
    </row>
    <row r="250" s="13" customFormat="1">
      <c r="A250" s="13"/>
      <c r="B250" s="231"/>
      <c r="C250" s="232"/>
      <c r="D250" s="233" t="s">
        <v>198</v>
      </c>
      <c r="E250" s="234" t="s">
        <v>1</v>
      </c>
      <c r="F250" s="235" t="s">
        <v>449</v>
      </c>
      <c r="G250" s="232"/>
      <c r="H250" s="236">
        <v>36.588000000000001</v>
      </c>
      <c r="I250" s="237"/>
      <c r="J250" s="232"/>
      <c r="K250" s="232"/>
      <c r="L250" s="238"/>
      <c r="M250" s="239"/>
      <c r="N250" s="240"/>
      <c r="O250" s="240"/>
      <c r="P250" s="240"/>
      <c r="Q250" s="240"/>
      <c r="R250" s="240"/>
      <c r="S250" s="240"/>
      <c r="T250" s="241"/>
      <c r="U250" s="13"/>
      <c r="V250" s="13"/>
      <c r="W250" s="13"/>
      <c r="X250" s="13"/>
      <c r="Y250" s="13"/>
      <c r="Z250" s="13"/>
      <c r="AA250" s="13"/>
      <c r="AB250" s="13"/>
      <c r="AC250" s="13"/>
      <c r="AD250" s="13"/>
      <c r="AE250" s="13"/>
      <c r="AT250" s="242" t="s">
        <v>198</v>
      </c>
      <c r="AU250" s="242" t="s">
        <v>86</v>
      </c>
      <c r="AV250" s="13" t="s">
        <v>86</v>
      </c>
      <c r="AW250" s="13" t="s">
        <v>32</v>
      </c>
      <c r="AX250" s="13" t="s">
        <v>76</v>
      </c>
      <c r="AY250" s="242" t="s">
        <v>159</v>
      </c>
    </row>
    <row r="251" s="13" customFormat="1">
      <c r="A251" s="13"/>
      <c r="B251" s="231"/>
      <c r="C251" s="232"/>
      <c r="D251" s="233" t="s">
        <v>198</v>
      </c>
      <c r="E251" s="234" t="s">
        <v>1</v>
      </c>
      <c r="F251" s="235" t="s">
        <v>450</v>
      </c>
      <c r="G251" s="232"/>
      <c r="H251" s="236">
        <v>15.268000000000001</v>
      </c>
      <c r="I251" s="237"/>
      <c r="J251" s="232"/>
      <c r="K251" s="232"/>
      <c r="L251" s="238"/>
      <c r="M251" s="239"/>
      <c r="N251" s="240"/>
      <c r="O251" s="240"/>
      <c r="P251" s="240"/>
      <c r="Q251" s="240"/>
      <c r="R251" s="240"/>
      <c r="S251" s="240"/>
      <c r="T251" s="241"/>
      <c r="U251" s="13"/>
      <c r="V251" s="13"/>
      <c r="W251" s="13"/>
      <c r="X251" s="13"/>
      <c r="Y251" s="13"/>
      <c r="Z251" s="13"/>
      <c r="AA251" s="13"/>
      <c r="AB251" s="13"/>
      <c r="AC251" s="13"/>
      <c r="AD251" s="13"/>
      <c r="AE251" s="13"/>
      <c r="AT251" s="242" t="s">
        <v>198</v>
      </c>
      <c r="AU251" s="242" t="s">
        <v>86</v>
      </c>
      <c r="AV251" s="13" t="s">
        <v>86</v>
      </c>
      <c r="AW251" s="13" t="s">
        <v>32</v>
      </c>
      <c r="AX251" s="13" t="s">
        <v>76</v>
      </c>
      <c r="AY251" s="242" t="s">
        <v>159</v>
      </c>
    </row>
    <row r="252" s="14" customFormat="1">
      <c r="A252" s="14"/>
      <c r="B252" s="243"/>
      <c r="C252" s="244"/>
      <c r="D252" s="233" t="s">
        <v>198</v>
      </c>
      <c r="E252" s="245" t="s">
        <v>1</v>
      </c>
      <c r="F252" s="246" t="s">
        <v>201</v>
      </c>
      <c r="G252" s="244"/>
      <c r="H252" s="247">
        <v>51.856000000000002</v>
      </c>
      <c r="I252" s="248"/>
      <c r="J252" s="244"/>
      <c r="K252" s="244"/>
      <c r="L252" s="249"/>
      <c r="M252" s="250"/>
      <c r="N252" s="251"/>
      <c r="O252" s="251"/>
      <c r="P252" s="251"/>
      <c r="Q252" s="251"/>
      <c r="R252" s="251"/>
      <c r="S252" s="251"/>
      <c r="T252" s="252"/>
      <c r="U252" s="14"/>
      <c r="V252" s="14"/>
      <c r="W252" s="14"/>
      <c r="X252" s="14"/>
      <c r="Y252" s="14"/>
      <c r="Z252" s="14"/>
      <c r="AA252" s="14"/>
      <c r="AB252" s="14"/>
      <c r="AC252" s="14"/>
      <c r="AD252" s="14"/>
      <c r="AE252" s="14"/>
      <c r="AT252" s="253" t="s">
        <v>198</v>
      </c>
      <c r="AU252" s="253" t="s">
        <v>86</v>
      </c>
      <c r="AV252" s="14" t="s">
        <v>166</v>
      </c>
      <c r="AW252" s="14" t="s">
        <v>32</v>
      </c>
      <c r="AX252" s="14" t="s">
        <v>84</v>
      </c>
      <c r="AY252" s="253" t="s">
        <v>159</v>
      </c>
    </row>
    <row r="253" s="2" customFormat="1" ht="24.15" customHeight="1">
      <c r="A253" s="38"/>
      <c r="B253" s="39"/>
      <c r="C253" s="218" t="s">
        <v>451</v>
      </c>
      <c r="D253" s="218" t="s">
        <v>161</v>
      </c>
      <c r="E253" s="219" t="s">
        <v>452</v>
      </c>
      <c r="F253" s="220" t="s">
        <v>453</v>
      </c>
      <c r="G253" s="221" t="s">
        <v>178</v>
      </c>
      <c r="H253" s="222">
        <v>52.975999999999999</v>
      </c>
      <c r="I253" s="223"/>
      <c r="J253" s="224">
        <f>ROUND(I253*H253,2)</f>
        <v>0</v>
      </c>
      <c r="K253" s="220" t="s">
        <v>165</v>
      </c>
      <c r="L253" s="44"/>
      <c r="M253" s="225" t="s">
        <v>1</v>
      </c>
      <c r="N253" s="226" t="s">
        <v>41</v>
      </c>
      <c r="O253" s="91"/>
      <c r="P253" s="227">
        <f>O253*H253</f>
        <v>0</v>
      </c>
      <c r="Q253" s="227">
        <v>0.046969999999999998</v>
      </c>
      <c r="R253" s="227">
        <f>Q253*H253</f>
        <v>2.4882827199999999</v>
      </c>
      <c r="S253" s="227">
        <v>0</v>
      </c>
      <c r="T253" s="228">
        <f>S253*H253</f>
        <v>0</v>
      </c>
      <c r="U253" s="38"/>
      <c r="V253" s="38"/>
      <c r="W253" s="38"/>
      <c r="X253" s="38"/>
      <c r="Y253" s="38"/>
      <c r="Z253" s="38"/>
      <c r="AA253" s="38"/>
      <c r="AB253" s="38"/>
      <c r="AC253" s="38"/>
      <c r="AD253" s="38"/>
      <c r="AE253" s="38"/>
      <c r="AR253" s="229" t="s">
        <v>234</v>
      </c>
      <c r="AT253" s="229" t="s">
        <v>161</v>
      </c>
      <c r="AU253" s="229" t="s">
        <v>86</v>
      </c>
      <c r="AY253" s="17" t="s">
        <v>159</v>
      </c>
      <c r="BE253" s="230">
        <f>IF(N253="základní",J253,0)</f>
        <v>0</v>
      </c>
      <c r="BF253" s="230">
        <f>IF(N253="snížená",J253,0)</f>
        <v>0</v>
      </c>
      <c r="BG253" s="230">
        <f>IF(N253="zákl. přenesená",J253,0)</f>
        <v>0</v>
      </c>
      <c r="BH253" s="230">
        <f>IF(N253="sníž. přenesená",J253,0)</f>
        <v>0</v>
      </c>
      <c r="BI253" s="230">
        <f>IF(N253="nulová",J253,0)</f>
        <v>0</v>
      </c>
      <c r="BJ253" s="17" t="s">
        <v>84</v>
      </c>
      <c r="BK253" s="230">
        <f>ROUND(I253*H253,2)</f>
        <v>0</v>
      </c>
      <c r="BL253" s="17" t="s">
        <v>234</v>
      </c>
      <c r="BM253" s="229" t="s">
        <v>454</v>
      </c>
    </row>
    <row r="254" s="13" customFormat="1">
      <c r="A254" s="13"/>
      <c r="B254" s="231"/>
      <c r="C254" s="232"/>
      <c r="D254" s="233" t="s">
        <v>198</v>
      </c>
      <c r="E254" s="234" t="s">
        <v>1</v>
      </c>
      <c r="F254" s="235" t="s">
        <v>455</v>
      </c>
      <c r="G254" s="232"/>
      <c r="H254" s="236">
        <v>26.899999999999999</v>
      </c>
      <c r="I254" s="237"/>
      <c r="J254" s="232"/>
      <c r="K254" s="232"/>
      <c r="L254" s="238"/>
      <c r="M254" s="239"/>
      <c r="N254" s="240"/>
      <c r="O254" s="240"/>
      <c r="P254" s="240"/>
      <c r="Q254" s="240"/>
      <c r="R254" s="240"/>
      <c r="S254" s="240"/>
      <c r="T254" s="241"/>
      <c r="U254" s="13"/>
      <c r="V254" s="13"/>
      <c r="W254" s="13"/>
      <c r="X254" s="13"/>
      <c r="Y254" s="13"/>
      <c r="Z254" s="13"/>
      <c r="AA254" s="13"/>
      <c r="AB254" s="13"/>
      <c r="AC254" s="13"/>
      <c r="AD254" s="13"/>
      <c r="AE254" s="13"/>
      <c r="AT254" s="242" t="s">
        <v>198</v>
      </c>
      <c r="AU254" s="242" t="s">
        <v>86</v>
      </c>
      <c r="AV254" s="13" t="s">
        <v>86</v>
      </c>
      <c r="AW254" s="13" t="s">
        <v>32</v>
      </c>
      <c r="AX254" s="13" t="s">
        <v>76</v>
      </c>
      <c r="AY254" s="242" t="s">
        <v>159</v>
      </c>
    </row>
    <row r="255" s="13" customFormat="1">
      <c r="A255" s="13"/>
      <c r="B255" s="231"/>
      <c r="C255" s="232"/>
      <c r="D255" s="233" t="s">
        <v>198</v>
      </c>
      <c r="E255" s="234" t="s">
        <v>1</v>
      </c>
      <c r="F255" s="235" t="s">
        <v>456</v>
      </c>
      <c r="G255" s="232"/>
      <c r="H255" s="236">
        <v>26.076000000000001</v>
      </c>
      <c r="I255" s="237"/>
      <c r="J255" s="232"/>
      <c r="K255" s="232"/>
      <c r="L255" s="238"/>
      <c r="M255" s="239"/>
      <c r="N255" s="240"/>
      <c r="O255" s="240"/>
      <c r="P255" s="240"/>
      <c r="Q255" s="240"/>
      <c r="R255" s="240"/>
      <c r="S255" s="240"/>
      <c r="T255" s="241"/>
      <c r="U255" s="13"/>
      <c r="V255" s="13"/>
      <c r="W255" s="13"/>
      <c r="X255" s="13"/>
      <c r="Y255" s="13"/>
      <c r="Z255" s="13"/>
      <c r="AA255" s="13"/>
      <c r="AB255" s="13"/>
      <c r="AC255" s="13"/>
      <c r="AD255" s="13"/>
      <c r="AE255" s="13"/>
      <c r="AT255" s="242" t="s">
        <v>198</v>
      </c>
      <c r="AU255" s="242" t="s">
        <v>86</v>
      </c>
      <c r="AV255" s="13" t="s">
        <v>86</v>
      </c>
      <c r="AW255" s="13" t="s">
        <v>32</v>
      </c>
      <c r="AX255" s="13" t="s">
        <v>76</v>
      </c>
      <c r="AY255" s="242" t="s">
        <v>159</v>
      </c>
    </row>
    <row r="256" s="14" customFormat="1">
      <c r="A256" s="14"/>
      <c r="B256" s="243"/>
      <c r="C256" s="244"/>
      <c r="D256" s="233" t="s">
        <v>198</v>
      </c>
      <c r="E256" s="245" t="s">
        <v>1</v>
      </c>
      <c r="F256" s="246" t="s">
        <v>201</v>
      </c>
      <c r="G256" s="244"/>
      <c r="H256" s="247">
        <v>52.975999999999999</v>
      </c>
      <c r="I256" s="248"/>
      <c r="J256" s="244"/>
      <c r="K256" s="244"/>
      <c r="L256" s="249"/>
      <c r="M256" s="250"/>
      <c r="N256" s="251"/>
      <c r="O256" s="251"/>
      <c r="P256" s="251"/>
      <c r="Q256" s="251"/>
      <c r="R256" s="251"/>
      <c r="S256" s="251"/>
      <c r="T256" s="252"/>
      <c r="U256" s="14"/>
      <c r="V256" s="14"/>
      <c r="W256" s="14"/>
      <c r="X256" s="14"/>
      <c r="Y256" s="14"/>
      <c r="Z256" s="14"/>
      <c r="AA256" s="14"/>
      <c r="AB256" s="14"/>
      <c r="AC256" s="14"/>
      <c r="AD256" s="14"/>
      <c r="AE256" s="14"/>
      <c r="AT256" s="253" t="s">
        <v>198</v>
      </c>
      <c r="AU256" s="253" t="s">
        <v>86</v>
      </c>
      <c r="AV256" s="14" t="s">
        <v>166</v>
      </c>
      <c r="AW256" s="14" t="s">
        <v>32</v>
      </c>
      <c r="AX256" s="14" t="s">
        <v>84</v>
      </c>
      <c r="AY256" s="253" t="s">
        <v>159</v>
      </c>
    </row>
    <row r="257" s="2" customFormat="1" ht="37.8" customHeight="1">
      <c r="A257" s="38"/>
      <c r="B257" s="39"/>
      <c r="C257" s="218" t="s">
        <v>457</v>
      </c>
      <c r="D257" s="218" t="s">
        <v>161</v>
      </c>
      <c r="E257" s="219" t="s">
        <v>458</v>
      </c>
      <c r="F257" s="220" t="s">
        <v>459</v>
      </c>
      <c r="G257" s="221" t="s">
        <v>178</v>
      </c>
      <c r="H257" s="222">
        <v>3.5</v>
      </c>
      <c r="I257" s="223"/>
      <c r="J257" s="224">
        <f>ROUND(I257*H257,2)</f>
        <v>0</v>
      </c>
      <c r="K257" s="220" t="s">
        <v>1</v>
      </c>
      <c r="L257" s="44"/>
      <c r="M257" s="225" t="s">
        <v>1</v>
      </c>
      <c r="N257" s="226" t="s">
        <v>41</v>
      </c>
      <c r="O257" s="91"/>
      <c r="P257" s="227">
        <f>O257*H257</f>
        <v>0</v>
      </c>
      <c r="Q257" s="227">
        <v>0.02682</v>
      </c>
      <c r="R257" s="227">
        <f>Q257*H257</f>
        <v>0.093869999999999995</v>
      </c>
      <c r="S257" s="227">
        <v>0</v>
      </c>
      <c r="T257" s="228">
        <f>S257*H257</f>
        <v>0</v>
      </c>
      <c r="U257" s="38"/>
      <c r="V257" s="38"/>
      <c r="W257" s="38"/>
      <c r="X257" s="38"/>
      <c r="Y257" s="38"/>
      <c r="Z257" s="38"/>
      <c r="AA257" s="38"/>
      <c r="AB257" s="38"/>
      <c r="AC257" s="38"/>
      <c r="AD257" s="38"/>
      <c r="AE257" s="38"/>
      <c r="AR257" s="229" t="s">
        <v>234</v>
      </c>
      <c r="AT257" s="229" t="s">
        <v>161</v>
      </c>
      <c r="AU257" s="229" t="s">
        <v>86</v>
      </c>
      <c r="AY257" s="17" t="s">
        <v>159</v>
      </c>
      <c r="BE257" s="230">
        <f>IF(N257="základní",J257,0)</f>
        <v>0</v>
      </c>
      <c r="BF257" s="230">
        <f>IF(N257="snížená",J257,0)</f>
        <v>0</v>
      </c>
      <c r="BG257" s="230">
        <f>IF(N257="zákl. přenesená",J257,0)</f>
        <v>0</v>
      </c>
      <c r="BH257" s="230">
        <f>IF(N257="sníž. přenesená",J257,0)</f>
        <v>0</v>
      </c>
      <c r="BI257" s="230">
        <f>IF(N257="nulová",J257,0)</f>
        <v>0</v>
      </c>
      <c r="BJ257" s="17" t="s">
        <v>84</v>
      </c>
      <c r="BK257" s="230">
        <f>ROUND(I257*H257,2)</f>
        <v>0</v>
      </c>
      <c r="BL257" s="17" t="s">
        <v>234</v>
      </c>
      <c r="BM257" s="229" t="s">
        <v>460</v>
      </c>
    </row>
    <row r="258" s="2" customFormat="1" ht="24.15" customHeight="1">
      <c r="A258" s="38"/>
      <c r="B258" s="39"/>
      <c r="C258" s="218" t="s">
        <v>461</v>
      </c>
      <c r="D258" s="218" t="s">
        <v>161</v>
      </c>
      <c r="E258" s="219" t="s">
        <v>462</v>
      </c>
      <c r="F258" s="220" t="s">
        <v>463</v>
      </c>
      <c r="G258" s="221" t="s">
        <v>178</v>
      </c>
      <c r="H258" s="222">
        <v>3.7000000000000002</v>
      </c>
      <c r="I258" s="223"/>
      <c r="J258" s="224">
        <f>ROUND(I258*H258,2)</f>
        <v>0</v>
      </c>
      <c r="K258" s="220" t="s">
        <v>165</v>
      </c>
      <c r="L258" s="44"/>
      <c r="M258" s="225" t="s">
        <v>1</v>
      </c>
      <c r="N258" s="226" t="s">
        <v>41</v>
      </c>
      <c r="O258" s="91"/>
      <c r="P258" s="227">
        <f>O258*H258</f>
        <v>0</v>
      </c>
      <c r="Q258" s="227">
        <v>0.011820000000000001</v>
      </c>
      <c r="R258" s="227">
        <f>Q258*H258</f>
        <v>0.043734000000000002</v>
      </c>
      <c r="S258" s="227">
        <v>0</v>
      </c>
      <c r="T258" s="228">
        <f>S258*H258</f>
        <v>0</v>
      </c>
      <c r="U258" s="38"/>
      <c r="V258" s="38"/>
      <c r="W258" s="38"/>
      <c r="X258" s="38"/>
      <c r="Y258" s="38"/>
      <c r="Z258" s="38"/>
      <c r="AA258" s="38"/>
      <c r="AB258" s="38"/>
      <c r="AC258" s="38"/>
      <c r="AD258" s="38"/>
      <c r="AE258" s="38"/>
      <c r="AR258" s="229" t="s">
        <v>234</v>
      </c>
      <c r="AT258" s="229" t="s">
        <v>161</v>
      </c>
      <c r="AU258" s="229" t="s">
        <v>86</v>
      </c>
      <c r="AY258" s="17" t="s">
        <v>159</v>
      </c>
      <c r="BE258" s="230">
        <f>IF(N258="základní",J258,0)</f>
        <v>0</v>
      </c>
      <c r="BF258" s="230">
        <f>IF(N258="snížená",J258,0)</f>
        <v>0</v>
      </c>
      <c r="BG258" s="230">
        <f>IF(N258="zákl. přenesená",J258,0)</f>
        <v>0</v>
      </c>
      <c r="BH258" s="230">
        <f>IF(N258="sníž. přenesená",J258,0)</f>
        <v>0</v>
      </c>
      <c r="BI258" s="230">
        <f>IF(N258="nulová",J258,0)</f>
        <v>0</v>
      </c>
      <c r="BJ258" s="17" t="s">
        <v>84</v>
      </c>
      <c r="BK258" s="230">
        <f>ROUND(I258*H258,2)</f>
        <v>0</v>
      </c>
      <c r="BL258" s="17" t="s">
        <v>234</v>
      </c>
      <c r="BM258" s="229" t="s">
        <v>464</v>
      </c>
    </row>
    <row r="259" s="2" customFormat="1">
      <c r="A259" s="38"/>
      <c r="B259" s="39"/>
      <c r="C259" s="40"/>
      <c r="D259" s="233" t="s">
        <v>219</v>
      </c>
      <c r="E259" s="40"/>
      <c r="F259" s="254" t="s">
        <v>465</v>
      </c>
      <c r="G259" s="40"/>
      <c r="H259" s="40"/>
      <c r="I259" s="255"/>
      <c r="J259" s="40"/>
      <c r="K259" s="40"/>
      <c r="L259" s="44"/>
      <c r="M259" s="256"/>
      <c r="N259" s="257"/>
      <c r="O259" s="91"/>
      <c r="P259" s="91"/>
      <c r="Q259" s="91"/>
      <c r="R259" s="91"/>
      <c r="S259" s="91"/>
      <c r="T259" s="92"/>
      <c r="U259" s="38"/>
      <c r="V259" s="38"/>
      <c r="W259" s="38"/>
      <c r="X259" s="38"/>
      <c r="Y259" s="38"/>
      <c r="Z259" s="38"/>
      <c r="AA259" s="38"/>
      <c r="AB259" s="38"/>
      <c r="AC259" s="38"/>
      <c r="AD259" s="38"/>
      <c r="AE259" s="38"/>
      <c r="AT259" s="17" t="s">
        <v>219</v>
      </c>
      <c r="AU259" s="17" t="s">
        <v>86</v>
      </c>
    </row>
    <row r="260" s="2" customFormat="1" ht="33" customHeight="1">
      <c r="A260" s="38"/>
      <c r="B260" s="39"/>
      <c r="C260" s="218" t="s">
        <v>466</v>
      </c>
      <c r="D260" s="218" t="s">
        <v>161</v>
      </c>
      <c r="E260" s="219" t="s">
        <v>467</v>
      </c>
      <c r="F260" s="220" t="s">
        <v>468</v>
      </c>
      <c r="G260" s="221" t="s">
        <v>178</v>
      </c>
      <c r="H260" s="222">
        <v>10</v>
      </c>
      <c r="I260" s="223"/>
      <c r="J260" s="224">
        <f>ROUND(I260*H260,2)</f>
        <v>0</v>
      </c>
      <c r="K260" s="220" t="s">
        <v>165</v>
      </c>
      <c r="L260" s="44"/>
      <c r="M260" s="225" t="s">
        <v>1</v>
      </c>
      <c r="N260" s="226" t="s">
        <v>41</v>
      </c>
      <c r="O260" s="91"/>
      <c r="P260" s="227">
        <f>O260*H260</f>
        <v>0</v>
      </c>
      <c r="Q260" s="227">
        <v>0.013559999999999999</v>
      </c>
      <c r="R260" s="227">
        <f>Q260*H260</f>
        <v>0.1356</v>
      </c>
      <c r="S260" s="227">
        <v>0</v>
      </c>
      <c r="T260" s="228">
        <f>S260*H260</f>
        <v>0</v>
      </c>
      <c r="U260" s="38"/>
      <c r="V260" s="38"/>
      <c r="W260" s="38"/>
      <c r="X260" s="38"/>
      <c r="Y260" s="38"/>
      <c r="Z260" s="38"/>
      <c r="AA260" s="38"/>
      <c r="AB260" s="38"/>
      <c r="AC260" s="38"/>
      <c r="AD260" s="38"/>
      <c r="AE260" s="38"/>
      <c r="AR260" s="229" t="s">
        <v>234</v>
      </c>
      <c r="AT260" s="229" t="s">
        <v>161</v>
      </c>
      <c r="AU260" s="229" t="s">
        <v>86</v>
      </c>
      <c r="AY260" s="17" t="s">
        <v>159</v>
      </c>
      <c r="BE260" s="230">
        <f>IF(N260="základní",J260,0)</f>
        <v>0</v>
      </c>
      <c r="BF260" s="230">
        <f>IF(N260="snížená",J260,0)</f>
        <v>0</v>
      </c>
      <c r="BG260" s="230">
        <f>IF(N260="zákl. přenesená",J260,0)</f>
        <v>0</v>
      </c>
      <c r="BH260" s="230">
        <f>IF(N260="sníž. přenesená",J260,0)</f>
        <v>0</v>
      </c>
      <c r="BI260" s="230">
        <f>IF(N260="nulová",J260,0)</f>
        <v>0</v>
      </c>
      <c r="BJ260" s="17" t="s">
        <v>84</v>
      </c>
      <c r="BK260" s="230">
        <f>ROUND(I260*H260,2)</f>
        <v>0</v>
      </c>
      <c r="BL260" s="17" t="s">
        <v>234</v>
      </c>
      <c r="BM260" s="229" t="s">
        <v>469</v>
      </c>
    </row>
    <row r="261" s="2" customFormat="1">
      <c r="A261" s="38"/>
      <c r="B261" s="39"/>
      <c r="C261" s="40"/>
      <c r="D261" s="233" t="s">
        <v>219</v>
      </c>
      <c r="E261" s="40"/>
      <c r="F261" s="254" t="s">
        <v>470</v>
      </c>
      <c r="G261" s="40"/>
      <c r="H261" s="40"/>
      <c r="I261" s="255"/>
      <c r="J261" s="40"/>
      <c r="K261" s="40"/>
      <c r="L261" s="44"/>
      <c r="M261" s="256"/>
      <c r="N261" s="257"/>
      <c r="O261" s="91"/>
      <c r="P261" s="91"/>
      <c r="Q261" s="91"/>
      <c r="R261" s="91"/>
      <c r="S261" s="91"/>
      <c r="T261" s="92"/>
      <c r="U261" s="38"/>
      <c r="V261" s="38"/>
      <c r="W261" s="38"/>
      <c r="X261" s="38"/>
      <c r="Y261" s="38"/>
      <c r="Z261" s="38"/>
      <c r="AA261" s="38"/>
      <c r="AB261" s="38"/>
      <c r="AC261" s="38"/>
      <c r="AD261" s="38"/>
      <c r="AE261" s="38"/>
      <c r="AT261" s="17" t="s">
        <v>219</v>
      </c>
      <c r="AU261" s="17" t="s">
        <v>86</v>
      </c>
    </row>
    <row r="262" s="2" customFormat="1" ht="33" customHeight="1">
      <c r="A262" s="38"/>
      <c r="B262" s="39"/>
      <c r="C262" s="218" t="s">
        <v>471</v>
      </c>
      <c r="D262" s="218" t="s">
        <v>161</v>
      </c>
      <c r="E262" s="219" t="s">
        <v>472</v>
      </c>
      <c r="F262" s="220" t="s">
        <v>473</v>
      </c>
      <c r="G262" s="221" t="s">
        <v>178</v>
      </c>
      <c r="H262" s="222">
        <v>158.66</v>
      </c>
      <c r="I262" s="223"/>
      <c r="J262" s="224">
        <f>ROUND(I262*H262,2)</f>
        <v>0</v>
      </c>
      <c r="K262" s="220" t="s">
        <v>232</v>
      </c>
      <c r="L262" s="44"/>
      <c r="M262" s="225" t="s">
        <v>1</v>
      </c>
      <c r="N262" s="226" t="s">
        <v>41</v>
      </c>
      <c r="O262" s="91"/>
      <c r="P262" s="227">
        <f>O262*H262</f>
        <v>0</v>
      </c>
      <c r="Q262" s="227">
        <v>0.01661</v>
      </c>
      <c r="R262" s="227">
        <f>Q262*H262</f>
        <v>2.6353426</v>
      </c>
      <c r="S262" s="227">
        <v>0</v>
      </c>
      <c r="T262" s="228">
        <f>S262*H262</f>
        <v>0</v>
      </c>
      <c r="U262" s="38"/>
      <c r="V262" s="38"/>
      <c r="W262" s="38"/>
      <c r="X262" s="38"/>
      <c r="Y262" s="38"/>
      <c r="Z262" s="38"/>
      <c r="AA262" s="38"/>
      <c r="AB262" s="38"/>
      <c r="AC262" s="38"/>
      <c r="AD262" s="38"/>
      <c r="AE262" s="38"/>
      <c r="AR262" s="229" t="s">
        <v>234</v>
      </c>
      <c r="AT262" s="229" t="s">
        <v>161</v>
      </c>
      <c r="AU262" s="229" t="s">
        <v>86</v>
      </c>
      <c r="AY262" s="17" t="s">
        <v>159</v>
      </c>
      <c r="BE262" s="230">
        <f>IF(N262="základní",J262,0)</f>
        <v>0</v>
      </c>
      <c r="BF262" s="230">
        <f>IF(N262="snížená",J262,0)</f>
        <v>0</v>
      </c>
      <c r="BG262" s="230">
        <f>IF(N262="zákl. přenesená",J262,0)</f>
        <v>0</v>
      </c>
      <c r="BH262" s="230">
        <f>IF(N262="sníž. přenesená",J262,0)</f>
        <v>0</v>
      </c>
      <c r="BI262" s="230">
        <f>IF(N262="nulová",J262,0)</f>
        <v>0</v>
      </c>
      <c r="BJ262" s="17" t="s">
        <v>84</v>
      </c>
      <c r="BK262" s="230">
        <f>ROUND(I262*H262,2)</f>
        <v>0</v>
      </c>
      <c r="BL262" s="17" t="s">
        <v>234</v>
      </c>
      <c r="BM262" s="229" t="s">
        <v>474</v>
      </c>
    </row>
    <row r="263" s="2" customFormat="1" ht="24.15" customHeight="1">
      <c r="A263" s="38"/>
      <c r="B263" s="39"/>
      <c r="C263" s="218" t="s">
        <v>475</v>
      </c>
      <c r="D263" s="218" t="s">
        <v>161</v>
      </c>
      <c r="E263" s="219" t="s">
        <v>476</v>
      </c>
      <c r="F263" s="220" t="s">
        <v>477</v>
      </c>
      <c r="G263" s="221" t="s">
        <v>209</v>
      </c>
      <c r="H263" s="222">
        <v>13</v>
      </c>
      <c r="I263" s="223"/>
      <c r="J263" s="224">
        <f>ROUND(I263*H263,2)</f>
        <v>0</v>
      </c>
      <c r="K263" s="220" t="s">
        <v>165</v>
      </c>
      <c r="L263" s="44"/>
      <c r="M263" s="225" t="s">
        <v>1</v>
      </c>
      <c r="N263" s="226" t="s">
        <v>41</v>
      </c>
      <c r="O263" s="91"/>
      <c r="P263" s="227">
        <f>O263*H263</f>
        <v>0</v>
      </c>
      <c r="Q263" s="227">
        <v>3.0000000000000001E-05</v>
      </c>
      <c r="R263" s="227">
        <f>Q263*H263</f>
        <v>0.00038999999999999999</v>
      </c>
      <c r="S263" s="227">
        <v>0</v>
      </c>
      <c r="T263" s="228">
        <f>S263*H263</f>
        <v>0</v>
      </c>
      <c r="U263" s="38"/>
      <c r="V263" s="38"/>
      <c r="W263" s="38"/>
      <c r="X263" s="38"/>
      <c r="Y263" s="38"/>
      <c r="Z263" s="38"/>
      <c r="AA263" s="38"/>
      <c r="AB263" s="38"/>
      <c r="AC263" s="38"/>
      <c r="AD263" s="38"/>
      <c r="AE263" s="38"/>
      <c r="AR263" s="229" t="s">
        <v>234</v>
      </c>
      <c r="AT263" s="229" t="s">
        <v>161</v>
      </c>
      <c r="AU263" s="229" t="s">
        <v>86</v>
      </c>
      <c r="AY263" s="17" t="s">
        <v>159</v>
      </c>
      <c r="BE263" s="230">
        <f>IF(N263="základní",J263,0)</f>
        <v>0</v>
      </c>
      <c r="BF263" s="230">
        <f>IF(N263="snížená",J263,0)</f>
        <v>0</v>
      </c>
      <c r="BG263" s="230">
        <f>IF(N263="zákl. přenesená",J263,0)</f>
        <v>0</v>
      </c>
      <c r="BH263" s="230">
        <f>IF(N263="sníž. přenesená",J263,0)</f>
        <v>0</v>
      </c>
      <c r="BI263" s="230">
        <f>IF(N263="nulová",J263,0)</f>
        <v>0</v>
      </c>
      <c r="BJ263" s="17" t="s">
        <v>84</v>
      </c>
      <c r="BK263" s="230">
        <f>ROUND(I263*H263,2)</f>
        <v>0</v>
      </c>
      <c r="BL263" s="17" t="s">
        <v>234</v>
      </c>
      <c r="BM263" s="229" t="s">
        <v>478</v>
      </c>
    </row>
    <row r="264" s="2" customFormat="1" ht="24.15" customHeight="1">
      <c r="A264" s="38"/>
      <c r="B264" s="39"/>
      <c r="C264" s="258" t="s">
        <v>479</v>
      </c>
      <c r="D264" s="258" t="s">
        <v>253</v>
      </c>
      <c r="E264" s="259" t="s">
        <v>480</v>
      </c>
      <c r="F264" s="260" t="s">
        <v>481</v>
      </c>
      <c r="G264" s="261" t="s">
        <v>209</v>
      </c>
      <c r="H264" s="262">
        <v>13</v>
      </c>
      <c r="I264" s="263"/>
      <c r="J264" s="264">
        <f>ROUND(I264*H264,2)</f>
        <v>0</v>
      </c>
      <c r="K264" s="260" t="s">
        <v>165</v>
      </c>
      <c r="L264" s="265"/>
      <c r="M264" s="266" t="s">
        <v>1</v>
      </c>
      <c r="N264" s="267" t="s">
        <v>41</v>
      </c>
      <c r="O264" s="91"/>
      <c r="P264" s="227">
        <f>O264*H264</f>
        <v>0</v>
      </c>
      <c r="Q264" s="227">
        <v>0.0014</v>
      </c>
      <c r="R264" s="227">
        <f>Q264*H264</f>
        <v>0.018200000000000001</v>
      </c>
      <c r="S264" s="227">
        <v>0</v>
      </c>
      <c r="T264" s="228">
        <f>S264*H264</f>
        <v>0</v>
      </c>
      <c r="U264" s="38"/>
      <c r="V264" s="38"/>
      <c r="W264" s="38"/>
      <c r="X264" s="38"/>
      <c r="Y264" s="38"/>
      <c r="Z264" s="38"/>
      <c r="AA264" s="38"/>
      <c r="AB264" s="38"/>
      <c r="AC264" s="38"/>
      <c r="AD264" s="38"/>
      <c r="AE264" s="38"/>
      <c r="AR264" s="229" t="s">
        <v>256</v>
      </c>
      <c r="AT264" s="229" t="s">
        <v>253</v>
      </c>
      <c r="AU264" s="229" t="s">
        <v>86</v>
      </c>
      <c r="AY264" s="17" t="s">
        <v>159</v>
      </c>
      <c r="BE264" s="230">
        <f>IF(N264="základní",J264,0)</f>
        <v>0</v>
      </c>
      <c r="BF264" s="230">
        <f>IF(N264="snížená",J264,0)</f>
        <v>0</v>
      </c>
      <c r="BG264" s="230">
        <f>IF(N264="zákl. přenesená",J264,0)</f>
        <v>0</v>
      </c>
      <c r="BH264" s="230">
        <f>IF(N264="sníž. přenesená",J264,0)</f>
        <v>0</v>
      </c>
      <c r="BI264" s="230">
        <f>IF(N264="nulová",J264,0)</f>
        <v>0</v>
      </c>
      <c r="BJ264" s="17" t="s">
        <v>84</v>
      </c>
      <c r="BK264" s="230">
        <f>ROUND(I264*H264,2)</f>
        <v>0</v>
      </c>
      <c r="BL264" s="17" t="s">
        <v>234</v>
      </c>
      <c r="BM264" s="229" t="s">
        <v>482</v>
      </c>
    </row>
    <row r="265" s="2" customFormat="1" ht="37.8" customHeight="1">
      <c r="A265" s="38"/>
      <c r="B265" s="39"/>
      <c r="C265" s="218" t="s">
        <v>483</v>
      </c>
      <c r="D265" s="218" t="s">
        <v>161</v>
      </c>
      <c r="E265" s="219" t="s">
        <v>484</v>
      </c>
      <c r="F265" s="220" t="s">
        <v>485</v>
      </c>
      <c r="G265" s="221" t="s">
        <v>209</v>
      </c>
      <c r="H265" s="222">
        <v>2</v>
      </c>
      <c r="I265" s="223"/>
      <c r="J265" s="224">
        <f>ROUND(I265*H265,2)</f>
        <v>0</v>
      </c>
      <c r="K265" s="220" t="s">
        <v>1</v>
      </c>
      <c r="L265" s="44"/>
      <c r="M265" s="225" t="s">
        <v>1</v>
      </c>
      <c r="N265" s="226" t="s">
        <v>41</v>
      </c>
      <c r="O265" s="91"/>
      <c r="P265" s="227">
        <f>O265*H265</f>
        <v>0</v>
      </c>
      <c r="Q265" s="227">
        <v>0.020119999999999999</v>
      </c>
      <c r="R265" s="227">
        <f>Q265*H265</f>
        <v>0.040239999999999998</v>
      </c>
      <c r="S265" s="227">
        <v>0</v>
      </c>
      <c r="T265" s="228">
        <f>S265*H265</f>
        <v>0</v>
      </c>
      <c r="U265" s="38"/>
      <c r="V265" s="38"/>
      <c r="W265" s="38"/>
      <c r="X265" s="38"/>
      <c r="Y265" s="38"/>
      <c r="Z265" s="38"/>
      <c r="AA265" s="38"/>
      <c r="AB265" s="38"/>
      <c r="AC265" s="38"/>
      <c r="AD265" s="38"/>
      <c r="AE265" s="38"/>
      <c r="AR265" s="229" t="s">
        <v>234</v>
      </c>
      <c r="AT265" s="229" t="s">
        <v>161</v>
      </c>
      <c r="AU265" s="229" t="s">
        <v>86</v>
      </c>
      <c r="AY265" s="17" t="s">
        <v>159</v>
      </c>
      <c r="BE265" s="230">
        <f>IF(N265="základní",J265,0)</f>
        <v>0</v>
      </c>
      <c r="BF265" s="230">
        <f>IF(N265="snížená",J265,0)</f>
        <v>0</v>
      </c>
      <c r="BG265" s="230">
        <f>IF(N265="zákl. přenesená",J265,0)</f>
        <v>0</v>
      </c>
      <c r="BH265" s="230">
        <f>IF(N265="sníž. přenesená",J265,0)</f>
        <v>0</v>
      </c>
      <c r="BI265" s="230">
        <f>IF(N265="nulová",J265,0)</f>
        <v>0</v>
      </c>
      <c r="BJ265" s="17" t="s">
        <v>84</v>
      </c>
      <c r="BK265" s="230">
        <f>ROUND(I265*H265,2)</f>
        <v>0</v>
      </c>
      <c r="BL265" s="17" t="s">
        <v>234</v>
      </c>
      <c r="BM265" s="229" t="s">
        <v>486</v>
      </c>
    </row>
    <row r="266" s="2" customFormat="1">
      <c r="A266" s="38"/>
      <c r="B266" s="39"/>
      <c r="C266" s="40"/>
      <c r="D266" s="233" t="s">
        <v>219</v>
      </c>
      <c r="E266" s="40"/>
      <c r="F266" s="254" t="s">
        <v>487</v>
      </c>
      <c r="G266" s="40"/>
      <c r="H266" s="40"/>
      <c r="I266" s="255"/>
      <c r="J266" s="40"/>
      <c r="K266" s="40"/>
      <c r="L266" s="44"/>
      <c r="M266" s="256"/>
      <c r="N266" s="257"/>
      <c r="O266" s="91"/>
      <c r="P266" s="91"/>
      <c r="Q266" s="91"/>
      <c r="R266" s="91"/>
      <c r="S266" s="91"/>
      <c r="T266" s="92"/>
      <c r="U266" s="38"/>
      <c r="V266" s="38"/>
      <c r="W266" s="38"/>
      <c r="X266" s="38"/>
      <c r="Y266" s="38"/>
      <c r="Z266" s="38"/>
      <c r="AA266" s="38"/>
      <c r="AB266" s="38"/>
      <c r="AC266" s="38"/>
      <c r="AD266" s="38"/>
      <c r="AE266" s="38"/>
      <c r="AT266" s="17" t="s">
        <v>219</v>
      </c>
      <c r="AU266" s="17" t="s">
        <v>86</v>
      </c>
    </row>
    <row r="267" s="2" customFormat="1" ht="37.8" customHeight="1">
      <c r="A267" s="38"/>
      <c r="B267" s="39"/>
      <c r="C267" s="218" t="s">
        <v>488</v>
      </c>
      <c r="D267" s="218" t="s">
        <v>161</v>
      </c>
      <c r="E267" s="219" t="s">
        <v>489</v>
      </c>
      <c r="F267" s="220" t="s">
        <v>490</v>
      </c>
      <c r="G267" s="221" t="s">
        <v>209</v>
      </c>
      <c r="H267" s="222">
        <v>2</v>
      </c>
      <c r="I267" s="223"/>
      <c r="J267" s="224">
        <f>ROUND(I267*H267,2)</f>
        <v>0</v>
      </c>
      <c r="K267" s="220" t="s">
        <v>1</v>
      </c>
      <c r="L267" s="44"/>
      <c r="M267" s="225" t="s">
        <v>1</v>
      </c>
      <c r="N267" s="226" t="s">
        <v>41</v>
      </c>
      <c r="O267" s="91"/>
      <c r="P267" s="227">
        <f>O267*H267</f>
        <v>0</v>
      </c>
      <c r="Q267" s="227">
        <v>0.03058</v>
      </c>
      <c r="R267" s="227">
        <f>Q267*H267</f>
        <v>0.061159999999999999</v>
      </c>
      <c r="S267" s="227">
        <v>0</v>
      </c>
      <c r="T267" s="228">
        <f>S267*H267</f>
        <v>0</v>
      </c>
      <c r="U267" s="38"/>
      <c r="V267" s="38"/>
      <c r="W267" s="38"/>
      <c r="X267" s="38"/>
      <c r="Y267" s="38"/>
      <c r="Z267" s="38"/>
      <c r="AA267" s="38"/>
      <c r="AB267" s="38"/>
      <c r="AC267" s="38"/>
      <c r="AD267" s="38"/>
      <c r="AE267" s="38"/>
      <c r="AR267" s="229" t="s">
        <v>234</v>
      </c>
      <c r="AT267" s="229" t="s">
        <v>161</v>
      </c>
      <c r="AU267" s="229" t="s">
        <v>86</v>
      </c>
      <c r="AY267" s="17" t="s">
        <v>159</v>
      </c>
      <c r="BE267" s="230">
        <f>IF(N267="základní",J267,0)</f>
        <v>0</v>
      </c>
      <c r="BF267" s="230">
        <f>IF(N267="snížená",J267,0)</f>
        <v>0</v>
      </c>
      <c r="BG267" s="230">
        <f>IF(N267="zákl. přenesená",J267,0)</f>
        <v>0</v>
      </c>
      <c r="BH267" s="230">
        <f>IF(N267="sníž. přenesená",J267,0)</f>
        <v>0</v>
      </c>
      <c r="BI267" s="230">
        <f>IF(N267="nulová",J267,0)</f>
        <v>0</v>
      </c>
      <c r="BJ267" s="17" t="s">
        <v>84</v>
      </c>
      <c r="BK267" s="230">
        <f>ROUND(I267*H267,2)</f>
        <v>0</v>
      </c>
      <c r="BL267" s="17" t="s">
        <v>234</v>
      </c>
      <c r="BM267" s="229" t="s">
        <v>491</v>
      </c>
    </row>
    <row r="268" s="2" customFormat="1" ht="37.8" customHeight="1">
      <c r="A268" s="38"/>
      <c r="B268" s="39"/>
      <c r="C268" s="218" t="s">
        <v>492</v>
      </c>
      <c r="D268" s="218" t="s">
        <v>161</v>
      </c>
      <c r="E268" s="219" t="s">
        <v>493</v>
      </c>
      <c r="F268" s="220" t="s">
        <v>494</v>
      </c>
      <c r="G268" s="221" t="s">
        <v>209</v>
      </c>
      <c r="H268" s="222">
        <v>1</v>
      </c>
      <c r="I268" s="223"/>
      <c r="J268" s="224">
        <f>ROUND(I268*H268,2)</f>
        <v>0</v>
      </c>
      <c r="K268" s="220" t="s">
        <v>1</v>
      </c>
      <c r="L268" s="44"/>
      <c r="M268" s="225" t="s">
        <v>1</v>
      </c>
      <c r="N268" s="226" t="s">
        <v>41</v>
      </c>
      <c r="O268" s="91"/>
      <c r="P268" s="227">
        <f>O268*H268</f>
        <v>0</v>
      </c>
      <c r="Q268" s="227">
        <v>0.03058</v>
      </c>
      <c r="R268" s="227">
        <f>Q268*H268</f>
        <v>0.03058</v>
      </c>
      <c r="S268" s="227">
        <v>0</v>
      </c>
      <c r="T268" s="228">
        <f>S268*H268</f>
        <v>0</v>
      </c>
      <c r="U268" s="38"/>
      <c r="V268" s="38"/>
      <c r="W268" s="38"/>
      <c r="X268" s="38"/>
      <c r="Y268" s="38"/>
      <c r="Z268" s="38"/>
      <c r="AA268" s="38"/>
      <c r="AB268" s="38"/>
      <c r="AC268" s="38"/>
      <c r="AD268" s="38"/>
      <c r="AE268" s="38"/>
      <c r="AR268" s="229" t="s">
        <v>234</v>
      </c>
      <c r="AT268" s="229" t="s">
        <v>161</v>
      </c>
      <c r="AU268" s="229" t="s">
        <v>86</v>
      </c>
      <c r="AY268" s="17" t="s">
        <v>159</v>
      </c>
      <c r="BE268" s="230">
        <f>IF(N268="základní",J268,0)</f>
        <v>0</v>
      </c>
      <c r="BF268" s="230">
        <f>IF(N268="snížená",J268,0)</f>
        <v>0</v>
      </c>
      <c r="BG268" s="230">
        <f>IF(N268="zákl. přenesená",J268,0)</f>
        <v>0</v>
      </c>
      <c r="BH268" s="230">
        <f>IF(N268="sníž. přenesená",J268,0)</f>
        <v>0</v>
      </c>
      <c r="BI268" s="230">
        <f>IF(N268="nulová",J268,0)</f>
        <v>0</v>
      </c>
      <c r="BJ268" s="17" t="s">
        <v>84</v>
      </c>
      <c r="BK268" s="230">
        <f>ROUND(I268*H268,2)</f>
        <v>0</v>
      </c>
      <c r="BL268" s="17" t="s">
        <v>234</v>
      </c>
      <c r="BM268" s="229" t="s">
        <v>495</v>
      </c>
    </row>
    <row r="269" s="2" customFormat="1" ht="44.25" customHeight="1">
      <c r="A269" s="38"/>
      <c r="B269" s="39"/>
      <c r="C269" s="218" t="s">
        <v>496</v>
      </c>
      <c r="D269" s="218" t="s">
        <v>161</v>
      </c>
      <c r="E269" s="219" t="s">
        <v>497</v>
      </c>
      <c r="F269" s="220" t="s">
        <v>498</v>
      </c>
      <c r="G269" s="221" t="s">
        <v>209</v>
      </c>
      <c r="H269" s="222">
        <v>1</v>
      </c>
      <c r="I269" s="223"/>
      <c r="J269" s="224">
        <f>ROUND(I269*H269,2)</f>
        <v>0</v>
      </c>
      <c r="K269" s="220" t="s">
        <v>1</v>
      </c>
      <c r="L269" s="44"/>
      <c r="M269" s="225" t="s">
        <v>1</v>
      </c>
      <c r="N269" s="226" t="s">
        <v>41</v>
      </c>
      <c r="O269" s="91"/>
      <c r="P269" s="227">
        <f>O269*H269</f>
        <v>0</v>
      </c>
      <c r="Q269" s="227">
        <v>0.03058</v>
      </c>
      <c r="R269" s="227">
        <f>Q269*H269</f>
        <v>0.03058</v>
      </c>
      <c r="S269" s="227">
        <v>0</v>
      </c>
      <c r="T269" s="228">
        <f>S269*H269</f>
        <v>0</v>
      </c>
      <c r="U269" s="38"/>
      <c r="V269" s="38"/>
      <c r="W269" s="38"/>
      <c r="X269" s="38"/>
      <c r="Y269" s="38"/>
      <c r="Z269" s="38"/>
      <c r="AA269" s="38"/>
      <c r="AB269" s="38"/>
      <c r="AC269" s="38"/>
      <c r="AD269" s="38"/>
      <c r="AE269" s="38"/>
      <c r="AR269" s="229" t="s">
        <v>234</v>
      </c>
      <c r="AT269" s="229" t="s">
        <v>161</v>
      </c>
      <c r="AU269" s="229" t="s">
        <v>86</v>
      </c>
      <c r="AY269" s="17" t="s">
        <v>159</v>
      </c>
      <c r="BE269" s="230">
        <f>IF(N269="základní",J269,0)</f>
        <v>0</v>
      </c>
      <c r="BF269" s="230">
        <f>IF(N269="snížená",J269,0)</f>
        <v>0</v>
      </c>
      <c r="BG269" s="230">
        <f>IF(N269="zákl. přenesená",J269,0)</f>
        <v>0</v>
      </c>
      <c r="BH269" s="230">
        <f>IF(N269="sníž. přenesená",J269,0)</f>
        <v>0</v>
      </c>
      <c r="BI269" s="230">
        <f>IF(N269="nulová",J269,0)</f>
        <v>0</v>
      </c>
      <c r="BJ269" s="17" t="s">
        <v>84</v>
      </c>
      <c r="BK269" s="230">
        <f>ROUND(I269*H269,2)</f>
        <v>0</v>
      </c>
      <c r="BL269" s="17" t="s">
        <v>234</v>
      </c>
      <c r="BM269" s="229" t="s">
        <v>499</v>
      </c>
    </row>
    <row r="270" s="2" customFormat="1" ht="37.8" customHeight="1">
      <c r="A270" s="38"/>
      <c r="B270" s="39"/>
      <c r="C270" s="218" t="s">
        <v>500</v>
      </c>
      <c r="D270" s="218" t="s">
        <v>161</v>
      </c>
      <c r="E270" s="219" t="s">
        <v>501</v>
      </c>
      <c r="F270" s="220" t="s">
        <v>502</v>
      </c>
      <c r="G270" s="221" t="s">
        <v>209</v>
      </c>
      <c r="H270" s="222">
        <v>1</v>
      </c>
      <c r="I270" s="223"/>
      <c r="J270" s="224">
        <f>ROUND(I270*H270,2)</f>
        <v>0</v>
      </c>
      <c r="K270" s="220" t="s">
        <v>1</v>
      </c>
      <c r="L270" s="44"/>
      <c r="M270" s="225" t="s">
        <v>1</v>
      </c>
      <c r="N270" s="226" t="s">
        <v>41</v>
      </c>
      <c r="O270" s="91"/>
      <c r="P270" s="227">
        <f>O270*H270</f>
        <v>0</v>
      </c>
      <c r="Q270" s="227">
        <v>0.03058</v>
      </c>
      <c r="R270" s="227">
        <f>Q270*H270</f>
        <v>0.03058</v>
      </c>
      <c r="S270" s="227">
        <v>0</v>
      </c>
      <c r="T270" s="228">
        <f>S270*H270</f>
        <v>0</v>
      </c>
      <c r="U270" s="38"/>
      <c r="V270" s="38"/>
      <c r="W270" s="38"/>
      <c r="X270" s="38"/>
      <c r="Y270" s="38"/>
      <c r="Z270" s="38"/>
      <c r="AA270" s="38"/>
      <c r="AB270" s="38"/>
      <c r="AC270" s="38"/>
      <c r="AD270" s="38"/>
      <c r="AE270" s="38"/>
      <c r="AR270" s="229" t="s">
        <v>234</v>
      </c>
      <c r="AT270" s="229" t="s">
        <v>161</v>
      </c>
      <c r="AU270" s="229" t="s">
        <v>86</v>
      </c>
      <c r="AY270" s="17" t="s">
        <v>159</v>
      </c>
      <c r="BE270" s="230">
        <f>IF(N270="základní",J270,0)</f>
        <v>0</v>
      </c>
      <c r="BF270" s="230">
        <f>IF(N270="snížená",J270,0)</f>
        <v>0</v>
      </c>
      <c r="BG270" s="230">
        <f>IF(N270="zákl. přenesená",J270,0)</f>
        <v>0</v>
      </c>
      <c r="BH270" s="230">
        <f>IF(N270="sníž. přenesená",J270,0)</f>
        <v>0</v>
      </c>
      <c r="BI270" s="230">
        <f>IF(N270="nulová",J270,0)</f>
        <v>0</v>
      </c>
      <c r="BJ270" s="17" t="s">
        <v>84</v>
      </c>
      <c r="BK270" s="230">
        <f>ROUND(I270*H270,2)</f>
        <v>0</v>
      </c>
      <c r="BL270" s="17" t="s">
        <v>234</v>
      </c>
      <c r="BM270" s="229" t="s">
        <v>503</v>
      </c>
    </row>
    <row r="271" s="2" customFormat="1" ht="44.25" customHeight="1">
      <c r="A271" s="38"/>
      <c r="B271" s="39"/>
      <c r="C271" s="218" t="s">
        <v>504</v>
      </c>
      <c r="D271" s="218" t="s">
        <v>161</v>
      </c>
      <c r="E271" s="219" t="s">
        <v>505</v>
      </c>
      <c r="F271" s="220" t="s">
        <v>506</v>
      </c>
      <c r="G271" s="221" t="s">
        <v>209</v>
      </c>
      <c r="H271" s="222">
        <v>1</v>
      </c>
      <c r="I271" s="223"/>
      <c r="J271" s="224">
        <f>ROUND(I271*H271,2)</f>
        <v>0</v>
      </c>
      <c r="K271" s="220" t="s">
        <v>1</v>
      </c>
      <c r="L271" s="44"/>
      <c r="M271" s="225" t="s">
        <v>1</v>
      </c>
      <c r="N271" s="226" t="s">
        <v>41</v>
      </c>
      <c r="O271" s="91"/>
      <c r="P271" s="227">
        <f>O271*H271</f>
        <v>0</v>
      </c>
      <c r="Q271" s="227">
        <v>0.03058</v>
      </c>
      <c r="R271" s="227">
        <f>Q271*H271</f>
        <v>0.03058</v>
      </c>
      <c r="S271" s="227">
        <v>0</v>
      </c>
      <c r="T271" s="228">
        <f>S271*H271</f>
        <v>0</v>
      </c>
      <c r="U271" s="38"/>
      <c r="V271" s="38"/>
      <c r="W271" s="38"/>
      <c r="X271" s="38"/>
      <c r="Y271" s="38"/>
      <c r="Z271" s="38"/>
      <c r="AA271" s="38"/>
      <c r="AB271" s="38"/>
      <c r="AC271" s="38"/>
      <c r="AD271" s="38"/>
      <c r="AE271" s="38"/>
      <c r="AR271" s="229" t="s">
        <v>234</v>
      </c>
      <c r="AT271" s="229" t="s">
        <v>161</v>
      </c>
      <c r="AU271" s="229" t="s">
        <v>86</v>
      </c>
      <c r="AY271" s="17" t="s">
        <v>159</v>
      </c>
      <c r="BE271" s="230">
        <f>IF(N271="základní",J271,0)</f>
        <v>0</v>
      </c>
      <c r="BF271" s="230">
        <f>IF(N271="snížená",J271,0)</f>
        <v>0</v>
      </c>
      <c r="BG271" s="230">
        <f>IF(N271="zákl. přenesená",J271,0)</f>
        <v>0</v>
      </c>
      <c r="BH271" s="230">
        <f>IF(N271="sníž. přenesená",J271,0)</f>
        <v>0</v>
      </c>
      <c r="BI271" s="230">
        <f>IF(N271="nulová",J271,0)</f>
        <v>0</v>
      </c>
      <c r="BJ271" s="17" t="s">
        <v>84</v>
      </c>
      <c r="BK271" s="230">
        <f>ROUND(I271*H271,2)</f>
        <v>0</v>
      </c>
      <c r="BL271" s="17" t="s">
        <v>234</v>
      </c>
      <c r="BM271" s="229" t="s">
        <v>507</v>
      </c>
    </row>
    <row r="272" s="2" customFormat="1" ht="37.8" customHeight="1">
      <c r="A272" s="38"/>
      <c r="B272" s="39"/>
      <c r="C272" s="218" t="s">
        <v>508</v>
      </c>
      <c r="D272" s="218" t="s">
        <v>161</v>
      </c>
      <c r="E272" s="219" t="s">
        <v>509</v>
      </c>
      <c r="F272" s="220" t="s">
        <v>510</v>
      </c>
      <c r="G272" s="221" t="s">
        <v>209</v>
      </c>
      <c r="H272" s="222">
        <v>1</v>
      </c>
      <c r="I272" s="223"/>
      <c r="J272" s="224">
        <f>ROUND(I272*H272,2)</f>
        <v>0</v>
      </c>
      <c r="K272" s="220" t="s">
        <v>1</v>
      </c>
      <c r="L272" s="44"/>
      <c r="M272" s="225" t="s">
        <v>1</v>
      </c>
      <c r="N272" s="226" t="s">
        <v>41</v>
      </c>
      <c r="O272" s="91"/>
      <c r="P272" s="227">
        <f>O272*H272</f>
        <v>0</v>
      </c>
      <c r="Q272" s="227">
        <v>0.03058</v>
      </c>
      <c r="R272" s="227">
        <f>Q272*H272</f>
        <v>0.03058</v>
      </c>
      <c r="S272" s="227">
        <v>0</v>
      </c>
      <c r="T272" s="228">
        <f>S272*H272</f>
        <v>0</v>
      </c>
      <c r="U272" s="38"/>
      <c r="V272" s="38"/>
      <c r="W272" s="38"/>
      <c r="X272" s="38"/>
      <c r="Y272" s="38"/>
      <c r="Z272" s="38"/>
      <c r="AA272" s="38"/>
      <c r="AB272" s="38"/>
      <c r="AC272" s="38"/>
      <c r="AD272" s="38"/>
      <c r="AE272" s="38"/>
      <c r="AR272" s="229" t="s">
        <v>234</v>
      </c>
      <c r="AT272" s="229" t="s">
        <v>161</v>
      </c>
      <c r="AU272" s="229" t="s">
        <v>86</v>
      </c>
      <c r="AY272" s="17" t="s">
        <v>159</v>
      </c>
      <c r="BE272" s="230">
        <f>IF(N272="základní",J272,0)</f>
        <v>0</v>
      </c>
      <c r="BF272" s="230">
        <f>IF(N272="snížená",J272,0)</f>
        <v>0</v>
      </c>
      <c r="BG272" s="230">
        <f>IF(N272="zákl. přenesená",J272,0)</f>
        <v>0</v>
      </c>
      <c r="BH272" s="230">
        <f>IF(N272="sníž. přenesená",J272,0)</f>
        <v>0</v>
      </c>
      <c r="BI272" s="230">
        <f>IF(N272="nulová",J272,0)</f>
        <v>0</v>
      </c>
      <c r="BJ272" s="17" t="s">
        <v>84</v>
      </c>
      <c r="BK272" s="230">
        <f>ROUND(I272*H272,2)</f>
        <v>0</v>
      </c>
      <c r="BL272" s="17" t="s">
        <v>234</v>
      </c>
      <c r="BM272" s="229" t="s">
        <v>511</v>
      </c>
    </row>
    <row r="273" s="2" customFormat="1" ht="37.8" customHeight="1">
      <c r="A273" s="38"/>
      <c r="B273" s="39"/>
      <c r="C273" s="218" t="s">
        <v>512</v>
      </c>
      <c r="D273" s="218" t="s">
        <v>161</v>
      </c>
      <c r="E273" s="219" t="s">
        <v>513</v>
      </c>
      <c r="F273" s="220" t="s">
        <v>514</v>
      </c>
      <c r="G273" s="221" t="s">
        <v>209</v>
      </c>
      <c r="H273" s="222">
        <v>1</v>
      </c>
      <c r="I273" s="223"/>
      <c r="J273" s="224">
        <f>ROUND(I273*H273,2)</f>
        <v>0</v>
      </c>
      <c r="K273" s="220" t="s">
        <v>1</v>
      </c>
      <c r="L273" s="44"/>
      <c r="M273" s="225" t="s">
        <v>1</v>
      </c>
      <c r="N273" s="226" t="s">
        <v>41</v>
      </c>
      <c r="O273" s="91"/>
      <c r="P273" s="227">
        <f>O273*H273</f>
        <v>0</v>
      </c>
      <c r="Q273" s="227">
        <v>0.03058</v>
      </c>
      <c r="R273" s="227">
        <f>Q273*H273</f>
        <v>0.03058</v>
      </c>
      <c r="S273" s="227">
        <v>0</v>
      </c>
      <c r="T273" s="228">
        <f>S273*H273</f>
        <v>0</v>
      </c>
      <c r="U273" s="38"/>
      <c r="V273" s="38"/>
      <c r="W273" s="38"/>
      <c r="X273" s="38"/>
      <c r="Y273" s="38"/>
      <c r="Z273" s="38"/>
      <c r="AA273" s="38"/>
      <c r="AB273" s="38"/>
      <c r="AC273" s="38"/>
      <c r="AD273" s="38"/>
      <c r="AE273" s="38"/>
      <c r="AR273" s="229" t="s">
        <v>234</v>
      </c>
      <c r="AT273" s="229" t="s">
        <v>161</v>
      </c>
      <c r="AU273" s="229" t="s">
        <v>86</v>
      </c>
      <c r="AY273" s="17" t="s">
        <v>159</v>
      </c>
      <c r="BE273" s="230">
        <f>IF(N273="základní",J273,0)</f>
        <v>0</v>
      </c>
      <c r="BF273" s="230">
        <f>IF(N273="snížená",J273,0)</f>
        <v>0</v>
      </c>
      <c r="BG273" s="230">
        <f>IF(N273="zákl. přenesená",J273,0)</f>
        <v>0</v>
      </c>
      <c r="BH273" s="230">
        <f>IF(N273="sníž. přenesená",J273,0)</f>
        <v>0</v>
      </c>
      <c r="BI273" s="230">
        <f>IF(N273="nulová",J273,0)</f>
        <v>0</v>
      </c>
      <c r="BJ273" s="17" t="s">
        <v>84</v>
      </c>
      <c r="BK273" s="230">
        <f>ROUND(I273*H273,2)</f>
        <v>0</v>
      </c>
      <c r="BL273" s="17" t="s">
        <v>234</v>
      </c>
      <c r="BM273" s="229" t="s">
        <v>515</v>
      </c>
    </row>
    <row r="274" s="2" customFormat="1" ht="37.8" customHeight="1">
      <c r="A274" s="38"/>
      <c r="B274" s="39"/>
      <c r="C274" s="218" t="s">
        <v>516</v>
      </c>
      <c r="D274" s="218" t="s">
        <v>161</v>
      </c>
      <c r="E274" s="219" t="s">
        <v>517</v>
      </c>
      <c r="F274" s="220" t="s">
        <v>518</v>
      </c>
      <c r="G274" s="221" t="s">
        <v>209</v>
      </c>
      <c r="H274" s="222">
        <v>1</v>
      </c>
      <c r="I274" s="223"/>
      <c r="J274" s="224">
        <f>ROUND(I274*H274,2)</f>
        <v>0</v>
      </c>
      <c r="K274" s="220" t="s">
        <v>1</v>
      </c>
      <c r="L274" s="44"/>
      <c r="M274" s="225" t="s">
        <v>1</v>
      </c>
      <c r="N274" s="226" t="s">
        <v>41</v>
      </c>
      <c r="O274" s="91"/>
      <c r="P274" s="227">
        <f>O274*H274</f>
        <v>0</v>
      </c>
      <c r="Q274" s="227">
        <v>0.03058</v>
      </c>
      <c r="R274" s="227">
        <f>Q274*H274</f>
        <v>0.03058</v>
      </c>
      <c r="S274" s="227">
        <v>0</v>
      </c>
      <c r="T274" s="228">
        <f>S274*H274</f>
        <v>0</v>
      </c>
      <c r="U274" s="38"/>
      <c r="V274" s="38"/>
      <c r="W274" s="38"/>
      <c r="X274" s="38"/>
      <c r="Y274" s="38"/>
      <c r="Z274" s="38"/>
      <c r="AA274" s="38"/>
      <c r="AB274" s="38"/>
      <c r="AC274" s="38"/>
      <c r="AD274" s="38"/>
      <c r="AE274" s="38"/>
      <c r="AR274" s="229" t="s">
        <v>234</v>
      </c>
      <c r="AT274" s="229" t="s">
        <v>161</v>
      </c>
      <c r="AU274" s="229" t="s">
        <v>86</v>
      </c>
      <c r="AY274" s="17" t="s">
        <v>159</v>
      </c>
      <c r="BE274" s="230">
        <f>IF(N274="základní",J274,0)</f>
        <v>0</v>
      </c>
      <c r="BF274" s="230">
        <f>IF(N274="snížená",J274,0)</f>
        <v>0</v>
      </c>
      <c r="BG274" s="230">
        <f>IF(N274="zákl. přenesená",J274,0)</f>
        <v>0</v>
      </c>
      <c r="BH274" s="230">
        <f>IF(N274="sníž. přenesená",J274,0)</f>
        <v>0</v>
      </c>
      <c r="BI274" s="230">
        <f>IF(N274="nulová",J274,0)</f>
        <v>0</v>
      </c>
      <c r="BJ274" s="17" t="s">
        <v>84</v>
      </c>
      <c r="BK274" s="230">
        <f>ROUND(I274*H274,2)</f>
        <v>0</v>
      </c>
      <c r="BL274" s="17" t="s">
        <v>234</v>
      </c>
      <c r="BM274" s="229" t="s">
        <v>519</v>
      </c>
    </row>
    <row r="275" s="2" customFormat="1" ht="37.8" customHeight="1">
      <c r="A275" s="38"/>
      <c r="B275" s="39"/>
      <c r="C275" s="218" t="s">
        <v>520</v>
      </c>
      <c r="D275" s="218" t="s">
        <v>161</v>
      </c>
      <c r="E275" s="219" t="s">
        <v>521</v>
      </c>
      <c r="F275" s="220" t="s">
        <v>522</v>
      </c>
      <c r="G275" s="221" t="s">
        <v>209</v>
      </c>
      <c r="H275" s="222">
        <v>1</v>
      </c>
      <c r="I275" s="223"/>
      <c r="J275" s="224">
        <f>ROUND(I275*H275,2)</f>
        <v>0</v>
      </c>
      <c r="K275" s="220" t="s">
        <v>1</v>
      </c>
      <c r="L275" s="44"/>
      <c r="M275" s="225" t="s">
        <v>1</v>
      </c>
      <c r="N275" s="226" t="s">
        <v>41</v>
      </c>
      <c r="O275" s="91"/>
      <c r="P275" s="227">
        <f>O275*H275</f>
        <v>0</v>
      </c>
      <c r="Q275" s="227">
        <v>0.03058</v>
      </c>
      <c r="R275" s="227">
        <f>Q275*H275</f>
        <v>0.03058</v>
      </c>
      <c r="S275" s="227">
        <v>0</v>
      </c>
      <c r="T275" s="228">
        <f>S275*H275</f>
        <v>0</v>
      </c>
      <c r="U275" s="38"/>
      <c r="V275" s="38"/>
      <c r="W275" s="38"/>
      <c r="X275" s="38"/>
      <c r="Y275" s="38"/>
      <c r="Z275" s="38"/>
      <c r="AA275" s="38"/>
      <c r="AB275" s="38"/>
      <c r="AC275" s="38"/>
      <c r="AD275" s="38"/>
      <c r="AE275" s="38"/>
      <c r="AR275" s="229" t="s">
        <v>234</v>
      </c>
      <c r="AT275" s="229" t="s">
        <v>161</v>
      </c>
      <c r="AU275" s="229" t="s">
        <v>86</v>
      </c>
      <c r="AY275" s="17" t="s">
        <v>159</v>
      </c>
      <c r="BE275" s="230">
        <f>IF(N275="základní",J275,0)</f>
        <v>0</v>
      </c>
      <c r="BF275" s="230">
        <f>IF(N275="snížená",J275,0)</f>
        <v>0</v>
      </c>
      <c r="BG275" s="230">
        <f>IF(N275="zákl. přenesená",J275,0)</f>
        <v>0</v>
      </c>
      <c r="BH275" s="230">
        <f>IF(N275="sníž. přenesená",J275,0)</f>
        <v>0</v>
      </c>
      <c r="BI275" s="230">
        <f>IF(N275="nulová",J275,0)</f>
        <v>0</v>
      </c>
      <c r="BJ275" s="17" t="s">
        <v>84</v>
      </c>
      <c r="BK275" s="230">
        <f>ROUND(I275*H275,2)</f>
        <v>0</v>
      </c>
      <c r="BL275" s="17" t="s">
        <v>234</v>
      </c>
      <c r="BM275" s="229" t="s">
        <v>523</v>
      </c>
    </row>
    <row r="276" s="2" customFormat="1" ht="33" customHeight="1">
      <c r="A276" s="38"/>
      <c r="B276" s="39"/>
      <c r="C276" s="218" t="s">
        <v>524</v>
      </c>
      <c r="D276" s="218" t="s">
        <v>161</v>
      </c>
      <c r="E276" s="219" t="s">
        <v>525</v>
      </c>
      <c r="F276" s="220" t="s">
        <v>526</v>
      </c>
      <c r="G276" s="221" t="s">
        <v>209</v>
      </c>
      <c r="H276" s="222">
        <v>1</v>
      </c>
      <c r="I276" s="223"/>
      <c r="J276" s="224">
        <f>ROUND(I276*H276,2)</f>
        <v>0</v>
      </c>
      <c r="K276" s="220" t="s">
        <v>1</v>
      </c>
      <c r="L276" s="44"/>
      <c r="M276" s="225" t="s">
        <v>1</v>
      </c>
      <c r="N276" s="226" t="s">
        <v>41</v>
      </c>
      <c r="O276" s="91"/>
      <c r="P276" s="227">
        <f>O276*H276</f>
        <v>0</v>
      </c>
      <c r="Q276" s="227">
        <v>0.03058</v>
      </c>
      <c r="R276" s="227">
        <f>Q276*H276</f>
        <v>0.03058</v>
      </c>
      <c r="S276" s="227">
        <v>0</v>
      </c>
      <c r="T276" s="228">
        <f>S276*H276</f>
        <v>0</v>
      </c>
      <c r="U276" s="38"/>
      <c r="V276" s="38"/>
      <c r="W276" s="38"/>
      <c r="X276" s="38"/>
      <c r="Y276" s="38"/>
      <c r="Z276" s="38"/>
      <c r="AA276" s="38"/>
      <c r="AB276" s="38"/>
      <c r="AC276" s="38"/>
      <c r="AD276" s="38"/>
      <c r="AE276" s="38"/>
      <c r="AR276" s="229" t="s">
        <v>234</v>
      </c>
      <c r="AT276" s="229" t="s">
        <v>161</v>
      </c>
      <c r="AU276" s="229" t="s">
        <v>86</v>
      </c>
      <c r="AY276" s="17" t="s">
        <v>159</v>
      </c>
      <c r="BE276" s="230">
        <f>IF(N276="základní",J276,0)</f>
        <v>0</v>
      </c>
      <c r="BF276" s="230">
        <f>IF(N276="snížená",J276,0)</f>
        <v>0</v>
      </c>
      <c r="BG276" s="230">
        <f>IF(N276="zákl. přenesená",J276,0)</f>
        <v>0</v>
      </c>
      <c r="BH276" s="230">
        <f>IF(N276="sníž. přenesená",J276,0)</f>
        <v>0</v>
      </c>
      <c r="BI276" s="230">
        <f>IF(N276="nulová",J276,0)</f>
        <v>0</v>
      </c>
      <c r="BJ276" s="17" t="s">
        <v>84</v>
      </c>
      <c r="BK276" s="230">
        <f>ROUND(I276*H276,2)</f>
        <v>0</v>
      </c>
      <c r="BL276" s="17" t="s">
        <v>234</v>
      </c>
      <c r="BM276" s="229" t="s">
        <v>527</v>
      </c>
    </row>
    <row r="277" s="2" customFormat="1" ht="33" customHeight="1">
      <c r="A277" s="38"/>
      <c r="B277" s="39"/>
      <c r="C277" s="218" t="s">
        <v>528</v>
      </c>
      <c r="D277" s="218" t="s">
        <v>161</v>
      </c>
      <c r="E277" s="219" t="s">
        <v>529</v>
      </c>
      <c r="F277" s="220" t="s">
        <v>530</v>
      </c>
      <c r="G277" s="221" t="s">
        <v>209</v>
      </c>
      <c r="H277" s="222">
        <v>1</v>
      </c>
      <c r="I277" s="223"/>
      <c r="J277" s="224">
        <f>ROUND(I277*H277,2)</f>
        <v>0</v>
      </c>
      <c r="K277" s="220" t="s">
        <v>1</v>
      </c>
      <c r="L277" s="44"/>
      <c r="M277" s="225" t="s">
        <v>1</v>
      </c>
      <c r="N277" s="226" t="s">
        <v>41</v>
      </c>
      <c r="O277" s="91"/>
      <c r="P277" s="227">
        <f>O277*H277</f>
        <v>0</v>
      </c>
      <c r="Q277" s="227">
        <v>0.03058</v>
      </c>
      <c r="R277" s="227">
        <f>Q277*H277</f>
        <v>0.03058</v>
      </c>
      <c r="S277" s="227">
        <v>0</v>
      </c>
      <c r="T277" s="228">
        <f>S277*H277</f>
        <v>0</v>
      </c>
      <c r="U277" s="38"/>
      <c r="V277" s="38"/>
      <c r="W277" s="38"/>
      <c r="X277" s="38"/>
      <c r="Y277" s="38"/>
      <c r="Z277" s="38"/>
      <c r="AA277" s="38"/>
      <c r="AB277" s="38"/>
      <c r="AC277" s="38"/>
      <c r="AD277" s="38"/>
      <c r="AE277" s="38"/>
      <c r="AR277" s="229" t="s">
        <v>234</v>
      </c>
      <c r="AT277" s="229" t="s">
        <v>161</v>
      </c>
      <c r="AU277" s="229" t="s">
        <v>86</v>
      </c>
      <c r="AY277" s="17" t="s">
        <v>159</v>
      </c>
      <c r="BE277" s="230">
        <f>IF(N277="základní",J277,0)</f>
        <v>0</v>
      </c>
      <c r="BF277" s="230">
        <f>IF(N277="snížená",J277,0)</f>
        <v>0</v>
      </c>
      <c r="BG277" s="230">
        <f>IF(N277="zákl. přenesená",J277,0)</f>
        <v>0</v>
      </c>
      <c r="BH277" s="230">
        <f>IF(N277="sníž. přenesená",J277,0)</f>
        <v>0</v>
      </c>
      <c r="BI277" s="230">
        <f>IF(N277="nulová",J277,0)</f>
        <v>0</v>
      </c>
      <c r="BJ277" s="17" t="s">
        <v>84</v>
      </c>
      <c r="BK277" s="230">
        <f>ROUND(I277*H277,2)</f>
        <v>0</v>
      </c>
      <c r="BL277" s="17" t="s">
        <v>234</v>
      </c>
      <c r="BM277" s="229" t="s">
        <v>531</v>
      </c>
    </row>
    <row r="278" s="2" customFormat="1" ht="37.8" customHeight="1">
      <c r="A278" s="38"/>
      <c r="B278" s="39"/>
      <c r="C278" s="218" t="s">
        <v>532</v>
      </c>
      <c r="D278" s="218" t="s">
        <v>161</v>
      </c>
      <c r="E278" s="219" t="s">
        <v>533</v>
      </c>
      <c r="F278" s="220" t="s">
        <v>534</v>
      </c>
      <c r="G278" s="221" t="s">
        <v>209</v>
      </c>
      <c r="H278" s="222">
        <v>1</v>
      </c>
      <c r="I278" s="223"/>
      <c r="J278" s="224">
        <f>ROUND(I278*H278,2)</f>
        <v>0</v>
      </c>
      <c r="K278" s="220" t="s">
        <v>1</v>
      </c>
      <c r="L278" s="44"/>
      <c r="M278" s="225" t="s">
        <v>1</v>
      </c>
      <c r="N278" s="226" t="s">
        <v>41</v>
      </c>
      <c r="O278" s="91"/>
      <c r="P278" s="227">
        <f>O278*H278</f>
        <v>0</v>
      </c>
      <c r="Q278" s="227">
        <v>0.03058</v>
      </c>
      <c r="R278" s="227">
        <f>Q278*H278</f>
        <v>0.03058</v>
      </c>
      <c r="S278" s="227">
        <v>0</v>
      </c>
      <c r="T278" s="228">
        <f>S278*H278</f>
        <v>0</v>
      </c>
      <c r="U278" s="38"/>
      <c r="V278" s="38"/>
      <c r="W278" s="38"/>
      <c r="X278" s="38"/>
      <c r="Y278" s="38"/>
      <c r="Z278" s="38"/>
      <c r="AA278" s="38"/>
      <c r="AB278" s="38"/>
      <c r="AC278" s="38"/>
      <c r="AD278" s="38"/>
      <c r="AE278" s="38"/>
      <c r="AR278" s="229" t="s">
        <v>234</v>
      </c>
      <c r="AT278" s="229" t="s">
        <v>161</v>
      </c>
      <c r="AU278" s="229" t="s">
        <v>86</v>
      </c>
      <c r="AY278" s="17" t="s">
        <v>159</v>
      </c>
      <c r="BE278" s="230">
        <f>IF(N278="základní",J278,0)</f>
        <v>0</v>
      </c>
      <c r="BF278" s="230">
        <f>IF(N278="snížená",J278,0)</f>
        <v>0</v>
      </c>
      <c r="BG278" s="230">
        <f>IF(N278="zákl. přenesená",J278,0)</f>
        <v>0</v>
      </c>
      <c r="BH278" s="230">
        <f>IF(N278="sníž. přenesená",J278,0)</f>
        <v>0</v>
      </c>
      <c r="BI278" s="230">
        <f>IF(N278="nulová",J278,0)</f>
        <v>0</v>
      </c>
      <c r="BJ278" s="17" t="s">
        <v>84</v>
      </c>
      <c r="BK278" s="230">
        <f>ROUND(I278*H278,2)</f>
        <v>0</v>
      </c>
      <c r="BL278" s="17" t="s">
        <v>234</v>
      </c>
      <c r="BM278" s="229" t="s">
        <v>535</v>
      </c>
    </row>
    <row r="279" s="2" customFormat="1" ht="37.8" customHeight="1">
      <c r="A279" s="38"/>
      <c r="B279" s="39"/>
      <c r="C279" s="218" t="s">
        <v>536</v>
      </c>
      <c r="D279" s="218" t="s">
        <v>161</v>
      </c>
      <c r="E279" s="219" t="s">
        <v>537</v>
      </c>
      <c r="F279" s="220" t="s">
        <v>538</v>
      </c>
      <c r="G279" s="221" t="s">
        <v>209</v>
      </c>
      <c r="H279" s="222">
        <v>1</v>
      </c>
      <c r="I279" s="223"/>
      <c r="J279" s="224">
        <f>ROUND(I279*H279,2)</f>
        <v>0</v>
      </c>
      <c r="K279" s="220" t="s">
        <v>1</v>
      </c>
      <c r="L279" s="44"/>
      <c r="M279" s="225" t="s">
        <v>1</v>
      </c>
      <c r="N279" s="226" t="s">
        <v>41</v>
      </c>
      <c r="O279" s="91"/>
      <c r="P279" s="227">
        <f>O279*H279</f>
        <v>0</v>
      </c>
      <c r="Q279" s="227">
        <v>0.03058</v>
      </c>
      <c r="R279" s="227">
        <f>Q279*H279</f>
        <v>0.03058</v>
      </c>
      <c r="S279" s="227">
        <v>0</v>
      </c>
      <c r="T279" s="228">
        <f>S279*H279</f>
        <v>0</v>
      </c>
      <c r="U279" s="38"/>
      <c r="V279" s="38"/>
      <c r="W279" s="38"/>
      <c r="X279" s="38"/>
      <c r="Y279" s="38"/>
      <c r="Z279" s="38"/>
      <c r="AA279" s="38"/>
      <c r="AB279" s="38"/>
      <c r="AC279" s="38"/>
      <c r="AD279" s="38"/>
      <c r="AE279" s="38"/>
      <c r="AR279" s="229" t="s">
        <v>234</v>
      </c>
      <c r="AT279" s="229" t="s">
        <v>161</v>
      </c>
      <c r="AU279" s="229" t="s">
        <v>86</v>
      </c>
      <c r="AY279" s="17" t="s">
        <v>159</v>
      </c>
      <c r="BE279" s="230">
        <f>IF(N279="základní",J279,0)</f>
        <v>0</v>
      </c>
      <c r="BF279" s="230">
        <f>IF(N279="snížená",J279,0)</f>
        <v>0</v>
      </c>
      <c r="BG279" s="230">
        <f>IF(N279="zákl. přenesená",J279,0)</f>
        <v>0</v>
      </c>
      <c r="BH279" s="230">
        <f>IF(N279="sníž. přenesená",J279,0)</f>
        <v>0</v>
      </c>
      <c r="BI279" s="230">
        <f>IF(N279="nulová",J279,0)</f>
        <v>0</v>
      </c>
      <c r="BJ279" s="17" t="s">
        <v>84</v>
      </c>
      <c r="BK279" s="230">
        <f>ROUND(I279*H279,2)</f>
        <v>0</v>
      </c>
      <c r="BL279" s="17" t="s">
        <v>234</v>
      </c>
      <c r="BM279" s="229" t="s">
        <v>539</v>
      </c>
    </row>
    <row r="280" s="2" customFormat="1" ht="33" customHeight="1">
      <c r="A280" s="38"/>
      <c r="B280" s="39"/>
      <c r="C280" s="218" t="s">
        <v>540</v>
      </c>
      <c r="D280" s="218" t="s">
        <v>161</v>
      </c>
      <c r="E280" s="219" t="s">
        <v>541</v>
      </c>
      <c r="F280" s="220" t="s">
        <v>542</v>
      </c>
      <c r="G280" s="221" t="s">
        <v>209</v>
      </c>
      <c r="H280" s="222">
        <v>1</v>
      </c>
      <c r="I280" s="223"/>
      <c r="J280" s="224">
        <f>ROUND(I280*H280,2)</f>
        <v>0</v>
      </c>
      <c r="K280" s="220" t="s">
        <v>1</v>
      </c>
      <c r="L280" s="44"/>
      <c r="M280" s="225" t="s">
        <v>1</v>
      </c>
      <c r="N280" s="226" t="s">
        <v>41</v>
      </c>
      <c r="O280" s="91"/>
      <c r="P280" s="227">
        <f>O280*H280</f>
        <v>0</v>
      </c>
      <c r="Q280" s="227">
        <v>0.03058</v>
      </c>
      <c r="R280" s="227">
        <f>Q280*H280</f>
        <v>0.03058</v>
      </c>
      <c r="S280" s="227">
        <v>0</v>
      </c>
      <c r="T280" s="228">
        <f>S280*H280</f>
        <v>0</v>
      </c>
      <c r="U280" s="38"/>
      <c r="V280" s="38"/>
      <c r="W280" s="38"/>
      <c r="X280" s="38"/>
      <c r="Y280" s="38"/>
      <c r="Z280" s="38"/>
      <c r="AA280" s="38"/>
      <c r="AB280" s="38"/>
      <c r="AC280" s="38"/>
      <c r="AD280" s="38"/>
      <c r="AE280" s="38"/>
      <c r="AR280" s="229" t="s">
        <v>234</v>
      </c>
      <c r="AT280" s="229" t="s">
        <v>161</v>
      </c>
      <c r="AU280" s="229" t="s">
        <v>86</v>
      </c>
      <c r="AY280" s="17" t="s">
        <v>159</v>
      </c>
      <c r="BE280" s="230">
        <f>IF(N280="základní",J280,0)</f>
        <v>0</v>
      </c>
      <c r="BF280" s="230">
        <f>IF(N280="snížená",J280,0)</f>
        <v>0</v>
      </c>
      <c r="BG280" s="230">
        <f>IF(N280="zákl. přenesená",J280,0)</f>
        <v>0</v>
      </c>
      <c r="BH280" s="230">
        <f>IF(N280="sníž. přenesená",J280,0)</f>
        <v>0</v>
      </c>
      <c r="BI280" s="230">
        <f>IF(N280="nulová",J280,0)</f>
        <v>0</v>
      </c>
      <c r="BJ280" s="17" t="s">
        <v>84</v>
      </c>
      <c r="BK280" s="230">
        <f>ROUND(I280*H280,2)</f>
        <v>0</v>
      </c>
      <c r="BL280" s="17" t="s">
        <v>234</v>
      </c>
      <c r="BM280" s="229" t="s">
        <v>543</v>
      </c>
    </row>
    <row r="281" s="2" customFormat="1" ht="33" customHeight="1">
      <c r="A281" s="38"/>
      <c r="B281" s="39"/>
      <c r="C281" s="218" t="s">
        <v>544</v>
      </c>
      <c r="D281" s="218" t="s">
        <v>161</v>
      </c>
      <c r="E281" s="219" t="s">
        <v>545</v>
      </c>
      <c r="F281" s="220" t="s">
        <v>546</v>
      </c>
      <c r="G281" s="221" t="s">
        <v>209</v>
      </c>
      <c r="H281" s="222">
        <v>1</v>
      </c>
      <c r="I281" s="223"/>
      <c r="J281" s="224">
        <f>ROUND(I281*H281,2)</f>
        <v>0</v>
      </c>
      <c r="K281" s="220" t="s">
        <v>1</v>
      </c>
      <c r="L281" s="44"/>
      <c r="M281" s="225" t="s">
        <v>1</v>
      </c>
      <c r="N281" s="226" t="s">
        <v>41</v>
      </c>
      <c r="O281" s="91"/>
      <c r="P281" s="227">
        <f>O281*H281</f>
        <v>0</v>
      </c>
      <c r="Q281" s="227">
        <v>0.03058</v>
      </c>
      <c r="R281" s="227">
        <f>Q281*H281</f>
        <v>0.03058</v>
      </c>
      <c r="S281" s="227">
        <v>0</v>
      </c>
      <c r="T281" s="228">
        <f>S281*H281</f>
        <v>0</v>
      </c>
      <c r="U281" s="38"/>
      <c r="V281" s="38"/>
      <c r="W281" s="38"/>
      <c r="X281" s="38"/>
      <c r="Y281" s="38"/>
      <c r="Z281" s="38"/>
      <c r="AA281" s="38"/>
      <c r="AB281" s="38"/>
      <c r="AC281" s="38"/>
      <c r="AD281" s="38"/>
      <c r="AE281" s="38"/>
      <c r="AR281" s="229" t="s">
        <v>234</v>
      </c>
      <c r="AT281" s="229" t="s">
        <v>161</v>
      </c>
      <c r="AU281" s="229" t="s">
        <v>86</v>
      </c>
      <c r="AY281" s="17" t="s">
        <v>159</v>
      </c>
      <c r="BE281" s="230">
        <f>IF(N281="základní",J281,0)</f>
        <v>0</v>
      </c>
      <c r="BF281" s="230">
        <f>IF(N281="snížená",J281,0)</f>
        <v>0</v>
      </c>
      <c r="BG281" s="230">
        <f>IF(N281="zákl. přenesená",J281,0)</f>
        <v>0</v>
      </c>
      <c r="BH281" s="230">
        <f>IF(N281="sníž. přenesená",J281,0)</f>
        <v>0</v>
      </c>
      <c r="BI281" s="230">
        <f>IF(N281="nulová",J281,0)</f>
        <v>0</v>
      </c>
      <c r="BJ281" s="17" t="s">
        <v>84</v>
      </c>
      <c r="BK281" s="230">
        <f>ROUND(I281*H281,2)</f>
        <v>0</v>
      </c>
      <c r="BL281" s="17" t="s">
        <v>234</v>
      </c>
      <c r="BM281" s="229" t="s">
        <v>547</v>
      </c>
    </row>
    <row r="282" s="2" customFormat="1" ht="33" customHeight="1">
      <c r="A282" s="38"/>
      <c r="B282" s="39"/>
      <c r="C282" s="218" t="s">
        <v>548</v>
      </c>
      <c r="D282" s="218" t="s">
        <v>161</v>
      </c>
      <c r="E282" s="219" t="s">
        <v>549</v>
      </c>
      <c r="F282" s="220" t="s">
        <v>550</v>
      </c>
      <c r="G282" s="221" t="s">
        <v>209</v>
      </c>
      <c r="H282" s="222">
        <v>1</v>
      </c>
      <c r="I282" s="223"/>
      <c r="J282" s="224">
        <f>ROUND(I282*H282,2)</f>
        <v>0</v>
      </c>
      <c r="K282" s="220" t="s">
        <v>1</v>
      </c>
      <c r="L282" s="44"/>
      <c r="M282" s="225" t="s">
        <v>1</v>
      </c>
      <c r="N282" s="226" t="s">
        <v>41</v>
      </c>
      <c r="O282" s="91"/>
      <c r="P282" s="227">
        <f>O282*H282</f>
        <v>0</v>
      </c>
      <c r="Q282" s="227">
        <v>0.03058</v>
      </c>
      <c r="R282" s="227">
        <f>Q282*H282</f>
        <v>0.03058</v>
      </c>
      <c r="S282" s="227">
        <v>0</v>
      </c>
      <c r="T282" s="228">
        <f>S282*H282</f>
        <v>0</v>
      </c>
      <c r="U282" s="38"/>
      <c r="V282" s="38"/>
      <c r="W282" s="38"/>
      <c r="X282" s="38"/>
      <c r="Y282" s="38"/>
      <c r="Z282" s="38"/>
      <c r="AA282" s="38"/>
      <c r="AB282" s="38"/>
      <c r="AC282" s="38"/>
      <c r="AD282" s="38"/>
      <c r="AE282" s="38"/>
      <c r="AR282" s="229" t="s">
        <v>234</v>
      </c>
      <c r="AT282" s="229" t="s">
        <v>161</v>
      </c>
      <c r="AU282" s="229" t="s">
        <v>86</v>
      </c>
      <c r="AY282" s="17" t="s">
        <v>159</v>
      </c>
      <c r="BE282" s="230">
        <f>IF(N282="základní",J282,0)</f>
        <v>0</v>
      </c>
      <c r="BF282" s="230">
        <f>IF(N282="snížená",J282,0)</f>
        <v>0</v>
      </c>
      <c r="BG282" s="230">
        <f>IF(N282="zákl. přenesená",J282,0)</f>
        <v>0</v>
      </c>
      <c r="BH282" s="230">
        <f>IF(N282="sníž. přenesená",J282,0)</f>
        <v>0</v>
      </c>
      <c r="BI282" s="230">
        <f>IF(N282="nulová",J282,0)</f>
        <v>0</v>
      </c>
      <c r="BJ282" s="17" t="s">
        <v>84</v>
      </c>
      <c r="BK282" s="230">
        <f>ROUND(I282*H282,2)</f>
        <v>0</v>
      </c>
      <c r="BL282" s="17" t="s">
        <v>234</v>
      </c>
      <c r="BM282" s="229" t="s">
        <v>551</v>
      </c>
    </row>
    <row r="283" s="2" customFormat="1" ht="33" customHeight="1">
      <c r="A283" s="38"/>
      <c r="B283" s="39"/>
      <c r="C283" s="218" t="s">
        <v>552</v>
      </c>
      <c r="D283" s="218" t="s">
        <v>161</v>
      </c>
      <c r="E283" s="219" t="s">
        <v>553</v>
      </c>
      <c r="F283" s="220" t="s">
        <v>554</v>
      </c>
      <c r="G283" s="221" t="s">
        <v>209</v>
      </c>
      <c r="H283" s="222">
        <v>1</v>
      </c>
      <c r="I283" s="223"/>
      <c r="J283" s="224">
        <f>ROUND(I283*H283,2)</f>
        <v>0</v>
      </c>
      <c r="K283" s="220" t="s">
        <v>1</v>
      </c>
      <c r="L283" s="44"/>
      <c r="M283" s="225" t="s">
        <v>1</v>
      </c>
      <c r="N283" s="226" t="s">
        <v>41</v>
      </c>
      <c r="O283" s="91"/>
      <c r="P283" s="227">
        <f>O283*H283</f>
        <v>0</v>
      </c>
      <c r="Q283" s="227">
        <v>0.03058</v>
      </c>
      <c r="R283" s="227">
        <f>Q283*H283</f>
        <v>0.03058</v>
      </c>
      <c r="S283" s="227">
        <v>0</v>
      </c>
      <c r="T283" s="228">
        <f>S283*H283</f>
        <v>0</v>
      </c>
      <c r="U283" s="38"/>
      <c r="V283" s="38"/>
      <c r="W283" s="38"/>
      <c r="X283" s="38"/>
      <c r="Y283" s="38"/>
      <c r="Z283" s="38"/>
      <c r="AA283" s="38"/>
      <c r="AB283" s="38"/>
      <c r="AC283" s="38"/>
      <c r="AD283" s="38"/>
      <c r="AE283" s="38"/>
      <c r="AR283" s="229" t="s">
        <v>234</v>
      </c>
      <c r="AT283" s="229" t="s">
        <v>161</v>
      </c>
      <c r="AU283" s="229" t="s">
        <v>86</v>
      </c>
      <c r="AY283" s="17" t="s">
        <v>159</v>
      </c>
      <c r="BE283" s="230">
        <f>IF(N283="základní",J283,0)</f>
        <v>0</v>
      </c>
      <c r="BF283" s="230">
        <f>IF(N283="snížená",J283,0)</f>
        <v>0</v>
      </c>
      <c r="BG283" s="230">
        <f>IF(N283="zákl. přenesená",J283,0)</f>
        <v>0</v>
      </c>
      <c r="BH283" s="230">
        <f>IF(N283="sníž. přenesená",J283,0)</f>
        <v>0</v>
      </c>
      <c r="BI283" s="230">
        <f>IF(N283="nulová",J283,0)</f>
        <v>0</v>
      </c>
      <c r="BJ283" s="17" t="s">
        <v>84</v>
      </c>
      <c r="BK283" s="230">
        <f>ROUND(I283*H283,2)</f>
        <v>0</v>
      </c>
      <c r="BL283" s="17" t="s">
        <v>234</v>
      </c>
      <c r="BM283" s="229" t="s">
        <v>555</v>
      </c>
    </row>
    <row r="284" s="2" customFormat="1" ht="16.5" customHeight="1">
      <c r="A284" s="38"/>
      <c r="B284" s="39"/>
      <c r="C284" s="218" t="s">
        <v>556</v>
      </c>
      <c r="D284" s="218" t="s">
        <v>161</v>
      </c>
      <c r="E284" s="219" t="s">
        <v>557</v>
      </c>
      <c r="F284" s="220" t="s">
        <v>385</v>
      </c>
      <c r="G284" s="221" t="s">
        <v>558</v>
      </c>
      <c r="H284" s="222">
        <v>1</v>
      </c>
      <c r="I284" s="223"/>
      <c r="J284" s="224">
        <f>ROUND(I284*H284,2)</f>
        <v>0</v>
      </c>
      <c r="K284" s="220" t="s">
        <v>1</v>
      </c>
      <c r="L284" s="44"/>
      <c r="M284" s="225" t="s">
        <v>1</v>
      </c>
      <c r="N284" s="226" t="s">
        <v>41</v>
      </c>
      <c r="O284" s="91"/>
      <c r="P284" s="227">
        <f>O284*H284</f>
        <v>0</v>
      </c>
      <c r="Q284" s="227">
        <v>0.03058</v>
      </c>
      <c r="R284" s="227">
        <f>Q284*H284</f>
        <v>0.03058</v>
      </c>
      <c r="S284" s="227">
        <v>0</v>
      </c>
      <c r="T284" s="228">
        <f>S284*H284</f>
        <v>0</v>
      </c>
      <c r="U284" s="38"/>
      <c r="V284" s="38"/>
      <c r="W284" s="38"/>
      <c r="X284" s="38"/>
      <c r="Y284" s="38"/>
      <c r="Z284" s="38"/>
      <c r="AA284" s="38"/>
      <c r="AB284" s="38"/>
      <c r="AC284" s="38"/>
      <c r="AD284" s="38"/>
      <c r="AE284" s="38"/>
      <c r="AR284" s="229" t="s">
        <v>234</v>
      </c>
      <c r="AT284" s="229" t="s">
        <v>161</v>
      </c>
      <c r="AU284" s="229" t="s">
        <v>86</v>
      </c>
      <c r="AY284" s="17" t="s">
        <v>159</v>
      </c>
      <c r="BE284" s="230">
        <f>IF(N284="základní",J284,0)</f>
        <v>0</v>
      </c>
      <c r="BF284" s="230">
        <f>IF(N284="snížená",J284,0)</f>
        <v>0</v>
      </c>
      <c r="BG284" s="230">
        <f>IF(N284="zákl. přenesená",J284,0)</f>
        <v>0</v>
      </c>
      <c r="BH284" s="230">
        <f>IF(N284="sníž. přenesená",J284,0)</f>
        <v>0</v>
      </c>
      <c r="BI284" s="230">
        <f>IF(N284="nulová",J284,0)</f>
        <v>0</v>
      </c>
      <c r="BJ284" s="17" t="s">
        <v>84</v>
      </c>
      <c r="BK284" s="230">
        <f>ROUND(I284*H284,2)</f>
        <v>0</v>
      </c>
      <c r="BL284" s="17" t="s">
        <v>234</v>
      </c>
      <c r="BM284" s="229" t="s">
        <v>559</v>
      </c>
    </row>
    <row r="285" s="12" customFormat="1" ht="22.8" customHeight="1">
      <c r="A285" s="12"/>
      <c r="B285" s="202"/>
      <c r="C285" s="203"/>
      <c r="D285" s="204" t="s">
        <v>75</v>
      </c>
      <c r="E285" s="216" t="s">
        <v>560</v>
      </c>
      <c r="F285" s="216" t="s">
        <v>561</v>
      </c>
      <c r="G285" s="203"/>
      <c r="H285" s="203"/>
      <c r="I285" s="206"/>
      <c r="J285" s="217">
        <f>BK285</f>
        <v>0</v>
      </c>
      <c r="K285" s="203"/>
      <c r="L285" s="208"/>
      <c r="M285" s="209"/>
      <c r="N285" s="210"/>
      <c r="O285" s="210"/>
      <c r="P285" s="211">
        <f>SUM(P286:P300)</f>
        <v>0</v>
      </c>
      <c r="Q285" s="210"/>
      <c r="R285" s="211">
        <f>SUM(R286:R300)</f>
        <v>1.4840000000000002</v>
      </c>
      <c r="S285" s="210"/>
      <c r="T285" s="212">
        <f>SUM(T286:T300)</f>
        <v>0</v>
      </c>
      <c r="U285" s="12"/>
      <c r="V285" s="12"/>
      <c r="W285" s="12"/>
      <c r="X285" s="12"/>
      <c r="Y285" s="12"/>
      <c r="Z285" s="12"/>
      <c r="AA285" s="12"/>
      <c r="AB285" s="12"/>
      <c r="AC285" s="12"/>
      <c r="AD285" s="12"/>
      <c r="AE285" s="12"/>
      <c r="AR285" s="213" t="s">
        <v>86</v>
      </c>
      <c r="AT285" s="214" t="s">
        <v>75</v>
      </c>
      <c r="AU285" s="214" t="s">
        <v>84</v>
      </c>
      <c r="AY285" s="213" t="s">
        <v>159</v>
      </c>
      <c r="BK285" s="215">
        <f>SUM(BK286:BK300)</f>
        <v>0</v>
      </c>
    </row>
    <row r="286" s="2" customFormat="1" ht="55.5" customHeight="1">
      <c r="A286" s="38"/>
      <c r="B286" s="39"/>
      <c r="C286" s="258" t="s">
        <v>562</v>
      </c>
      <c r="D286" s="258" t="s">
        <v>253</v>
      </c>
      <c r="E286" s="259" t="s">
        <v>563</v>
      </c>
      <c r="F286" s="260" t="s">
        <v>564</v>
      </c>
      <c r="G286" s="261" t="s">
        <v>209</v>
      </c>
      <c r="H286" s="262">
        <v>1</v>
      </c>
      <c r="I286" s="263"/>
      <c r="J286" s="264">
        <f>ROUND(I286*H286,2)</f>
        <v>0</v>
      </c>
      <c r="K286" s="260" t="s">
        <v>1</v>
      </c>
      <c r="L286" s="265"/>
      <c r="M286" s="266" t="s">
        <v>1</v>
      </c>
      <c r="N286" s="267" t="s">
        <v>41</v>
      </c>
      <c r="O286" s="91"/>
      <c r="P286" s="227">
        <f>O286*H286</f>
        <v>0</v>
      </c>
      <c r="Q286" s="227">
        <v>0.052999999999999998</v>
      </c>
      <c r="R286" s="227">
        <f>Q286*H286</f>
        <v>0.052999999999999998</v>
      </c>
      <c r="S286" s="227">
        <v>0</v>
      </c>
      <c r="T286" s="228">
        <f>S286*H286</f>
        <v>0</v>
      </c>
      <c r="U286" s="38"/>
      <c r="V286" s="38"/>
      <c r="W286" s="38"/>
      <c r="X286" s="38"/>
      <c r="Y286" s="38"/>
      <c r="Z286" s="38"/>
      <c r="AA286" s="38"/>
      <c r="AB286" s="38"/>
      <c r="AC286" s="38"/>
      <c r="AD286" s="38"/>
      <c r="AE286" s="38"/>
      <c r="AR286" s="229" t="s">
        <v>256</v>
      </c>
      <c r="AT286" s="229" t="s">
        <v>253</v>
      </c>
      <c r="AU286" s="229" t="s">
        <v>86</v>
      </c>
      <c r="AY286" s="17" t="s">
        <v>159</v>
      </c>
      <c r="BE286" s="230">
        <f>IF(N286="základní",J286,0)</f>
        <v>0</v>
      </c>
      <c r="BF286" s="230">
        <f>IF(N286="snížená",J286,0)</f>
        <v>0</v>
      </c>
      <c r="BG286" s="230">
        <f>IF(N286="zákl. přenesená",J286,0)</f>
        <v>0</v>
      </c>
      <c r="BH286" s="230">
        <f>IF(N286="sníž. přenesená",J286,0)</f>
        <v>0</v>
      </c>
      <c r="BI286" s="230">
        <f>IF(N286="nulová",J286,0)</f>
        <v>0</v>
      </c>
      <c r="BJ286" s="17" t="s">
        <v>84</v>
      </c>
      <c r="BK286" s="230">
        <f>ROUND(I286*H286,2)</f>
        <v>0</v>
      </c>
      <c r="BL286" s="17" t="s">
        <v>234</v>
      </c>
      <c r="BM286" s="229" t="s">
        <v>565</v>
      </c>
    </row>
    <row r="287" s="2" customFormat="1" ht="62.7" customHeight="1">
      <c r="A287" s="38"/>
      <c r="B287" s="39"/>
      <c r="C287" s="258" t="s">
        <v>566</v>
      </c>
      <c r="D287" s="258" t="s">
        <v>253</v>
      </c>
      <c r="E287" s="259" t="s">
        <v>567</v>
      </c>
      <c r="F287" s="260" t="s">
        <v>568</v>
      </c>
      <c r="G287" s="261" t="s">
        <v>209</v>
      </c>
      <c r="H287" s="262">
        <v>2</v>
      </c>
      <c r="I287" s="263"/>
      <c r="J287" s="264">
        <f>ROUND(I287*H287,2)</f>
        <v>0</v>
      </c>
      <c r="K287" s="260" t="s">
        <v>1</v>
      </c>
      <c r="L287" s="265"/>
      <c r="M287" s="266" t="s">
        <v>1</v>
      </c>
      <c r="N287" s="267" t="s">
        <v>41</v>
      </c>
      <c r="O287" s="91"/>
      <c r="P287" s="227">
        <f>O287*H287</f>
        <v>0</v>
      </c>
      <c r="Q287" s="227">
        <v>0.052999999999999998</v>
      </c>
      <c r="R287" s="227">
        <f>Q287*H287</f>
        <v>0.106</v>
      </c>
      <c r="S287" s="227">
        <v>0</v>
      </c>
      <c r="T287" s="228">
        <f>S287*H287</f>
        <v>0</v>
      </c>
      <c r="U287" s="38"/>
      <c r="V287" s="38"/>
      <c r="W287" s="38"/>
      <c r="X287" s="38"/>
      <c r="Y287" s="38"/>
      <c r="Z287" s="38"/>
      <c r="AA287" s="38"/>
      <c r="AB287" s="38"/>
      <c r="AC287" s="38"/>
      <c r="AD287" s="38"/>
      <c r="AE287" s="38"/>
      <c r="AR287" s="229" t="s">
        <v>256</v>
      </c>
      <c r="AT287" s="229" t="s">
        <v>253</v>
      </c>
      <c r="AU287" s="229" t="s">
        <v>86</v>
      </c>
      <c r="AY287" s="17" t="s">
        <v>159</v>
      </c>
      <c r="BE287" s="230">
        <f>IF(N287="základní",J287,0)</f>
        <v>0</v>
      </c>
      <c r="BF287" s="230">
        <f>IF(N287="snížená",J287,0)</f>
        <v>0</v>
      </c>
      <c r="BG287" s="230">
        <f>IF(N287="zákl. přenesená",J287,0)</f>
        <v>0</v>
      </c>
      <c r="BH287" s="230">
        <f>IF(N287="sníž. přenesená",J287,0)</f>
        <v>0</v>
      </c>
      <c r="BI287" s="230">
        <f>IF(N287="nulová",J287,0)</f>
        <v>0</v>
      </c>
      <c r="BJ287" s="17" t="s">
        <v>84</v>
      </c>
      <c r="BK287" s="230">
        <f>ROUND(I287*H287,2)</f>
        <v>0</v>
      </c>
      <c r="BL287" s="17" t="s">
        <v>234</v>
      </c>
      <c r="BM287" s="229" t="s">
        <v>569</v>
      </c>
    </row>
    <row r="288" s="2" customFormat="1" ht="78" customHeight="1">
      <c r="A288" s="38"/>
      <c r="B288" s="39"/>
      <c r="C288" s="258" t="s">
        <v>570</v>
      </c>
      <c r="D288" s="258" t="s">
        <v>253</v>
      </c>
      <c r="E288" s="259" t="s">
        <v>571</v>
      </c>
      <c r="F288" s="260" t="s">
        <v>572</v>
      </c>
      <c r="G288" s="261" t="s">
        <v>209</v>
      </c>
      <c r="H288" s="262">
        <v>2</v>
      </c>
      <c r="I288" s="263"/>
      <c r="J288" s="264">
        <f>ROUND(I288*H288,2)</f>
        <v>0</v>
      </c>
      <c r="K288" s="260" t="s">
        <v>1</v>
      </c>
      <c r="L288" s="265"/>
      <c r="M288" s="266" t="s">
        <v>1</v>
      </c>
      <c r="N288" s="267" t="s">
        <v>41</v>
      </c>
      <c r="O288" s="91"/>
      <c r="P288" s="227">
        <f>O288*H288</f>
        <v>0</v>
      </c>
      <c r="Q288" s="227">
        <v>0.052999999999999998</v>
      </c>
      <c r="R288" s="227">
        <f>Q288*H288</f>
        <v>0.106</v>
      </c>
      <c r="S288" s="227">
        <v>0</v>
      </c>
      <c r="T288" s="228">
        <f>S288*H288</f>
        <v>0</v>
      </c>
      <c r="U288" s="38"/>
      <c r="V288" s="38"/>
      <c r="W288" s="38"/>
      <c r="X288" s="38"/>
      <c r="Y288" s="38"/>
      <c r="Z288" s="38"/>
      <c r="AA288" s="38"/>
      <c r="AB288" s="38"/>
      <c r="AC288" s="38"/>
      <c r="AD288" s="38"/>
      <c r="AE288" s="38"/>
      <c r="AR288" s="229" t="s">
        <v>256</v>
      </c>
      <c r="AT288" s="229" t="s">
        <v>253</v>
      </c>
      <c r="AU288" s="229" t="s">
        <v>86</v>
      </c>
      <c r="AY288" s="17" t="s">
        <v>159</v>
      </c>
      <c r="BE288" s="230">
        <f>IF(N288="základní",J288,0)</f>
        <v>0</v>
      </c>
      <c r="BF288" s="230">
        <f>IF(N288="snížená",J288,0)</f>
        <v>0</v>
      </c>
      <c r="BG288" s="230">
        <f>IF(N288="zákl. přenesená",J288,0)</f>
        <v>0</v>
      </c>
      <c r="BH288" s="230">
        <f>IF(N288="sníž. přenesená",J288,0)</f>
        <v>0</v>
      </c>
      <c r="BI288" s="230">
        <f>IF(N288="nulová",J288,0)</f>
        <v>0</v>
      </c>
      <c r="BJ288" s="17" t="s">
        <v>84</v>
      </c>
      <c r="BK288" s="230">
        <f>ROUND(I288*H288,2)</f>
        <v>0</v>
      </c>
      <c r="BL288" s="17" t="s">
        <v>234</v>
      </c>
      <c r="BM288" s="229" t="s">
        <v>573</v>
      </c>
    </row>
    <row r="289" s="2" customFormat="1" ht="66.75" customHeight="1">
      <c r="A289" s="38"/>
      <c r="B289" s="39"/>
      <c r="C289" s="258" t="s">
        <v>574</v>
      </c>
      <c r="D289" s="258" t="s">
        <v>253</v>
      </c>
      <c r="E289" s="259" t="s">
        <v>575</v>
      </c>
      <c r="F289" s="260" t="s">
        <v>576</v>
      </c>
      <c r="G289" s="261" t="s">
        <v>209</v>
      </c>
      <c r="H289" s="262">
        <v>2</v>
      </c>
      <c r="I289" s="263"/>
      <c r="J289" s="264">
        <f>ROUND(I289*H289,2)</f>
        <v>0</v>
      </c>
      <c r="K289" s="260" t="s">
        <v>1</v>
      </c>
      <c r="L289" s="265"/>
      <c r="M289" s="266" t="s">
        <v>1</v>
      </c>
      <c r="N289" s="267" t="s">
        <v>41</v>
      </c>
      <c r="O289" s="91"/>
      <c r="P289" s="227">
        <f>O289*H289</f>
        <v>0</v>
      </c>
      <c r="Q289" s="227">
        <v>0.052999999999999998</v>
      </c>
      <c r="R289" s="227">
        <f>Q289*H289</f>
        <v>0.106</v>
      </c>
      <c r="S289" s="227">
        <v>0</v>
      </c>
      <c r="T289" s="228">
        <f>S289*H289</f>
        <v>0</v>
      </c>
      <c r="U289" s="38"/>
      <c r="V289" s="38"/>
      <c r="W289" s="38"/>
      <c r="X289" s="38"/>
      <c r="Y289" s="38"/>
      <c r="Z289" s="38"/>
      <c r="AA289" s="38"/>
      <c r="AB289" s="38"/>
      <c r="AC289" s="38"/>
      <c r="AD289" s="38"/>
      <c r="AE289" s="38"/>
      <c r="AR289" s="229" t="s">
        <v>256</v>
      </c>
      <c r="AT289" s="229" t="s">
        <v>253</v>
      </c>
      <c r="AU289" s="229" t="s">
        <v>86</v>
      </c>
      <c r="AY289" s="17" t="s">
        <v>159</v>
      </c>
      <c r="BE289" s="230">
        <f>IF(N289="základní",J289,0)</f>
        <v>0</v>
      </c>
      <c r="BF289" s="230">
        <f>IF(N289="snížená",J289,0)</f>
        <v>0</v>
      </c>
      <c r="BG289" s="230">
        <f>IF(N289="zákl. přenesená",J289,0)</f>
        <v>0</v>
      </c>
      <c r="BH289" s="230">
        <f>IF(N289="sníž. přenesená",J289,0)</f>
        <v>0</v>
      </c>
      <c r="BI289" s="230">
        <f>IF(N289="nulová",J289,0)</f>
        <v>0</v>
      </c>
      <c r="BJ289" s="17" t="s">
        <v>84</v>
      </c>
      <c r="BK289" s="230">
        <f>ROUND(I289*H289,2)</f>
        <v>0</v>
      </c>
      <c r="BL289" s="17" t="s">
        <v>234</v>
      </c>
      <c r="BM289" s="229" t="s">
        <v>577</v>
      </c>
    </row>
    <row r="290" s="2" customFormat="1" ht="66.75" customHeight="1">
      <c r="A290" s="38"/>
      <c r="B290" s="39"/>
      <c r="C290" s="258" t="s">
        <v>578</v>
      </c>
      <c r="D290" s="258" t="s">
        <v>253</v>
      </c>
      <c r="E290" s="259" t="s">
        <v>579</v>
      </c>
      <c r="F290" s="260" t="s">
        <v>580</v>
      </c>
      <c r="G290" s="261" t="s">
        <v>209</v>
      </c>
      <c r="H290" s="262">
        <v>8</v>
      </c>
      <c r="I290" s="263"/>
      <c r="J290" s="264">
        <f>ROUND(I290*H290,2)</f>
        <v>0</v>
      </c>
      <c r="K290" s="260" t="s">
        <v>1</v>
      </c>
      <c r="L290" s="265"/>
      <c r="M290" s="266" t="s">
        <v>1</v>
      </c>
      <c r="N290" s="267" t="s">
        <v>41</v>
      </c>
      <c r="O290" s="91"/>
      <c r="P290" s="227">
        <f>O290*H290</f>
        <v>0</v>
      </c>
      <c r="Q290" s="227">
        <v>0.052999999999999998</v>
      </c>
      <c r="R290" s="227">
        <f>Q290*H290</f>
        <v>0.42399999999999999</v>
      </c>
      <c r="S290" s="227">
        <v>0</v>
      </c>
      <c r="T290" s="228">
        <f>S290*H290</f>
        <v>0</v>
      </c>
      <c r="U290" s="38"/>
      <c r="V290" s="38"/>
      <c r="W290" s="38"/>
      <c r="X290" s="38"/>
      <c r="Y290" s="38"/>
      <c r="Z290" s="38"/>
      <c r="AA290" s="38"/>
      <c r="AB290" s="38"/>
      <c r="AC290" s="38"/>
      <c r="AD290" s="38"/>
      <c r="AE290" s="38"/>
      <c r="AR290" s="229" t="s">
        <v>256</v>
      </c>
      <c r="AT290" s="229" t="s">
        <v>253</v>
      </c>
      <c r="AU290" s="229" t="s">
        <v>86</v>
      </c>
      <c r="AY290" s="17" t="s">
        <v>159</v>
      </c>
      <c r="BE290" s="230">
        <f>IF(N290="základní",J290,0)</f>
        <v>0</v>
      </c>
      <c r="BF290" s="230">
        <f>IF(N290="snížená",J290,0)</f>
        <v>0</v>
      </c>
      <c r="BG290" s="230">
        <f>IF(N290="zákl. přenesená",J290,0)</f>
        <v>0</v>
      </c>
      <c r="BH290" s="230">
        <f>IF(N290="sníž. přenesená",J290,0)</f>
        <v>0</v>
      </c>
      <c r="BI290" s="230">
        <f>IF(N290="nulová",J290,0)</f>
        <v>0</v>
      </c>
      <c r="BJ290" s="17" t="s">
        <v>84</v>
      </c>
      <c r="BK290" s="230">
        <f>ROUND(I290*H290,2)</f>
        <v>0</v>
      </c>
      <c r="BL290" s="17" t="s">
        <v>234</v>
      </c>
      <c r="BM290" s="229" t="s">
        <v>581</v>
      </c>
    </row>
    <row r="291" s="2" customFormat="1" ht="49.05" customHeight="1">
      <c r="A291" s="38"/>
      <c r="B291" s="39"/>
      <c r="C291" s="258" t="s">
        <v>582</v>
      </c>
      <c r="D291" s="258" t="s">
        <v>253</v>
      </c>
      <c r="E291" s="259" t="s">
        <v>583</v>
      </c>
      <c r="F291" s="260" t="s">
        <v>584</v>
      </c>
      <c r="G291" s="261" t="s">
        <v>209</v>
      </c>
      <c r="H291" s="262">
        <v>1</v>
      </c>
      <c r="I291" s="263"/>
      <c r="J291" s="264">
        <f>ROUND(I291*H291,2)</f>
        <v>0</v>
      </c>
      <c r="K291" s="260" t="s">
        <v>1</v>
      </c>
      <c r="L291" s="265"/>
      <c r="M291" s="266" t="s">
        <v>1</v>
      </c>
      <c r="N291" s="267" t="s">
        <v>41</v>
      </c>
      <c r="O291" s="91"/>
      <c r="P291" s="227">
        <f>O291*H291</f>
        <v>0</v>
      </c>
      <c r="Q291" s="227">
        <v>0.052999999999999998</v>
      </c>
      <c r="R291" s="227">
        <f>Q291*H291</f>
        <v>0.052999999999999998</v>
      </c>
      <c r="S291" s="227">
        <v>0</v>
      </c>
      <c r="T291" s="228">
        <f>S291*H291</f>
        <v>0</v>
      </c>
      <c r="U291" s="38"/>
      <c r="V291" s="38"/>
      <c r="W291" s="38"/>
      <c r="X291" s="38"/>
      <c r="Y291" s="38"/>
      <c r="Z291" s="38"/>
      <c r="AA291" s="38"/>
      <c r="AB291" s="38"/>
      <c r="AC291" s="38"/>
      <c r="AD291" s="38"/>
      <c r="AE291" s="38"/>
      <c r="AR291" s="229" t="s">
        <v>256</v>
      </c>
      <c r="AT291" s="229" t="s">
        <v>253</v>
      </c>
      <c r="AU291" s="229" t="s">
        <v>86</v>
      </c>
      <c r="AY291" s="17" t="s">
        <v>159</v>
      </c>
      <c r="BE291" s="230">
        <f>IF(N291="základní",J291,0)</f>
        <v>0</v>
      </c>
      <c r="BF291" s="230">
        <f>IF(N291="snížená",J291,0)</f>
        <v>0</v>
      </c>
      <c r="BG291" s="230">
        <f>IF(N291="zákl. přenesená",J291,0)</f>
        <v>0</v>
      </c>
      <c r="BH291" s="230">
        <f>IF(N291="sníž. přenesená",J291,0)</f>
        <v>0</v>
      </c>
      <c r="BI291" s="230">
        <f>IF(N291="nulová",J291,0)</f>
        <v>0</v>
      </c>
      <c r="BJ291" s="17" t="s">
        <v>84</v>
      </c>
      <c r="BK291" s="230">
        <f>ROUND(I291*H291,2)</f>
        <v>0</v>
      </c>
      <c r="BL291" s="17" t="s">
        <v>234</v>
      </c>
      <c r="BM291" s="229" t="s">
        <v>585</v>
      </c>
    </row>
    <row r="292" s="2" customFormat="1" ht="62.7" customHeight="1">
      <c r="A292" s="38"/>
      <c r="B292" s="39"/>
      <c r="C292" s="258" t="s">
        <v>586</v>
      </c>
      <c r="D292" s="258" t="s">
        <v>253</v>
      </c>
      <c r="E292" s="259" t="s">
        <v>587</v>
      </c>
      <c r="F292" s="260" t="s">
        <v>588</v>
      </c>
      <c r="G292" s="261" t="s">
        <v>209</v>
      </c>
      <c r="H292" s="262">
        <v>1</v>
      </c>
      <c r="I292" s="263"/>
      <c r="J292" s="264">
        <f>ROUND(I292*H292,2)</f>
        <v>0</v>
      </c>
      <c r="K292" s="260" t="s">
        <v>1</v>
      </c>
      <c r="L292" s="265"/>
      <c r="M292" s="266" t="s">
        <v>1</v>
      </c>
      <c r="N292" s="267" t="s">
        <v>41</v>
      </c>
      <c r="O292" s="91"/>
      <c r="P292" s="227">
        <f>O292*H292</f>
        <v>0</v>
      </c>
      <c r="Q292" s="227">
        <v>0.052999999999999998</v>
      </c>
      <c r="R292" s="227">
        <f>Q292*H292</f>
        <v>0.052999999999999998</v>
      </c>
      <c r="S292" s="227">
        <v>0</v>
      </c>
      <c r="T292" s="228">
        <f>S292*H292</f>
        <v>0</v>
      </c>
      <c r="U292" s="38"/>
      <c r="V292" s="38"/>
      <c r="W292" s="38"/>
      <c r="X292" s="38"/>
      <c r="Y292" s="38"/>
      <c r="Z292" s="38"/>
      <c r="AA292" s="38"/>
      <c r="AB292" s="38"/>
      <c r="AC292" s="38"/>
      <c r="AD292" s="38"/>
      <c r="AE292" s="38"/>
      <c r="AR292" s="229" t="s">
        <v>256</v>
      </c>
      <c r="AT292" s="229" t="s">
        <v>253</v>
      </c>
      <c r="AU292" s="229" t="s">
        <v>86</v>
      </c>
      <c r="AY292" s="17" t="s">
        <v>159</v>
      </c>
      <c r="BE292" s="230">
        <f>IF(N292="základní",J292,0)</f>
        <v>0</v>
      </c>
      <c r="BF292" s="230">
        <f>IF(N292="snížená",J292,0)</f>
        <v>0</v>
      </c>
      <c r="BG292" s="230">
        <f>IF(N292="zákl. přenesená",J292,0)</f>
        <v>0</v>
      </c>
      <c r="BH292" s="230">
        <f>IF(N292="sníž. přenesená",J292,0)</f>
        <v>0</v>
      </c>
      <c r="BI292" s="230">
        <f>IF(N292="nulová",J292,0)</f>
        <v>0</v>
      </c>
      <c r="BJ292" s="17" t="s">
        <v>84</v>
      </c>
      <c r="BK292" s="230">
        <f>ROUND(I292*H292,2)</f>
        <v>0</v>
      </c>
      <c r="BL292" s="17" t="s">
        <v>234</v>
      </c>
      <c r="BM292" s="229" t="s">
        <v>589</v>
      </c>
    </row>
    <row r="293" s="2" customFormat="1" ht="49.05" customHeight="1">
      <c r="A293" s="38"/>
      <c r="B293" s="39"/>
      <c r="C293" s="258" t="s">
        <v>590</v>
      </c>
      <c r="D293" s="258" t="s">
        <v>253</v>
      </c>
      <c r="E293" s="259" t="s">
        <v>591</v>
      </c>
      <c r="F293" s="260" t="s">
        <v>592</v>
      </c>
      <c r="G293" s="261" t="s">
        <v>209</v>
      </c>
      <c r="H293" s="262">
        <v>4</v>
      </c>
      <c r="I293" s="263"/>
      <c r="J293" s="264">
        <f>ROUND(I293*H293,2)</f>
        <v>0</v>
      </c>
      <c r="K293" s="260" t="s">
        <v>1</v>
      </c>
      <c r="L293" s="265"/>
      <c r="M293" s="266" t="s">
        <v>1</v>
      </c>
      <c r="N293" s="267" t="s">
        <v>41</v>
      </c>
      <c r="O293" s="91"/>
      <c r="P293" s="227">
        <f>O293*H293</f>
        <v>0</v>
      </c>
      <c r="Q293" s="227">
        <v>0.052999999999999998</v>
      </c>
      <c r="R293" s="227">
        <f>Q293*H293</f>
        <v>0.21199999999999999</v>
      </c>
      <c r="S293" s="227">
        <v>0</v>
      </c>
      <c r="T293" s="228">
        <f>S293*H293</f>
        <v>0</v>
      </c>
      <c r="U293" s="38"/>
      <c r="V293" s="38"/>
      <c r="W293" s="38"/>
      <c r="X293" s="38"/>
      <c r="Y293" s="38"/>
      <c r="Z293" s="38"/>
      <c r="AA293" s="38"/>
      <c r="AB293" s="38"/>
      <c r="AC293" s="38"/>
      <c r="AD293" s="38"/>
      <c r="AE293" s="38"/>
      <c r="AR293" s="229" t="s">
        <v>256</v>
      </c>
      <c r="AT293" s="229" t="s">
        <v>253</v>
      </c>
      <c r="AU293" s="229" t="s">
        <v>86</v>
      </c>
      <c r="AY293" s="17" t="s">
        <v>159</v>
      </c>
      <c r="BE293" s="230">
        <f>IF(N293="základní",J293,0)</f>
        <v>0</v>
      </c>
      <c r="BF293" s="230">
        <f>IF(N293="snížená",J293,0)</f>
        <v>0</v>
      </c>
      <c r="BG293" s="230">
        <f>IF(N293="zákl. přenesená",J293,0)</f>
        <v>0</v>
      </c>
      <c r="BH293" s="230">
        <f>IF(N293="sníž. přenesená",J293,0)</f>
        <v>0</v>
      </c>
      <c r="BI293" s="230">
        <f>IF(N293="nulová",J293,0)</f>
        <v>0</v>
      </c>
      <c r="BJ293" s="17" t="s">
        <v>84</v>
      </c>
      <c r="BK293" s="230">
        <f>ROUND(I293*H293,2)</f>
        <v>0</v>
      </c>
      <c r="BL293" s="17" t="s">
        <v>234</v>
      </c>
      <c r="BM293" s="229" t="s">
        <v>593</v>
      </c>
    </row>
    <row r="294" s="2" customFormat="1" ht="62.7" customHeight="1">
      <c r="A294" s="38"/>
      <c r="B294" s="39"/>
      <c r="C294" s="258" t="s">
        <v>594</v>
      </c>
      <c r="D294" s="258" t="s">
        <v>253</v>
      </c>
      <c r="E294" s="259" t="s">
        <v>595</v>
      </c>
      <c r="F294" s="260" t="s">
        <v>596</v>
      </c>
      <c r="G294" s="261" t="s">
        <v>209</v>
      </c>
      <c r="H294" s="262">
        <v>2</v>
      </c>
      <c r="I294" s="263"/>
      <c r="J294" s="264">
        <f>ROUND(I294*H294,2)</f>
        <v>0</v>
      </c>
      <c r="K294" s="260" t="s">
        <v>1</v>
      </c>
      <c r="L294" s="265"/>
      <c r="M294" s="266" t="s">
        <v>1</v>
      </c>
      <c r="N294" s="267" t="s">
        <v>41</v>
      </c>
      <c r="O294" s="91"/>
      <c r="P294" s="227">
        <f>O294*H294</f>
        <v>0</v>
      </c>
      <c r="Q294" s="227">
        <v>0.052999999999999998</v>
      </c>
      <c r="R294" s="227">
        <f>Q294*H294</f>
        <v>0.106</v>
      </c>
      <c r="S294" s="227">
        <v>0</v>
      </c>
      <c r="T294" s="228">
        <f>S294*H294</f>
        <v>0</v>
      </c>
      <c r="U294" s="38"/>
      <c r="V294" s="38"/>
      <c r="W294" s="38"/>
      <c r="X294" s="38"/>
      <c r="Y294" s="38"/>
      <c r="Z294" s="38"/>
      <c r="AA294" s="38"/>
      <c r="AB294" s="38"/>
      <c r="AC294" s="38"/>
      <c r="AD294" s="38"/>
      <c r="AE294" s="38"/>
      <c r="AR294" s="229" t="s">
        <v>256</v>
      </c>
      <c r="AT294" s="229" t="s">
        <v>253</v>
      </c>
      <c r="AU294" s="229" t="s">
        <v>86</v>
      </c>
      <c r="AY294" s="17" t="s">
        <v>159</v>
      </c>
      <c r="BE294" s="230">
        <f>IF(N294="základní",J294,0)</f>
        <v>0</v>
      </c>
      <c r="BF294" s="230">
        <f>IF(N294="snížená",J294,0)</f>
        <v>0</v>
      </c>
      <c r="BG294" s="230">
        <f>IF(N294="zákl. přenesená",J294,0)</f>
        <v>0</v>
      </c>
      <c r="BH294" s="230">
        <f>IF(N294="sníž. přenesená",J294,0)</f>
        <v>0</v>
      </c>
      <c r="BI294" s="230">
        <f>IF(N294="nulová",J294,0)</f>
        <v>0</v>
      </c>
      <c r="BJ294" s="17" t="s">
        <v>84</v>
      </c>
      <c r="BK294" s="230">
        <f>ROUND(I294*H294,2)</f>
        <v>0</v>
      </c>
      <c r="BL294" s="17" t="s">
        <v>234</v>
      </c>
      <c r="BM294" s="229" t="s">
        <v>597</v>
      </c>
    </row>
    <row r="295" s="2" customFormat="1" ht="66.75" customHeight="1">
      <c r="A295" s="38"/>
      <c r="B295" s="39"/>
      <c r="C295" s="258" t="s">
        <v>598</v>
      </c>
      <c r="D295" s="258" t="s">
        <v>253</v>
      </c>
      <c r="E295" s="259" t="s">
        <v>599</v>
      </c>
      <c r="F295" s="260" t="s">
        <v>600</v>
      </c>
      <c r="G295" s="261" t="s">
        <v>209</v>
      </c>
      <c r="H295" s="262">
        <v>1</v>
      </c>
      <c r="I295" s="263"/>
      <c r="J295" s="264">
        <f>ROUND(I295*H295,2)</f>
        <v>0</v>
      </c>
      <c r="K295" s="260" t="s">
        <v>1</v>
      </c>
      <c r="L295" s="265"/>
      <c r="M295" s="266" t="s">
        <v>1</v>
      </c>
      <c r="N295" s="267" t="s">
        <v>41</v>
      </c>
      <c r="O295" s="91"/>
      <c r="P295" s="227">
        <f>O295*H295</f>
        <v>0</v>
      </c>
      <c r="Q295" s="227">
        <v>0.052999999999999998</v>
      </c>
      <c r="R295" s="227">
        <f>Q295*H295</f>
        <v>0.052999999999999998</v>
      </c>
      <c r="S295" s="227">
        <v>0</v>
      </c>
      <c r="T295" s="228">
        <f>S295*H295</f>
        <v>0</v>
      </c>
      <c r="U295" s="38"/>
      <c r="V295" s="38"/>
      <c r="W295" s="38"/>
      <c r="X295" s="38"/>
      <c r="Y295" s="38"/>
      <c r="Z295" s="38"/>
      <c r="AA295" s="38"/>
      <c r="AB295" s="38"/>
      <c r="AC295" s="38"/>
      <c r="AD295" s="38"/>
      <c r="AE295" s="38"/>
      <c r="AR295" s="229" t="s">
        <v>256</v>
      </c>
      <c r="AT295" s="229" t="s">
        <v>253</v>
      </c>
      <c r="AU295" s="229" t="s">
        <v>86</v>
      </c>
      <c r="AY295" s="17" t="s">
        <v>159</v>
      </c>
      <c r="BE295" s="230">
        <f>IF(N295="základní",J295,0)</f>
        <v>0</v>
      </c>
      <c r="BF295" s="230">
        <f>IF(N295="snížená",J295,0)</f>
        <v>0</v>
      </c>
      <c r="BG295" s="230">
        <f>IF(N295="zákl. přenesená",J295,0)</f>
        <v>0</v>
      </c>
      <c r="BH295" s="230">
        <f>IF(N295="sníž. přenesená",J295,0)</f>
        <v>0</v>
      </c>
      <c r="BI295" s="230">
        <f>IF(N295="nulová",J295,0)</f>
        <v>0</v>
      </c>
      <c r="BJ295" s="17" t="s">
        <v>84</v>
      </c>
      <c r="BK295" s="230">
        <f>ROUND(I295*H295,2)</f>
        <v>0</v>
      </c>
      <c r="BL295" s="17" t="s">
        <v>234</v>
      </c>
      <c r="BM295" s="229" t="s">
        <v>601</v>
      </c>
    </row>
    <row r="296" s="2" customFormat="1">
      <c r="A296" s="38"/>
      <c r="B296" s="39"/>
      <c r="C296" s="40"/>
      <c r="D296" s="233" t="s">
        <v>219</v>
      </c>
      <c r="E296" s="40"/>
      <c r="F296" s="254" t="s">
        <v>602</v>
      </c>
      <c r="G296" s="40"/>
      <c r="H296" s="40"/>
      <c r="I296" s="255"/>
      <c r="J296" s="40"/>
      <c r="K296" s="40"/>
      <c r="L296" s="44"/>
      <c r="M296" s="256"/>
      <c r="N296" s="257"/>
      <c r="O296" s="91"/>
      <c r="P296" s="91"/>
      <c r="Q296" s="91"/>
      <c r="R296" s="91"/>
      <c r="S296" s="91"/>
      <c r="T296" s="92"/>
      <c r="U296" s="38"/>
      <c r="V296" s="38"/>
      <c r="W296" s="38"/>
      <c r="X296" s="38"/>
      <c r="Y296" s="38"/>
      <c r="Z296" s="38"/>
      <c r="AA296" s="38"/>
      <c r="AB296" s="38"/>
      <c r="AC296" s="38"/>
      <c r="AD296" s="38"/>
      <c r="AE296" s="38"/>
      <c r="AT296" s="17" t="s">
        <v>219</v>
      </c>
      <c r="AU296" s="17" t="s">
        <v>86</v>
      </c>
    </row>
    <row r="297" s="2" customFormat="1" ht="66.75" customHeight="1">
      <c r="A297" s="38"/>
      <c r="B297" s="39"/>
      <c r="C297" s="258" t="s">
        <v>603</v>
      </c>
      <c r="D297" s="258" t="s">
        <v>253</v>
      </c>
      <c r="E297" s="259" t="s">
        <v>604</v>
      </c>
      <c r="F297" s="260" t="s">
        <v>605</v>
      </c>
      <c r="G297" s="261" t="s">
        <v>209</v>
      </c>
      <c r="H297" s="262">
        <v>1</v>
      </c>
      <c r="I297" s="263"/>
      <c r="J297" s="264">
        <f>ROUND(I297*H297,2)</f>
        <v>0</v>
      </c>
      <c r="K297" s="260" t="s">
        <v>1</v>
      </c>
      <c r="L297" s="265"/>
      <c r="M297" s="266" t="s">
        <v>1</v>
      </c>
      <c r="N297" s="267" t="s">
        <v>41</v>
      </c>
      <c r="O297" s="91"/>
      <c r="P297" s="227">
        <f>O297*H297</f>
        <v>0</v>
      </c>
      <c r="Q297" s="227">
        <v>0.052999999999999998</v>
      </c>
      <c r="R297" s="227">
        <f>Q297*H297</f>
        <v>0.052999999999999998</v>
      </c>
      <c r="S297" s="227">
        <v>0</v>
      </c>
      <c r="T297" s="228">
        <f>S297*H297</f>
        <v>0</v>
      </c>
      <c r="U297" s="38"/>
      <c r="V297" s="38"/>
      <c r="W297" s="38"/>
      <c r="X297" s="38"/>
      <c r="Y297" s="38"/>
      <c r="Z297" s="38"/>
      <c r="AA297" s="38"/>
      <c r="AB297" s="38"/>
      <c r="AC297" s="38"/>
      <c r="AD297" s="38"/>
      <c r="AE297" s="38"/>
      <c r="AR297" s="229" t="s">
        <v>256</v>
      </c>
      <c r="AT297" s="229" t="s">
        <v>253</v>
      </c>
      <c r="AU297" s="229" t="s">
        <v>86</v>
      </c>
      <c r="AY297" s="17" t="s">
        <v>159</v>
      </c>
      <c r="BE297" s="230">
        <f>IF(N297="základní",J297,0)</f>
        <v>0</v>
      </c>
      <c r="BF297" s="230">
        <f>IF(N297="snížená",J297,0)</f>
        <v>0</v>
      </c>
      <c r="BG297" s="230">
        <f>IF(N297="zákl. přenesená",J297,0)</f>
        <v>0</v>
      </c>
      <c r="BH297" s="230">
        <f>IF(N297="sníž. přenesená",J297,0)</f>
        <v>0</v>
      </c>
      <c r="BI297" s="230">
        <f>IF(N297="nulová",J297,0)</f>
        <v>0</v>
      </c>
      <c r="BJ297" s="17" t="s">
        <v>84</v>
      </c>
      <c r="BK297" s="230">
        <f>ROUND(I297*H297,2)</f>
        <v>0</v>
      </c>
      <c r="BL297" s="17" t="s">
        <v>234</v>
      </c>
      <c r="BM297" s="229" t="s">
        <v>606</v>
      </c>
    </row>
    <row r="298" s="2" customFormat="1">
      <c r="A298" s="38"/>
      <c r="B298" s="39"/>
      <c r="C298" s="40"/>
      <c r="D298" s="233" t="s">
        <v>219</v>
      </c>
      <c r="E298" s="40"/>
      <c r="F298" s="254" t="s">
        <v>602</v>
      </c>
      <c r="G298" s="40"/>
      <c r="H298" s="40"/>
      <c r="I298" s="255"/>
      <c r="J298" s="40"/>
      <c r="K298" s="40"/>
      <c r="L298" s="44"/>
      <c r="M298" s="256"/>
      <c r="N298" s="257"/>
      <c r="O298" s="91"/>
      <c r="P298" s="91"/>
      <c r="Q298" s="91"/>
      <c r="R298" s="91"/>
      <c r="S298" s="91"/>
      <c r="T298" s="92"/>
      <c r="U298" s="38"/>
      <c r="V298" s="38"/>
      <c r="W298" s="38"/>
      <c r="X298" s="38"/>
      <c r="Y298" s="38"/>
      <c r="Z298" s="38"/>
      <c r="AA298" s="38"/>
      <c r="AB298" s="38"/>
      <c r="AC298" s="38"/>
      <c r="AD298" s="38"/>
      <c r="AE298" s="38"/>
      <c r="AT298" s="17" t="s">
        <v>219</v>
      </c>
      <c r="AU298" s="17" t="s">
        <v>86</v>
      </c>
    </row>
    <row r="299" s="2" customFormat="1" ht="49.05" customHeight="1">
      <c r="A299" s="38"/>
      <c r="B299" s="39"/>
      <c r="C299" s="258" t="s">
        <v>607</v>
      </c>
      <c r="D299" s="258" t="s">
        <v>253</v>
      </c>
      <c r="E299" s="259" t="s">
        <v>608</v>
      </c>
      <c r="F299" s="260" t="s">
        <v>609</v>
      </c>
      <c r="G299" s="261" t="s">
        <v>209</v>
      </c>
      <c r="H299" s="262">
        <v>3</v>
      </c>
      <c r="I299" s="263"/>
      <c r="J299" s="264">
        <f>ROUND(I299*H299,2)</f>
        <v>0</v>
      </c>
      <c r="K299" s="260" t="s">
        <v>1</v>
      </c>
      <c r="L299" s="265"/>
      <c r="M299" s="266" t="s">
        <v>1</v>
      </c>
      <c r="N299" s="267" t="s">
        <v>41</v>
      </c>
      <c r="O299" s="91"/>
      <c r="P299" s="227">
        <f>O299*H299</f>
        <v>0</v>
      </c>
      <c r="Q299" s="227">
        <v>0.052999999999999998</v>
      </c>
      <c r="R299" s="227">
        <f>Q299*H299</f>
        <v>0.159</v>
      </c>
      <c r="S299" s="227">
        <v>0</v>
      </c>
      <c r="T299" s="228">
        <f>S299*H299</f>
        <v>0</v>
      </c>
      <c r="U299" s="38"/>
      <c r="V299" s="38"/>
      <c r="W299" s="38"/>
      <c r="X299" s="38"/>
      <c r="Y299" s="38"/>
      <c r="Z299" s="38"/>
      <c r="AA299" s="38"/>
      <c r="AB299" s="38"/>
      <c r="AC299" s="38"/>
      <c r="AD299" s="38"/>
      <c r="AE299" s="38"/>
      <c r="AR299" s="229" t="s">
        <v>256</v>
      </c>
      <c r="AT299" s="229" t="s">
        <v>253</v>
      </c>
      <c r="AU299" s="229" t="s">
        <v>86</v>
      </c>
      <c r="AY299" s="17" t="s">
        <v>159</v>
      </c>
      <c r="BE299" s="230">
        <f>IF(N299="základní",J299,0)</f>
        <v>0</v>
      </c>
      <c r="BF299" s="230">
        <f>IF(N299="snížená",J299,0)</f>
        <v>0</v>
      </c>
      <c r="BG299" s="230">
        <f>IF(N299="zákl. přenesená",J299,0)</f>
        <v>0</v>
      </c>
      <c r="BH299" s="230">
        <f>IF(N299="sníž. přenesená",J299,0)</f>
        <v>0</v>
      </c>
      <c r="BI299" s="230">
        <f>IF(N299="nulová",J299,0)</f>
        <v>0</v>
      </c>
      <c r="BJ299" s="17" t="s">
        <v>84</v>
      </c>
      <c r="BK299" s="230">
        <f>ROUND(I299*H299,2)</f>
        <v>0</v>
      </c>
      <c r="BL299" s="17" t="s">
        <v>234</v>
      </c>
      <c r="BM299" s="229" t="s">
        <v>610</v>
      </c>
    </row>
    <row r="300" s="2" customFormat="1">
      <c r="A300" s="38"/>
      <c r="B300" s="39"/>
      <c r="C300" s="40"/>
      <c r="D300" s="233" t="s">
        <v>219</v>
      </c>
      <c r="E300" s="40"/>
      <c r="F300" s="254" t="s">
        <v>602</v>
      </c>
      <c r="G300" s="40"/>
      <c r="H300" s="40"/>
      <c r="I300" s="255"/>
      <c r="J300" s="40"/>
      <c r="K300" s="40"/>
      <c r="L300" s="44"/>
      <c r="M300" s="256"/>
      <c r="N300" s="257"/>
      <c r="O300" s="91"/>
      <c r="P300" s="91"/>
      <c r="Q300" s="91"/>
      <c r="R300" s="91"/>
      <c r="S300" s="91"/>
      <c r="T300" s="92"/>
      <c r="U300" s="38"/>
      <c r="V300" s="38"/>
      <c r="W300" s="38"/>
      <c r="X300" s="38"/>
      <c r="Y300" s="38"/>
      <c r="Z300" s="38"/>
      <c r="AA300" s="38"/>
      <c r="AB300" s="38"/>
      <c r="AC300" s="38"/>
      <c r="AD300" s="38"/>
      <c r="AE300" s="38"/>
      <c r="AT300" s="17" t="s">
        <v>219</v>
      </c>
      <c r="AU300" s="17" t="s">
        <v>86</v>
      </c>
    </row>
    <row r="301" s="12" customFormat="1" ht="22.8" customHeight="1">
      <c r="A301" s="12"/>
      <c r="B301" s="202"/>
      <c r="C301" s="203"/>
      <c r="D301" s="204" t="s">
        <v>75</v>
      </c>
      <c r="E301" s="216" t="s">
        <v>611</v>
      </c>
      <c r="F301" s="216" t="s">
        <v>612</v>
      </c>
      <c r="G301" s="203"/>
      <c r="H301" s="203"/>
      <c r="I301" s="206"/>
      <c r="J301" s="217">
        <f>BK301</f>
        <v>0</v>
      </c>
      <c r="K301" s="203"/>
      <c r="L301" s="208"/>
      <c r="M301" s="209"/>
      <c r="N301" s="210"/>
      <c r="O301" s="210"/>
      <c r="P301" s="211">
        <f>SUM(P302:P320)</f>
        <v>0</v>
      </c>
      <c r="Q301" s="210"/>
      <c r="R301" s="211">
        <f>SUM(R302:R320)</f>
        <v>0.45916900000000005</v>
      </c>
      <c r="S301" s="210"/>
      <c r="T301" s="212">
        <f>SUM(T302:T320)</f>
        <v>0.255</v>
      </c>
      <c r="U301" s="12"/>
      <c r="V301" s="12"/>
      <c r="W301" s="12"/>
      <c r="X301" s="12"/>
      <c r="Y301" s="12"/>
      <c r="Z301" s="12"/>
      <c r="AA301" s="12"/>
      <c r="AB301" s="12"/>
      <c r="AC301" s="12"/>
      <c r="AD301" s="12"/>
      <c r="AE301" s="12"/>
      <c r="AR301" s="213" t="s">
        <v>86</v>
      </c>
      <c r="AT301" s="214" t="s">
        <v>75</v>
      </c>
      <c r="AU301" s="214" t="s">
        <v>84</v>
      </c>
      <c r="AY301" s="213" t="s">
        <v>159</v>
      </c>
      <c r="BK301" s="215">
        <f>SUM(BK302:BK320)</f>
        <v>0</v>
      </c>
    </row>
    <row r="302" s="2" customFormat="1" ht="24.15" customHeight="1">
      <c r="A302" s="38"/>
      <c r="B302" s="39"/>
      <c r="C302" s="218" t="s">
        <v>613</v>
      </c>
      <c r="D302" s="218" t="s">
        <v>161</v>
      </c>
      <c r="E302" s="219" t="s">
        <v>614</v>
      </c>
      <c r="F302" s="220" t="s">
        <v>615</v>
      </c>
      <c r="G302" s="221" t="s">
        <v>178</v>
      </c>
      <c r="H302" s="222">
        <v>6.7999999999999998</v>
      </c>
      <c r="I302" s="223"/>
      <c r="J302" s="224">
        <f>ROUND(I302*H302,2)</f>
        <v>0</v>
      </c>
      <c r="K302" s="220" t="s">
        <v>165</v>
      </c>
      <c r="L302" s="44"/>
      <c r="M302" s="225" t="s">
        <v>1</v>
      </c>
      <c r="N302" s="226" t="s">
        <v>41</v>
      </c>
      <c r="O302" s="91"/>
      <c r="P302" s="227">
        <f>O302*H302</f>
        <v>0</v>
      </c>
      <c r="Q302" s="227">
        <v>0</v>
      </c>
      <c r="R302" s="227">
        <f>Q302*H302</f>
        <v>0</v>
      </c>
      <c r="S302" s="227">
        <v>0</v>
      </c>
      <c r="T302" s="228">
        <f>S302*H302</f>
        <v>0</v>
      </c>
      <c r="U302" s="38"/>
      <c r="V302" s="38"/>
      <c r="W302" s="38"/>
      <c r="X302" s="38"/>
      <c r="Y302" s="38"/>
      <c r="Z302" s="38"/>
      <c r="AA302" s="38"/>
      <c r="AB302" s="38"/>
      <c r="AC302" s="38"/>
      <c r="AD302" s="38"/>
      <c r="AE302" s="38"/>
      <c r="AR302" s="229" t="s">
        <v>234</v>
      </c>
      <c r="AT302" s="229" t="s">
        <v>161</v>
      </c>
      <c r="AU302" s="229" t="s">
        <v>86</v>
      </c>
      <c r="AY302" s="17" t="s">
        <v>159</v>
      </c>
      <c r="BE302" s="230">
        <f>IF(N302="základní",J302,0)</f>
        <v>0</v>
      </c>
      <c r="BF302" s="230">
        <f>IF(N302="snížená",J302,0)</f>
        <v>0</v>
      </c>
      <c r="BG302" s="230">
        <f>IF(N302="zákl. přenesená",J302,0)</f>
        <v>0</v>
      </c>
      <c r="BH302" s="230">
        <f>IF(N302="sníž. přenesená",J302,0)</f>
        <v>0</v>
      </c>
      <c r="BI302" s="230">
        <f>IF(N302="nulová",J302,0)</f>
        <v>0</v>
      </c>
      <c r="BJ302" s="17" t="s">
        <v>84</v>
      </c>
      <c r="BK302" s="230">
        <f>ROUND(I302*H302,2)</f>
        <v>0</v>
      </c>
      <c r="BL302" s="17" t="s">
        <v>234</v>
      </c>
      <c r="BM302" s="229" t="s">
        <v>616</v>
      </c>
    </row>
    <row r="303" s="2" customFormat="1" ht="24.15" customHeight="1">
      <c r="A303" s="38"/>
      <c r="B303" s="39"/>
      <c r="C303" s="258" t="s">
        <v>617</v>
      </c>
      <c r="D303" s="258" t="s">
        <v>253</v>
      </c>
      <c r="E303" s="259" t="s">
        <v>618</v>
      </c>
      <c r="F303" s="260" t="s">
        <v>619</v>
      </c>
      <c r="G303" s="261" t="s">
        <v>178</v>
      </c>
      <c r="H303" s="262">
        <v>5.2999999999999998</v>
      </c>
      <c r="I303" s="263"/>
      <c r="J303" s="264">
        <f>ROUND(I303*H303,2)</f>
        <v>0</v>
      </c>
      <c r="K303" s="260" t="s">
        <v>165</v>
      </c>
      <c r="L303" s="265"/>
      <c r="M303" s="266" t="s">
        <v>1</v>
      </c>
      <c r="N303" s="267" t="s">
        <v>41</v>
      </c>
      <c r="O303" s="91"/>
      <c r="P303" s="227">
        <f>O303*H303</f>
        <v>0</v>
      </c>
      <c r="Q303" s="227">
        <v>0.0030000000000000001</v>
      </c>
      <c r="R303" s="227">
        <f>Q303*H303</f>
        <v>0.015900000000000001</v>
      </c>
      <c r="S303" s="227">
        <v>0</v>
      </c>
      <c r="T303" s="228">
        <f>S303*H303</f>
        <v>0</v>
      </c>
      <c r="U303" s="38"/>
      <c r="V303" s="38"/>
      <c r="W303" s="38"/>
      <c r="X303" s="38"/>
      <c r="Y303" s="38"/>
      <c r="Z303" s="38"/>
      <c r="AA303" s="38"/>
      <c r="AB303" s="38"/>
      <c r="AC303" s="38"/>
      <c r="AD303" s="38"/>
      <c r="AE303" s="38"/>
      <c r="AR303" s="229" t="s">
        <v>256</v>
      </c>
      <c r="AT303" s="229" t="s">
        <v>253</v>
      </c>
      <c r="AU303" s="229" t="s">
        <v>86</v>
      </c>
      <c r="AY303" s="17" t="s">
        <v>159</v>
      </c>
      <c r="BE303" s="230">
        <f>IF(N303="základní",J303,0)</f>
        <v>0</v>
      </c>
      <c r="BF303" s="230">
        <f>IF(N303="snížená",J303,0)</f>
        <v>0</v>
      </c>
      <c r="BG303" s="230">
        <f>IF(N303="zákl. přenesená",J303,0)</f>
        <v>0</v>
      </c>
      <c r="BH303" s="230">
        <f>IF(N303="sníž. přenesená",J303,0)</f>
        <v>0</v>
      </c>
      <c r="BI303" s="230">
        <f>IF(N303="nulová",J303,0)</f>
        <v>0</v>
      </c>
      <c r="BJ303" s="17" t="s">
        <v>84</v>
      </c>
      <c r="BK303" s="230">
        <f>ROUND(I303*H303,2)</f>
        <v>0</v>
      </c>
      <c r="BL303" s="17" t="s">
        <v>234</v>
      </c>
      <c r="BM303" s="229" t="s">
        <v>620</v>
      </c>
    </row>
    <row r="304" s="2" customFormat="1" ht="24.15" customHeight="1">
      <c r="A304" s="38"/>
      <c r="B304" s="39"/>
      <c r="C304" s="258" t="s">
        <v>621</v>
      </c>
      <c r="D304" s="258" t="s">
        <v>253</v>
      </c>
      <c r="E304" s="259" t="s">
        <v>622</v>
      </c>
      <c r="F304" s="260" t="s">
        <v>623</v>
      </c>
      <c r="G304" s="261" t="s">
        <v>178</v>
      </c>
      <c r="H304" s="262">
        <v>1.5</v>
      </c>
      <c r="I304" s="263"/>
      <c r="J304" s="264">
        <f>ROUND(I304*H304,2)</f>
        <v>0</v>
      </c>
      <c r="K304" s="260" t="s">
        <v>165</v>
      </c>
      <c r="L304" s="265"/>
      <c r="M304" s="266" t="s">
        <v>1</v>
      </c>
      <c r="N304" s="267" t="s">
        <v>41</v>
      </c>
      <c r="O304" s="91"/>
      <c r="P304" s="227">
        <f>O304*H304</f>
        <v>0</v>
      </c>
      <c r="Q304" s="227">
        <v>0.012</v>
      </c>
      <c r="R304" s="227">
        <f>Q304*H304</f>
        <v>0.018000000000000002</v>
      </c>
      <c r="S304" s="227">
        <v>0</v>
      </c>
      <c r="T304" s="228">
        <f>S304*H304</f>
        <v>0</v>
      </c>
      <c r="U304" s="38"/>
      <c r="V304" s="38"/>
      <c r="W304" s="38"/>
      <c r="X304" s="38"/>
      <c r="Y304" s="38"/>
      <c r="Z304" s="38"/>
      <c r="AA304" s="38"/>
      <c r="AB304" s="38"/>
      <c r="AC304" s="38"/>
      <c r="AD304" s="38"/>
      <c r="AE304" s="38"/>
      <c r="AR304" s="229" t="s">
        <v>256</v>
      </c>
      <c r="AT304" s="229" t="s">
        <v>253</v>
      </c>
      <c r="AU304" s="229" t="s">
        <v>86</v>
      </c>
      <c r="AY304" s="17" t="s">
        <v>159</v>
      </c>
      <c r="BE304" s="230">
        <f>IF(N304="základní",J304,0)</f>
        <v>0</v>
      </c>
      <c r="BF304" s="230">
        <f>IF(N304="snížená",J304,0)</f>
        <v>0</v>
      </c>
      <c r="BG304" s="230">
        <f>IF(N304="zákl. přenesená",J304,0)</f>
        <v>0</v>
      </c>
      <c r="BH304" s="230">
        <f>IF(N304="sníž. přenesená",J304,0)</f>
        <v>0</v>
      </c>
      <c r="BI304" s="230">
        <f>IF(N304="nulová",J304,0)</f>
        <v>0</v>
      </c>
      <c r="BJ304" s="17" t="s">
        <v>84</v>
      </c>
      <c r="BK304" s="230">
        <f>ROUND(I304*H304,2)</f>
        <v>0</v>
      </c>
      <c r="BL304" s="17" t="s">
        <v>234</v>
      </c>
      <c r="BM304" s="229" t="s">
        <v>624</v>
      </c>
    </row>
    <row r="305" s="2" customFormat="1" ht="24.15" customHeight="1">
      <c r="A305" s="38"/>
      <c r="B305" s="39"/>
      <c r="C305" s="218" t="s">
        <v>625</v>
      </c>
      <c r="D305" s="218" t="s">
        <v>161</v>
      </c>
      <c r="E305" s="219" t="s">
        <v>626</v>
      </c>
      <c r="F305" s="220" t="s">
        <v>627</v>
      </c>
      <c r="G305" s="221" t="s">
        <v>416</v>
      </c>
      <c r="H305" s="222">
        <v>146.69999999999999</v>
      </c>
      <c r="I305" s="223"/>
      <c r="J305" s="224">
        <f>ROUND(I305*H305,2)</f>
        <v>0</v>
      </c>
      <c r="K305" s="220" t="s">
        <v>165</v>
      </c>
      <c r="L305" s="44"/>
      <c r="M305" s="225" t="s">
        <v>1</v>
      </c>
      <c r="N305" s="226" t="s">
        <v>41</v>
      </c>
      <c r="O305" s="91"/>
      <c r="P305" s="227">
        <f>O305*H305</f>
        <v>0</v>
      </c>
      <c r="Q305" s="227">
        <v>6.9999999999999994E-05</v>
      </c>
      <c r="R305" s="227">
        <f>Q305*H305</f>
        <v>0.010268999999999999</v>
      </c>
      <c r="S305" s="227">
        <v>0</v>
      </c>
      <c r="T305" s="228">
        <f>S305*H305</f>
        <v>0</v>
      </c>
      <c r="U305" s="38"/>
      <c r="V305" s="38"/>
      <c r="W305" s="38"/>
      <c r="X305" s="38"/>
      <c r="Y305" s="38"/>
      <c r="Z305" s="38"/>
      <c r="AA305" s="38"/>
      <c r="AB305" s="38"/>
      <c r="AC305" s="38"/>
      <c r="AD305" s="38"/>
      <c r="AE305" s="38"/>
      <c r="AR305" s="229" t="s">
        <v>234</v>
      </c>
      <c r="AT305" s="229" t="s">
        <v>161</v>
      </c>
      <c r="AU305" s="229" t="s">
        <v>86</v>
      </c>
      <c r="AY305" s="17" t="s">
        <v>159</v>
      </c>
      <c r="BE305" s="230">
        <f>IF(N305="základní",J305,0)</f>
        <v>0</v>
      </c>
      <c r="BF305" s="230">
        <f>IF(N305="snížená",J305,0)</f>
        <v>0</v>
      </c>
      <c r="BG305" s="230">
        <f>IF(N305="zákl. přenesená",J305,0)</f>
        <v>0</v>
      </c>
      <c r="BH305" s="230">
        <f>IF(N305="sníž. přenesená",J305,0)</f>
        <v>0</v>
      </c>
      <c r="BI305" s="230">
        <f>IF(N305="nulová",J305,0)</f>
        <v>0</v>
      </c>
      <c r="BJ305" s="17" t="s">
        <v>84</v>
      </c>
      <c r="BK305" s="230">
        <f>ROUND(I305*H305,2)</f>
        <v>0</v>
      </c>
      <c r="BL305" s="17" t="s">
        <v>234</v>
      </c>
      <c r="BM305" s="229" t="s">
        <v>628</v>
      </c>
    </row>
    <row r="306" s="2" customFormat="1" ht="24.15" customHeight="1">
      <c r="A306" s="38"/>
      <c r="B306" s="39"/>
      <c r="C306" s="258" t="s">
        <v>629</v>
      </c>
      <c r="D306" s="258" t="s">
        <v>253</v>
      </c>
      <c r="E306" s="259" t="s">
        <v>630</v>
      </c>
      <c r="F306" s="260" t="s">
        <v>631</v>
      </c>
      <c r="G306" s="261" t="s">
        <v>196</v>
      </c>
      <c r="H306" s="262">
        <v>0.128</v>
      </c>
      <c r="I306" s="263"/>
      <c r="J306" s="264">
        <f>ROUND(I306*H306,2)</f>
        <v>0</v>
      </c>
      <c r="K306" s="260" t="s">
        <v>165</v>
      </c>
      <c r="L306" s="265"/>
      <c r="M306" s="266" t="s">
        <v>1</v>
      </c>
      <c r="N306" s="267" t="s">
        <v>41</v>
      </c>
      <c r="O306" s="91"/>
      <c r="P306" s="227">
        <f>O306*H306</f>
        <v>0</v>
      </c>
      <c r="Q306" s="227">
        <v>1</v>
      </c>
      <c r="R306" s="227">
        <f>Q306*H306</f>
        <v>0.128</v>
      </c>
      <c r="S306" s="227">
        <v>0</v>
      </c>
      <c r="T306" s="228">
        <f>S306*H306</f>
        <v>0</v>
      </c>
      <c r="U306" s="38"/>
      <c r="V306" s="38"/>
      <c r="W306" s="38"/>
      <c r="X306" s="38"/>
      <c r="Y306" s="38"/>
      <c r="Z306" s="38"/>
      <c r="AA306" s="38"/>
      <c r="AB306" s="38"/>
      <c r="AC306" s="38"/>
      <c r="AD306" s="38"/>
      <c r="AE306" s="38"/>
      <c r="AR306" s="229" t="s">
        <v>256</v>
      </c>
      <c r="AT306" s="229" t="s">
        <v>253</v>
      </c>
      <c r="AU306" s="229" t="s">
        <v>86</v>
      </c>
      <c r="AY306" s="17" t="s">
        <v>159</v>
      </c>
      <c r="BE306" s="230">
        <f>IF(N306="základní",J306,0)</f>
        <v>0</v>
      </c>
      <c r="BF306" s="230">
        <f>IF(N306="snížená",J306,0)</f>
        <v>0</v>
      </c>
      <c r="BG306" s="230">
        <f>IF(N306="zákl. přenesená",J306,0)</f>
        <v>0</v>
      </c>
      <c r="BH306" s="230">
        <f>IF(N306="sníž. přenesená",J306,0)</f>
        <v>0</v>
      </c>
      <c r="BI306" s="230">
        <f>IF(N306="nulová",J306,0)</f>
        <v>0</v>
      </c>
      <c r="BJ306" s="17" t="s">
        <v>84</v>
      </c>
      <c r="BK306" s="230">
        <f>ROUND(I306*H306,2)</f>
        <v>0</v>
      </c>
      <c r="BL306" s="17" t="s">
        <v>234</v>
      </c>
      <c r="BM306" s="229" t="s">
        <v>632</v>
      </c>
    </row>
    <row r="307" s="2" customFormat="1">
      <c r="A307" s="38"/>
      <c r="B307" s="39"/>
      <c r="C307" s="40"/>
      <c r="D307" s="233" t="s">
        <v>219</v>
      </c>
      <c r="E307" s="40"/>
      <c r="F307" s="254" t="s">
        <v>633</v>
      </c>
      <c r="G307" s="40"/>
      <c r="H307" s="40"/>
      <c r="I307" s="255"/>
      <c r="J307" s="40"/>
      <c r="K307" s="40"/>
      <c r="L307" s="44"/>
      <c r="M307" s="256"/>
      <c r="N307" s="257"/>
      <c r="O307" s="91"/>
      <c r="P307" s="91"/>
      <c r="Q307" s="91"/>
      <c r="R307" s="91"/>
      <c r="S307" s="91"/>
      <c r="T307" s="92"/>
      <c r="U307" s="38"/>
      <c r="V307" s="38"/>
      <c r="W307" s="38"/>
      <c r="X307" s="38"/>
      <c r="Y307" s="38"/>
      <c r="Z307" s="38"/>
      <c r="AA307" s="38"/>
      <c r="AB307" s="38"/>
      <c r="AC307" s="38"/>
      <c r="AD307" s="38"/>
      <c r="AE307" s="38"/>
      <c r="AT307" s="17" t="s">
        <v>219</v>
      </c>
      <c r="AU307" s="17" t="s">
        <v>86</v>
      </c>
    </row>
    <row r="308" s="2" customFormat="1" ht="24.15" customHeight="1">
      <c r="A308" s="38"/>
      <c r="B308" s="39"/>
      <c r="C308" s="258" t="s">
        <v>634</v>
      </c>
      <c r="D308" s="258" t="s">
        <v>253</v>
      </c>
      <c r="E308" s="259" t="s">
        <v>635</v>
      </c>
      <c r="F308" s="260" t="s">
        <v>636</v>
      </c>
      <c r="G308" s="261" t="s">
        <v>196</v>
      </c>
      <c r="H308" s="262">
        <v>0.017000000000000001</v>
      </c>
      <c r="I308" s="263"/>
      <c r="J308" s="264">
        <f>ROUND(I308*H308,2)</f>
        <v>0</v>
      </c>
      <c r="K308" s="260" t="s">
        <v>165</v>
      </c>
      <c r="L308" s="265"/>
      <c r="M308" s="266" t="s">
        <v>1</v>
      </c>
      <c r="N308" s="267" t="s">
        <v>41</v>
      </c>
      <c r="O308" s="91"/>
      <c r="P308" s="227">
        <f>O308*H308</f>
        <v>0</v>
      </c>
      <c r="Q308" s="227">
        <v>1</v>
      </c>
      <c r="R308" s="227">
        <f>Q308*H308</f>
        <v>0.017000000000000001</v>
      </c>
      <c r="S308" s="227">
        <v>0</v>
      </c>
      <c r="T308" s="228">
        <f>S308*H308</f>
        <v>0</v>
      </c>
      <c r="U308" s="38"/>
      <c r="V308" s="38"/>
      <c r="W308" s="38"/>
      <c r="X308" s="38"/>
      <c r="Y308" s="38"/>
      <c r="Z308" s="38"/>
      <c r="AA308" s="38"/>
      <c r="AB308" s="38"/>
      <c r="AC308" s="38"/>
      <c r="AD308" s="38"/>
      <c r="AE308" s="38"/>
      <c r="AR308" s="229" t="s">
        <v>256</v>
      </c>
      <c r="AT308" s="229" t="s">
        <v>253</v>
      </c>
      <c r="AU308" s="229" t="s">
        <v>86</v>
      </c>
      <c r="AY308" s="17" t="s">
        <v>159</v>
      </c>
      <c r="BE308" s="230">
        <f>IF(N308="základní",J308,0)</f>
        <v>0</v>
      </c>
      <c r="BF308" s="230">
        <f>IF(N308="snížená",J308,0)</f>
        <v>0</v>
      </c>
      <c r="BG308" s="230">
        <f>IF(N308="zákl. přenesená",J308,0)</f>
        <v>0</v>
      </c>
      <c r="BH308" s="230">
        <f>IF(N308="sníž. přenesená",J308,0)</f>
        <v>0</v>
      </c>
      <c r="BI308" s="230">
        <f>IF(N308="nulová",J308,0)</f>
        <v>0</v>
      </c>
      <c r="BJ308" s="17" t="s">
        <v>84</v>
      </c>
      <c r="BK308" s="230">
        <f>ROUND(I308*H308,2)</f>
        <v>0</v>
      </c>
      <c r="BL308" s="17" t="s">
        <v>234</v>
      </c>
      <c r="BM308" s="229" t="s">
        <v>637</v>
      </c>
    </row>
    <row r="309" s="2" customFormat="1">
      <c r="A309" s="38"/>
      <c r="B309" s="39"/>
      <c r="C309" s="40"/>
      <c r="D309" s="233" t="s">
        <v>219</v>
      </c>
      <c r="E309" s="40"/>
      <c r="F309" s="254" t="s">
        <v>638</v>
      </c>
      <c r="G309" s="40"/>
      <c r="H309" s="40"/>
      <c r="I309" s="255"/>
      <c r="J309" s="40"/>
      <c r="K309" s="40"/>
      <c r="L309" s="44"/>
      <c r="M309" s="256"/>
      <c r="N309" s="257"/>
      <c r="O309" s="91"/>
      <c r="P309" s="91"/>
      <c r="Q309" s="91"/>
      <c r="R309" s="91"/>
      <c r="S309" s="91"/>
      <c r="T309" s="92"/>
      <c r="U309" s="38"/>
      <c r="V309" s="38"/>
      <c r="W309" s="38"/>
      <c r="X309" s="38"/>
      <c r="Y309" s="38"/>
      <c r="Z309" s="38"/>
      <c r="AA309" s="38"/>
      <c r="AB309" s="38"/>
      <c r="AC309" s="38"/>
      <c r="AD309" s="38"/>
      <c r="AE309" s="38"/>
      <c r="AT309" s="17" t="s">
        <v>219</v>
      </c>
      <c r="AU309" s="17" t="s">
        <v>86</v>
      </c>
    </row>
    <row r="310" s="2" customFormat="1" ht="21.75" customHeight="1">
      <c r="A310" s="38"/>
      <c r="B310" s="39"/>
      <c r="C310" s="258" t="s">
        <v>639</v>
      </c>
      <c r="D310" s="258" t="s">
        <v>253</v>
      </c>
      <c r="E310" s="259" t="s">
        <v>640</v>
      </c>
      <c r="F310" s="260" t="s">
        <v>641</v>
      </c>
      <c r="G310" s="261" t="s">
        <v>196</v>
      </c>
      <c r="H310" s="262">
        <v>0.002</v>
      </c>
      <c r="I310" s="263"/>
      <c r="J310" s="264">
        <f>ROUND(I310*H310,2)</f>
        <v>0</v>
      </c>
      <c r="K310" s="260" t="s">
        <v>165</v>
      </c>
      <c r="L310" s="265"/>
      <c r="M310" s="266" t="s">
        <v>1</v>
      </c>
      <c r="N310" s="267" t="s">
        <v>41</v>
      </c>
      <c r="O310" s="91"/>
      <c r="P310" s="227">
        <f>O310*H310</f>
        <v>0</v>
      </c>
      <c r="Q310" s="227">
        <v>1</v>
      </c>
      <c r="R310" s="227">
        <f>Q310*H310</f>
        <v>0.002</v>
      </c>
      <c r="S310" s="227">
        <v>0</v>
      </c>
      <c r="T310" s="228">
        <f>S310*H310</f>
        <v>0</v>
      </c>
      <c r="U310" s="38"/>
      <c r="V310" s="38"/>
      <c r="W310" s="38"/>
      <c r="X310" s="38"/>
      <c r="Y310" s="38"/>
      <c r="Z310" s="38"/>
      <c r="AA310" s="38"/>
      <c r="AB310" s="38"/>
      <c r="AC310" s="38"/>
      <c r="AD310" s="38"/>
      <c r="AE310" s="38"/>
      <c r="AR310" s="229" t="s">
        <v>256</v>
      </c>
      <c r="AT310" s="229" t="s">
        <v>253</v>
      </c>
      <c r="AU310" s="229" t="s">
        <v>86</v>
      </c>
      <c r="AY310" s="17" t="s">
        <v>159</v>
      </c>
      <c r="BE310" s="230">
        <f>IF(N310="základní",J310,0)</f>
        <v>0</v>
      </c>
      <c r="BF310" s="230">
        <f>IF(N310="snížená",J310,0)</f>
        <v>0</v>
      </c>
      <c r="BG310" s="230">
        <f>IF(N310="zákl. přenesená",J310,0)</f>
        <v>0</v>
      </c>
      <c r="BH310" s="230">
        <f>IF(N310="sníž. přenesená",J310,0)</f>
        <v>0</v>
      </c>
      <c r="BI310" s="230">
        <f>IF(N310="nulová",J310,0)</f>
        <v>0</v>
      </c>
      <c r="BJ310" s="17" t="s">
        <v>84</v>
      </c>
      <c r="BK310" s="230">
        <f>ROUND(I310*H310,2)</f>
        <v>0</v>
      </c>
      <c r="BL310" s="17" t="s">
        <v>234</v>
      </c>
      <c r="BM310" s="229" t="s">
        <v>642</v>
      </c>
    </row>
    <row r="311" s="2" customFormat="1">
      <c r="A311" s="38"/>
      <c r="B311" s="39"/>
      <c r="C311" s="40"/>
      <c r="D311" s="233" t="s">
        <v>219</v>
      </c>
      <c r="E311" s="40"/>
      <c r="F311" s="254" t="s">
        <v>643</v>
      </c>
      <c r="G311" s="40"/>
      <c r="H311" s="40"/>
      <c r="I311" s="255"/>
      <c r="J311" s="40"/>
      <c r="K311" s="40"/>
      <c r="L311" s="44"/>
      <c r="M311" s="256"/>
      <c r="N311" s="257"/>
      <c r="O311" s="91"/>
      <c r="P311" s="91"/>
      <c r="Q311" s="91"/>
      <c r="R311" s="91"/>
      <c r="S311" s="91"/>
      <c r="T311" s="92"/>
      <c r="U311" s="38"/>
      <c r="V311" s="38"/>
      <c r="W311" s="38"/>
      <c r="X311" s="38"/>
      <c r="Y311" s="38"/>
      <c r="Z311" s="38"/>
      <c r="AA311" s="38"/>
      <c r="AB311" s="38"/>
      <c r="AC311" s="38"/>
      <c r="AD311" s="38"/>
      <c r="AE311" s="38"/>
      <c r="AT311" s="17" t="s">
        <v>219</v>
      </c>
      <c r="AU311" s="17" t="s">
        <v>86</v>
      </c>
    </row>
    <row r="312" s="13" customFormat="1">
      <c r="A312" s="13"/>
      <c r="B312" s="231"/>
      <c r="C312" s="232"/>
      <c r="D312" s="233" t="s">
        <v>198</v>
      </c>
      <c r="E312" s="234" t="s">
        <v>1</v>
      </c>
      <c r="F312" s="235" t="s">
        <v>644</v>
      </c>
      <c r="G312" s="232"/>
      <c r="H312" s="236">
        <v>0.002</v>
      </c>
      <c r="I312" s="237"/>
      <c r="J312" s="232"/>
      <c r="K312" s="232"/>
      <c r="L312" s="238"/>
      <c r="M312" s="239"/>
      <c r="N312" s="240"/>
      <c r="O312" s="240"/>
      <c r="P312" s="240"/>
      <c r="Q312" s="240"/>
      <c r="R312" s="240"/>
      <c r="S312" s="240"/>
      <c r="T312" s="241"/>
      <c r="U312" s="13"/>
      <c r="V312" s="13"/>
      <c r="W312" s="13"/>
      <c r="X312" s="13"/>
      <c r="Y312" s="13"/>
      <c r="Z312" s="13"/>
      <c r="AA312" s="13"/>
      <c r="AB312" s="13"/>
      <c r="AC312" s="13"/>
      <c r="AD312" s="13"/>
      <c r="AE312" s="13"/>
      <c r="AT312" s="242" t="s">
        <v>198</v>
      </c>
      <c r="AU312" s="242" t="s">
        <v>86</v>
      </c>
      <c r="AV312" s="13" t="s">
        <v>86</v>
      </c>
      <c r="AW312" s="13" t="s">
        <v>32</v>
      </c>
      <c r="AX312" s="13" t="s">
        <v>76</v>
      </c>
      <c r="AY312" s="242" t="s">
        <v>159</v>
      </c>
    </row>
    <row r="313" s="14" customFormat="1">
      <c r="A313" s="14"/>
      <c r="B313" s="243"/>
      <c r="C313" s="244"/>
      <c r="D313" s="233" t="s">
        <v>198</v>
      </c>
      <c r="E313" s="245" t="s">
        <v>1</v>
      </c>
      <c r="F313" s="246" t="s">
        <v>201</v>
      </c>
      <c r="G313" s="244"/>
      <c r="H313" s="247">
        <v>0.002</v>
      </c>
      <c r="I313" s="248"/>
      <c r="J313" s="244"/>
      <c r="K313" s="244"/>
      <c r="L313" s="249"/>
      <c r="M313" s="250"/>
      <c r="N313" s="251"/>
      <c r="O313" s="251"/>
      <c r="P313" s="251"/>
      <c r="Q313" s="251"/>
      <c r="R313" s="251"/>
      <c r="S313" s="251"/>
      <c r="T313" s="252"/>
      <c r="U313" s="14"/>
      <c r="V313" s="14"/>
      <c r="W313" s="14"/>
      <c r="X313" s="14"/>
      <c r="Y313" s="14"/>
      <c r="Z313" s="14"/>
      <c r="AA313" s="14"/>
      <c r="AB313" s="14"/>
      <c r="AC313" s="14"/>
      <c r="AD313" s="14"/>
      <c r="AE313" s="14"/>
      <c r="AT313" s="253" t="s">
        <v>198</v>
      </c>
      <c r="AU313" s="253" t="s">
        <v>86</v>
      </c>
      <c r="AV313" s="14" t="s">
        <v>166</v>
      </c>
      <c r="AW313" s="14" t="s">
        <v>32</v>
      </c>
      <c r="AX313" s="14" t="s">
        <v>84</v>
      </c>
      <c r="AY313" s="253" t="s">
        <v>159</v>
      </c>
    </row>
    <row r="314" s="2" customFormat="1" ht="16.5" customHeight="1">
      <c r="A314" s="38"/>
      <c r="B314" s="39"/>
      <c r="C314" s="258" t="s">
        <v>645</v>
      </c>
      <c r="D314" s="258" t="s">
        <v>253</v>
      </c>
      <c r="E314" s="259" t="s">
        <v>646</v>
      </c>
      <c r="F314" s="260" t="s">
        <v>647</v>
      </c>
      <c r="G314" s="261" t="s">
        <v>196</v>
      </c>
      <c r="H314" s="262">
        <v>0.049000000000000002</v>
      </c>
      <c r="I314" s="263"/>
      <c r="J314" s="264">
        <f>ROUND(I314*H314,2)</f>
        <v>0</v>
      </c>
      <c r="K314" s="260" t="s">
        <v>1</v>
      </c>
      <c r="L314" s="265"/>
      <c r="M314" s="266" t="s">
        <v>1</v>
      </c>
      <c r="N314" s="267" t="s">
        <v>41</v>
      </c>
      <c r="O314" s="91"/>
      <c r="P314" s="227">
        <f>O314*H314</f>
        <v>0</v>
      </c>
      <c r="Q314" s="227">
        <v>1</v>
      </c>
      <c r="R314" s="227">
        <f>Q314*H314</f>
        <v>0.049000000000000002</v>
      </c>
      <c r="S314" s="227">
        <v>0</v>
      </c>
      <c r="T314" s="228">
        <f>S314*H314</f>
        <v>0</v>
      </c>
      <c r="U314" s="38"/>
      <c r="V314" s="38"/>
      <c r="W314" s="38"/>
      <c r="X314" s="38"/>
      <c r="Y314" s="38"/>
      <c r="Z314" s="38"/>
      <c r="AA314" s="38"/>
      <c r="AB314" s="38"/>
      <c r="AC314" s="38"/>
      <c r="AD314" s="38"/>
      <c r="AE314" s="38"/>
      <c r="AR314" s="229" t="s">
        <v>256</v>
      </c>
      <c r="AT314" s="229" t="s">
        <v>253</v>
      </c>
      <c r="AU314" s="229" t="s">
        <v>86</v>
      </c>
      <c r="AY314" s="17" t="s">
        <v>159</v>
      </c>
      <c r="BE314" s="230">
        <f>IF(N314="základní",J314,0)</f>
        <v>0</v>
      </c>
      <c r="BF314" s="230">
        <f>IF(N314="snížená",J314,0)</f>
        <v>0</v>
      </c>
      <c r="BG314" s="230">
        <f>IF(N314="zákl. přenesená",J314,0)</f>
        <v>0</v>
      </c>
      <c r="BH314" s="230">
        <f>IF(N314="sníž. přenesená",J314,0)</f>
        <v>0</v>
      </c>
      <c r="BI314" s="230">
        <f>IF(N314="nulová",J314,0)</f>
        <v>0</v>
      </c>
      <c r="BJ314" s="17" t="s">
        <v>84</v>
      </c>
      <c r="BK314" s="230">
        <f>ROUND(I314*H314,2)</f>
        <v>0</v>
      </c>
      <c r="BL314" s="17" t="s">
        <v>234</v>
      </c>
      <c r="BM314" s="229" t="s">
        <v>648</v>
      </c>
    </row>
    <row r="315" s="13" customFormat="1">
      <c r="A315" s="13"/>
      <c r="B315" s="231"/>
      <c r="C315" s="232"/>
      <c r="D315" s="233" t="s">
        <v>198</v>
      </c>
      <c r="E315" s="234" t="s">
        <v>1</v>
      </c>
      <c r="F315" s="235" t="s">
        <v>649</v>
      </c>
      <c r="G315" s="232"/>
      <c r="H315" s="236">
        <v>0.01</v>
      </c>
      <c r="I315" s="237"/>
      <c r="J315" s="232"/>
      <c r="K315" s="232"/>
      <c r="L315" s="238"/>
      <c r="M315" s="239"/>
      <c r="N315" s="240"/>
      <c r="O315" s="240"/>
      <c r="P315" s="240"/>
      <c r="Q315" s="240"/>
      <c r="R315" s="240"/>
      <c r="S315" s="240"/>
      <c r="T315" s="241"/>
      <c r="U315" s="13"/>
      <c r="V315" s="13"/>
      <c r="W315" s="13"/>
      <c r="X315" s="13"/>
      <c r="Y315" s="13"/>
      <c r="Z315" s="13"/>
      <c r="AA315" s="13"/>
      <c r="AB315" s="13"/>
      <c r="AC315" s="13"/>
      <c r="AD315" s="13"/>
      <c r="AE315" s="13"/>
      <c r="AT315" s="242" t="s">
        <v>198</v>
      </c>
      <c r="AU315" s="242" t="s">
        <v>86</v>
      </c>
      <c r="AV315" s="13" t="s">
        <v>86</v>
      </c>
      <c r="AW315" s="13" t="s">
        <v>32</v>
      </c>
      <c r="AX315" s="13" t="s">
        <v>76</v>
      </c>
      <c r="AY315" s="242" t="s">
        <v>159</v>
      </c>
    </row>
    <row r="316" s="13" customFormat="1">
      <c r="A316" s="13"/>
      <c r="B316" s="231"/>
      <c r="C316" s="232"/>
      <c r="D316" s="233" t="s">
        <v>198</v>
      </c>
      <c r="E316" s="234" t="s">
        <v>1</v>
      </c>
      <c r="F316" s="235" t="s">
        <v>650</v>
      </c>
      <c r="G316" s="232"/>
      <c r="H316" s="236">
        <v>0.039</v>
      </c>
      <c r="I316" s="237"/>
      <c r="J316" s="232"/>
      <c r="K316" s="232"/>
      <c r="L316" s="238"/>
      <c r="M316" s="239"/>
      <c r="N316" s="240"/>
      <c r="O316" s="240"/>
      <c r="P316" s="240"/>
      <c r="Q316" s="240"/>
      <c r="R316" s="240"/>
      <c r="S316" s="240"/>
      <c r="T316" s="241"/>
      <c r="U316" s="13"/>
      <c r="V316" s="13"/>
      <c r="W316" s="13"/>
      <c r="X316" s="13"/>
      <c r="Y316" s="13"/>
      <c r="Z316" s="13"/>
      <c r="AA316" s="13"/>
      <c r="AB316" s="13"/>
      <c r="AC316" s="13"/>
      <c r="AD316" s="13"/>
      <c r="AE316" s="13"/>
      <c r="AT316" s="242" t="s">
        <v>198</v>
      </c>
      <c r="AU316" s="242" t="s">
        <v>86</v>
      </c>
      <c r="AV316" s="13" t="s">
        <v>86</v>
      </c>
      <c r="AW316" s="13" t="s">
        <v>32</v>
      </c>
      <c r="AX316" s="13" t="s">
        <v>76</v>
      </c>
      <c r="AY316" s="242" t="s">
        <v>159</v>
      </c>
    </row>
    <row r="317" s="14" customFormat="1">
      <c r="A317" s="14"/>
      <c r="B317" s="243"/>
      <c r="C317" s="244"/>
      <c r="D317" s="233" t="s">
        <v>198</v>
      </c>
      <c r="E317" s="245" t="s">
        <v>1</v>
      </c>
      <c r="F317" s="246" t="s">
        <v>201</v>
      </c>
      <c r="G317" s="244"/>
      <c r="H317" s="247">
        <v>0.049000000000000002</v>
      </c>
      <c r="I317" s="248"/>
      <c r="J317" s="244"/>
      <c r="K317" s="244"/>
      <c r="L317" s="249"/>
      <c r="M317" s="250"/>
      <c r="N317" s="251"/>
      <c r="O317" s="251"/>
      <c r="P317" s="251"/>
      <c r="Q317" s="251"/>
      <c r="R317" s="251"/>
      <c r="S317" s="251"/>
      <c r="T317" s="252"/>
      <c r="U317" s="14"/>
      <c r="V317" s="14"/>
      <c r="W317" s="14"/>
      <c r="X317" s="14"/>
      <c r="Y317" s="14"/>
      <c r="Z317" s="14"/>
      <c r="AA317" s="14"/>
      <c r="AB317" s="14"/>
      <c r="AC317" s="14"/>
      <c r="AD317" s="14"/>
      <c r="AE317" s="14"/>
      <c r="AT317" s="253" t="s">
        <v>198</v>
      </c>
      <c r="AU317" s="253" t="s">
        <v>86</v>
      </c>
      <c r="AV317" s="14" t="s">
        <v>166</v>
      </c>
      <c r="AW317" s="14" t="s">
        <v>32</v>
      </c>
      <c r="AX317" s="14" t="s">
        <v>84</v>
      </c>
      <c r="AY317" s="253" t="s">
        <v>159</v>
      </c>
    </row>
    <row r="318" s="2" customFormat="1" ht="16.5" customHeight="1">
      <c r="A318" s="38"/>
      <c r="B318" s="39"/>
      <c r="C318" s="218" t="s">
        <v>651</v>
      </c>
      <c r="D318" s="218" t="s">
        <v>161</v>
      </c>
      <c r="E318" s="219" t="s">
        <v>652</v>
      </c>
      <c r="F318" s="220" t="s">
        <v>653</v>
      </c>
      <c r="G318" s="221" t="s">
        <v>250</v>
      </c>
      <c r="H318" s="222">
        <v>10.199999999999999</v>
      </c>
      <c r="I318" s="223"/>
      <c r="J318" s="224">
        <f>ROUND(I318*H318,2)</f>
        <v>0</v>
      </c>
      <c r="K318" s="220" t="s">
        <v>1</v>
      </c>
      <c r="L318" s="44"/>
      <c r="M318" s="225" t="s">
        <v>1</v>
      </c>
      <c r="N318" s="226" t="s">
        <v>41</v>
      </c>
      <c r="O318" s="91"/>
      <c r="P318" s="227">
        <f>O318*H318</f>
        <v>0</v>
      </c>
      <c r="Q318" s="227">
        <v>0</v>
      </c>
      <c r="R318" s="227">
        <f>Q318*H318</f>
        <v>0</v>
      </c>
      <c r="S318" s="227">
        <v>0.025000000000000001</v>
      </c>
      <c r="T318" s="228">
        <f>S318*H318</f>
        <v>0.255</v>
      </c>
      <c r="U318" s="38"/>
      <c r="V318" s="38"/>
      <c r="W318" s="38"/>
      <c r="X318" s="38"/>
      <c r="Y318" s="38"/>
      <c r="Z318" s="38"/>
      <c r="AA318" s="38"/>
      <c r="AB318" s="38"/>
      <c r="AC318" s="38"/>
      <c r="AD318" s="38"/>
      <c r="AE318" s="38"/>
      <c r="AR318" s="229" t="s">
        <v>234</v>
      </c>
      <c r="AT318" s="229" t="s">
        <v>161</v>
      </c>
      <c r="AU318" s="229" t="s">
        <v>86</v>
      </c>
      <c r="AY318" s="17" t="s">
        <v>159</v>
      </c>
      <c r="BE318" s="230">
        <f>IF(N318="základní",J318,0)</f>
        <v>0</v>
      </c>
      <c r="BF318" s="230">
        <f>IF(N318="snížená",J318,0)</f>
        <v>0</v>
      </c>
      <c r="BG318" s="230">
        <f>IF(N318="zákl. přenesená",J318,0)</f>
        <v>0</v>
      </c>
      <c r="BH318" s="230">
        <f>IF(N318="sníž. přenesená",J318,0)</f>
        <v>0</v>
      </c>
      <c r="BI318" s="230">
        <f>IF(N318="nulová",J318,0)</f>
        <v>0</v>
      </c>
      <c r="BJ318" s="17" t="s">
        <v>84</v>
      </c>
      <c r="BK318" s="230">
        <f>ROUND(I318*H318,2)</f>
        <v>0</v>
      </c>
      <c r="BL318" s="17" t="s">
        <v>234</v>
      </c>
      <c r="BM318" s="229" t="s">
        <v>654</v>
      </c>
    </row>
    <row r="319" s="2" customFormat="1" ht="44.25" customHeight="1">
      <c r="A319" s="38"/>
      <c r="B319" s="39"/>
      <c r="C319" s="218" t="s">
        <v>655</v>
      </c>
      <c r="D319" s="218" t="s">
        <v>161</v>
      </c>
      <c r="E319" s="219" t="s">
        <v>656</v>
      </c>
      <c r="F319" s="220" t="s">
        <v>657</v>
      </c>
      <c r="G319" s="221" t="s">
        <v>250</v>
      </c>
      <c r="H319" s="222">
        <v>14.6</v>
      </c>
      <c r="I319" s="223"/>
      <c r="J319" s="224">
        <f>ROUND(I319*H319,2)</f>
        <v>0</v>
      </c>
      <c r="K319" s="220" t="s">
        <v>1</v>
      </c>
      <c r="L319" s="44"/>
      <c r="M319" s="225" t="s">
        <v>1</v>
      </c>
      <c r="N319" s="226" t="s">
        <v>41</v>
      </c>
      <c r="O319" s="91"/>
      <c r="P319" s="227">
        <f>O319*H319</f>
        <v>0</v>
      </c>
      <c r="Q319" s="227">
        <v>0.014999999999999999</v>
      </c>
      <c r="R319" s="227">
        <f>Q319*H319</f>
        <v>0.219</v>
      </c>
      <c r="S319" s="227">
        <v>0</v>
      </c>
      <c r="T319" s="228">
        <f>S319*H319</f>
        <v>0</v>
      </c>
      <c r="U319" s="38"/>
      <c r="V319" s="38"/>
      <c r="W319" s="38"/>
      <c r="X319" s="38"/>
      <c r="Y319" s="38"/>
      <c r="Z319" s="38"/>
      <c r="AA319" s="38"/>
      <c r="AB319" s="38"/>
      <c r="AC319" s="38"/>
      <c r="AD319" s="38"/>
      <c r="AE319" s="38"/>
      <c r="AR319" s="229" t="s">
        <v>234</v>
      </c>
      <c r="AT319" s="229" t="s">
        <v>161</v>
      </c>
      <c r="AU319" s="229" t="s">
        <v>86</v>
      </c>
      <c r="AY319" s="17" t="s">
        <v>159</v>
      </c>
      <c r="BE319" s="230">
        <f>IF(N319="základní",J319,0)</f>
        <v>0</v>
      </c>
      <c r="BF319" s="230">
        <f>IF(N319="snížená",J319,0)</f>
        <v>0</v>
      </c>
      <c r="BG319" s="230">
        <f>IF(N319="zákl. přenesená",J319,0)</f>
        <v>0</v>
      </c>
      <c r="BH319" s="230">
        <f>IF(N319="sníž. přenesená",J319,0)</f>
        <v>0</v>
      </c>
      <c r="BI319" s="230">
        <f>IF(N319="nulová",J319,0)</f>
        <v>0</v>
      </c>
      <c r="BJ319" s="17" t="s">
        <v>84</v>
      </c>
      <c r="BK319" s="230">
        <f>ROUND(I319*H319,2)</f>
        <v>0</v>
      </c>
      <c r="BL319" s="17" t="s">
        <v>234</v>
      </c>
      <c r="BM319" s="229" t="s">
        <v>658</v>
      </c>
    </row>
    <row r="320" s="2" customFormat="1" ht="24.15" customHeight="1">
      <c r="A320" s="38"/>
      <c r="B320" s="39"/>
      <c r="C320" s="218" t="s">
        <v>659</v>
      </c>
      <c r="D320" s="218" t="s">
        <v>161</v>
      </c>
      <c r="E320" s="219" t="s">
        <v>660</v>
      </c>
      <c r="F320" s="220" t="s">
        <v>661</v>
      </c>
      <c r="G320" s="221" t="s">
        <v>196</v>
      </c>
      <c r="H320" s="222">
        <v>0.45900000000000002</v>
      </c>
      <c r="I320" s="223"/>
      <c r="J320" s="224">
        <f>ROUND(I320*H320,2)</f>
        <v>0</v>
      </c>
      <c r="K320" s="220" t="s">
        <v>165</v>
      </c>
      <c r="L320" s="44"/>
      <c r="M320" s="225" t="s">
        <v>1</v>
      </c>
      <c r="N320" s="226" t="s">
        <v>41</v>
      </c>
      <c r="O320" s="91"/>
      <c r="P320" s="227">
        <f>O320*H320</f>
        <v>0</v>
      </c>
      <c r="Q320" s="227">
        <v>0</v>
      </c>
      <c r="R320" s="227">
        <f>Q320*H320</f>
        <v>0</v>
      </c>
      <c r="S320" s="227">
        <v>0</v>
      </c>
      <c r="T320" s="228">
        <f>S320*H320</f>
        <v>0</v>
      </c>
      <c r="U320" s="38"/>
      <c r="V320" s="38"/>
      <c r="W320" s="38"/>
      <c r="X320" s="38"/>
      <c r="Y320" s="38"/>
      <c r="Z320" s="38"/>
      <c r="AA320" s="38"/>
      <c r="AB320" s="38"/>
      <c r="AC320" s="38"/>
      <c r="AD320" s="38"/>
      <c r="AE320" s="38"/>
      <c r="AR320" s="229" t="s">
        <v>234</v>
      </c>
      <c r="AT320" s="229" t="s">
        <v>161</v>
      </c>
      <c r="AU320" s="229" t="s">
        <v>86</v>
      </c>
      <c r="AY320" s="17" t="s">
        <v>159</v>
      </c>
      <c r="BE320" s="230">
        <f>IF(N320="základní",J320,0)</f>
        <v>0</v>
      </c>
      <c r="BF320" s="230">
        <f>IF(N320="snížená",J320,0)</f>
        <v>0</v>
      </c>
      <c r="BG320" s="230">
        <f>IF(N320="zákl. přenesená",J320,0)</f>
        <v>0</v>
      </c>
      <c r="BH320" s="230">
        <f>IF(N320="sníž. přenesená",J320,0)</f>
        <v>0</v>
      </c>
      <c r="BI320" s="230">
        <f>IF(N320="nulová",J320,0)</f>
        <v>0</v>
      </c>
      <c r="BJ320" s="17" t="s">
        <v>84</v>
      </c>
      <c r="BK320" s="230">
        <f>ROUND(I320*H320,2)</f>
        <v>0</v>
      </c>
      <c r="BL320" s="17" t="s">
        <v>234</v>
      </c>
      <c r="BM320" s="229" t="s">
        <v>662</v>
      </c>
    </row>
    <row r="321" s="12" customFormat="1" ht="22.8" customHeight="1">
      <c r="A321" s="12"/>
      <c r="B321" s="202"/>
      <c r="C321" s="203"/>
      <c r="D321" s="204" t="s">
        <v>75</v>
      </c>
      <c r="E321" s="216" t="s">
        <v>663</v>
      </c>
      <c r="F321" s="216" t="s">
        <v>664</v>
      </c>
      <c r="G321" s="203"/>
      <c r="H321" s="203"/>
      <c r="I321" s="206"/>
      <c r="J321" s="217">
        <f>BK321</f>
        <v>0</v>
      </c>
      <c r="K321" s="203"/>
      <c r="L321" s="208"/>
      <c r="M321" s="209"/>
      <c r="N321" s="210"/>
      <c r="O321" s="210"/>
      <c r="P321" s="211">
        <f>SUM(P322:P353)</f>
        <v>0</v>
      </c>
      <c r="Q321" s="210"/>
      <c r="R321" s="211">
        <f>SUM(R322:R353)</f>
        <v>21.539223999999997</v>
      </c>
      <c r="S321" s="210"/>
      <c r="T321" s="212">
        <f>SUM(T322:T353)</f>
        <v>0</v>
      </c>
      <c r="U321" s="12"/>
      <c r="V321" s="12"/>
      <c r="W321" s="12"/>
      <c r="X321" s="12"/>
      <c r="Y321" s="12"/>
      <c r="Z321" s="12"/>
      <c r="AA321" s="12"/>
      <c r="AB321" s="12"/>
      <c r="AC321" s="12"/>
      <c r="AD321" s="12"/>
      <c r="AE321" s="12"/>
      <c r="AR321" s="213" t="s">
        <v>86</v>
      </c>
      <c r="AT321" s="214" t="s">
        <v>75</v>
      </c>
      <c r="AU321" s="214" t="s">
        <v>84</v>
      </c>
      <c r="AY321" s="213" t="s">
        <v>159</v>
      </c>
      <c r="BK321" s="215">
        <f>SUM(BK322:BK353)</f>
        <v>0</v>
      </c>
    </row>
    <row r="322" s="2" customFormat="1" ht="16.5" customHeight="1">
      <c r="A322" s="38"/>
      <c r="B322" s="39"/>
      <c r="C322" s="218" t="s">
        <v>665</v>
      </c>
      <c r="D322" s="218" t="s">
        <v>161</v>
      </c>
      <c r="E322" s="219" t="s">
        <v>666</v>
      </c>
      <c r="F322" s="220" t="s">
        <v>667</v>
      </c>
      <c r="G322" s="221" t="s">
        <v>178</v>
      </c>
      <c r="H322" s="222">
        <v>579.66999999999996</v>
      </c>
      <c r="I322" s="223"/>
      <c r="J322" s="224">
        <f>ROUND(I322*H322,2)</f>
        <v>0</v>
      </c>
      <c r="K322" s="220" t="s">
        <v>165</v>
      </c>
      <c r="L322" s="44"/>
      <c r="M322" s="225" t="s">
        <v>1</v>
      </c>
      <c r="N322" s="226" t="s">
        <v>41</v>
      </c>
      <c r="O322" s="91"/>
      <c r="P322" s="227">
        <f>O322*H322</f>
        <v>0</v>
      </c>
      <c r="Q322" s="227">
        <v>0.00029999999999999997</v>
      </c>
      <c r="R322" s="227">
        <f>Q322*H322</f>
        <v>0.17390099999999997</v>
      </c>
      <c r="S322" s="227">
        <v>0</v>
      </c>
      <c r="T322" s="228">
        <f>S322*H322</f>
        <v>0</v>
      </c>
      <c r="U322" s="38"/>
      <c r="V322" s="38"/>
      <c r="W322" s="38"/>
      <c r="X322" s="38"/>
      <c r="Y322" s="38"/>
      <c r="Z322" s="38"/>
      <c r="AA322" s="38"/>
      <c r="AB322" s="38"/>
      <c r="AC322" s="38"/>
      <c r="AD322" s="38"/>
      <c r="AE322" s="38"/>
      <c r="AR322" s="229" t="s">
        <v>234</v>
      </c>
      <c r="AT322" s="229" t="s">
        <v>161</v>
      </c>
      <c r="AU322" s="229" t="s">
        <v>86</v>
      </c>
      <c r="AY322" s="17" t="s">
        <v>159</v>
      </c>
      <c r="BE322" s="230">
        <f>IF(N322="základní",J322,0)</f>
        <v>0</v>
      </c>
      <c r="BF322" s="230">
        <f>IF(N322="snížená",J322,0)</f>
        <v>0</v>
      </c>
      <c r="BG322" s="230">
        <f>IF(N322="zákl. přenesená",J322,0)</f>
        <v>0</v>
      </c>
      <c r="BH322" s="230">
        <f>IF(N322="sníž. přenesená",J322,0)</f>
        <v>0</v>
      </c>
      <c r="BI322" s="230">
        <f>IF(N322="nulová",J322,0)</f>
        <v>0</v>
      </c>
      <c r="BJ322" s="17" t="s">
        <v>84</v>
      </c>
      <c r="BK322" s="230">
        <f>ROUND(I322*H322,2)</f>
        <v>0</v>
      </c>
      <c r="BL322" s="17" t="s">
        <v>234</v>
      </c>
      <c r="BM322" s="229" t="s">
        <v>668</v>
      </c>
    </row>
    <row r="323" s="2" customFormat="1" ht="24.15" customHeight="1">
      <c r="A323" s="38"/>
      <c r="B323" s="39"/>
      <c r="C323" s="218" t="s">
        <v>669</v>
      </c>
      <c r="D323" s="218" t="s">
        <v>161</v>
      </c>
      <c r="E323" s="219" t="s">
        <v>670</v>
      </c>
      <c r="F323" s="220" t="s">
        <v>671</v>
      </c>
      <c r="G323" s="221" t="s">
        <v>178</v>
      </c>
      <c r="H323" s="222">
        <v>16.43</v>
      </c>
      <c r="I323" s="223"/>
      <c r="J323" s="224">
        <f>ROUND(I323*H323,2)</f>
        <v>0</v>
      </c>
      <c r="K323" s="220" t="s">
        <v>165</v>
      </c>
      <c r="L323" s="44"/>
      <c r="M323" s="225" t="s">
        <v>1</v>
      </c>
      <c r="N323" s="226" t="s">
        <v>41</v>
      </c>
      <c r="O323" s="91"/>
      <c r="P323" s="227">
        <f>O323*H323</f>
        <v>0</v>
      </c>
      <c r="Q323" s="227">
        <v>0.014999999999999999</v>
      </c>
      <c r="R323" s="227">
        <f>Q323*H323</f>
        <v>0.24644999999999998</v>
      </c>
      <c r="S323" s="227">
        <v>0</v>
      </c>
      <c r="T323" s="228">
        <f>S323*H323</f>
        <v>0</v>
      </c>
      <c r="U323" s="38"/>
      <c r="V323" s="38"/>
      <c r="W323" s="38"/>
      <c r="X323" s="38"/>
      <c r="Y323" s="38"/>
      <c r="Z323" s="38"/>
      <c r="AA323" s="38"/>
      <c r="AB323" s="38"/>
      <c r="AC323" s="38"/>
      <c r="AD323" s="38"/>
      <c r="AE323" s="38"/>
      <c r="AR323" s="229" t="s">
        <v>234</v>
      </c>
      <c r="AT323" s="229" t="s">
        <v>161</v>
      </c>
      <c r="AU323" s="229" t="s">
        <v>86</v>
      </c>
      <c r="AY323" s="17" t="s">
        <v>159</v>
      </c>
      <c r="BE323" s="230">
        <f>IF(N323="základní",J323,0)</f>
        <v>0</v>
      </c>
      <c r="BF323" s="230">
        <f>IF(N323="snížená",J323,0)</f>
        <v>0</v>
      </c>
      <c r="BG323" s="230">
        <f>IF(N323="zákl. přenesená",J323,0)</f>
        <v>0</v>
      </c>
      <c r="BH323" s="230">
        <f>IF(N323="sníž. přenesená",J323,0)</f>
        <v>0</v>
      </c>
      <c r="BI323" s="230">
        <f>IF(N323="nulová",J323,0)</f>
        <v>0</v>
      </c>
      <c r="BJ323" s="17" t="s">
        <v>84</v>
      </c>
      <c r="BK323" s="230">
        <f>ROUND(I323*H323,2)</f>
        <v>0</v>
      </c>
      <c r="BL323" s="17" t="s">
        <v>234</v>
      </c>
      <c r="BM323" s="229" t="s">
        <v>672</v>
      </c>
    </row>
    <row r="324" s="13" customFormat="1">
      <c r="A324" s="13"/>
      <c r="B324" s="231"/>
      <c r="C324" s="232"/>
      <c r="D324" s="233" t="s">
        <v>198</v>
      </c>
      <c r="E324" s="234" t="s">
        <v>1</v>
      </c>
      <c r="F324" s="235" t="s">
        <v>673</v>
      </c>
      <c r="G324" s="232"/>
      <c r="H324" s="236">
        <v>16.43</v>
      </c>
      <c r="I324" s="237"/>
      <c r="J324" s="232"/>
      <c r="K324" s="232"/>
      <c r="L324" s="238"/>
      <c r="M324" s="239"/>
      <c r="N324" s="240"/>
      <c r="O324" s="240"/>
      <c r="P324" s="240"/>
      <c r="Q324" s="240"/>
      <c r="R324" s="240"/>
      <c r="S324" s="240"/>
      <c r="T324" s="241"/>
      <c r="U324" s="13"/>
      <c r="V324" s="13"/>
      <c r="W324" s="13"/>
      <c r="X324" s="13"/>
      <c r="Y324" s="13"/>
      <c r="Z324" s="13"/>
      <c r="AA324" s="13"/>
      <c r="AB324" s="13"/>
      <c r="AC324" s="13"/>
      <c r="AD324" s="13"/>
      <c r="AE324" s="13"/>
      <c r="AT324" s="242" t="s">
        <v>198</v>
      </c>
      <c r="AU324" s="242" t="s">
        <v>86</v>
      </c>
      <c r="AV324" s="13" t="s">
        <v>86</v>
      </c>
      <c r="AW324" s="13" t="s">
        <v>32</v>
      </c>
      <c r="AX324" s="13" t="s">
        <v>76</v>
      </c>
      <c r="AY324" s="242" t="s">
        <v>159</v>
      </c>
    </row>
    <row r="325" s="14" customFormat="1">
      <c r="A325" s="14"/>
      <c r="B325" s="243"/>
      <c r="C325" s="244"/>
      <c r="D325" s="233" t="s">
        <v>198</v>
      </c>
      <c r="E325" s="245" t="s">
        <v>1</v>
      </c>
      <c r="F325" s="246" t="s">
        <v>201</v>
      </c>
      <c r="G325" s="244"/>
      <c r="H325" s="247">
        <v>16.43</v>
      </c>
      <c r="I325" s="248"/>
      <c r="J325" s="244"/>
      <c r="K325" s="244"/>
      <c r="L325" s="249"/>
      <c r="M325" s="250"/>
      <c r="N325" s="251"/>
      <c r="O325" s="251"/>
      <c r="P325" s="251"/>
      <c r="Q325" s="251"/>
      <c r="R325" s="251"/>
      <c r="S325" s="251"/>
      <c r="T325" s="252"/>
      <c r="U325" s="14"/>
      <c r="V325" s="14"/>
      <c r="W325" s="14"/>
      <c r="X325" s="14"/>
      <c r="Y325" s="14"/>
      <c r="Z325" s="14"/>
      <c r="AA325" s="14"/>
      <c r="AB325" s="14"/>
      <c r="AC325" s="14"/>
      <c r="AD325" s="14"/>
      <c r="AE325" s="14"/>
      <c r="AT325" s="253" t="s">
        <v>198</v>
      </c>
      <c r="AU325" s="253" t="s">
        <v>86</v>
      </c>
      <c r="AV325" s="14" t="s">
        <v>166</v>
      </c>
      <c r="AW325" s="14" t="s">
        <v>32</v>
      </c>
      <c r="AX325" s="14" t="s">
        <v>84</v>
      </c>
      <c r="AY325" s="253" t="s">
        <v>159</v>
      </c>
    </row>
    <row r="326" s="2" customFormat="1" ht="24.15" customHeight="1">
      <c r="A326" s="38"/>
      <c r="B326" s="39"/>
      <c r="C326" s="218" t="s">
        <v>674</v>
      </c>
      <c r="D326" s="218" t="s">
        <v>161</v>
      </c>
      <c r="E326" s="219" t="s">
        <v>675</v>
      </c>
      <c r="F326" s="220" t="s">
        <v>676</v>
      </c>
      <c r="G326" s="221" t="s">
        <v>178</v>
      </c>
      <c r="H326" s="222">
        <v>579.66999999999996</v>
      </c>
      <c r="I326" s="223"/>
      <c r="J326" s="224">
        <f>ROUND(I326*H326,2)</f>
        <v>0</v>
      </c>
      <c r="K326" s="220" t="s">
        <v>165</v>
      </c>
      <c r="L326" s="44"/>
      <c r="M326" s="225" t="s">
        <v>1</v>
      </c>
      <c r="N326" s="226" t="s">
        <v>41</v>
      </c>
      <c r="O326" s="91"/>
      <c r="P326" s="227">
        <f>O326*H326</f>
        <v>0</v>
      </c>
      <c r="Q326" s="227">
        <v>0.0015</v>
      </c>
      <c r="R326" s="227">
        <f>Q326*H326</f>
        <v>0.86950499999999997</v>
      </c>
      <c r="S326" s="227">
        <v>0</v>
      </c>
      <c r="T326" s="228">
        <f>S326*H326</f>
        <v>0</v>
      </c>
      <c r="U326" s="38"/>
      <c r="V326" s="38"/>
      <c r="W326" s="38"/>
      <c r="X326" s="38"/>
      <c r="Y326" s="38"/>
      <c r="Z326" s="38"/>
      <c r="AA326" s="38"/>
      <c r="AB326" s="38"/>
      <c r="AC326" s="38"/>
      <c r="AD326" s="38"/>
      <c r="AE326" s="38"/>
      <c r="AR326" s="229" t="s">
        <v>234</v>
      </c>
      <c r="AT326" s="229" t="s">
        <v>161</v>
      </c>
      <c r="AU326" s="229" t="s">
        <v>86</v>
      </c>
      <c r="AY326" s="17" t="s">
        <v>159</v>
      </c>
      <c r="BE326" s="230">
        <f>IF(N326="základní",J326,0)</f>
        <v>0</v>
      </c>
      <c r="BF326" s="230">
        <f>IF(N326="snížená",J326,0)</f>
        <v>0</v>
      </c>
      <c r="BG326" s="230">
        <f>IF(N326="zákl. přenesená",J326,0)</f>
        <v>0</v>
      </c>
      <c r="BH326" s="230">
        <f>IF(N326="sníž. přenesená",J326,0)</f>
        <v>0</v>
      </c>
      <c r="BI326" s="230">
        <f>IF(N326="nulová",J326,0)</f>
        <v>0</v>
      </c>
      <c r="BJ326" s="17" t="s">
        <v>84</v>
      </c>
      <c r="BK326" s="230">
        <f>ROUND(I326*H326,2)</f>
        <v>0</v>
      </c>
      <c r="BL326" s="17" t="s">
        <v>234</v>
      </c>
      <c r="BM326" s="229" t="s">
        <v>677</v>
      </c>
    </row>
    <row r="327" s="13" customFormat="1">
      <c r="A327" s="13"/>
      <c r="B327" s="231"/>
      <c r="C327" s="232"/>
      <c r="D327" s="233" t="s">
        <v>198</v>
      </c>
      <c r="E327" s="234" t="s">
        <v>1</v>
      </c>
      <c r="F327" s="235" t="s">
        <v>678</v>
      </c>
      <c r="G327" s="232"/>
      <c r="H327" s="236">
        <v>579.66999999999996</v>
      </c>
      <c r="I327" s="237"/>
      <c r="J327" s="232"/>
      <c r="K327" s="232"/>
      <c r="L327" s="238"/>
      <c r="M327" s="239"/>
      <c r="N327" s="240"/>
      <c r="O327" s="240"/>
      <c r="P327" s="240"/>
      <c r="Q327" s="240"/>
      <c r="R327" s="240"/>
      <c r="S327" s="240"/>
      <c r="T327" s="241"/>
      <c r="U327" s="13"/>
      <c r="V327" s="13"/>
      <c r="W327" s="13"/>
      <c r="X327" s="13"/>
      <c r="Y327" s="13"/>
      <c r="Z327" s="13"/>
      <c r="AA327" s="13"/>
      <c r="AB327" s="13"/>
      <c r="AC327" s="13"/>
      <c r="AD327" s="13"/>
      <c r="AE327" s="13"/>
      <c r="AT327" s="242" t="s">
        <v>198</v>
      </c>
      <c r="AU327" s="242" t="s">
        <v>86</v>
      </c>
      <c r="AV327" s="13" t="s">
        <v>86</v>
      </c>
      <c r="AW327" s="13" t="s">
        <v>32</v>
      </c>
      <c r="AX327" s="13" t="s">
        <v>76</v>
      </c>
      <c r="AY327" s="242" t="s">
        <v>159</v>
      </c>
    </row>
    <row r="328" s="14" customFormat="1">
      <c r="A328" s="14"/>
      <c r="B328" s="243"/>
      <c r="C328" s="244"/>
      <c r="D328" s="233" t="s">
        <v>198</v>
      </c>
      <c r="E328" s="245" t="s">
        <v>1</v>
      </c>
      <c r="F328" s="246" t="s">
        <v>201</v>
      </c>
      <c r="G328" s="244"/>
      <c r="H328" s="247">
        <v>579.66999999999996</v>
      </c>
      <c r="I328" s="248"/>
      <c r="J328" s="244"/>
      <c r="K328" s="244"/>
      <c r="L328" s="249"/>
      <c r="M328" s="250"/>
      <c r="N328" s="251"/>
      <c r="O328" s="251"/>
      <c r="P328" s="251"/>
      <c r="Q328" s="251"/>
      <c r="R328" s="251"/>
      <c r="S328" s="251"/>
      <c r="T328" s="252"/>
      <c r="U328" s="14"/>
      <c r="V328" s="14"/>
      <c r="W328" s="14"/>
      <c r="X328" s="14"/>
      <c r="Y328" s="14"/>
      <c r="Z328" s="14"/>
      <c r="AA328" s="14"/>
      <c r="AB328" s="14"/>
      <c r="AC328" s="14"/>
      <c r="AD328" s="14"/>
      <c r="AE328" s="14"/>
      <c r="AT328" s="253" t="s">
        <v>198</v>
      </c>
      <c r="AU328" s="253" t="s">
        <v>86</v>
      </c>
      <c r="AV328" s="14" t="s">
        <v>166</v>
      </c>
      <c r="AW328" s="14" t="s">
        <v>32</v>
      </c>
      <c r="AX328" s="14" t="s">
        <v>84</v>
      </c>
      <c r="AY328" s="253" t="s">
        <v>159</v>
      </c>
    </row>
    <row r="329" s="2" customFormat="1" ht="33" customHeight="1">
      <c r="A329" s="38"/>
      <c r="B329" s="39"/>
      <c r="C329" s="218" t="s">
        <v>679</v>
      </c>
      <c r="D329" s="218" t="s">
        <v>161</v>
      </c>
      <c r="E329" s="219" t="s">
        <v>680</v>
      </c>
      <c r="F329" s="220" t="s">
        <v>681</v>
      </c>
      <c r="G329" s="221" t="s">
        <v>178</v>
      </c>
      <c r="H329" s="222">
        <v>423.17000000000002</v>
      </c>
      <c r="I329" s="223"/>
      <c r="J329" s="224">
        <f>ROUND(I329*H329,2)</f>
        <v>0</v>
      </c>
      <c r="K329" s="220" t="s">
        <v>165</v>
      </c>
      <c r="L329" s="44"/>
      <c r="M329" s="225" t="s">
        <v>1</v>
      </c>
      <c r="N329" s="226" t="s">
        <v>41</v>
      </c>
      <c r="O329" s="91"/>
      <c r="P329" s="227">
        <f>O329*H329</f>
        <v>0</v>
      </c>
      <c r="Q329" s="227">
        <v>0.0059500000000000004</v>
      </c>
      <c r="R329" s="227">
        <f>Q329*H329</f>
        <v>2.5178615000000004</v>
      </c>
      <c r="S329" s="227">
        <v>0</v>
      </c>
      <c r="T329" s="228">
        <f>S329*H329</f>
        <v>0</v>
      </c>
      <c r="U329" s="38"/>
      <c r="V329" s="38"/>
      <c r="W329" s="38"/>
      <c r="X329" s="38"/>
      <c r="Y329" s="38"/>
      <c r="Z329" s="38"/>
      <c r="AA329" s="38"/>
      <c r="AB329" s="38"/>
      <c r="AC329" s="38"/>
      <c r="AD329" s="38"/>
      <c r="AE329" s="38"/>
      <c r="AR329" s="229" t="s">
        <v>234</v>
      </c>
      <c r="AT329" s="229" t="s">
        <v>161</v>
      </c>
      <c r="AU329" s="229" t="s">
        <v>86</v>
      </c>
      <c r="AY329" s="17" t="s">
        <v>159</v>
      </c>
      <c r="BE329" s="230">
        <f>IF(N329="základní",J329,0)</f>
        <v>0</v>
      </c>
      <c r="BF329" s="230">
        <f>IF(N329="snížená",J329,0)</f>
        <v>0</v>
      </c>
      <c r="BG329" s="230">
        <f>IF(N329="zákl. přenesená",J329,0)</f>
        <v>0</v>
      </c>
      <c r="BH329" s="230">
        <f>IF(N329="sníž. přenesená",J329,0)</f>
        <v>0</v>
      </c>
      <c r="BI329" s="230">
        <f>IF(N329="nulová",J329,0)</f>
        <v>0</v>
      </c>
      <c r="BJ329" s="17" t="s">
        <v>84</v>
      </c>
      <c r="BK329" s="230">
        <f>ROUND(I329*H329,2)</f>
        <v>0</v>
      </c>
      <c r="BL329" s="17" t="s">
        <v>234</v>
      </c>
      <c r="BM329" s="229" t="s">
        <v>682</v>
      </c>
    </row>
    <row r="330" s="13" customFormat="1">
      <c r="A330" s="13"/>
      <c r="B330" s="231"/>
      <c r="C330" s="232"/>
      <c r="D330" s="233" t="s">
        <v>198</v>
      </c>
      <c r="E330" s="234" t="s">
        <v>1</v>
      </c>
      <c r="F330" s="235" t="s">
        <v>683</v>
      </c>
      <c r="G330" s="232"/>
      <c r="H330" s="236">
        <v>423.17000000000002</v>
      </c>
      <c r="I330" s="237"/>
      <c r="J330" s="232"/>
      <c r="K330" s="232"/>
      <c r="L330" s="238"/>
      <c r="M330" s="239"/>
      <c r="N330" s="240"/>
      <c r="O330" s="240"/>
      <c r="P330" s="240"/>
      <c r="Q330" s="240"/>
      <c r="R330" s="240"/>
      <c r="S330" s="240"/>
      <c r="T330" s="241"/>
      <c r="U330" s="13"/>
      <c r="V330" s="13"/>
      <c r="W330" s="13"/>
      <c r="X330" s="13"/>
      <c r="Y330" s="13"/>
      <c r="Z330" s="13"/>
      <c r="AA330" s="13"/>
      <c r="AB330" s="13"/>
      <c r="AC330" s="13"/>
      <c r="AD330" s="13"/>
      <c r="AE330" s="13"/>
      <c r="AT330" s="242" t="s">
        <v>198</v>
      </c>
      <c r="AU330" s="242" t="s">
        <v>86</v>
      </c>
      <c r="AV330" s="13" t="s">
        <v>86</v>
      </c>
      <c r="AW330" s="13" t="s">
        <v>32</v>
      </c>
      <c r="AX330" s="13" t="s">
        <v>76</v>
      </c>
      <c r="AY330" s="242" t="s">
        <v>159</v>
      </c>
    </row>
    <row r="331" s="14" customFormat="1">
      <c r="A331" s="14"/>
      <c r="B331" s="243"/>
      <c r="C331" s="244"/>
      <c r="D331" s="233" t="s">
        <v>198</v>
      </c>
      <c r="E331" s="245" t="s">
        <v>1</v>
      </c>
      <c r="F331" s="246" t="s">
        <v>201</v>
      </c>
      <c r="G331" s="244"/>
      <c r="H331" s="247">
        <v>423.17000000000002</v>
      </c>
      <c r="I331" s="248"/>
      <c r="J331" s="244"/>
      <c r="K331" s="244"/>
      <c r="L331" s="249"/>
      <c r="M331" s="250"/>
      <c r="N331" s="251"/>
      <c r="O331" s="251"/>
      <c r="P331" s="251"/>
      <c r="Q331" s="251"/>
      <c r="R331" s="251"/>
      <c r="S331" s="251"/>
      <c r="T331" s="252"/>
      <c r="U331" s="14"/>
      <c r="V331" s="14"/>
      <c r="W331" s="14"/>
      <c r="X331" s="14"/>
      <c r="Y331" s="14"/>
      <c r="Z331" s="14"/>
      <c r="AA331" s="14"/>
      <c r="AB331" s="14"/>
      <c r="AC331" s="14"/>
      <c r="AD331" s="14"/>
      <c r="AE331" s="14"/>
      <c r="AT331" s="253" t="s">
        <v>198</v>
      </c>
      <c r="AU331" s="253" t="s">
        <v>86</v>
      </c>
      <c r="AV331" s="14" t="s">
        <v>166</v>
      </c>
      <c r="AW331" s="14" t="s">
        <v>32</v>
      </c>
      <c r="AX331" s="14" t="s">
        <v>84</v>
      </c>
      <c r="AY331" s="253" t="s">
        <v>159</v>
      </c>
    </row>
    <row r="332" s="2" customFormat="1" ht="33" customHeight="1">
      <c r="A332" s="38"/>
      <c r="B332" s="39"/>
      <c r="C332" s="258" t="s">
        <v>684</v>
      </c>
      <c r="D332" s="258" t="s">
        <v>253</v>
      </c>
      <c r="E332" s="259" t="s">
        <v>685</v>
      </c>
      <c r="F332" s="260" t="s">
        <v>686</v>
      </c>
      <c r="G332" s="261" t="s">
        <v>178</v>
      </c>
      <c r="H332" s="262">
        <v>444.32900000000001</v>
      </c>
      <c r="I332" s="263"/>
      <c r="J332" s="264">
        <f>ROUND(I332*H332,2)</f>
        <v>0</v>
      </c>
      <c r="K332" s="260" t="s">
        <v>165</v>
      </c>
      <c r="L332" s="265"/>
      <c r="M332" s="266" t="s">
        <v>1</v>
      </c>
      <c r="N332" s="267" t="s">
        <v>41</v>
      </c>
      <c r="O332" s="91"/>
      <c r="P332" s="227">
        <f>O332*H332</f>
        <v>0</v>
      </c>
      <c r="Q332" s="227">
        <v>0.021999999999999999</v>
      </c>
      <c r="R332" s="227">
        <f>Q332*H332</f>
        <v>9.7752379999999999</v>
      </c>
      <c r="S332" s="227">
        <v>0</v>
      </c>
      <c r="T332" s="228">
        <f>S332*H332</f>
        <v>0</v>
      </c>
      <c r="U332" s="38"/>
      <c r="V332" s="38"/>
      <c r="W332" s="38"/>
      <c r="X332" s="38"/>
      <c r="Y332" s="38"/>
      <c r="Z332" s="38"/>
      <c r="AA332" s="38"/>
      <c r="AB332" s="38"/>
      <c r="AC332" s="38"/>
      <c r="AD332" s="38"/>
      <c r="AE332" s="38"/>
      <c r="AR332" s="229" t="s">
        <v>256</v>
      </c>
      <c r="AT332" s="229" t="s">
        <v>253</v>
      </c>
      <c r="AU332" s="229" t="s">
        <v>86</v>
      </c>
      <c r="AY332" s="17" t="s">
        <v>159</v>
      </c>
      <c r="BE332" s="230">
        <f>IF(N332="základní",J332,0)</f>
        <v>0</v>
      </c>
      <c r="BF332" s="230">
        <f>IF(N332="snížená",J332,0)</f>
        <v>0</v>
      </c>
      <c r="BG332" s="230">
        <f>IF(N332="zákl. přenesená",J332,0)</f>
        <v>0</v>
      </c>
      <c r="BH332" s="230">
        <f>IF(N332="sníž. přenesená",J332,0)</f>
        <v>0</v>
      </c>
      <c r="BI332" s="230">
        <f>IF(N332="nulová",J332,0)</f>
        <v>0</v>
      </c>
      <c r="BJ332" s="17" t="s">
        <v>84</v>
      </c>
      <c r="BK332" s="230">
        <f>ROUND(I332*H332,2)</f>
        <v>0</v>
      </c>
      <c r="BL332" s="17" t="s">
        <v>234</v>
      </c>
      <c r="BM332" s="229" t="s">
        <v>687</v>
      </c>
    </row>
    <row r="333" s="13" customFormat="1">
      <c r="A333" s="13"/>
      <c r="B333" s="231"/>
      <c r="C333" s="232"/>
      <c r="D333" s="233" t="s">
        <v>198</v>
      </c>
      <c r="E333" s="232"/>
      <c r="F333" s="235" t="s">
        <v>688</v>
      </c>
      <c r="G333" s="232"/>
      <c r="H333" s="236">
        <v>444.32900000000001</v>
      </c>
      <c r="I333" s="237"/>
      <c r="J333" s="232"/>
      <c r="K333" s="232"/>
      <c r="L333" s="238"/>
      <c r="M333" s="239"/>
      <c r="N333" s="240"/>
      <c r="O333" s="240"/>
      <c r="P333" s="240"/>
      <c r="Q333" s="240"/>
      <c r="R333" s="240"/>
      <c r="S333" s="240"/>
      <c r="T333" s="241"/>
      <c r="U333" s="13"/>
      <c r="V333" s="13"/>
      <c r="W333" s="13"/>
      <c r="X333" s="13"/>
      <c r="Y333" s="13"/>
      <c r="Z333" s="13"/>
      <c r="AA333" s="13"/>
      <c r="AB333" s="13"/>
      <c r="AC333" s="13"/>
      <c r="AD333" s="13"/>
      <c r="AE333" s="13"/>
      <c r="AT333" s="242" t="s">
        <v>198</v>
      </c>
      <c r="AU333" s="242" t="s">
        <v>86</v>
      </c>
      <c r="AV333" s="13" t="s">
        <v>86</v>
      </c>
      <c r="AW333" s="13" t="s">
        <v>4</v>
      </c>
      <c r="AX333" s="13" t="s">
        <v>84</v>
      </c>
      <c r="AY333" s="242" t="s">
        <v>159</v>
      </c>
    </row>
    <row r="334" s="2" customFormat="1" ht="33" customHeight="1">
      <c r="A334" s="38"/>
      <c r="B334" s="39"/>
      <c r="C334" s="218" t="s">
        <v>689</v>
      </c>
      <c r="D334" s="218" t="s">
        <v>161</v>
      </c>
      <c r="E334" s="219" t="s">
        <v>690</v>
      </c>
      <c r="F334" s="220" t="s">
        <v>691</v>
      </c>
      <c r="G334" s="221" t="s">
        <v>250</v>
      </c>
      <c r="H334" s="222">
        <v>342.19999999999999</v>
      </c>
      <c r="I334" s="223"/>
      <c r="J334" s="224">
        <f>ROUND(I334*H334,2)</f>
        <v>0</v>
      </c>
      <c r="K334" s="220" t="s">
        <v>165</v>
      </c>
      <c r="L334" s="44"/>
      <c r="M334" s="225" t="s">
        <v>1</v>
      </c>
      <c r="N334" s="226" t="s">
        <v>41</v>
      </c>
      <c r="O334" s="91"/>
      <c r="P334" s="227">
        <f>O334*H334</f>
        <v>0</v>
      </c>
      <c r="Q334" s="227">
        <v>0.00042999999999999999</v>
      </c>
      <c r="R334" s="227">
        <f>Q334*H334</f>
        <v>0.147146</v>
      </c>
      <c r="S334" s="227">
        <v>0</v>
      </c>
      <c r="T334" s="228">
        <f>S334*H334</f>
        <v>0</v>
      </c>
      <c r="U334" s="38"/>
      <c r="V334" s="38"/>
      <c r="W334" s="38"/>
      <c r="X334" s="38"/>
      <c r="Y334" s="38"/>
      <c r="Z334" s="38"/>
      <c r="AA334" s="38"/>
      <c r="AB334" s="38"/>
      <c r="AC334" s="38"/>
      <c r="AD334" s="38"/>
      <c r="AE334" s="38"/>
      <c r="AR334" s="229" t="s">
        <v>234</v>
      </c>
      <c r="AT334" s="229" t="s">
        <v>161</v>
      </c>
      <c r="AU334" s="229" t="s">
        <v>86</v>
      </c>
      <c r="AY334" s="17" t="s">
        <v>159</v>
      </c>
      <c r="BE334" s="230">
        <f>IF(N334="základní",J334,0)</f>
        <v>0</v>
      </c>
      <c r="BF334" s="230">
        <f>IF(N334="snížená",J334,0)</f>
        <v>0</v>
      </c>
      <c r="BG334" s="230">
        <f>IF(N334="zákl. přenesená",J334,0)</f>
        <v>0</v>
      </c>
      <c r="BH334" s="230">
        <f>IF(N334="sníž. přenesená",J334,0)</f>
        <v>0</v>
      </c>
      <c r="BI334" s="230">
        <f>IF(N334="nulová",J334,0)</f>
        <v>0</v>
      </c>
      <c r="BJ334" s="17" t="s">
        <v>84</v>
      </c>
      <c r="BK334" s="230">
        <f>ROUND(I334*H334,2)</f>
        <v>0</v>
      </c>
      <c r="BL334" s="17" t="s">
        <v>234</v>
      </c>
      <c r="BM334" s="229" t="s">
        <v>692</v>
      </c>
    </row>
    <row r="335" s="2" customFormat="1" ht="24.15" customHeight="1">
      <c r="A335" s="38"/>
      <c r="B335" s="39"/>
      <c r="C335" s="258" t="s">
        <v>693</v>
      </c>
      <c r="D335" s="258" t="s">
        <v>253</v>
      </c>
      <c r="E335" s="259" t="s">
        <v>694</v>
      </c>
      <c r="F335" s="260" t="s">
        <v>695</v>
      </c>
      <c r="G335" s="261" t="s">
        <v>250</v>
      </c>
      <c r="H335" s="262">
        <v>359.31</v>
      </c>
      <c r="I335" s="263"/>
      <c r="J335" s="264">
        <f>ROUND(I335*H335,2)</f>
        <v>0</v>
      </c>
      <c r="K335" s="260" t="s">
        <v>1</v>
      </c>
      <c r="L335" s="265"/>
      <c r="M335" s="266" t="s">
        <v>1</v>
      </c>
      <c r="N335" s="267" t="s">
        <v>41</v>
      </c>
      <c r="O335" s="91"/>
      <c r="P335" s="227">
        <f>O335*H335</f>
        <v>0</v>
      </c>
      <c r="Q335" s="227">
        <v>0.0054999999999999997</v>
      </c>
      <c r="R335" s="227">
        <f>Q335*H335</f>
        <v>1.976205</v>
      </c>
      <c r="S335" s="227">
        <v>0</v>
      </c>
      <c r="T335" s="228">
        <f>S335*H335</f>
        <v>0</v>
      </c>
      <c r="U335" s="38"/>
      <c r="V335" s="38"/>
      <c r="W335" s="38"/>
      <c r="X335" s="38"/>
      <c r="Y335" s="38"/>
      <c r="Z335" s="38"/>
      <c r="AA335" s="38"/>
      <c r="AB335" s="38"/>
      <c r="AC335" s="38"/>
      <c r="AD335" s="38"/>
      <c r="AE335" s="38"/>
      <c r="AR335" s="229" t="s">
        <v>256</v>
      </c>
      <c r="AT335" s="229" t="s">
        <v>253</v>
      </c>
      <c r="AU335" s="229" t="s">
        <v>86</v>
      </c>
      <c r="AY335" s="17" t="s">
        <v>159</v>
      </c>
      <c r="BE335" s="230">
        <f>IF(N335="základní",J335,0)</f>
        <v>0</v>
      </c>
      <c r="BF335" s="230">
        <f>IF(N335="snížená",J335,0)</f>
        <v>0</v>
      </c>
      <c r="BG335" s="230">
        <f>IF(N335="zákl. přenesená",J335,0)</f>
        <v>0</v>
      </c>
      <c r="BH335" s="230">
        <f>IF(N335="sníž. přenesená",J335,0)</f>
        <v>0</v>
      </c>
      <c r="BI335" s="230">
        <f>IF(N335="nulová",J335,0)</f>
        <v>0</v>
      </c>
      <c r="BJ335" s="17" t="s">
        <v>84</v>
      </c>
      <c r="BK335" s="230">
        <f>ROUND(I335*H335,2)</f>
        <v>0</v>
      </c>
      <c r="BL335" s="17" t="s">
        <v>234</v>
      </c>
      <c r="BM335" s="229" t="s">
        <v>696</v>
      </c>
    </row>
    <row r="336" s="13" customFormat="1">
      <c r="A336" s="13"/>
      <c r="B336" s="231"/>
      <c r="C336" s="232"/>
      <c r="D336" s="233" t="s">
        <v>198</v>
      </c>
      <c r="E336" s="234" t="s">
        <v>1</v>
      </c>
      <c r="F336" s="235" t="s">
        <v>697</v>
      </c>
      <c r="G336" s="232"/>
      <c r="H336" s="236">
        <v>359.31</v>
      </c>
      <c r="I336" s="237"/>
      <c r="J336" s="232"/>
      <c r="K336" s="232"/>
      <c r="L336" s="238"/>
      <c r="M336" s="239"/>
      <c r="N336" s="240"/>
      <c r="O336" s="240"/>
      <c r="P336" s="240"/>
      <c r="Q336" s="240"/>
      <c r="R336" s="240"/>
      <c r="S336" s="240"/>
      <c r="T336" s="241"/>
      <c r="U336" s="13"/>
      <c r="V336" s="13"/>
      <c r="W336" s="13"/>
      <c r="X336" s="13"/>
      <c r="Y336" s="13"/>
      <c r="Z336" s="13"/>
      <c r="AA336" s="13"/>
      <c r="AB336" s="13"/>
      <c r="AC336" s="13"/>
      <c r="AD336" s="13"/>
      <c r="AE336" s="13"/>
      <c r="AT336" s="242" t="s">
        <v>198</v>
      </c>
      <c r="AU336" s="242" t="s">
        <v>86</v>
      </c>
      <c r="AV336" s="13" t="s">
        <v>86</v>
      </c>
      <c r="AW336" s="13" t="s">
        <v>32</v>
      </c>
      <c r="AX336" s="13" t="s">
        <v>76</v>
      </c>
      <c r="AY336" s="242" t="s">
        <v>159</v>
      </c>
    </row>
    <row r="337" s="14" customFormat="1">
      <c r="A337" s="14"/>
      <c r="B337" s="243"/>
      <c r="C337" s="244"/>
      <c r="D337" s="233" t="s">
        <v>198</v>
      </c>
      <c r="E337" s="245" t="s">
        <v>1</v>
      </c>
      <c r="F337" s="246" t="s">
        <v>201</v>
      </c>
      <c r="G337" s="244"/>
      <c r="H337" s="247">
        <v>359.31</v>
      </c>
      <c r="I337" s="248"/>
      <c r="J337" s="244"/>
      <c r="K337" s="244"/>
      <c r="L337" s="249"/>
      <c r="M337" s="250"/>
      <c r="N337" s="251"/>
      <c r="O337" s="251"/>
      <c r="P337" s="251"/>
      <c r="Q337" s="251"/>
      <c r="R337" s="251"/>
      <c r="S337" s="251"/>
      <c r="T337" s="252"/>
      <c r="U337" s="14"/>
      <c r="V337" s="14"/>
      <c r="W337" s="14"/>
      <c r="X337" s="14"/>
      <c r="Y337" s="14"/>
      <c r="Z337" s="14"/>
      <c r="AA337" s="14"/>
      <c r="AB337" s="14"/>
      <c r="AC337" s="14"/>
      <c r="AD337" s="14"/>
      <c r="AE337" s="14"/>
      <c r="AT337" s="253" t="s">
        <v>198</v>
      </c>
      <c r="AU337" s="253" t="s">
        <v>86</v>
      </c>
      <c r="AV337" s="14" t="s">
        <v>166</v>
      </c>
      <c r="AW337" s="14" t="s">
        <v>32</v>
      </c>
      <c r="AX337" s="14" t="s">
        <v>84</v>
      </c>
      <c r="AY337" s="253" t="s">
        <v>159</v>
      </c>
    </row>
    <row r="338" s="2" customFormat="1" ht="16.5" customHeight="1">
      <c r="A338" s="38"/>
      <c r="B338" s="39"/>
      <c r="C338" s="258" t="s">
        <v>698</v>
      </c>
      <c r="D338" s="258" t="s">
        <v>253</v>
      </c>
      <c r="E338" s="259" t="s">
        <v>699</v>
      </c>
      <c r="F338" s="260" t="s">
        <v>700</v>
      </c>
      <c r="G338" s="261" t="s">
        <v>209</v>
      </c>
      <c r="H338" s="262">
        <v>236.63999999999999</v>
      </c>
      <c r="I338" s="263"/>
      <c r="J338" s="264">
        <f>ROUND(I338*H338,2)</f>
        <v>0</v>
      </c>
      <c r="K338" s="260" t="s">
        <v>1</v>
      </c>
      <c r="L338" s="265"/>
      <c r="M338" s="266" t="s">
        <v>1</v>
      </c>
      <c r="N338" s="267" t="s">
        <v>41</v>
      </c>
      <c r="O338" s="91"/>
      <c r="P338" s="227">
        <f>O338*H338</f>
        <v>0</v>
      </c>
      <c r="Q338" s="227">
        <v>0.00012999999999999999</v>
      </c>
      <c r="R338" s="227">
        <f>Q338*H338</f>
        <v>0.030763199999999994</v>
      </c>
      <c r="S338" s="227">
        <v>0</v>
      </c>
      <c r="T338" s="228">
        <f>S338*H338</f>
        <v>0</v>
      </c>
      <c r="U338" s="38"/>
      <c r="V338" s="38"/>
      <c r="W338" s="38"/>
      <c r="X338" s="38"/>
      <c r="Y338" s="38"/>
      <c r="Z338" s="38"/>
      <c r="AA338" s="38"/>
      <c r="AB338" s="38"/>
      <c r="AC338" s="38"/>
      <c r="AD338" s="38"/>
      <c r="AE338" s="38"/>
      <c r="AR338" s="229" t="s">
        <v>256</v>
      </c>
      <c r="AT338" s="229" t="s">
        <v>253</v>
      </c>
      <c r="AU338" s="229" t="s">
        <v>86</v>
      </c>
      <c r="AY338" s="17" t="s">
        <v>159</v>
      </c>
      <c r="BE338" s="230">
        <f>IF(N338="základní",J338,0)</f>
        <v>0</v>
      </c>
      <c r="BF338" s="230">
        <f>IF(N338="snížená",J338,0)</f>
        <v>0</v>
      </c>
      <c r="BG338" s="230">
        <f>IF(N338="zákl. přenesená",J338,0)</f>
        <v>0</v>
      </c>
      <c r="BH338" s="230">
        <f>IF(N338="sníž. přenesená",J338,0)</f>
        <v>0</v>
      </c>
      <c r="BI338" s="230">
        <f>IF(N338="nulová",J338,0)</f>
        <v>0</v>
      </c>
      <c r="BJ338" s="17" t="s">
        <v>84</v>
      </c>
      <c r="BK338" s="230">
        <f>ROUND(I338*H338,2)</f>
        <v>0</v>
      </c>
      <c r="BL338" s="17" t="s">
        <v>234</v>
      </c>
      <c r="BM338" s="229" t="s">
        <v>701</v>
      </c>
    </row>
    <row r="339" s="13" customFormat="1">
      <c r="A339" s="13"/>
      <c r="B339" s="231"/>
      <c r="C339" s="232"/>
      <c r="D339" s="233" t="s">
        <v>198</v>
      </c>
      <c r="E339" s="234" t="s">
        <v>1</v>
      </c>
      <c r="F339" s="235" t="s">
        <v>702</v>
      </c>
      <c r="G339" s="232"/>
      <c r="H339" s="236">
        <v>236.63999999999999</v>
      </c>
      <c r="I339" s="237"/>
      <c r="J339" s="232"/>
      <c r="K339" s="232"/>
      <c r="L339" s="238"/>
      <c r="M339" s="239"/>
      <c r="N339" s="240"/>
      <c r="O339" s="240"/>
      <c r="P339" s="240"/>
      <c r="Q339" s="240"/>
      <c r="R339" s="240"/>
      <c r="S339" s="240"/>
      <c r="T339" s="241"/>
      <c r="U339" s="13"/>
      <c r="V339" s="13"/>
      <c r="W339" s="13"/>
      <c r="X339" s="13"/>
      <c r="Y339" s="13"/>
      <c r="Z339" s="13"/>
      <c r="AA339" s="13"/>
      <c r="AB339" s="13"/>
      <c r="AC339" s="13"/>
      <c r="AD339" s="13"/>
      <c r="AE339" s="13"/>
      <c r="AT339" s="242" t="s">
        <v>198</v>
      </c>
      <c r="AU339" s="242" t="s">
        <v>86</v>
      </c>
      <c r="AV339" s="13" t="s">
        <v>86</v>
      </c>
      <c r="AW339" s="13" t="s">
        <v>32</v>
      </c>
      <c r="AX339" s="13" t="s">
        <v>76</v>
      </c>
      <c r="AY339" s="242" t="s">
        <v>159</v>
      </c>
    </row>
    <row r="340" s="14" customFormat="1">
      <c r="A340" s="14"/>
      <c r="B340" s="243"/>
      <c r="C340" s="244"/>
      <c r="D340" s="233" t="s">
        <v>198</v>
      </c>
      <c r="E340" s="245" t="s">
        <v>1</v>
      </c>
      <c r="F340" s="246" t="s">
        <v>201</v>
      </c>
      <c r="G340" s="244"/>
      <c r="H340" s="247">
        <v>236.63999999999999</v>
      </c>
      <c r="I340" s="248"/>
      <c r="J340" s="244"/>
      <c r="K340" s="244"/>
      <c r="L340" s="249"/>
      <c r="M340" s="250"/>
      <c r="N340" s="251"/>
      <c r="O340" s="251"/>
      <c r="P340" s="251"/>
      <c r="Q340" s="251"/>
      <c r="R340" s="251"/>
      <c r="S340" s="251"/>
      <c r="T340" s="252"/>
      <c r="U340" s="14"/>
      <c r="V340" s="14"/>
      <c r="W340" s="14"/>
      <c r="X340" s="14"/>
      <c r="Y340" s="14"/>
      <c r="Z340" s="14"/>
      <c r="AA340" s="14"/>
      <c r="AB340" s="14"/>
      <c r="AC340" s="14"/>
      <c r="AD340" s="14"/>
      <c r="AE340" s="14"/>
      <c r="AT340" s="253" t="s">
        <v>198</v>
      </c>
      <c r="AU340" s="253" t="s">
        <v>86</v>
      </c>
      <c r="AV340" s="14" t="s">
        <v>166</v>
      </c>
      <c r="AW340" s="14" t="s">
        <v>32</v>
      </c>
      <c r="AX340" s="14" t="s">
        <v>84</v>
      </c>
      <c r="AY340" s="253" t="s">
        <v>159</v>
      </c>
    </row>
    <row r="341" s="2" customFormat="1" ht="37.8" customHeight="1">
      <c r="A341" s="38"/>
      <c r="B341" s="39"/>
      <c r="C341" s="218" t="s">
        <v>703</v>
      </c>
      <c r="D341" s="218" t="s">
        <v>161</v>
      </c>
      <c r="E341" s="219" t="s">
        <v>704</v>
      </c>
      <c r="F341" s="220" t="s">
        <v>705</v>
      </c>
      <c r="G341" s="221" t="s">
        <v>178</v>
      </c>
      <c r="H341" s="222">
        <v>122.91</v>
      </c>
      <c r="I341" s="223"/>
      <c r="J341" s="224">
        <f>ROUND(I341*H341,2)</f>
        <v>0</v>
      </c>
      <c r="K341" s="220" t="s">
        <v>165</v>
      </c>
      <c r="L341" s="44"/>
      <c r="M341" s="225" t="s">
        <v>1</v>
      </c>
      <c r="N341" s="226" t="s">
        <v>41</v>
      </c>
      <c r="O341" s="91"/>
      <c r="P341" s="227">
        <f>O341*H341</f>
        <v>0</v>
      </c>
      <c r="Q341" s="227">
        <v>0.0059500000000000004</v>
      </c>
      <c r="R341" s="227">
        <f>Q341*H341</f>
        <v>0.73131449999999998</v>
      </c>
      <c r="S341" s="227">
        <v>0</v>
      </c>
      <c r="T341" s="228">
        <f>S341*H341</f>
        <v>0</v>
      </c>
      <c r="U341" s="38"/>
      <c r="V341" s="38"/>
      <c r="W341" s="38"/>
      <c r="X341" s="38"/>
      <c r="Y341" s="38"/>
      <c r="Z341" s="38"/>
      <c r="AA341" s="38"/>
      <c r="AB341" s="38"/>
      <c r="AC341" s="38"/>
      <c r="AD341" s="38"/>
      <c r="AE341" s="38"/>
      <c r="AR341" s="229" t="s">
        <v>234</v>
      </c>
      <c r="AT341" s="229" t="s">
        <v>161</v>
      </c>
      <c r="AU341" s="229" t="s">
        <v>86</v>
      </c>
      <c r="AY341" s="17" t="s">
        <v>159</v>
      </c>
      <c r="BE341" s="230">
        <f>IF(N341="základní",J341,0)</f>
        <v>0</v>
      </c>
      <c r="BF341" s="230">
        <f>IF(N341="snížená",J341,0)</f>
        <v>0</v>
      </c>
      <c r="BG341" s="230">
        <f>IF(N341="zákl. přenesená",J341,0)</f>
        <v>0</v>
      </c>
      <c r="BH341" s="230">
        <f>IF(N341="sníž. přenesená",J341,0)</f>
        <v>0</v>
      </c>
      <c r="BI341" s="230">
        <f>IF(N341="nulová",J341,0)</f>
        <v>0</v>
      </c>
      <c r="BJ341" s="17" t="s">
        <v>84</v>
      </c>
      <c r="BK341" s="230">
        <f>ROUND(I341*H341,2)</f>
        <v>0</v>
      </c>
      <c r="BL341" s="17" t="s">
        <v>234</v>
      </c>
      <c r="BM341" s="229" t="s">
        <v>706</v>
      </c>
    </row>
    <row r="342" s="2" customFormat="1" ht="33" customHeight="1">
      <c r="A342" s="38"/>
      <c r="B342" s="39"/>
      <c r="C342" s="258" t="s">
        <v>707</v>
      </c>
      <c r="D342" s="258" t="s">
        <v>253</v>
      </c>
      <c r="E342" s="259" t="s">
        <v>708</v>
      </c>
      <c r="F342" s="260" t="s">
        <v>709</v>
      </c>
      <c r="G342" s="261" t="s">
        <v>178</v>
      </c>
      <c r="H342" s="262">
        <v>129.05600000000001</v>
      </c>
      <c r="I342" s="263"/>
      <c r="J342" s="264">
        <f>ROUND(I342*H342,2)</f>
        <v>0</v>
      </c>
      <c r="K342" s="260" t="s">
        <v>232</v>
      </c>
      <c r="L342" s="265"/>
      <c r="M342" s="266" t="s">
        <v>1</v>
      </c>
      <c r="N342" s="267" t="s">
        <v>41</v>
      </c>
      <c r="O342" s="91"/>
      <c r="P342" s="227">
        <f>O342*H342</f>
        <v>0</v>
      </c>
      <c r="Q342" s="227">
        <v>0.033000000000000002</v>
      </c>
      <c r="R342" s="227">
        <f>Q342*H342</f>
        <v>4.2588480000000004</v>
      </c>
      <c r="S342" s="227">
        <v>0</v>
      </c>
      <c r="T342" s="228">
        <f>S342*H342</f>
        <v>0</v>
      </c>
      <c r="U342" s="38"/>
      <c r="V342" s="38"/>
      <c r="W342" s="38"/>
      <c r="X342" s="38"/>
      <c r="Y342" s="38"/>
      <c r="Z342" s="38"/>
      <c r="AA342" s="38"/>
      <c r="AB342" s="38"/>
      <c r="AC342" s="38"/>
      <c r="AD342" s="38"/>
      <c r="AE342" s="38"/>
      <c r="AR342" s="229" t="s">
        <v>256</v>
      </c>
      <c r="AT342" s="229" t="s">
        <v>253</v>
      </c>
      <c r="AU342" s="229" t="s">
        <v>86</v>
      </c>
      <c r="AY342" s="17" t="s">
        <v>159</v>
      </c>
      <c r="BE342" s="230">
        <f>IF(N342="základní",J342,0)</f>
        <v>0</v>
      </c>
      <c r="BF342" s="230">
        <f>IF(N342="snížená",J342,0)</f>
        <v>0</v>
      </c>
      <c r="BG342" s="230">
        <f>IF(N342="zákl. přenesená",J342,0)</f>
        <v>0</v>
      </c>
      <c r="BH342" s="230">
        <f>IF(N342="sníž. přenesená",J342,0)</f>
        <v>0</v>
      </c>
      <c r="BI342" s="230">
        <f>IF(N342="nulová",J342,0)</f>
        <v>0</v>
      </c>
      <c r="BJ342" s="17" t="s">
        <v>84</v>
      </c>
      <c r="BK342" s="230">
        <f>ROUND(I342*H342,2)</f>
        <v>0</v>
      </c>
      <c r="BL342" s="17" t="s">
        <v>234</v>
      </c>
      <c r="BM342" s="229" t="s">
        <v>710</v>
      </c>
    </row>
    <row r="343" s="13" customFormat="1">
      <c r="A343" s="13"/>
      <c r="B343" s="231"/>
      <c r="C343" s="232"/>
      <c r="D343" s="233" t="s">
        <v>198</v>
      </c>
      <c r="E343" s="232"/>
      <c r="F343" s="235" t="s">
        <v>711</v>
      </c>
      <c r="G343" s="232"/>
      <c r="H343" s="236">
        <v>129.05600000000001</v>
      </c>
      <c r="I343" s="237"/>
      <c r="J343" s="232"/>
      <c r="K343" s="232"/>
      <c r="L343" s="238"/>
      <c r="M343" s="239"/>
      <c r="N343" s="240"/>
      <c r="O343" s="240"/>
      <c r="P343" s="240"/>
      <c r="Q343" s="240"/>
      <c r="R343" s="240"/>
      <c r="S343" s="240"/>
      <c r="T343" s="241"/>
      <c r="U343" s="13"/>
      <c r="V343" s="13"/>
      <c r="W343" s="13"/>
      <c r="X343" s="13"/>
      <c r="Y343" s="13"/>
      <c r="Z343" s="13"/>
      <c r="AA343" s="13"/>
      <c r="AB343" s="13"/>
      <c r="AC343" s="13"/>
      <c r="AD343" s="13"/>
      <c r="AE343" s="13"/>
      <c r="AT343" s="242" t="s">
        <v>198</v>
      </c>
      <c r="AU343" s="242" t="s">
        <v>86</v>
      </c>
      <c r="AV343" s="13" t="s">
        <v>86</v>
      </c>
      <c r="AW343" s="13" t="s">
        <v>4</v>
      </c>
      <c r="AX343" s="13" t="s">
        <v>84</v>
      </c>
      <c r="AY343" s="242" t="s">
        <v>159</v>
      </c>
    </row>
    <row r="344" s="2" customFormat="1" ht="33" customHeight="1">
      <c r="A344" s="38"/>
      <c r="B344" s="39"/>
      <c r="C344" s="218" t="s">
        <v>712</v>
      </c>
      <c r="D344" s="218" t="s">
        <v>161</v>
      </c>
      <c r="E344" s="219" t="s">
        <v>690</v>
      </c>
      <c r="F344" s="220" t="s">
        <v>691</v>
      </c>
      <c r="G344" s="221" t="s">
        <v>250</v>
      </c>
      <c r="H344" s="222">
        <v>120.59999999999999</v>
      </c>
      <c r="I344" s="223"/>
      <c r="J344" s="224">
        <f>ROUND(I344*H344,2)</f>
        <v>0</v>
      </c>
      <c r="K344" s="220" t="s">
        <v>165</v>
      </c>
      <c r="L344" s="44"/>
      <c r="M344" s="225" t="s">
        <v>1</v>
      </c>
      <c r="N344" s="226" t="s">
        <v>41</v>
      </c>
      <c r="O344" s="91"/>
      <c r="P344" s="227">
        <f>O344*H344</f>
        <v>0</v>
      </c>
      <c r="Q344" s="227">
        <v>0.00042999999999999999</v>
      </c>
      <c r="R344" s="227">
        <f>Q344*H344</f>
        <v>0.051857999999999994</v>
      </c>
      <c r="S344" s="227">
        <v>0</v>
      </c>
      <c r="T344" s="228">
        <f>S344*H344</f>
        <v>0</v>
      </c>
      <c r="U344" s="38"/>
      <c r="V344" s="38"/>
      <c r="W344" s="38"/>
      <c r="X344" s="38"/>
      <c r="Y344" s="38"/>
      <c r="Z344" s="38"/>
      <c r="AA344" s="38"/>
      <c r="AB344" s="38"/>
      <c r="AC344" s="38"/>
      <c r="AD344" s="38"/>
      <c r="AE344" s="38"/>
      <c r="AR344" s="229" t="s">
        <v>234</v>
      </c>
      <c r="AT344" s="229" t="s">
        <v>161</v>
      </c>
      <c r="AU344" s="229" t="s">
        <v>86</v>
      </c>
      <c r="AY344" s="17" t="s">
        <v>159</v>
      </c>
      <c r="BE344" s="230">
        <f>IF(N344="základní",J344,0)</f>
        <v>0</v>
      </c>
      <c r="BF344" s="230">
        <f>IF(N344="snížená",J344,0)</f>
        <v>0</v>
      </c>
      <c r="BG344" s="230">
        <f>IF(N344="zákl. přenesená",J344,0)</f>
        <v>0</v>
      </c>
      <c r="BH344" s="230">
        <f>IF(N344="sníž. přenesená",J344,0)</f>
        <v>0</v>
      </c>
      <c r="BI344" s="230">
        <f>IF(N344="nulová",J344,0)</f>
        <v>0</v>
      </c>
      <c r="BJ344" s="17" t="s">
        <v>84</v>
      </c>
      <c r="BK344" s="230">
        <f>ROUND(I344*H344,2)</f>
        <v>0</v>
      </c>
      <c r="BL344" s="17" t="s">
        <v>234</v>
      </c>
      <c r="BM344" s="229" t="s">
        <v>713</v>
      </c>
    </row>
    <row r="345" s="2" customFormat="1" ht="24.15" customHeight="1">
      <c r="A345" s="38"/>
      <c r="B345" s="39"/>
      <c r="C345" s="258" t="s">
        <v>714</v>
      </c>
      <c r="D345" s="258" t="s">
        <v>253</v>
      </c>
      <c r="E345" s="259" t="s">
        <v>694</v>
      </c>
      <c r="F345" s="260" t="s">
        <v>695</v>
      </c>
      <c r="G345" s="261" t="s">
        <v>250</v>
      </c>
      <c r="H345" s="262">
        <v>126.63</v>
      </c>
      <c r="I345" s="263"/>
      <c r="J345" s="264">
        <f>ROUND(I345*H345,2)</f>
        <v>0</v>
      </c>
      <c r="K345" s="260" t="s">
        <v>1</v>
      </c>
      <c r="L345" s="265"/>
      <c r="M345" s="266" t="s">
        <v>1</v>
      </c>
      <c r="N345" s="267" t="s">
        <v>41</v>
      </c>
      <c r="O345" s="91"/>
      <c r="P345" s="227">
        <f>O345*H345</f>
        <v>0</v>
      </c>
      <c r="Q345" s="227">
        <v>0.0054999999999999997</v>
      </c>
      <c r="R345" s="227">
        <f>Q345*H345</f>
        <v>0.69646499999999989</v>
      </c>
      <c r="S345" s="227">
        <v>0</v>
      </c>
      <c r="T345" s="228">
        <f>S345*H345</f>
        <v>0</v>
      </c>
      <c r="U345" s="38"/>
      <c r="V345" s="38"/>
      <c r="W345" s="38"/>
      <c r="X345" s="38"/>
      <c r="Y345" s="38"/>
      <c r="Z345" s="38"/>
      <c r="AA345" s="38"/>
      <c r="AB345" s="38"/>
      <c r="AC345" s="38"/>
      <c r="AD345" s="38"/>
      <c r="AE345" s="38"/>
      <c r="AR345" s="229" t="s">
        <v>256</v>
      </c>
      <c r="AT345" s="229" t="s">
        <v>253</v>
      </c>
      <c r="AU345" s="229" t="s">
        <v>86</v>
      </c>
      <c r="AY345" s="17" t="s">
        <v>159</v>
      </c>
      <c r="BE345" s="230">
        <f>IF(N345="základní",J345,0)</f>
        <v>0</v>
      </c>
      <c r="BF345" s="230">
        <f>IF(N345="snížená",J345,0)</f>
        <v>0</v>
      </c>
      <c r="BG345" s="230">
        <f>IF(N345="zákl. přenesená",J345,0)</f>
        <v>0</v>
      </c>
      <c r="BH345" s="230">
        <f>IF(N345="sníž. přenesená",J345,0)</f>
        <v>0</v>
      </c>
      <c r="BI345" s="230">
        <f>IF(N345="nulová",J345,0)</f>
        <v>0</v>
      </c>
      <c r="BJ345" s="17" t="s">
        <v>84</v>
      </c>
      <c r="BK345" s="230">
        <f>ROUND(I345*H345,2)</f>
        <v>0</v>
      </c>
      <c r="BL345" s="17" t="s">
        <v>234</v>
      </c>
      <c r="BM345" s="229" t="s">
        <v>715</v>
      </c>
    </row>
    <row r="346" s="13" customFormat="1">
      <c r="A346" s="13"/>
      <c r="B346" s="231"/>
      <c r="C346" s="232"/>
      <c r="D346" s="233" t="s">
        <v>198</v>
      </c>
      <c r="E346" s="234" t="s">
        <v>1</v>
      </c>
      <c r="F346" s="235" t="s">
        <v>716</v>
      </c>
      <c r="G346" s="232"/>
      <c r="H346" s="236">
        <v>126.63</v>
      </c>
      <c r="I346" s="237"/>
      <c r="J346" s="232"/>
      <c r="K346" s="232"/>
      <c r="L346" s="238"/>
      <c r="M346" s="239"/>
      <c r="N346" s="240"/>
      <c r="O346" s="240"/>
      <c r="P346" s="240"/>
      <c r="Q346" s="240"/>
      <c r="R346" s="240"/>
      <c r="S346" s="240"/>
      <c r="T346" s="241"/>
      <c r="U346" s="13"/>
      <c r="V346" s="13"/>
      <c r="W346" s="13"/>
      <c r="X346" s="13"/>
      <c r="Y346" s="13"/>
      <c r="Z346" s="13"/>
      <c r="AA346" s="13"/>
      <c r="AB346" s="13"/>
      <c r="AC346" s="13"/>
      <c r="AD346" s="13"/>
      <c r="AE346" s="13"/>
      <c r="AT346" s="242" t="s">
        <v>198</v>
      </c>
      <c r="AU346" s="242" t="s">
        <v>86</v>
      </c>
      <c r="AV346" s="13" t="s">
        <v>86</v>
      </c>
      <c r="AW346" s="13" t="s">
        <v>32</v>
      </c>
      <c r="AX346" s="13" t="s">
        <v>76</v>
      </c>
      <c r="AY346" s="242" t="s">
        <v>159</v>
      </c>
    </row>
    <row r="347" s="14" customFormat="1">
      <c r="A347" s="14"/>
      <c r="B347" s="243"/>
      <c r="C347" s="244"/>
      <c r="D347" s="233" t="s">
        <v>198</v>
      </c>
      <c r="E347" s="245" t="s">
        <v>1</v>
      </c>
      <c r="F347" s="246" t="s">
        <v>201</v>
      </c>
      <c r="G347" s="244"/>
      <c r="H347" s="247">
        <v>126.63</v>
      </c>
      <c r="I347" s="248"/>
      <c r="J347" s="244"/>
      <c r="K347" s="244"/>
      <c r="L347" s="249"/>
      <c r="M347" s="250"/>
      <c r="N347" s="251"/>
      <c r="O347" s="251"/>
      <c r="P347" s="251"/>
      <c r="Q347" s="251"/>
      <c r="R347" s="251"/>
      <c r="S347" s="251"/>
      <c r="T347" s="252"/>
      <c r="U347" s="14"/>
      <c r="V347" s="14"/>
      <c r="W347" s="14"/>
      <c r="X347" s="14"/>
      <c r="Y347" s="14"/>
      <c r="Z347" s="14"/>
      <c r="AA347" s="14"/>
      <c r="AB347" s="14"/>
      <c r="AC347" s="14"/>
      <c r="AD347" s="14"/>
      <c r="AE347" s="14"/>
      <c r="AT347" s="253" t="s">
        <v>198</v>
      </c>
      <c r="AU347" s="253" t="s">
        <v>86</v>
      </c>
      <c r="AV347" s="14" t="s">
        <v>166</v>
      </c>
      <c r="AW347" s="14" t="s">
        <v>32</v>
      </c>
      <c r="AX347" s="14" t="s">
        <v>84</v>
      </c>
      <c r="AY347" s="253" t="s">
        <v>159</v>
      </c>
    </row>
    <row r="348" s="2" customFormat="1" ht="16.5" customHeight="1">
      <c r="A348" s="38"/>
      <c r="B348" s="39"/>
      <c r="C348" s="258" t="s">
        <v>717</v>
      </c>
      <c r="D348" s="258" t="s">
        <v>253</v>
      </c>
      <c r="E348" s="259" t="s">
        <v>718</v>
      </c>
      <c r="F348" s="260" t="s">
        <v>700</v>
      </c>
      <c r="G348" s="261" t="s">
        <v>209</v>
      </c>
      <c r="H348" s="262">
        <v>43.859999999999999</v>
      </c>
      <c r="I348" s="263"/>
      <c r="J348" s="264">
        <f>ROUND(I348*H348,2)</f>
        <v>0</v>
      </c>
      <c r="K348" s="260" t="s">
        <v>1</v>
      </c>
      <c r="L348" s="265"/>
      <c r="M348" s="266" t="s">
        <v>1</v>
      </c>
      <c r="N348" s="267" t="s">
        <v>41</v>
      </c>
      <c r="O348" s="91"/>
      <c r="P348" s="227">
        <f>O348*H348</f>
        <v>0</v>
      </c>
      <c r="Q348" s="227">
        <v>0.00012999999999999999</v>
      </c>
      <c r="R348" s="227">
        <f>Q348*H348</f>
        <v>0.0057017999999999991</v>
      </c>
      <c r="S348" s="227">
        <v>0</v>
      </c>
      <c r="T348" s="228">
        <f>S348*H348</f>
        <v>0</v>
      </c>
      <c r="U348" s="38"/>
      <c r="V348" s="38"/>
      <c r="W348" s="38"/>
      <c r="X348" s="38"/>
      <c r="Y348" s="38"/>
      <c r="Z348" s="38"/>
      <c r="AA348" s="38"/>
      <c r="AB348" s="38"/>
      <c r="AC348" s="38"/>
      <c r="AD348" s="38"/>
      <c r="AE348" s="38"/>
      <c r="AR348" s="229" t="s">
        <v>256</v>
      </c>
      <c r="AT348" s="229" t="s">
        <v>253</v>
      </c>
      <c r="AU348" s="229" t="s">
        <v>86</v>
      </c>
      <c r="AY348" s="17" t="s">
        <v>159</v>
      </c>
      <c r="BE348" s="230">
        <f>IF(N348="základní",J348,0)</f>
        <v>0</v>
      </c>
      <c r="BF348" s="230">
        <f>IF(N348="snížená",J348,0)</f>
        <v>0</v>
      </c>
      <c r="BG348" s="230">
        <f>IF(N348="zákl. přenesená",J348,0)</f>
        <v>0</v>
      </c>
      <c r="BH348" s="230">
        <f>IF(N348="sníž. přenesená",J348,0)</f>
        <v>0</v>
      </c>
      <c r="BI348" s="230">
        <f>IF(N348="nulová",J348,0)</f>
        <v>0</v>
      </c>
      <c r="BJ348" s="17" t="s">
        <v>84</v>
      </c>
      <c r="BK348" s="230">
        <f>ROUND(I348*H348,2)</f>
        <v>0</v>
      </c>
      <c r="BL348" s="17" t="s">
        <v>234</v>
      </c>
      <c r="BM348" s="229" t="s">
        <v>719</v>
      </c>
    </row>
    <row r="349" s="13" customFormat="1">
      <c r="A349" s="13"/>
      <c r="B349" s="231"/>
      <c r="C349" s="232"/>
      <c r="D349" s="233" t="s">
        <v>198</v>
      </c>
      <c r="E349" s="234" t="s">
        <v>1</v>
      </c>
      <c r="F349" s="235" t="s">
        <v>720</v>
      </c>
      <c r="G349" s="232"/>
      <c r="H349" s="236">
        <v>43.859999999999999</v>
      </c>
      <c r="I349" s="237"/>
      <c r="J349" s="232"/>
      <c r="K349" s="232"/>
      <c r="L349" s="238"/>
      <c r="M349" s="239"/>
      <c r="N349" s="240"/>
      <c r="O349" s="240"/>
      <c r="P349" s="240"/>
      <c r="Q349" s="240"/>
      <c r="R349" s="240"/>
      <c r="S349" s="240"/>
      <c r="T349" s="241"/>
      <c r="U349" s="13"/>
      <c r="V349" s="13"/>
      <c r="W349" s="13"/>
      <c r="X349" s="13"/>
      <c r="Y349" s="13"/>
      <c r="Z349" s="13"/>
      <c r="AA349" s="13"/>
      <c r="AB349" s="13"/>
      <c r="AC349" s="13"/>
      <c r="AD349" s="13"/>
      <c r="AE349" s="13"/>
      <c r="AT349" s="242" t="s">
        <v>198</v>
      </c>
      <c r="AU349" s="242" t="s">
        <v>86</v>
      </c>
      <c r="AV349" s="13" t="s">
        <v>86</v>
      </c>
      <c r="AW349" s="13" t="s">
        <v>32</v>
      </c>
      <c r="AX349" s="13" t="s">
        <v>76</v>
      </c>
      <c r="AY349" s="242" t="s">
        <v>159</v>
      </c>
    </row>
    <row r="350" s="14" customFormat="1">
      <c r="A350" s="14"/>
      <c r="B350" s="243"/>
      <c r="C350" s="244"/>
      <c r="D350" s="233" t="s">
        <v>198</v>
      </c>
      <c r="E350" s="245" t="s">
        <v>1</v>
      </c>
      <c r="F350" s="246" t="s">
        <v>201</v>
      </c>
      <c r="G350" s="244"/>
      <c r="H350" s="247">
        <v>43.859999999999999</v>
      </c>
      <c r="I350" s="248"/>
      <c r="J350" s="244"/>
      <c r="K350" s="244"/>
      <c r="L350" s="249"/>
      <c r="M350" s="250"/>
      <c r="N350" s="251"/>
      <c r="O350" s="251"/>
      <c r="P350" s="251"/>
      <c r="Q350" s="251"/>
      <c r="R350" s="251"/>
      <c r="S350" s="251"/>
      <c r="T350" s="252"/>
      <c r="U350" s="14"/>
      <c r="V350" s="14"/>
      <c r="W350" s="14"/>
      <c r="X350" s="14"/>
      <c r="Y350" s="14"/>
      <c r="Z350" s="14"/>
      <c r="AA350" s="14"/>
      <c r="AB350" s="14"/>
      <c r="AC350" s="14"/>
      <c r="AD350" s="14"/>
      <c r="AE350" s="14"/>
      <c r="AT350" s="253" t="s">
        <v>198</v>
      </c>
      <c r="AU350" s="253" t="s">
        <v>86</v>
      </c>
      <c r="AV350" s="14" t="s">
        <v>166</v>
      </c>
      <c r="AW350" s="14" t="s">
        <v>32</v>
      </c>
      <c r="AX350" s="14" t="s">
        <v>84</v>
      </c>
      <c r="AY350" s="253" t="s">
        <v>159</v>
      </c>
    </row>
    <row r="351" s="2" customFormat="1" ht="16.5" customHeight="1">
      <c r="A351" s="38"/>
      <c r="B351" s="39"/>
      <c r="C351" s="218" t="s">
        <v>721</v>
      </c>
      <c r="D351" s="218" t="s">
        <v>161</v>
      </c>
      <c r="E351" s="219" t="s">
        <v>722</v>
      </c>
      <c r="F351" s="220" t="s">
        <v>723</v>
      </c>
      <c r="G351" s="221" t="s">
        <v>178</v>
      </c>
      <c r="H351" s="222">
        <v>579.66999999999996</v>
      </c>
      <c r="I351" s="223"/>
      <c r="J351" s="224">
        <f>ROUND(I351*H351,2)</f>
        <v>0</v>
      </c>
      <c r="K351" s="220" t="s">
        <v>232</v>
      </c>
      <c r="L351" s="44"/>
      <c r="M351" s="225" t="s">
        <v>1</v>
      </c>
      <c r="N351" s="226" t="s">
        <v>41</v>
      </c>
      <c r="O351" s="91"/>
      <c r="P351" s="227">
        <f>O351*H351</f>
        <v>0</v>
      </c>
      <c r="Q351" s="227">
        <v>0.00010000000000000001</v>
      </c>
      <c r="R351" s="227">
        <f>Q351*H351</f>
        <v>0.057966999999999998</v>
      </c>
      <c r="S351" s="227">
        <v>0</v>
      </c>
      <c r="T351" s="228">
        <f>S351*H351</f>
        <v>0</v>
      </c>
      <c r="U351" s="38"/>
      <c r="V351" s="38"/>
      <c r="W351" s="38"/>
      <c r="X351" s="38"/>
      <c r="Y351" s="38"/>
      <c r="Z351" s="38"/>
      <c r="AA351" s="38"/>
      <c r="AB351" s="38"/>
      <c r="AC351" s="38"/>
      <c r="AD351" s="38"/>
      <c r="AE351" s="38"/>
      <c r="AR351" s="229" t="s">
        <v>234</v>
      </c>
      <c r="AT351" s="229" t="s">
        <v>161</v>
      </c>
      <c r="AU351" s="229" t="s">
        <v>86</v>
      </c>
      <c r="AY351" s="17" t="s">
        <v>159</v>
      </c>
      <c r="BE351" s="230">
        <f>IF(N351="základní",J351,0)</f>
        <v>0</v>
      </c>
      <c r="BF351" s="230">
        <f>IF(N351="snížená",J351,0)</f>
        <v>0</v>
      </c>
      <c r="BG351" s="230">
        <f>IF(N351="zákl. přenesená",J351,0)</f>
        <v>0</v>
      </c>
      <c r="BH351" s="230">
        <f>IF(N351="sníž. přenesená",J351,0)</f>
        <v>0</v>
      </c>
      <c r="BI351" s="230">
        <f>IF(N351="nulová",J351,0)</f>
        <v>0</v>
      </c>
      <c r="BJ351" s="17" t="s">
        <v>84</v>
      </c>
      <c r="BK351" s="230">
        <f>ROUND(I351*H351,2)</f>
        <v>0</v>
      </c>
      <c r="BL351" s="17" t="s">
        <v>234</v>
      </c>
      <c r="BM351" s="229" t="s">
        <v>724</v>
      </c>
    </row>
    <row r="352" s="2" customFormat="1">
      <c r="A352" s="38"/>
      <c r="B352" s="39"/>
      <c r="C352" s="40"/>
      <c r="D352" s="233" t="s">
        <v>219</v>
      </c>
      <c r="E352" s="40"/>
      <c r="F352" s="254" t="s">
        <v>725</v>
      </c>
      <c r="G352" s="40"/>
      <c r="H352" s="40"/>
      <c r="I352" s="255"/>
      <c r="J352" s="40"/>
      <c r="K352" s="40"/>
      <c r="L352" s="44"/>
      <c r="M352" s="256"/>
      <c r="N352" s="257"/>
      <c r="O352" s="91"/>
      <c r="P352" s="91"/>
      <c r="Q352" s="91"/>
      <c r="R352" s="91"/>
      <c r="S352" s="91"/>
      <c r="T352" s="92"/>
      <c r="U352" s="38"/>
      <c r="V352" s="38"/>
      <c r="W352" s="38"/>
      <c r="X352" s="38"/>
      <c r="Y352" s="38"/>
      <c r="Z352" s="38"/>
      <c r="AA352" s="38"/>
      <c r="AB352" s="38"/>
      <c r="AC352" s="38"/>
      <c r="AD352" s="38"/>
      <c r="AE352" s="38"/>
      <c r="AT352" s="17" t="s">
        <v>219</v>
      </c>
      <c r="AU352" s="17" t="s">
        <v>86</v>
      </c>
    </row>
    <row r="353" s="2" customFormat="1" ht="24.15" customHeight="1">
      <c r="A353" s="38"/>
      <c r="B353" s="39"/>
      <c r="C353" s="218" t="s">
        <v>726</v>
      </c>
      <c r="D353" s="218" t="s">
        <v>161</v>
      </c>
      <c r="E353" s="219" t="s">
        <v>727</v>
      </c>
      <c r="F353" s="220" t="s">
        <v>728</v>
      </c>
      <c r="G353" s="221" t="s">
        <v>196</v>
      </c>
      <c r="H353" s="222">
        <v>21.539000000000001</v>
      </c>
      <c r="I353" s="223"/>
      <c r="J353" s="224">
        <f>ROUND(I353*H353,2)</f>
        <v>0</v>
      </c>
      <c r="K353" s="220" t="s">
        <v>165</v>
      </c>
      <c r="L353" s="44"/>
      <c r="M353" s="225" t="s">
        <v>1</v>
      </c>
      <c r="N353" s="226" t="s">
        <v>41</v>
      </c>
      <c r="O353" s="91"/>
      <c r="P353" s="227">
        <f>O353*H353</f>
        <v>0</v>
      </c>
      <c r="Q353" s="227">
        <v>0</v>
      </c>
      <c r="R353" s="227">
        <f>Q353*H353</f>
        <v>0</v>
      </c>
      <c r="S353" s="227">
        <v>0</v>
      </c>
      <c r="T353" s="228">
        <f>S353*H353</f>
        <v>0</v>
      </c>
      <c r="U353" s="38"/>
      <c r="V353" s="38"/>
      <c r="W353" s="38"/>
      <c r="X353" s="38"/>
      <c r="Y353" s="38"/>
      <c r="Z353" s="38"/>
      <c r="AA353" s="38"/>
      <c r="AB353" s="38"/>
      <c r="AC353" s="38"/>
      <c r="AD353" s="38"/>
      <c r="AE353" s="38"/>
      <c r="AR353" s="229" t="s">
        <v>234</v>
      </c>
      <c r="AT353" s="229" t="s">
        <v>161</v>
      </c>
      <c r="AU353" s="229" t="s">
        <v>86</v>
      </c>
      <c r="AY353" s="17" t="s">
        <v>159</v>
      </c>
      <c r="BE353" s="230">
        <f>IF(N353="základní",J353,0)</f>
        <v>0</v>
      </c>
      <c r="BF353" s="230">
        <f>IF(N353="snížená",J353,0)</f>
        <v>0</v>
      </c>
      <c r="BG353" s="230">
        <f>IF(N353="zákl. přenesená",J353,0)</f>
        <v>0</v>
      </c>
      <c r="BH353" s="230">
        <f>IF(N353="sníž. přenesená",J353,0)</f>
        <v>0</v>
      </c>
      <c r="BI353" s="230">
        <f>IF(N353="nulová",J353,0)</f>
        <v>0</v>
      </c>
      <c r="BJ353" s="17" t="s">
        <v>84</v>
      </c>
      <c r="BK353" s="230">
        <f>ROUND(I353*H353,2)</f>
        <v>0</v>
      </c>
      <c r="BL353" s="17" t="s">
        <v>234</v>
      </c>
      <c r="BM353" s="229" t="s">
        <v>729</v>
      </c>
    </row>
    <row r="354" s="12" customFormat="1" ht="22.8" customHeight="1">
      <c r="A354" s="12"/>
      <c r="B354" s="202"/>
      <c r="C354" s="203"/>
      <c r="D354" s="204" t="s">
        <v>75</v>
      </c>
      <c r="E354" s="216" t="s">
        <v>730</v>
      </c>
      <c r="F354" s="216" t="s">
        <v>731</v>
      </c>
      <c r="G354" s="203"/>
      <c r="H354" s="203"/>
      <c r="I354" s="206"/>
      <c r="J354" s="217">
        <f>BK354</f>
        <v>0</v>
      </c>
      <c r="K354" s="203"/>
      <c r="L354" s="208"/>
      <c r="M354" s="209"/>
      <c r="N354" s="210"/>
      <c r="O354" s="210"/>
      <c r="P354" s="211">
        <f>SUM(P355:P363)</f>
        <v>0</v>
      </c>
      <c r="Q354" s="210"/>
      <c r="R354" s="211">
        <f>SUM(R355:R363)</f>
        <v>2.8845360000000002</v>
      </c>
      <c r="S354" s="210"/>
      <c r="T354" s="212">
        <f>SUM(T355:T363)</f>
        <v>0</v>
      </c>
      <c r="U354" s="12"/>
      <c r="V354" s="12"/>
      <c r="W354" s="12"/>
      <c r="X354" s="12"/>
      <c r="Y354" s="12"/>
      <c r="Z354" s="12"/>
      <c r="AA354" s="12"/>
      <c r="AB354" s="12"/>
      <c r="AC354" s="12"/>
      <c r="AD354" s="12"/>
      <c r="AE354" s="12"/>
      <c r="AR354" s="213" t="s">
        <v>86</v>
      </c>
      <c r="AT354" s="214" t="s">
        <v>75</v>
      </c>
      <c r="AU354" s="214" t="s">
        <v>84</v>
      </c>
      <c r="AY354" s="213" t="s">
        <v>159</v>
      </c>
      <c r="BK354" s="215">
        <f>SUM(BK355:BK363)</f>
        <v>0</v>
      </c>
    </row>
    <row r="355" s="2" customFormat="1" ht="24.15" customHeight="1">
      <c r="A355" s="38"/>
      <c r="B355" s="39"/>
      <c r="C355" s="218" t="s">
        <v>732</v>
      </c>
      <c r="D355" s="218" t="s">
        <v>161</v>
      </c>
      <c r="E355" s="219" t="s">
        <v>733</v>
      </c>
      <c r="F355" s="220" t="s">
        <v>734</v>
      </c>
      <c r="G355" s="221" t="s">
        <v>735</v>
      </c>
      <c r="H355" s="222">
        <v>1</v>
      </c>
      <c r="I355" s="223"/>
      <c r="J355" s="224">
        <f>ROUND(I355*H355,2)</f>
        <v>0</v>
      </c>
      <c r="K355" s="220" t="s">
        <v>1</v>
      </c>
      <c r="L355" s="44"/>
      <c r="M355" s="225" t="s">
        <v>1</v>
      </c>
      <c r="N355" s="226" t="s">
        <v>41</v>
      </c>
      <c r="O355" s="91"/>
      <c r="P355" s="227">
        <f>O355*H355</f>
        <v>0</v>
      </c>
      <c r="Q355" s="227">
        <v>0.0137</v>
      </c>
      <c r="R355" s="227">
        <f>Q355*H355</f>
        <v>0.0137</v>
      </c>
      <c r="S355" s="227">
        <v>0</v>
      </c>
      <c r="T355" s="228">
        <f>S355*H355</f>
        <v>0</v>
      </c>
      <c r="U355" s="38"/>
      <c r="V355" s="38"/>
      <c r="W355" s="38"/>
      <c r="X355" s="38"/>
      <c r="Y355" s="38"/>
      <c r="Z355" s="38"/>
      <c r="AA355" s="38"/>
      <c r="AB355" s="38"/>
      <c r="AC355" s="38"/>
      <c r="AD355" s="38"/>
      <c r="AE355" s="38"/>
      <c r="AR355" s="229" t="s">
        <v>234</v>
      </c>
      <c r="AT355" s="229" t="s">
        <v>161</v>
      </c>
      <c r="AU355" s="229" t="s">
        <v>86</v>
      </c>
      <c r="AY355" s="17" t="s">
        <v>159</v>
      </c>
      <c r="BE355" s="230">
        <f>IF(N355="základní",J355,0)</f>
        <v>0</v>
      </c>
      <c r="BF355" s="230">
        <f>IF(N355="snížená",J355,0)</f>
        <v>0</v>
      </c>
      <c r="BG355" s="230">
        <f>IF(N355="zákl. přenesená",J355,0)</f>
        <v>0</v>
      </c>
      <c r="BH355" s="230">
        <f>IF(N355="sníž. přenesená",J355,0)</f>
        <v>0</v>
      </c>
      <c r="BI355" s="230">
        <f>IF(N355="nulová",J355,0)</f>
        <v>0</v>
      </c>
      <c r="BJ355" s="17" t="s">
        <v>84</v>
      </c>
      <c r="BK355" s="230">
        <f>ROUND(I355*H355,2)</f>
        <v>0</v>
      </c>
      <c r="BL355" s="17" t="s">
        <v>234</v>
      </c>
      <c r="BM355" s="229" t="s">
        <v>736</v>
      </c>
    </row>
    <row r="356" s="13" customFormat="1">
      <c r="A356" s="13"/>
      <c r="B356" s="231"/>
      <c r="C356" s="232"/>
      <c r="D356" s="233" t="s">
        <v>198</v>
      </c>
      <c r="E356" s="234" t="s">
        <v>1</v>
      </c>
      <c r="F356" s="235" t="s">
        <v>737</v>
      </c>
      <c r="G356" s="232"/>
      <c r="H356" s="236">
        <v>1</v>
      </c>
      <c r="I356" s="237"/>
      <c r="J356" s="232"/>
      <c r="K356" s="232"/>
      <c r="L356" s="238"/>
      <c r="M356" s="239"/>
      <c r="N356" s="240"/>
      <c r="O356" s="240"/>
      <c r="P356" s="240"/>
      <c r="Q356" s="240"/>
      <c r="R356" s="240"/>
      <c r="S356" s="240"/>
      <c r="T356" s="241"/>
      <c r="U356" s="13"/>
      <c r="V356" s="13"/>
      <c r="W356" s="13"/>
      <c r="X356" s="13"/>
      <c r="Y356" s="13"/>
      <c r="Z356" s="13"/>
      <c r="AA356" s="13"/>
      <c r="AB356" s="13"/>
      <c r="AC356" s="13"/>
      <c r="AD356" s="13"/>
      <c r="AE356" s="13"/>
      <c r="AT356" s="242" t="s">
        <v>198</v>
      </c>
      <c r="AU356" s="242" t="s">
        <v>86</v>
      </c>
      <c r="AV356" s="13" t="s">
        <v>86</v>
      </c>
      <c r="AW356" s="13" t="s">
        <v>32</v>
      </c>
      <c r="AX356" s="13" t="s">
        <v>84</v>
      </c>
      <c r="AY356" s="242" t="s">
        <v>159</v>
      </c>
    </row>
    <row r="357" s="2" customFormat="1" ht="24.15" customHeight="1">
      <c r="A357" s="38"/>
      <c r="B357" s="39"/>
      <c r="C357" s="218" t="s">
        <v>738</v>
      </c>
      <c r="D357" s="218" t="s">
        <v>161</v>
      </c>
      <c r="E357" s="219" t="s">
        <v>739</v>
      </c>
      <c r="F357" s="220" t="s">
        <v>740</v>
      </c>
      <c r="G357" s="221" t="s">
        <v>178</v>
      </c>
      <c r="H357" s="222">
        <v>18.600000000000001</v>
      </c>
      <c r="I357" s="223"/>
      <c r="J357" s="224">
        <f>ROUND(I357*H357,2)</f>
        <v>0</v>
      </c>
      <c r="K357" s="220" t="s">
        <v>165</v>
      </c>
      <c r="L357" s="44"/>
      <c r="M357" s="225" t="s">
        <v>1</v>
      </c>
      <c r="N357" s="226" t="s">
        <v>41</v>
      </c>
      <c r="O357" s="91"/>
      <c r="P357" s="227">
        <f>O357*H357</f>
        <v>0</v>
      </c>
      <c r="Q357" s="227">
        <v>0.0097999999999999997</v>
      </c>
      <c r="R357" s="227">
        <f>Q357*H357</f>
        <v>0.18228</v>
      </c>
      <c r="S357" s="227">
        <v>0</v>
      </c>
      <c r="T357" s="228">
        <f>S357*H357</f>
        <v>0</v>
      </c>
      <c r="U357" s="38"/>
      <c r="V357" s="38"/>
      <c r="W357" s="38"/>
      <c r="X357" s="38"/>
      <c r="Y357" s="38"/>
      <c r="Z357" s="38"/>
      <c r="AA357" s="38"/>
      <c r="AB357" s="38"/>
      <c r="AC357" s="38"/>
      <c r="AD357" s="38"/>
      <c r="AE357" s="38"/>
      <c r="AR357" s="229" t="s">
        <v>234</v>
      </c>
      <c r="AT357" s="229" t="s">
        <v>161</v>
      </c>
      <c r="AU357" s="229" t="s">
        <v>86</v>
      </c>
      <c r="AY357" s="17" t="s">
        <v>159</v>
      </c>
      <c r="BE357" s="230">
        <f>IF(N357="základní",J357,0)</f>
        <v>0</v>
      </c>
      <c r="BF357" s="230">
        <f>IF(N357="snížená",J357,0)</f>
        <v>0</v>
      </c>
      <c r="BG357" s="230">
        <f>IF(N357="zákl. přenesená",J357,0)</f>
        <v>0</v>
      </c>
      <c r="BH357" s="230">
        <f>IF(N357="sníž. přenesená",J357,0)</f>
        <v>0</v>
      </c>
      <c r="BI357" s="230">
        <f>IF(N357="nulová",J357,0)</f>
        <v>0</v>
      </c>
      <c r="BJ357" s="17" t="s">
        <v>84</v>
      </c>
      <c r="BK357" s="230">
        <f>ROUND(I357*H357,2)</f>
        <v>0</v>
      </c>
      <c r="BL357" s="17" t="s">
        <v>234</v>
      </c>
      <c r="BM357" s="229" t="s">
        <v>741</v>
      </c>
    </row>
    <row r="358" s="2" customFormat="1" ht="21.75" customHeight="1">
      <c r="A358" s="38"/>
      <c r="B358" s="39"/>
      <c r="C358" s="258" t="s">
        <v>742</v>
      </c>
      <c r="D358" s="258" t="s">
        <v>253</v>
      </c>
      <c r="E358" s="259" t="s">
        <v>743</v>
      </c>
      <c r="F358" s="260" t="s">
        <v>744</v>
      </c>
      <c r="G358" s="261" t="s">
        <v>178</v>
      </c>
      <c r="H358" s="262">
        <v>19.530000000000001</v>
      </c>
      <c r="I358" s="263"/>
      <c r="J358" s="264">
        <f>ROUND(I358*H358,2)</f>
        <v>0</v>
      </c>
      <c r="K358" s="260" t="s">
        <v>165</v>
      </c>
      <c r="L358" s="265"/>
      <c r="M358" s="266" t="s">
        <v>1</v>
      </c>
      <c r="N358" s="267" t="s">
        <v>41</v>
      </c>
      <c r="O358" s="91"/>
      <c r="P358" s="227">
        <f>O358*H358</f>
        <v>0</v>
      </c>
      <c r="Q358" s="227">
        <v>0.13500000000000001</v>
      </c>
      <c r="R358" s="227">
        <f>Q358*H358</f>
        <v>2.6365500000000002</v>
      </c>
      <c r="S358" s="227">
        <v>0</v>
      </c>
      <c r="T358" s="228">
        <f>S358*H358</f>
        <v>0</v>
      </c>
      <c r="U358" s="38"/>
      <c r="V358" s="38"/>
      <c r="W358" s="38"/>
      <c r="X358" s="38"/>
      <c r="Y358" s="38"/>
      <c r="Z358" s="38"/>
      <c r="AA358" s="38"/>
      <c r="AB358" s="38"/>
      <c r="AC358" s="38"/>
      <c r="AD358" s="38"/>
      <c r="AE358" s="38"/>
      <c r="AR358" s="229" t="s">
        <v>256</v>
      </c>
      <c r="AT358" s="229" t="s">
        <v>253</v>
      </c>
      <c r="AU358" s="229" t="s">
        <v>86</v>
      </c>
      <c r="AY358" s="17" t="s">
        <v>159</v>
      </c>
      <c r="BE358" s="230">
        <f>IF(N358="základní",J358,0)</f>
        <v>0</v>
      </c>
      <c r="BF358" s="230">
        <f>IF(N358="snížená",J358,0)</f>
        <v>0</v>
      </c>
      <c r="BG358" s="230">
        <f>IF(N358="zákl. přenesená",J358,0)</f>
        <v>0</v>
      </c>
      <c r="BH358" s="230">
        <f>IF(N358="sníž. přenesená",J358,0)</f>
        <v>0</v>
      </c>
      <c r="BI358" s="230">
        <f>IF(N358="nulová",J358,0)</f>
        <v>0</v>
      </c>
      <c r="BJ358" s="17" t="s">
        <v>84</v>
      </c>
      <c r="BK358" s="230">
        <f>ROUND(I358*H358,2)</f>
        <v>0</v>
      </c>
      <c r="BL358" s="17" t="s">
        <v>234</v>
      </c>
      <c r="BM358" s="229" t="s">
        <v>745</v>
      </c>
    </row>
    <row r="359" s="13" customFormat="1">
      <c r="A359" s="13"/>
      <c r="B359" s="231"/>
      <c r="C359" s="232"/>
      <c r="D359" s="233" t="s">
        <v>198</v>
      </c>
      <c r="E359" s="232"/>
      <c r="F359" s="235" t="s">
        <v>746</v>
      </c>
      <c r="G359" s="232"/>
      <c r="H359" s="236">
        <v>19.530000000000001</v>
      </c>
      <c r="I359" s="237"/>
      <c r="J359" s="232"/>
      <c r="K359" s="232"/>
      <c r="L359" s="238"/>
      <c r="M359" s="239"/>
      <c r="N359" s="240"/>
      <c r="O359" s="240"/>
      <c r="P359" s="240"/>
      <c r="Q359" s="240"/>
      <c r="R359" s="240"/>
      <c r="S359" s="240"/>
      <c r="T359" s="241"/>
      <c r="U359" s="13"/>
      <c r="V359" s="13"/>
      <c r="W359" s="13"/>
      <c r="X359" s="13"/>
      <c r="Y359" s="13"/>
      <c r="Z359" s="13"/>
      <c r="AA359" s="13"/>
      <c r="AB359" s="13"/>
      <c r="AC359" s="13"/>
      <c r="AD359" s="13"/>
      <c r="AE359" s="13"/>
      <c r="AT359" s="242" t="s">
        <v>198</v>
      </c>
      <c r="AU359" s="242" t="s">
        <v>86</v>
      </c>
      <c r="AV359" s="13" t="s">
        <v>86</v>
      </c>
      <c r="AW359" s="13" t="s">
        <v>4</v>
      </c>
      <c r="AX359" s="13" t="s">
        <v>84</v>
      </c>
      <c r="AY359" s="242" t="s">
        <v>159</v>
      </c>
    </row>
    <row r="360" s="2" customFormat="1" ht="16.5" customHeight="1">
      <c r="A360" s="38"/>
      <c r="B360" s="39"/>
      <c r="C360" s="218" t="s">
        <v>747</v>
      </c>
      <c r="D360" s="218" t="s">
        <v>161</v>
      </c>
      <c r="E360" s="219" t="s">
        <v>748</v>
      </c>
      <c r="F360" s="220" t="s">
        <v>749</v>
      </c>
      <c r="G360" s="221" t="s">
        <v>178</v>
      </c>
      <c r="H360" s="222">
        <v>18.600000000000001</v>
      </c>
      <c r="I360" s="223"/>
      <c r="J360" s="224">
        <f>ROUND(I360*H360,2)</f>
        <v>0</v>
      </c>
      <c r="K360" s="220" t="s">
        <v>165</v>
      </c>
      <c r="L360" s="44"/>
      <c r="M360" s="225" t="s">
        <v>1</v>
      </c>
      <c r="N360" s="226" t="s">
        <v>41</v>
      </c>
      <c r="O360" s="91"/>
      <c r="P360" s="227">
        <f>O360*H360</f>
        <v>0</v>
      </c>
      <c r="Q360" s="227">
        <v>0.00029999999999999997</v>
      </c>
      <c r="R360" s="227">
        <f>Q360*H360</f>
        <v>0.0055799999999999999</v>
      </c>
      <c r="S360" s="227">
        <v>0</v>
      </c>
      <c r="T360" s="228">
        <f>S360*H360</f>
        <v>0</v>
      </c>
      <c r="U360" s="38"/>
      <c r="V360" s="38"/>
      <c r="W360" s="38"/>
      <c r="X360" s="38"/>
      <c r="Y360" s="38"/>
      <c r="Z360" s="38"/>
      <c r="AA360" s="38"/>
      <c r="AB360" s="38"/>
      <c r="AC360" s="38"/>
      <c r="AD360" s="38"/>
      <c r="AE360" s="38"/>
      <c r="AR360" s="229" t="s">
        <v>234</v>
      </c>
      <c r="AT360" s="229" t="s">
        <v>161</v>
      </c>
      <c r="AU360" s="229" t="s">
        <v>86</v>
      </c>
      <c r="AY360" s="17" t="s">
        <v>159</v>
      </c>
      <c r="BE360" s="230">
        <f>IF(N360="základní",J360,0)</f>
        <v>0</v>
      </c>
      <c r="BF360" s="230">
        <f>IF(N360="snížená",J360,0)</f>
        <v>0</v>
      </c>
      <c r="BG360" s="230">
        <f>IF(N360="zákl. přenesená",J360,0)</f>
        <v>0</v>
      </c>
      <c r="BH360" s="230">
        <f>IF(N360="sníž. přenesená",J360,0)</f>
        <v>0</v>
      </c>
      <c r="BI360" s="230">
        <f>IF(N360="nulová",J360,0)</f>
        <v>0</v>
      </c>
      <c r="BJ360" s="17" t="s">
        <v>84</v>
      </c>
      <c r="BK360" s="230">
        <f>ROUND(I360*H360,2)</f>
        <v>0</v>
      </c>
      <c r="BL360" s="17" t="s">
        <v>234</v>
      </c>
      <c r="BM360" s="229" t="s">
        <v>750</v>
      </c>
    </row>
    <row r="361" s="2" customFormat="1" ht="16.5" customHeight="1">
      <c r="A361" s="38"/>
      <c r="B361" s="39"/>
      <c r="C361" s="218" t="s">
        <v>751</v>
      </c>
      <c r="D361" s="218" t="s">
        <v>161</v>
      </c>
      <c r="E361" s="219" t="s">
        <v>752</v>
      </c>
      <c r="F361" s="220" t="s">
        <v>753</v>
      </c>
      <c r="G361" s="221" t="s">
        <v>250</v>
      </c>
      <c r="H361" s="222">
        <v>102.8</v>
      </c>
      <c r="I361" s="223"/>
      <c r="J361" s="224">
        <f>ROUND(I361*H361,2)</f>
        <v>0</v>
      </c>
      <c r="K361" s="220" t="s">
        <v>165</v>
      </c>
      <c r="L361" s="44"/>
      <c r="M361" s="225" t="s">
        <v>1</v>
      </c>
      <c r="N361" s="226" t="s">
        <v>41</v>
      </c>
      <c r="O361" s="91"/>
      <c r="P361" s="227">
        <f>O361*H361</f>
        <v>0</v>
      </c>
      <c r="Q361" s="227">
        <v>0.00040999999999999999</v>
      </c>
      <c r="R361" s="227">
        <f>Q361*H361</f>
        <v>0.042147999999999998</v>
      </c>
      <c r="S361" s="227">
        <v>0</v>
      </c>
      <c r="T361" s="228">
        <f>S361*H361</f>
        <v>0</v>
      </c>
      <c r="U361" s="38"/>
      <c r="V361" s="38"/>
      <c r="W361" s="38"/>
      <c r="X361" s="38"/>
      <c r="Y361" s="38"/>
      <c r="Z361" s="38"/>
      <c r="AA361" s="38"/>
      <c r="AB361" s="38"/>
      <c r="AC361" s="38"/>
      <c r="AD361" s="38"/>
      <c r="AE361" s="38"/>
      <c r="AR361" s="229" t="s">
        <v>234</v>
      </c>
      <c r="AT361" s="229" t="s">
        <v>161</v>
      </c>
      <c r="AU361" s="229" t="s">
        <v>86</v>
      </c>
      <c r="AY361" s="17" t="s">
        <v>159</v>
      </c>
      <c r="BE361" s="230">
        <f>IF(N361="základní",J361,0)</f>
        <v>0</v>
      </c>
      <c r="BF361" s="230">
        <f>IF(N361="snížená",J361,0)</f>
        <v>0</v>
      </c>
      <c r="BG361" s="230">
        <f>IF(N361="zákl. přenesená",J361,0)</f>
        <v>0</v>
      </c>
      <c r="BH361" s="230">
        <f>IF(N361="sníž. přenesená",J361,0)</f>
        <v>0</v>
      </c>
      <c r="BI361" s="230">
        <f>IF(N361="nulová",J361,0)</f>
        <v>0</v>
      </c>
      <c r="BJ361" s="17" t="s">
        <v>84</v>
      </c>
      <c r="BK361" s="230">
        <f>ROUND(I361*H361,2)</f>
        <v>0</v>
      </c>
      <c r="BL361" s="17" t="s">
        <v>234</v>
      </c>
      <c r="BM361" s="229" t="s">
        <v>754</v>
      </c>
    </row>
    <row r="362" s="2" customFormat="1" ht="24.15" customHeight="1">
      <c r="A362" s="38"/>
      <c r="B362" s="39"/>
      <c r="C362" s="218" t="s">
        <v>755</v>
      </c>
      <c r="D362" s="218" t="s">
        <v>161</v>
      </c>
      <c r="E362" s="219" t="s">
        <v>756</v>
      </c>
      <c r="F362" s="220" t="s">
        <v>757</v>
      </c>
      <c r="G362" s="221" t="s">
        <v>178</v>
      </c>
      <c r="H362" s="222">
        <v>18.600000000000001</v>
      </c>
      <c r="I362" s="223"/>
      <c r="J362" s="224">
        <f>ROUND(I362*H362,2)</f>
        <v>0</v>
      </c>
      <c r="K362" s="220" t="s">
        <v>165</v>
      </c>
      <c r="L362" s="44"/>
      <c r="M362" s="225" t="s">
        <v>1</v>
      </c>
      <c r="N362" s="226" t="s">
        <v>41</v>
      </c>
      <c r="O362" s="91"/>
      <c r="P362" s="227">
        <f>O362*H362</f>
        <v>0</v>
      </c>
      <c r="Q362" s="227">
        <v>0.00023000000000000001</v>
      </c>
      <c r="R362" s="227">
        <f>Q362*H362</f>
        <v>0.0042780000000000006</v>
      </c>
      <c r="S362" s="227">
        <v>0</v>
      </c>
      <c r="T362" s="228">
        <f>S362*H362</f>
        <v>0</v>
      </c>
      <c r="U362" s="38"/>
      <c r="V362" s="38"/>
      <c r="W362" s="38"/>
      <c r="X362" s="38"/>
      <c r="Y362" s="38"/>
      <c r="Z362" s="38"/>
      <c r="AA362" s="38"/>
      <c r="AB362" s="38"/>
      <c r="AC362" s="38"/>
      <c r="AD362" s="38"/>
      <c r="AE362" s="38"/>
      <c r="AR362" s="229" t="s">
        <v>234</v>
      </c>
      <c r="AT362" s="229" t="s">
        <v>161</v>
      </c>
      <c r="AU362" s="229" t="s">
        <v>86</v>
      </c>
      <c r="AY362" s="17" t="s">
        <v>159</v>
      </c>
      <c r="BE362" s="230">
        <f>IF(N362="základní",J362,0)</f>
        <v>0</v>
      </c>
      <c r="BF362" s="230">
        <f>IF(N362="snížená",J362,0)</f>
        <v>0</v>
      </c>
      <c r="BG362" s="230">
        <f>IF(N362="zákl. přenesená",J362,0)</f>
        <v>0</v>
      </c>
      <c r="BH362" s="230">
        <f>IF(N362="sníž. přenesená",J362,0)</f>
        <v>0</v>
      </c>
      <c r="BI362" s="230">
        <f>IF(N362="nulová",J362,0)</f>
        <v>0</v>
      </c>
      <c r="BJ362" s="17" t="s">
        <v>84</v>
      </c>
      <c r="BK362" s="230">
        <f>ROUND(I362*H362,2)</f>
        <v>0</v>
      </c>
      <c r="BL362" s="17" t="s">
        <v>234</v>
      </c>
      <c r="BM362" s="229" t="s">
        <v>758</v>
      </c>
    </row>
    <row r="363" s="2" customFormat="1" ht="24.15" customHeight="1">
      <c r="A363" s="38"/>
      <c r="B363" s="39"/>
      <c r="C363" s="218" t="s">
        <v>759</v>
      </c>
      <c r="D363" s="218" t="s">
        <v>161</v>
      </c>
      <c r="E363" s="219" t="s">
        <v>760</v>
      </c>
      <c r="F363" s="220" t="s">
        <v>761</v>
      </c>
      <c r="G363" s="221" t="s">
        <v>196</v>
      </c>
      <c r="H363" s="222">
        <v>2.8849999999999998</v>
      </c>
      <c r="I363" s="223"/>
      <c r="J363" s="224">
        <f>ROUND(I363*H363,2)</f>
        <v>0</v>
      </c>
      <c r="K363" s="220" t="s">
        <v>165</v>
      </c>
      <c r="L363" s="44"/>
      <c r="M363" s="225" t="s">
        <v>1</v>
      </c>
      <c r="N363" s="226" t="s">
        <v>41</v>
      </c>
      <c r="O363" s="91"/>
      <c r="P363" s="227">
        <f>O363*H363</f>
        <v>0</v>
      </c>
      <c r="Q363" s="227">
        <v>0</v>
      </c>
      <c r="R363" s="227">
        <f>Q363*H363</f>
        <v>0</v>
      </c>
      <c r="S363" s="227">
        <v>0</v>
      </c>
      <c r="T363" s="228">
        <f>S363*H363</f>
        <v>0</v>
      </c>
      <c r="U363" s="38"/>
      <c r="V363" s="38"/>
      <c r="W363" s="38"/>
      <c r="X363" s="38"/>
      <c r="Y363" s="38"/>
      <c r="Z363" s="38"/>
      <c r="AA363" s="38"/>
      <c r="AB363" s="38"/>
      <c r="AC363" s="38"/>
      <c r="AD363" s="38"/>
      <c r="AE363" s="38"/>
      <c r="AR363" s="229" t="s">
        <v>234</v>
      </c>
      <c r="AT363" s="229" t="s">
        <v>161</v>
      </c>
      <c r="AU363" s="229" t="s">
        <v>86</v>
      </c>
      <c r="AY363" s="17" t="s">
        <v>159</v>
      </c>
      <c r="BE363" s="230">
        <f>IF(N363="základní",J363,0)</f>
        <v>0</v>
      </c>
      <c r="BF363" s="230">
        <f>IF(N363="snížená",J363,0)</f>
        <v>0</v>
      </c>
      <c r="BG363" s="230">
        <f>IF(N363="zákl. přenesená",J363,0)</f>
        <v>0</v>
      </c>
      <c r="BH363" s="230">
        <f>IF(N363="sníž. přenesená",J363,0)</f>
        <v>0</v>
      </c>
      <c r="BI363" s="230">
        <f>IF(N363="nulová",J363,0)</f>
        <v>0</v>
      </c>
      <c r="BJ363" s="17" t="s">
        <v>84</v>
      </c>
      <c r="BK363" s="230">
        <f>ROUND(I363*H363,2)</f>
        <v>0</v>
      </c>
      <c r="BL363" s="17" t="s">
        <v>234</v>
      </c>
      <c r="BM363" s="229" t="s">
        <v>762</v>
      </c>
    </row>
    <row r="364" s="12" customFormat="1" ht="22.8" customHeight="1">
      <c r="A364" s="12"/>
      <c r="B364" s="202"/>
      <c r="C364" s="203"/>
      <c r="D364" s="204" t="s">
        <v>75</v>
      </c>
      <c r="E364" s="216" t="s">
        <v>763</v>
      </c>
      <c r="F364" s="216" t="s">
        <v>764</v>
      </c>
      <c r="G364" s="203"/>
      <c r="H364" s="203"/>
      <c r="I364" s="206"/>
      <c r="J364" s="217">
        <f>BK364</f>
        <v>0</v>
      </c>
      <c r="K364" s="203"/>
      <c r="L364" s="208"/>
      <c r="M364" s="209"/>
      <c r="N364" s="210"/>
      <c r="O364" s="210"/>
      <c r="P364" s="211">
        <f>SUM(P365:P381)</f>
        <v>0</v>
      </c>
      <c r="Q364" s="210"/>
      <c r="R364" s="211">
        <f>SUM(R365:R381)</f>
        <v>9.4084949999999985</v>
      </c>
      <c r="S364" s="210"/>
      <c r="T364" s="212">
        <f>SUM(T365:T381)</f>
        <v>0</v>
      </c>
      <c r="U364" s="12"/>
      <c r="V364" s="12"/>
      <c r="W364" s="12"/>
      <c r="X364" s="12"/>
      <c r="Y364" s="12"/>
      <c r="Z364" s="12"/>
      <c r="AA364" s="12"/>
      <c r="AB364" s="12"/>
      <c r="AC364" s="12"/>
      <c r="AD364" s="12"/>
      <c r="AE364" s="12"/>
      <c r="AR364" s="213" t="s">
        <v>86</v>
      </c>
      <c r="AT364" s="214" t="s">
        <v>75</v>
      </c>
      <c r="AU364" s="214" t="s">
        <v>84</v>
      </c>
      <c r="AY364" s="213" t="s">
        <v>159</v>
      </c>
      <c r="BK364" s="215">
        <f>SUM(BK365:BK381)</f>
        <v>0</v>
      </c>
    </row>
    <row r="365" s="2" customFormat="1" ht="16.5" customHeight="1">
      <c r="A365" s="38"/>
      <c r="B365" s="39"/>
      <c r="C365" s="218" t="s">
        <v>765</v>
      </c>
      <c r="D365" s="218" t="s">
        <v>161</v>
      </c>
      <c r="E365" s="219" t="s">
        <v>766</v>
      </c>
      <c r="F365" s="220" t="s">
        <v>767</v>
      </c>
      <c r="G365" s="221" t="s">
        <v>178</v>
      </c>
      <c r="H365" s="222">
        <v>299.64999999999998</v>
      </c>
      <c r="I365" s="223"/>
      <c r="J365" s="224">
        <f>ROUND(I365*H365,2)</f>
        <v>0</v>
      </c>
      <c r="K365" s="220" t="s">
        <v>165</v>
      </c>
      <c r="L365" s="44"/>
      <c r="M365" s="225" t="s">
        <v>1</v>
      </c>
      <c r="N365" s="226" t="s">
        <v>41</v>
      </c>
      <c r="O365" s="91"/>
      <c r="P365" s="227">
        <f>O365*H365</f>
        <v>0</v>
      </c>
      <c r="Q365" s="227">
        <v>0.00029999999999999997</v>
      </c>
      <c r="R365" s="227">
        <f>Q365*H365</f>
        <v>0.089894999999999989</v>
      </c>
      <c r="S365" s="227">
        <v>0</v>
      </c>
      <c r="T365" s="228">
        <f>S365*H365</f>
        <v>0</v>
      </c>
      <c r="U365" s="38"/>
      <c r="V365" s="38"/>
      <c r="W365" s="38"/>
      <c r="X365" s="38"/>
      <c r="Y365" s="38"/>
      <c r="Z365" s="38"/>
      <c r="AA365" s="38"/>
      <c r="AB365" s="38"/>
      <c r="AC365" s="38"/>
      <c r="AD365" s="38"/>
      <c r="AE365" s="38"/>
      <c r="AR365" s="229" t="s">
        <v>234</v>
      </c>
      <c r="AT365" s="229" t="s">
        <v>161</v>
      </c>
      <c r="AU365" s="229" t="s">
        <v>86</v>
      </c>
      <c r="AY365" s="17" t="s">
        <v>159</v>
      </c>
      <c r="BE365" s="230">
        <f>IF(N365="základní",J365,0)</f>
        <v>0</v>
      </c>
      <c r="BF365" s="230">
        <f>IF(N365="snížená",J365,0)</f>
        <v>0</v>
      </c>
      <c r="BG365" s="230">
        <f>IF(N365="zákl. přenesená",J365,0)</f>
        <v>0</v>
      </c>
      <c r="BH365" s="230">
        <f>IF(N365="sníž. přenesená",J365,0)</f>
        <v>0</v>
      </c>
      <c r="BI365" s="230">
        <f>IF(N365="nulová",J365,0)</f>
        <v>0</v>
      </c>
      <c r="BJ365" s="17" t="s">
        <v>84</v>
      </c>
      <c r="BK365" s="230">
        <f>ROUND(I365*H365,2)</f>
        <v>0</v>
      </c>
      <c r="BL365" s="17" t="s">
        <v>234</v>
      </c>
      <c r="BM365" s="229" t="s">
        <v>768</v>
      </c>
    </row>
    <row r="366" s="2" customFormat="1" ht="24.15" customHeight="1">
      <c r="A366" s="38"/>
      <c r="B366" s="39"/>
      <c r="C366" s="218" t="s">
        <v>769</v>
      </c>
      <c r="D366" s="218" t="s">
        <v>161</v>
      </c>
      <c r="E366" s="219" t="s">
        <v>770</v>
      </c>
      <c r="F366" s="220" t="s">
        <v>771</v>
      </c>
      <c r="G366" s="221" t="s">
        <v>178</v>
      </c>
      <c r="H366" s="222">
        <v>299.64999999999998</v>
      </c>
      <c r="I366" s="223"/>
      <c r="J366" s="224">
        <f>ROUND(I366*H366,2)</f>
        <v>0</v>
      </c>
      <c r="K366" s="220" t="s">
        <v>165</v>
      </c>
      <c r="L366" s="44"/>
      <c r="M366" s="225" t="s">
        <v>1</v>
      </c>
      <c r="N366" s="226" t="s">
        <v>41</v>
      </c>
      <c r="O366" s="91"/>
      <c r="P366" s="227">
        <f>O366*H366</f>
        <v>0</v>
      </c>
      <c r="Q366" s="227">
        <v>0.0015</v>
      </c>
      <c r="R366" s="227">
        <f>Q366*H366</f>
        <v>0.44947499999999996</v>
      </c>
      <c r="S366" s="227">
        <v>0</v>
      </c>
      <c r="T366" s="228">
        <f>S366*H366</f>
        <v>0</v>
      </c>
      <c r="U366" s="38"/>
      <c r="V366" s="38"/>
      <c r="W366" s="38"/>
      <c r="X366" s="38"/>
      <c r="Y366" s="38"/>
      <c r="Z366" s="38"/>
      <c r="AA366" s="38"/>
      <c r="AB366" s="38"/>
      <c r="AC366" s="38"/>
      <c r="AD366" s="38"/>
      <c r="AE366" s="38"/>
      <c r="AR366" s="229" t="s">
        <v>234</v>
      </c>
      <c r="AT366" s="229" t="s">
        <v>161</v>
      </c>
      <c r="AU366" s="229" t="s">
        <v>86</v>
      </c>
      <c r="AY366" s="17" t="s">
        <v>159</v>
      </c>
      <c r="BE366" s="230">
        <f>IF(N366="základní",J366,0)</f>
        <v>0</v>
      </c>
      <c r="BF366" s="230">
        <f>IF(N366="snížená",J366,0)</f>
        <v>0</v>
      </c>
      <c r="BG366" s="230">
        <f>IF(N366="zákl. přenesená",J366,0)</f>
        <v>0</v>
      </c>
      <c r="BH366" s="230">
        <f>IF(N366="sníž. přenesená",J366,0)</f>
        <v>0</v>
      </c>
      <c r="BI366" s="230">
        <f>IF(N366="nulová",J366,0)</f>
        <v>0</v>
      </c>
      <c r="BJ366" s="17" t="s">
        <v>84</v>
      </c>
      <c r="BK366" s="230">
        <f>ROUND(I366*H366,2)</f>
        <v>0</v>
      </c>
      <c r="BL366" s="17" t="s">
        <v>234</v>
      </c>
      <c r="BM366" s="229" t="s">
        <v>772</v>
      </c>
    </row>
    <row r="367" s="2" customFormat="1" ht="33" customHeight="1">
      <c r="A367" s="38"/>
      <c r="B367" s="39"/>
      <c r="C367" s="218" t="s">
        <v>773</v>
      </c>
      <c r="D367" s="218" t="s">
        <v>161</v>
      </c>
      <c r="E367" s="219" t="s">
        <v>774</v>
      </c>
      <c r="F367" s="220" t="s">
        <v>775</v>
      </c>
      <c r="G367" s="221" t="s">
        <v>178</v>
      </c>
      <c r="H367" s="222">
        <v>299.64999999999998</v>
      </c>
      <c r="I367" s="223"/>
      <c r="J367" s="224">
        <f>ROUND(I367*H367,2)</f>
        <v>0</v>
      </c>
      <c r="K367" s="220" t="s">
        <v>165</v>
      </c>
      <c r="L367" s="44"/>
      <c r="M367" s="225" t="s">
        <v>1</v>
      </c>
      <c r="N367" s="226" t="s">
        <v>41</v>
      </c>
      <c r="O367" s="91"/>
      <c r="P367" s="227">
        <f>O367*H367</f>
        <v>0</v>
      </c>
      <c r="Q367" s="227">
        <v>0.0059500000000000004</v>
      </c>
      <c r="R367" s="227">
        <f>Q367*H367</f>
        <v>1.7829174999999999</v>
      </c>
      <c r="S367" s="227">
        <v>0</v>
      </c>
      <c r="T367" s="228">
        <f>S367*H367</f>
        <v>0</v>
      </c>
      <c r="U367" s="38"/>
      <c r="V367" s="38"/>
      <c r="W367" s="38"/>
      <c r="X367" s="38"/>
      <c r="Y367" s="38"/>
      <c r="Z367" s="38"/>
      <c r="AA367" s="38"/>
      <c r="AB367" s="38"/>
      <c r="AC367" s="38"/>
      <c r="AD367" s="38"/>
      <c r="AE367" s="38"/>
      <c r="AR367" s="229" t="s">
        <v>234</v>
      </c>
      <c r="AT367" s="229" t="s">
        <v>161</v>
      </c>
      <c r="AU367" s="229" t="s">
        <v>86</v>
      </c>
      <c r="AY367" s="17" t="s">
        <v>159</v>
      </c>
      <c r="BE367" s="230">
        <f>IF(N367="základní",J367,0)</f>
        <v>0</v>
      </c>
      <c r="BF367" s="230">
        <f>IF(N367="snížená",J367,0)</f>
        <v>0</v>
      </c>
      <c r="BG367" s="230">
        <f>IF(N367="zákl. přenesená",J367,0)</f>
        <v>0</v>
      </c>
      <c r="BH367" s="230">
        <f>IF(N367="sníž. přenesená",J367,0)</f>
        <v>0</v>
      </c>
      <c r="BI367" s="230">
        <f>IF(N367="nulová",J367,0)</f>
        <v>0</v>
      </c>
      <c r="BJ367" s="17" t="s">
        <v>84</v>
      </c>
      <c r="BK367" s="230">
        <f>ROUND(I367*H367,2)</f>
        <v>0</v>
      </c>
      <c r="BL367" s="17" t="s">
        <v>234</v>
      </c>
      <c r="BM367" s="229" t="s">
        <v>776</v>
      </c>
    </row>
    <row r="368" s="2" customFormat="1" ht="24.15" customHeight="1">
      <c r="A368" s="38"/>
      <c r="B368" s="39"/>
      <c r="C368" s="258" t="s">
        <v>777</v>
      </c>
      <c r="D368" s="258" t="s">
        <v>253</v>
      </c>
      <c r="E368" s="259" t="s">
        <v>778</v>
      </c>
      <c r="F368" s="260" t="s">
        <v>779</v>
      </c>
      <c r="G368" s="261" t="s">
        <v>178</v>
      </c>
      <c r="H368" s="262">
        <v>314.63299999999998</v>
      </c>
      <c r="I368" s="263"/>
      <c r="J368" s="264">
        <f>ROUND(I368*H368,2)</f>
        <v>0</v>
      </c>
      <c r="K368" s="260" t="s">
        <v>165</v>
      </c>
      <c r="L368" s="265"/>
      <c r="M368" s="266" t="s">
        <v>1</v>
      </c>
      <c r="N368" s="267" t="s">
        <v>41</v>
      </c>
      <c r="O368" s="91"/>
      <c r="P368" s="227">
        <f>O368*H368</f>
        <v>0</v>
      </c>
      <c r="Q368" s="227">
        <v>0.021999999999999999</v>
      </c>
      <c r="R368" s="227">
        <f>Q368*H368</f>
        <v>6.9219259999999991</v>
      </c>
      <c r="S368" s="227">
        <v>0</v>
      </c>
      <c r="T368" s="228">
        <f>S368*H368</f>
        <v>0</v>
      </c>
      <c r="U368" s="38"/>
      <c r="V368" s="38"/>
      <c r="W368" s="38"/>
      <c r="X368" s="38"/>
      <c r="Y368" s="38"/>
      <c r="Z368" s="38"/>
      <c r="AA368" s="38"/>
      <c r="AB368" s="38"/>
      <c r="AC368" s="38"/>
      <c r="AD368" s="38"/>
      <c r="AE368" s="38"/>
      <c r="AR368" s="229" t="s">
        <v>256</v>
      </c>
      <c r="AT368" s="229" t="s">
        <v>253</v>
      </c>
      <c r="AU368" s="229" t="s">
        <v>86</v>
      </c>
      <c r="AY368" s="17" t="s">
        <v>159</v>
      </c>
      <c r="BE368" s="230">
        <f>IF(N368="základní",J368,0)</f>
        <v>0</v>
      </c>
      <c r="BF368" s="230">
        <f>IF(N368="snížená",J368,0)</f>
        <v>0</v>
      </c>
      <c r="BG368" s="230">
        <f>IF(N368="zákl. přenesená",J368,0)</f>
        <v>0</v>
      </c>
      <c r="BH368" s="230">
        <f>IF(N368="sníž. přenesená",J368,0)</f>
        <v>0</v>
      </c>
      <c r="BI368" s="230">
        <f>IF(N368="nulová",J368,0)</f>
        <v>0</v>
      </c>
      <c r="BJ368" s="17" t="s">
        <v>84</v>
      </c>
      <c r="BK368" s="230">
        <f>ROUND(I368*H368,2)</f>
        <v>0</v>
      </c>
      <c r="BL368" s="17" t="s">
        <v>234</v>
      </c>
      <c r="BM368" s="229" t="s">
        <v>780</v>
      </c>
    </row>
    <row r="369" s="13" customFormat="1">
      <c r="A369" s="13"/>
      <c r="B369" s="231"/>
      <c r="C369" s="232"/>
      <c r="D369" s="233" t="s">
        <v>198</v>
      </c>
      <c r="E369" s="234" t="s">
        <v>1</v>
      </c>
      <c r="F369" s="235" t="s">
        <v>781</v>
      </c>
      <c r="G369" s="232"/>
      <c r="H369" s="236">
        <v>314.63299999999998</v>
      </c>
      <c r="I369" s="237"/>
      <c r="J369" s="232"/>
      <c r="K369" s="232"/>
      <c r="L369" s="238"/>
      <c r="M369" s="239"/>
      <c r="N369" s="240"/>
      <c r="O369" s="240"/>
      <c r="P369" s="240"/>
      <c r="Q369" s="240"/>
      <c r="R369" s="240"/>
      <c r="S369" s="240"/>
      <c r="T369" s="241"/>
      <c r="U369" s="13"/>
      <c r="V369" s="13"/>
      <c r="W369" s="13"/>
      <c r="X369" s="13"/>
      <c r="Y369" s="13"/>
      <c r="Z369" s="13"/>
      <c r="AA369" s="13"/>
      <c r="AB369" s="13"/>
      <c r="AC369" s="13"/>
      <c r="AD369" s="13"/>
      <c r="AE369" s="13"/>
      <c r="AT369" s="242" t="s">
        <v>198</v>
      </c>
      <c r="AU369" s="242" t="s">
        <v>86</v>
      </c>
      <c r="AV369" s="13" t="s">
        <v>86</v>
      </c>
      <c r="AW369" s="13" t="s">
        <v>32</v>
      </c>
      <c r="AX369" s="13" t="s">
        <v>76</v>
      </c>
      <c r="AY369" s="242" t="s">
        <v>159</v>
      </c>
    </row>
    <row r="370" s="14" customFormat="1">
      <c r="A370" s="14"/>
      <c r="B370" s="243"/>
      <c r="C370" s="244"/>
      <c r="D370" s="233" t="s">
        <v>198</v>
      </c>
      <c r="E370" s="245" t="s">
        <v>1</v>
      </c>
      <c r="F370" s="246" t="s">
        <v>201</v>
      </c>
      <c r="G370" s="244"/>
      <c r="H370" s="247">
        <v>314.63299999999998</v>
      </c>
      <c r="I370" s="248"/>
      <c r="J370" s="244"/>
      <c r="K370" s="244"/>
      <c r="L370" s="249"/>
      <c r="M370" s="250"/>
      <c r="N370" s="251"/>
      <c r="O370" s="251"/>
      <c r="P370" s="251"/>
      <c r="Q370" s="251"/>
      <c r="R370" s="251"/>
      <c r="S370" s="251"/>
      <c r="T370" s="252"/>
      <c r="U370" s="14"/>
      <c r="V370" s="14"/>
      <c r="W370" s="14"/>
      <c r="X370" s="14"/>
      <c r="Y370" s="14"/>
      <c r="Z370" s="14"/>
      <c r="AA370" s="14"/>
      <c r="AB370" s="14"/>
      <c r="AC370" s="14"/>
      <c r="AD370" s="14"/>
      <c r="AE370" s="14"/>
      <c r="AT370" s="253" t="s">
        <v>198</v>
      </c>
      <c r="AU370" s="253" t="s">
        <v>86</v>
      </c>
      <c r="AV370" s="14" t="s">
        <v>166</v>
      </c>
      <c r="AW370" s="14" t="s">
        <v>32</v>
      </c>
      <c r="AX370" s="14" t="s">
        <v>84</v>
      </c>
      <c r="AY370" s="253" t="s">
        <v>159</v>
      </c>
    </row>
    <row r="371" s="2" customFormat="1" ht="16.5" customHeight="1">
      <c r="A371" s="38"/>
      <c r="B371" s="39"/>
      <c r="C371" s="258" t="s">
        <v>782</v>
      </c>
      <c r="D371" s="258" t="s">
        <v>253</v>
      </c>
      <c r="E371" s="259" t="s">
        <v>783</v>
      </c>
      <c r="F371" s="260" t="s">
        <v>784</v>
      </c>
      <c r="G371" s="261" t="s">
        <v>209</v>
      </c>
      <c r="H371" s="262">
        <v>1102.5</v>
      </c>
      <c r="I371" s="263"/>
      <c r="J371" s="264">
        <f>ROUND(I371*H371,2)</f>
        <v>0</v>
      </c>
      <c r="K371" s="260" t="s">
        <v>1</v>
      </c>
      <c r="L371" s="265"/>
      <c r="M371" s="266" t="s">
        <v>1</v>
      </c>
      <c r="N371" s="267" t="s">
        <v>41</v>
      </c>
      <c r="O371" s="91"/>
      <c r="P371" s="227">
        <f>O371*H371</f>
        <v>0</v>
      </c>
      <c r="Q371" s="227">
        <v>0.00012999999999999999</v>
      </c>
      <c r="R371" s="227">
        <f>Q371*H371</f>
        <v>0.14332499999999998</v>
      </c>
      <c r="S371" s="227">
        <v>0</v>
      </c>
      <c r="T371" s="228">
        <f>S371*H371</f>
        <v>0</v>
      </c>
      <c r="U371" s="38"/>
      <c r="V371" s="38"/>
      <c r="W371" s="38"/>
      <c r="X371" s="38"/>
      <c r="Y371" s="38"/>
      <c r="Z371" s="38"/>
      <c r="AA371" s="38"/>
      <c r="AB371" s="38"/>
      <c r="AC371" s="38"/>
      <c r="AD371" s="38"/>
      <c r="AE371" s="38"/>
      <c r="AR371" s="229" t="s">
        <v>256</v>
      </c>
      <c r="AT371" s="229" t="s">
        <v>253</v>
      </c>
      <c r="AU371" s="229" t="s">
        <v>86</v>
      </c>
      <c r="AY371" s="17" t="s">
        <v>159</v>
      </c>
      <c r="BE371" s="230">
        <f>IF(N371="základní",J371,0)</f>
        <v>0</v>
      </c>
      <c r="BF371" s="230">
        <f>IF(N371="snížená",J371,0)</f>
        <v>0</v>
      </c>
      <c r="BG371" s="230">
        <f>IF(N371="zákl. přenesená",J371,0)</f>
        <v>0</v>
      </c>
      <c r="BH371" s="230">
        <f>IF(N371="sníž. přenesená",J371,0)</f>
        <v>0</v>
      </c>
      <c r="BI371" s="230">
        <f>IF(N371="nulová",J371,0)</f>
        <v>0</v>
      </c>
      <c r="BJ371" s="17" t="s">
        <v>84</v>
      </c>
      <c r="BK371" s="230">
        <f>ROUND(I371*H371,2)</f>
        <v>0</v>
      </c>
      <c r="BL371" s="17" t="s">
        <v>234</v>
      </c>
      <c r="BM371" s="229" t="s">
        <v>785</v>
      </c>
    </row>
    <row r="372" s="13" customFormat="1">
      <c r="A372" s="13"/>
      <c r="B372" s="231"/>
      <c r="C372" s="232"/>
      <c r="D372" s="233" t="s">
        <v>198</v>
      </c>
      <c r="E372" s="234" t="s">
        <v>1</v>
      </c>
      <c r="F372" s="235" t="s">
        <v>786</v>
      </c>
      <c r="G372" s="232"/>
      <c r="H372" s="236">
        <v>1102.5</v>
      </c>
      <c r="I372" s="237"/>
      <c r="J372" s="232"/>
      <c r="K372" s="232"/>
      <c r="L372" s="238"/>
      <c r="M372" s="239"/>
      <c r="N372" s="240"/>
      <c r="O372" s="240"/>
      <c r="P372" s="240"/>
      <c r="Q372" s="240"/>
      <c r="R372" s="240"/>
      <c r="S372" s="240"/>
      <c r="T372" s="241"/>
      <c r="U372" s="13"/>
      <c r="V372" s="13"/>
      <c r="W372" s="13"/>
      <c r="X372" s="13"/>
      <c r="Y372" s="13"/>
      <c r="Z372" s="13"/>
      <c r="AA372" s="13"/>
      <c r="AB372" s="13"/>
      <c r="AC372" s="13"/>
      <c r="AD372" s="13"/>
      <c r="AE372" s="13"/>
      <c r="AT372" s="242" t="s">
        <v>198</v>
      </c>
      <c r="AU372" s="242" t="s">
        <v>86</v>
      </c>
      <c r="AV372" s="13" t="s">
        <v>86</v>
      </c>
      <c r="AW372" s="13" t="s">
        <v>32</v>
      </c>
      <c r="AX372" s="13" t="s">
        <v>76</v>
      </c>
      <c r="AY372" s="242" t="s">
        <v>159</v>
      </c>
    </row>
    <row r="373" s="14" customFormat="1">
      <c r="A373" s="14"/>
      <c r="B373" s="243"/>
      <c r="C373" s="244"/>
      <c r="D373" s="233" t="s">
        <v>198</v>
      </c>
      <c r="E373" s="245" t="s">
        <v>1</v>
      </c>
      <c r="F373" s="246" t="s">
        <v>201</v>
      </c>
      <c r="G373" s="244"/>
      <c r="H373" s="247">
        <v>1102.5</v>
      </c>
      <c r="I373" s="248"/>
      <c r="J373" s="244"/>
      <c r="K373" s="244"/>
      <c r="L373" s="249"/>
      <c r="M373" s="250"/>
      <c r="N373" s="251"/>
      <c r="O373" s="251"/>
      <c r="P373" s="251"/>
      <c r="Q373" s="251"/>
      <c r="R373" s="251"/>
      <c r="S373" s="251"/>
      <c r="T373" s="252"/>
      <c r="U373" s="14"/>
      <c r="V373" s="14"/>
      <c r="W373" s="14"/>
      <c r="X373" s="14"/>
      <c r="Y373" s="14"/>
      <c r="Z373" s="14"/>
      <c r="AA373" s="14"/>
      <c r="AB373" s="14"/>
      <c r="AC373" s="14"/>
      <c r="AD373" s="14"/>
      <c r="AE373" s="14"/>
      <c r="AT373" s="253" t="s">
        <v>198</v>
      </c>
      <c r="AU373" s="253" t="s">
        <v>86</v>
      </c>
      <c r="AV373" s="14" t="s">
        <v>166</v>
      </c>
      <c r="AW373" s="14" t="s">
        <v>32</v>
      </c>
      <c r="AX373" s="14" t="s">
        <v>84</v>
      </c>
      <c r="AY373" s="253" t="s">
        <v>159</v>
      </c>
    </row>
    <row r="374" s="2" customFormat="1" ht="24.15" customHeight="1">
      <c r="A374" s="38"/>
      <c r="B374" s="39"/>
      <c r="C374" s="218" t="s">
        <v>787</v>
      </c>
      <c r="D374" s="218" t="s">
        <v>161</v>
      </c>
      <c r="E374" s="219" t="s">
        <v>788</v>
      </c>
      <c r="F374" s="220" t="s">
        <v>789</v>
      </c>
      <c r="G374" s="221" t="s">
        <v>250</v>
      </c>
      <c r="H374" s="222">
        <v>11.6</v>
      </c>
      <c r="I374" s="223"/>
      <c r="J374" s="224">
        <f>ROUND(I374*H374,2)</f>
        <v>0</v>
      </c>
      <c r="K374" s="220" t="s">
        <v>165</v>
      </c>
      <c r="L374" s="44"/>
      <c r="M374" s="225" t="s">
        <v>1</v>
      </c>
      <c r="N374" s="226" t="s">
        <v>41</v>
      </c>
      <c r="O374" s="91"/>
      <c r="P374" s="227">
        <f>O374*H374</f>
        <v>0</v>
      </c>
      <c r="Q374" s="227">
        <v>0.00020000000000000001</v>
      </c>
      <c r="R374" s="227">
        <f>Q374*H374</f>
        <v>0.00232</v>
      </c>
      <c r="S374" s="227">
        <v>0</v>
      </c>
      <c r="T374" s="228">
        <f>S374*H374</f>
        <v>0</v>
      </c>
      <c r="U374" s="38"/>
      <c r="V374" s="38"/>
      <c r="W374" s="38"/>
      <c r="X374" s="38"/>
      <c r="Y374" s="38"/>
      <c r="Z374" s="38"/>
      <c r="AA374" s="38"/>
      <c r="AB374" s="38"/>
      <c r="AC374" s="38"/>
      <c r="AD374" s="38"/>
      <c r="AE374" s="38"/>
      <c r="AR374" s="229" t="s">
        <v>234</v>
      </c>
      <c r="AT374" s="229" t="s">
        <v>161</v>
      </c>
      <c r="AU374" s="229" t="s">
        <v>86</v>
      </c>
      <c r="AY374" s="17" t="s">
        <v>159</v>
      </c>
      <c r="BE374" s="230">
        <f>IF(N374="základní",J374,0)</f>
        <v>0</v>
      </c>
      <c r="BF374" s="230">
        <f>IF(N374="snížená",J374,0)</f>
        <v>0</v>
      </c>
      <c r="BG374" s="230">
        <f>IF(N374="zákl. přenesená",J374,0)</f>
        <v>0</v>
      </c>
      <c r="BH374" s="230">
        <f>IF(N374="sníž. přenesená",J374,0)</f>
        <v>0</v>
      </c>
      <c r="BI374" s="230">
        <f>IF(N374="nulová",J374,0)</f>
        <v>0</v>
      </c>
      <c r="BJ374" s="17" t="s">
        <v>84</v>
      </c>
      <c r="BK374" s="230">
        <f>ROUND(I374*H374,2)</f>
        <v>0</v>
      </c>
      <c r="BL374" s="17" t="s">
        <v>234</v>
      </c>
      <c r="BM374" s="229" t="s">
        <v>790</v>
      </c>
    </row>
    <row r="375" s="13" customFormat="1">
      <c r="A375" s="13"/>
      <c r="B375" s="231"/>
      <c r="C375" s="232"/>
      <c r="D375" s="233" t="s">
        <v>198</v>
      </c>
      <c r="E375" s="234" t="s">
        <v>1</v>
      </c>
      <c r="F375" s="235" t="s">
        <v>791</v>
      </c>
      <c r="G375" s="232"/>
      <c r="H375" s="236">
        <v>11.6</v>
      </c>
      <c r="I375" s="237"/>
      <c r="J375" s="232"/>
      <c r="K375" s="232"/>
      <c r="L375" s="238"/>
      <c r="M375" s="239"/>
      <c r="N375" s="240"/>
      <c r="O375" s="240"/>
      <c r="P375" s="240"/>
      <c r="Q375" s="240"/>
      <c r="R375" s="240"/>
      <c r="S375" s="240"/>
      <c r="T375" s="241"/>
      <c r="U375" s="13"/>
      <c r="V375" s="13"/>
      <c r="W375" s="13"/>
      <c r="X375" s="13"/>
      <c r="Y375" s="13"/>
      <c r="Z375" s="13"/>
      <c r="AA375" s="13"/>
      <c r="AB375" s="13"/>
      <c r="AC375" s="13"/>
      <c r="AD375" s="13"/>
      <c r="AE375" s="13"/>
      <c r="AT375" s="242" t="s">
        <v>198</v>
      </c>
      <c r="AU375" s="242" t="s">
        <v>86</v>
      </c>
      <c r="AV375" s="13" t="s">
        <v>86</v>
      </c>
      <c r="AW375" s="13" t="s">
        <v>32</v>
      </c>
      <c r="AX375" s="13" t="s">
        <v>76</v>
      </c>
      <c r="AY375" s="242" t="s">
        <v>159</v>
      </c>
    </row>
    <row r="376" s="14" customFormat="1">
      <c r="A376" s="14"/>
      <c r="B376" s="243"/>
      <c r="C376" s="244"/>
      <c r="D376" s="233" t="s">
        <v>198</v>
      </c>
      <c r="E376" s="245" t="s">
        <v>1</v>
      </c>
      <c r="F376" s="246" t="s">
        <v>201</v>
      </c>
      <c r="G376" s="244"/>
      <c r="H376" s="247">
        <v>11.6</v>
      </c>
      <c r="I376" s="248"/>
      <c r="J376" s="244"/>
      <c r="K376" s="244"/>
      <c r="L376" s="249"/>
      <c r="M376" s="250"/>
      <c r="N376" s="251"/>
      <c r="O376" s="251"/>
      <c r="P376" s="251"/>
      <c r="Q376" s="251"/>
      <c r="R376" s="251"/>
      <c r="S376" s="251"/>
      <c r="T376" s="252"/>
      <c r="U376" s="14"/>
      <c r="V376" s="14"/>
      <c r="W376" s="14"/>
      <c r="X376" s="14"/>
      <c r="Y376" s="14"/>
      <c r="Z376" s="14"/>
      <c r="AA376" s="14"/>
      <c r="AB376" s="14"/>
      <c r="AC376" s="14"/>
      <c r="AD376" s="14"/>
      <c r="AE376" s="14"/>
      <c r="AT376" s="253" t="s">
        <v>198</v>
      </c>
      <c r="AU376" s="253" t="s">
        <v>86</v>
      </c>
      <c r="AV376" s="14" t="s">
        <v>166</v>
      </c>
      <c r="AW376" s="14" t="s">
        <v>32</v>
      </c>
      <c r="AX376" s="14" t="s">
        <v>84</v>
      </c>
      <c r="AY376" s="253" t="s">
        <v>159</v>
      </c>
    </row>
    <row r="377" s="2" customFormat="1" ht="16.5" customHeight="1">
      <c r="A377" s="38"/>
      <c r="B377" s="39"/>
      <c r="C377" s="258" t="s">
        <v>792</v>
      </c>
      <c r="D377" s="258" t="s">
        <v>253</v>
      </c>
      <c r="E377" s="259" t="s">
        <v>793</v>
      </c>
      <c r="F377" s="260" t="s">
        <v>794</v>
      </c>
      <c r="G377" s="261" t="s">
        <v>250</v>
      </c>
      <c r="H377" s="262">
        <v>12.18</v>
      </c>
      <c r="I377" s="263"/>
      <c r="J377" s="264">
        <f>ROUND(I377*H377,2)</f>
        <v>0</v>
      </c>
      <c r="K377" s="260" t="s">
        <v>165</v>
      </c>
      <c r="L377" s="265"/>
      <c r="M377" s="266" t="s">
        <v>1</v>
      </c>
      <c r="N377" s="267" t="s">
        <v>41</v>
      </c>
      <c r="O377" s="91"/>
      <c r="P377" s="227">
        <f>O377*H377</f>
        <v>0</v>
      </c>
      <c r="Q377" s="227">
        <v>0.00029999999999999997</v>
      </c>
      <c r="R377" s="227">
        <f>Q377*H377</f>
        <v>0.0036539999999999997</v>
      </c>
      <c r="S377" s="227">
        <v>0</v>
      </c>
      <c r="T377" s="228">
        <f>S377*H377</f>
        <v>0</v>
      </c>
      <c r="U377" s="38"/>
      <c r="V377" s="38"/>
      <c r="W377" s="38"/>
      <c r="X377" s="38"/>
      <c r="Y377" s="38"/>
      <c r="Z377" s="38"/>
      <c r="AA377" s="38"/>
      <c r="AB377" s="38"/>
      <c r="AC377" s="38"/>
      <c r="AD377" s="38"/>
      <c r="AE377" s="38"/>
      <c r="AR377" s="229" t="s">
        <v>256</v>
      </c>
      <c r="AT377" s="229" t="s">
        <v>253</v>
      </c>
      <c r="AU377" s="229" t="s">
        <v>86</v>
      </c>
      <c r="AY377" s="17" t="s">
        <v>159</v>
      </c>
      <c r="BE377" s="230">
        <f>IF(N377="základní",J377,0)</f>
        <v>0</v>
      </c>
      <c r="BF377" s="230">
        <f>IF(N377="snížená",J377,0)</f>
        <v>0</v>
      </c>
      <c r="BG377" s="230">
        <f>IF(N377="zákl. přenesená",J377,0)</f>
        <v>0</v>
      </c>
      <c r="BH377" s="230">
        <f>IF(N377="sníž. přenesená",J377,0)</f>
        <v>0</v>
      </c>
      <c r="BI377" s="230">
        <f>IF(N377="nulová",J377,0)</f>
        <v>0</v>
      </c>
      <c r="BJ377" s="17" t="s">
        <v>84</v>
      </c>
      <c r="BK377" s="230">
        <f>ROUND(I377*H377,2)</f>
        <v>0</v>
      </c>
      <c r="BL377" s="17" t="s">
        <v>234</v>
      </c>
      <c r="BM377" s="229" t="s">
        <v>795</v>
      </c>
    </row>
    <row r="378" s="13" customFormat="1">
      <c r="A378" s="13"/>
      <c r="B378" s="231"/>
      <c r="C378" s="232"/>
      <c r="D378" s="233" t="s">
        <v>198</v>
      </c>
      <c r="E378" s="232"/>
      <c r="F378" s="235" t="s">
        <v>796</v>
      </c>
      <c r="G378" s="232"/>
      <c r="H378" s="236">
        <v>12.18</v>
      </c>
      <c r="I378" s="237"/>
      <c r="J378" s="232"/>
      <c r="K378" s="232"/>
      <c r="L378" s="238"/>
      <c r="M378" s="239"/>
      <c r="N378" s="240"/>
      <c r="O378" s="240"/>
      <c r="P378" s="240"/>
      <c r="Q378" s="240"/>
      <c r="R378" s="240"/>
      <c r="S378" s="240"/>
      <c r="T378" s="241"/>
      <c r="U378" s="13"/>
      <c r="V378" s="13"/>
      <c r="W378" s="13"/>
      <c r="X378" s="13"/>
      <c r="Y378" s="13"/>
      <c r="Z378" s="13"/>
      <c r="AA378" s="13"/>
      <c r="AB378" s="13"/>
      <c r="AC378" s="13"/>
      <c r="AD378" s="13"/>
      <c r="AE378" s="13"/>
      <c r="AT378" s="242" t="s">
        <v>198</v>
      </c>
      <c r="AU378" s="242" t="s">
        <v>86</v>
      </c>
      <c r="AV378" s="13" t="s">
        <v>86</v>
      </c>
      <c r="AW378" s="13" t="s">
        <v>4</v>
      </c>
      <c r="AX378" s="13" t="s">
        <v>84</v>
      </c>
      <c r="AY378" s="242" t="s">
        <v>159</v>
      </c>
    </row>
    <row r="379" s="2" customFormat="1" ht="16.5" customHeight="1">
      <c r="A379" s="38"/>
      <c r="B379" s="39"/>
      <c r="C379" s="218" t="s">
        <v>797</v>
      </c>
      <c r="D379" s="218" t="s">
        <v>161</v>
      </c>
      <c r="E379" s="219" t="s">
        <v>798</v>
      </c>
      <c r="F379" s="220" t="s">
        <v>799</v>
      </c>
      <c r="G379" s="221" t="s">
        <v>178</v>
      </c>
      <c r="H379" s="222">
        <v>299.64999999999998</v>
      </c>
      <c r="I379" s="223"/>
      <c r="J379" s="224">
        <f>ROUND(I379*H379,2)</f>
        <v>0</v>
      </c>
      <c r="K379" s="220" t="s">
        <v>232</v>
      </c>
      <c r="L379" s="44"/>
      <c r="M379" s="225" t="s">
        <v>1</v>
      </c>
      <c r="N379" s="226" t="s">
        <v>41</v>
      </c>
      <c r="O379" s="91"/>
      <c r="P379" s="227">
        <f>O379*H379</f>
        <v>0</v>
      </c>
      <c r="Q379" s="227">
        <v>5.0000000000000002E-05</v>
      </c>
      <c r="R379" s="227">
        <f>Q379*H379</f>
        <v>0.014982499999999999</v>
      </c>
      <c r="S379" s="227">
        <v>0</v>
      </c>
      <c r="T379" s="228">
        <f>S379*H379</f>
        <v>0</v>
      </c>
      <c r="U379" s="38"/>
      <c r="V379" s="38"/>
      <c r="W379" s="38"/>
      <c r="X379" s="38"/>
      <c r="Y379" s="38"/>
      <c r="Z379" s="38"/>
      <c r="AA379" s="38"/>
      <c r="AB379" s="38"/>
      <c r="AC379" s="38"/>
      <c r="AD379" s="38"/>
      <c r="AE379" s="38"/>
      <c r="AR379" s="229" t="s">
        <v>234</v>
      </c>
      <c r="AT379" s="229" t="s">
        <v>161</v>
      </c>
      <c r="AU379" s="229" t="s">
        <v>86</v>
      </c>
      <c r="AY379" s="17" t="s">
        <v>159</v>
      </c>
      <c r="BE379" s="230">
        <f>IF(N379="základní",J379,0)</f>
        <v>0</v>
      </c>
      <c r="BF379" s="230">
        <f>IF(N379="snížená",J379,0)</f>
        <v>0</v>
      </c>
      <c r="BG379" s="230">
        <f>IF(N379="zákl. přenesená",J379,0)</f>
        <v>0</v>
      </c>
      <c r="BH379" s="230">
        <f>IF(N379="sníž. přenesená",J379,0)</f>
        <v>0</v>
      </c>
      <c r="BI379" s="230">
        <f>IF(N379="nulová",J379,0)</f>
        <v>0</v>
      </c>
      <c r="BJ379" s="17" t="s">
        <v>84</v>
      </c>
      <c r="BK379" s="230">
        <f>ROUND(I379*H379,2)</f>
        <v>0</v>
      </c>
      <c r="BL379" s="17" t="s">
        <v>234</v>
      </c>
      <c r="BM379" s="229" t="s">
        <v>800</v>
      </c>
    </row>
    <row r="380" s="2" customFormat="1">
      <c r="A380" s="38"/>
      <c r="B380" s="39"/>
      <c r="C380" s="40"/>
      <c r="D380" s="233" t="s">
        <v>219</v>
      </c>
      <c r="E380" s="40"/>
      <c r="F380" s="254" t="s">
        <v>725</v>
      </c>
      <c r="G380" s="40"/>
      <c r="H380" s="40"/>
      <c r="I380" s="255"/>
      <c r="J380" s="40"/>
      <c r="K380" s="40"/>
      <c r="L380" s="44"/>
      <c r="M380" s="256"/>
      <c r="N380" s="257"/>
      <c r="O380" s="91"/>
      <c r="P380" s="91"/>
      <c r="Q380" s="91"/>
      <c r="R380" s="91"/>
      <c r="S380" s="91"/>
      <c r="T380" s="92"/>
      <c r="U380" s="38"/>
      <c r="V380" s="38"/>
      <c r="W380" s="38"/>
      <c r="X380" s="38"/>
      <c r="Y380" s="38"/>
      <c r="Z380" s="38"/>
      <c r="AA380" s="38"/>
      <c r="AB380" s="38"/>
      <c r="AC380" s="38"/>
      <c r="AD380" s="38"/>
      <c r="AE380" s="38"/>
      <c r="AT380" s="17" t="s">
        <v>219</v>
      </c>
      <c r="AU380" s="17" t="s">
        <v>86</v>
      </c>
    </row>
    <row r="381" s="2" customFormat="1" ht="24.15" customHeight="1">
      <c r="A381" s="38"/>
      <c r="B381" s="39"/>
      <c r="C381" s="218" t="s">
        <v>801</v>
      </c>
      <c r="D381" s="218" t="s">
        <v>161</v>
      </c>
      <c r="E381" s="219" t="s">
        <v>802</v>
      </c>
      <c r="F381" s="220" t="s">
        <v>803</v>
      </c>
      <c r="G381" s="221" t="s">
        <v>196</v>
      </c>
      <c r="H381" s="222">
        <v>9.4079999999999995</v>
      </c>
      <c r="I381" s="223"/>
      <c r="J381" s="224">
        <f>ROUND(I381*H381,2)</f>
        <v>0</v>
      </c>
      <c r="K381" s="220" t="s">
        <v>165</v>
      </c>
      <c r="L381" s="44"/>
      <c r="M381" s="225" t="s">
        <v>1</v>
      </c>
      <c r="N381" s="226" t="s">
        <v>41</v>
      </c>
      <c r="O381" s="91"/>
      <c r="P381" s="227">
        <f>O381*H381</f>
        <v>0</v>
      </c>
      <c r="Q381" s="227">
        <v>0</v>
      </c>
      <c r="R381" s="227">
        <f>Q381*H381</f>
        <v>0</v>
      </c>
      <c r="S381" s="227">
        <v>0</v>
      </c>
      <c r="T381" s="228">
        <f>S381*H381</f>
        <v>0</v>
      </c>
      <c r="U381" s="38"/>
      <c r="V381" s="38"/>
      <c r="W381" s="38"/>
      <c r="X381" s="38"/>
      <c r="Y381" s="38"/>
      <c r="Z381" s="38"/>
      <c r="AA381" s="38"/>
      <c r="AB381" s="38"/>
      <c r="AC381" s="38"/>
      <c r="AD381" s="38"/>
      <c r="AE381" s="38"/>
      <c r="AR381" s="229" t="s">
        <v>234</v>
      </c>
      <c r="AT381" s="229" t="s">
        <v>161</v>
      </c>
      <c r="AU381" s="229" t="s">
        <v>86</v>
      </c>
      <c r="AY381" s="17" t="s">
        <v>159</v>
      </c>
      <c r="BE381" s="230">
        <f>IF(N381="základní",J381,0)</f>
        <v>0</v>
      </c>
      <c r="BF381" s="230">
        <f>IF(N381="snížená",J381,0)</f>
        <v>0</v>
      </c>
      <c r="BG381" s="230">
        <f>IF(N381="zákl. přenesená",J381,0)</f>
        <v>0</v>
      </c>
      <c r="BH381" s="230">
        <f>IF(N381="sníž. přenesená",J381,0)</f>
        <v>0</v>
      </c>
      <c r="BI381" s="230">
        <f>IF(N381="nulová",J381,0)</f>
        <v>0</v>
      </c>
      <c r="BJ381" s="17" t="s">
        <v>84</v>
      </c>
      <c r="BK381" s="230">
        <f>ROUND(I381*H381,2)</f>
        <v>0</v>
      </c>
      <c r="BL381" s="17" t="s">
        <v>234</v>
      </c>
      <c r="BM381" s="229" t="s">
        <v>804</v>
      </c>
    </row>
    <row r="382" s="12" customFormat="1" ht="22.8" customHeight="1">
      <c r="A382" s="12"/>
      <c r="B382" s="202"/>
      <c r="C382" s="203"/>
      <c r="D382" s="204" t="s">
        <v>75</v>
      </c>
      <c r="E382" s="216" t="s">
        <v>805</v>
      </c>
      <c r="F382" s="216" t="s">
        <v>806</v>
      </c>
      <c r="G382" s="203"/>
      <c r="H382" s="203"/>
      <c r="I382" s="206"/>
      <c r="J382" s="217">
        <f>BK382</f>
        <v>0</v>
      </c>
      <c r="K382" s="203"/>
      <c r="L382" s="208"/>
      <c r="M382" s="209"/>
      <c r="N382" s="210"/>
      <c r="O382" s="210"/>
      <c r="P382" s="211">
        <f>SUM(P383:P386)</f>
        <v>0</v>
      </c>
      <c r="Q382" s="210"/>
      <c r="R382" s="211">
        <f>SUM(R383:R386)</f>
        <v>1.5440930000000002</v>
      </c>
      <c r="S382" s="210"/>
      <c r="T382" s="212">
        <f>SUM(T383:T386)</f>
        <v>0</v>
      </c>
      <c r="U382" s="12"/>
      <c r="V382" s="12"/>
      <c r="W382" s="12"/>
      <c r="X382" s="12"/>
      <c r="Y382" s="12"/>
      <c r="Z382" s="12"/>
      <c r="AA382" s="12"/>
      <c r="AB382" s="12"/>
      <c r="AC382" s="12"/>
      <c r="AD382" s="12"/>
      <c r="AE382" s="12"/>
      <c r="AR382" s="213" t="s">
        <v>86</v>
      </c>
      <c r="AT382" s="214" t="s">
        <v>75</v>
      </c>
      <c r="AU382" s="214" t="s">
        <v>84</v>
      </c>
      <c r="AY382" s="213" t="s">
        <v>159</v>
      </c>
      <c r="BK382" s="215">
        <f>SUM(BK383:BK386)</f>
        <v>0</v>
      </c>
    </row>
    <row r="383" s="2" customFormat="1" ht="33" customHeight="1">
      <c r="A383" s="38"/>
      <c r="B383" s="39"/>
      <c r="C383" s="218" t="s">
        <v>807</v>
      </c>
      <c r="D383" s="218" t="s">
        <v>161</v>
      </c>
      <c r="E383" s="219" t="s">
        <v>808</v>
      </c>
      <c r="F383" s="220" t="s">
        <v>809</v>
      </c>
      <c r="G383" s="221" t="s">
        <v>178</v>
      </c>
      <c r="H383" s="222">
        <v>8.6500000000000004</v>
      </c>
      <c r="I383" s="223"/>
      <c r="J383" s="224">
        <f>ROUND(I383*H383,2)</f>
        <v>0</v>
      </c>
      <c r="K383" s="220" t="s">
        <v>165</v>
      </c>
      <c r="L383" s="44"/>
      <c r="M383" s="225" t="s">
        <v>1</v>
      </c>
      <c r="N383" s="226" t="s">
        <v>41</v>
      </c>
      <c r="O383" s="91"/>
      <c r="P383" s="227">
        <f>O383*H383</f>
        <v>0</v>
      </c>
      <c r="Q383" s="227">
        <v>0.035700000000000003</v>
      </c>
      <c r="R383" s="227">
        <f>Q383*H383</f>
        <v>0.30880500000000005</v>
      </c>
      <c r="S383" s="227">
        <v>0</v>
      </c>
      <c r="T383" s="228">
        <f>S383*H383</f>
        <v>0</v>
      </c>
      <c r="U383" s="38"/>
      <c r="V383" s="38"/>
      <c r="W383" s="38"/>
      <c r="X383" s="38"/>
      <c r="Y383" s="38"/>
      <c r="Z383" s="38"/>
      <c r="AA383" s="38"/>
      <c r="AB383" s="38"/>
      <c r="AC383" s="38"/>
      <c r="AD383" s="38"/>
      <c r="AE383" s="38"/>
      <c r="AR383" s="229" t="s">
        <v>234</v>
      </c>
      <c r="AT383" s="229" t="s">
        <v>161</v>
      </c>
      <c r="AU383" s="229" t="s">
        <v>86</v>
      </c>
      <c r="AY383" s="17" t="s">
        <v>159</v>
      </c>
      <c r="BE383" s="230">
        <f>IF(N383="základní",J383,0)</f>
        <v>0</v>
      </c>
      <c r="BF383" s="230">
        <f>IF(N383="snížená",J383,0)</f>
        <v>0</v>
      </c>
      <c r="BG383" s="230">
        <f>IF(N383="zákl. přenesená",J383,0)</f>
        <v>0</v>
      </c>
      <c r="BH383" s="230">
        <f>IF(N383="sníž. přenesená",J383,0)</f>
        <v>0</v>
      </c>
      <c r="BI383" s="230">
        <f>IF(N383="nulová",J383,0)</f>
        <v>0</v>
      </c>
      <c r="BJ383" s="17" t="s">
        <v>84</v>
      </c>
      <c r="BK383" s="230">
        <f>ROUND(I383*H383,2)</f>
        <v>0</v>
      </c>
      <c r="BL383" s="17" t="s">
        <v>234</v>
      </c>
      <c r="BM383" s="229" t="s">
        <v>810</v>
      </c>
    </row>
    <row r="384" s="2" customFormat="1" ht="21.75" customHeight="1">
      <c r="A384" s="38"/>
      <c r="B384" s="39"/>
      <c r="C384" s="258" t="s">
        <v>811</v>
      </c>
      <c r="D384" s="258" t="s">
        <v>253</v>
      </c>
      <c r="E384" s="259" t="s">
        <v>812</v>
      </c>
      <c r="F384" s="260" t="s">
        <v>813</v>
      </c>
      <c r="G384" s="261" t="s">
        <v>178</v>
      </c>
      <c r="H384" s="262">
        <v>9.0830000000000002</v>
      </c>
      <c r="I384" s="263"/>
      <c r="J384" s="264">
        <f>ROUND(I384*H384,2)</f>
        <v>0</v>
      </c>
      <c r="K384" s="260" t="s">
        <v>165</v>
      </c>
      <c r="L384" s="265"/>
      <c r="M384" s="266" t="s">
        <v>1</v>
      </c>
      <c r="N384" s="267" t="s">
        <v>41</v>
      </c>
      <c r="O384" s="91"/>
      <c r="P384" s="227">
        <f>O384*H384</f>
        <v>0</v>
      </c>
      <c r="Q384" s="227">
        <v>0.13600000000000001</v>
      </c>
      <c r="R384" s="227">
        <f>Q384*H384</f>
        <v>1.2352880000000002</v>
      </c>
      <c r="S384" s="227">
        <v>0</v>
      </c>
      <c r="T384" s="228">
        <f>S384*H384</f>
        <v>0</v>
      </c>
      <c r="U384" s="38"/>
      <c r="V384" s="38"/>
      <c r="W384" s="38"/>
      <c r="X384" s="38"/>
      <c r="Y384" s="38"/>
      <c r="Z384" s="38"/>
      <c r="AA384" s="38"/>
      <c r="AB384" s="38"/>
      <c r="AC384" s="38"/>
      <c r="AD384" s="38"/>
      <c r="AE384" s="38"/>
      <c r="AR384" s="229" t="s">
        <v>256</v>
      </c>
      <c r="AT384" s="229" t="s">
        <v>253</v>
      </c>
      <c r="AU384" s="229" t="s">
        <v>86</v>
      </c>
      <c r="AY384" s="17" t="s">
        <v>159</v>
      </c>
      <c r="BE384" s="230">
        <f>IF(N384="základní",J384,0)</f>
        <v>0</v>
      </c>
      <c r="BF384" s="230">
        <f>IF(N384="snížená",J384,0)</f>
        <v>0</v>
      </c>
      <c r="BG384" s="230">
        <f>IF(N384="zákl. přenesená",J384,0)</f>
        <v>0</v>
      </c>
      <c r="BH384" s="230">
        <f>IF(N384="sníž. přenesená",J384,0)</f>
        <v>0</v>
      </c>
      <c r="BI384" s="230">
        <f>IF(N384="nulová",J384,0)</f>
        <v>0</v>
      </c>
      <c r="BJ384" s="17" t="s">
        <v>84</v>
      </c>
      <c r="BK384" s="230">
        <f>ROUND(I384*H384,2)</f>
        <v>0</v>
      </c>
      <c r="BL384" s="17" t="s">
        <v>234</v>
      </c>
      <c r="BM384" s="229" t="s">
        <v>814</v>
      </c>
    </row>
    <row r="385" s="13" customFormat="1">
      <c r="A385" s="13"/>
      <c r="B385" s="231"/>
      <c r="C385" s="232"/>
      <c r="D385" s="233" t="s">
        <v>198</v>
      </c>
      <c r="E385" s="232"/>
      <c r="F385" s="235" t="s">
        <v>815</v>
      </c>
      <c r="G385" s="232"/>
      <c r="H385" s="236">
        <v>9.0830000000000002</v>
      </c>
      <c r="I385" s="237"/>
      <c r="J385" s="232"/>
      <c r="K385" s="232"/>
      <c r="L385" s="238"/>
      <c r="M385" s="239"/>
      <c r="N385" s="240"/>
      <c r="O385" s="240"/>
      <c r="P385" s="240"/>
      <c r="Q385" s="240"/>
      <c r="R385" s="240"/>
      <c r="S385" s="240"/>
      <c r="T385" s="241"/>
      <c r="U385" s="13"/>
      <c r="V385" s="13"/>
      <c r="W385" s="13"/>
      <c r="X385" s="13"/>
      <c r="Y385" s="13"/>
      <c r="Z385" s="13"/>
      <c r="AA385" s="13"/>
      <c r="AB385" s="13"/>
      <c r="AC385" s="13"/>
      <c r="AD385" s="13"/>
      <c r="AE385" s="13"/>
      <c r="AT385" s="242" t="s">
        <v>198</v>
      </c>
      <c r="AU385" s="242" t="s">
        <v>86</v>
      </c>
      <c r="AV385" s="13" t="s">
        <v>86</v>
      </c>
      <c r="AW385" s="13" t="s">
        <v>4</v>
      </c>
      <c r="AX385" s="13" t="s">
        <v>84</v>
      </c>
      <c r="AY385" s="242" t="s">
        <v>159</v>
      </c>
    </row>
    <row r="386" s="2" customFormat="1" ht="24.15" customHeight="1">
      <c r="A386" s="38"/>
      <c r="B386" s="39"/>
      <c r="C386" s="218" t="s">
        <v>816</v>
      </c>
      <c r="D386" s="218" t="s">
        <v>161</v>
      </c>
      <c r="E386" s="219" t="s">
        <v>817</v>
      </c>
      <c r="F386" s="220" t="s">
        <v>818</v>
      </c>
      <c r="G386" s="221" t="s">
        <v>196</v>
      </c>
      <c r="H386" s="222">
        <v>1.544</v>
      </c>
      <c r="I386" s="223"/>
      <c r="J386" s="224">
        <f>ROUND(I386*H386,2)</f>
        <v>0</v>
      </c>
      <c r="K386" s="220" t="s">
        <v>165</v>
      </c>
      <c r="L386" s="44"/>
      <c r="M386" s="225" t="s">
        <v>1</v>
      </c>
      <c r="N386" s="226" t="s">
        <v>41</v>
      </c>
      <c r="O386" s="91"/>
      <c r="P386" s="227">
        <f>O386*H386</f>
        <v>0</v>
      </c>
      <c r="Q386" s="227">
        <v>0</v>
      </c>
      <c r="R386" s="227">
        <f>Q386*H386</f>
        <v>0</v>
      </c>
      <c r="S386" s="227">
        <v>0</v>
      </c>
      <c r="T386" s="228">
        <f>S386*H386</f>
        <v>0</v>
      </c>
      <c r="U386" s="38"/>
      <c r="V386" s="38"/>
      <c r="W386" s="38"/>
      <c r="X386" s="38"/>
      <c r="Y386" s="38"/>
      <c r="Z386" s="38"/>
      <c r="AA386" s="38"/>
      <c r="AB386" s="38"/>
      <c r="AC386" s="38"/>
      <c r="AD386" s="38"/>
      <c r="AE386" s="38"/>
      <c r="AR386" s="229" t="s">
        <v>234</v>
      </c>
      <c r="AT386" s="229" t="s">
        <v>161</v>
      </c>
      <c r="AU386" s="229" t="s">
        <v>86</v>
      </c>
      <c r="AY386" s="17" t="s">
        <v>159</v>
      </c>
      <c r="BE386" s="230">
        <f>IF(N386="základní",J386,0)</f>
        <v>0</v>
      </c>
      <c r="BF386" s="230">
        <f>IF(N386="snížená",J386,0)</f>
        <v>0</v>
      </c>
      <c r="BG386" s="230">
        <f>IF(N386="zákl. přenesená",J386,0)</f>
        <v>0</v>
      </c>
      <c r="BH386" s="230">
        <f>IF(N386="sníž. přenesená",J386,0)</f>
        <v>0</v>
      </c>
      <c r="BI386" s="230">
        <f>IF(N386="nulová",J386,0)</f>
        <v>0</v>
      </c>
      <c r="BJ386" s="17" t="s">
        <v>84</v>
      </c>
      <c r="BK386" s="230">
        <f>ROUND(I386*H386,2)</f>
        <v>0</v>
      </c>
      <c r="BL386" s="17" t="s">
        <v>234</v>
      </c>
      <c r="BM386" s="229" t="s">
        <v>819</v>
      </c>
    </row>
    <row r="387" s="12" customFormat="1" ht="22.8" customHeight="1">
      <c r="A387" s="12"/>
      <c r="B387" s="202"/>
      <c r="C387" s="203"/>
      <c r="D387" s="204" t="s">
        <v>75</v>
      </c>
      <c r="E387" s="216" t="s">
        <v>820</v>
      </c>
      <c r="F387" s="216" t="s">
        <v>821</v>
      </c>
      <c r="G387" s="203"/>
      <c r="H387" s="203"/>
      <c r="I387" s="206"/>
      <c r="J387" s="217">
        <f>BK387</f>
        <v>0</v>
      </c>
      <c r="K387" s="203"/>
      <c r="L387" s="208"/>
      <c r="M387" s="209"/>
      <c r="N387" s="210"/>
      <c r="O387" s="210"/>
      <c r="P387" s="211">
        <f>SUM(P388:P396)</f>
        <v>0</v>
      </c>
      <c r="Q387" s="210"/>
      <c r="R387" s="211">
        <f>SUM(R388:R396)</f>
        <v>0.29554100000000005</v>
      </c>
      <c r="S387" s="210"/>
      <c r="T387" s="212">
        <f>SUM(T388:T396)</f>
        <v>0</v>
      </c>
      <c r="U387" s="12"/>
      <c r="V387" s="12"/>
      <c r="W387" s="12"/>
      <c r="X387" s="12"/>
      <c r="Y387" s="12"/>
      <c r="Z387" s="12"/>
      <c r="AA387" s="12"/>
      <c r="AB387" s="12"/>
      <c r="AC387" s="12"/>
      <c r="AD387" s="12"/>
      <c r="AE387" s="12"/>
      <c r="AR387" s="213" t="s">
        <v>86</v>
      </c>
      <c r="AT387" s="214" t="s">
        <v>75</v>
      </c>
      <c r="AU387" s="214" t="s">
        <v>84</v>
      </c>
      <c r="AY387" s="213" t="s">
        <v>159</v>
      </c>
      <c r="BK387" s="215">
        <f>SUM(BK388:BK396)</f>
        <v>0</v>
      </c>
    </row>
    <row r="388" s="2" customFormat="1" ht="21.75" customHeight="1">
      <c r="A388" s="38"/>
      <c r="B388" s="39"/>
      <c r="C388" s="218" t="s">
        <v>822</v>
      </c>
      <c r="D388" s="218" t="s">
        <v>161</v>
      </c>
      <c r="E388" s="219" t="s">
        <v>823</v>
      </c>
      <c r="F388" s="220" t="s">
        <v>824</v>
      </c>
      <c r="G388" s="221" t="s">
        <v>250</v>
      </c>
      <c r="H388" s="222">
        <v>86</v>
      </c>
      <c r="I388" s="223"/>
      <c r="J388" s="224">
        <f>ROUND(I388*H388,2)</f>
        <v>0</v>
      </c>
      <c r="K388" s="220" t="s">
        <v>165</v>
      </c>
      <c r="L388" s="44"/>
      <c r="M388" s="225" t="s">
        <v>1</v>
      </c>
      <c r="N388" s="226" t="s">
        <v>41</v>
      </c>
      <c r="O388" s="91"/>
      <c r="P388" s="227">
        <f>O388*H388</f>
        <v>0</v>
      </c>
      <c r="Q388" s="227">
        <v>1.0000000000000001E-05</v>
      </c>
      <c r="R388" s="227">
        <f>Q388*H388</f>
        <v>0.00086000000000000009</v>
      </c>
      <c r="S388" s="227">
        <v>0</v>
      </c>
      <c r="T388" s="228">
        <f>S388*H388</f>
        <v>0</v>
      </c>
      <c r="U388" s="38"/>
      <c r="V388" s="38"/>
      <c r="W388" s="38"/>
      <c r="X388" s="38"/>
      <c r="Y388" s="38"/>
      <c r="Z388" s="38"/>
      <c r="AA388" s="38"/>
      <c r="AB388" s="38"/>
      <c r="AC388" s="38"/>
      <c r="AD388" s="38"/>
      <c r="AE388" s="38"/>
      <c r="AR388" s="229" t="s">
        <v>234</v>
      </c>
      <c r="AT388" s="229" t="s">
        <v>161</v>
      </c>
      <c r="AU388" s="229" t="s">
        <v>86</v>
      </c>
      <c r="AY388" s="17" t="s">
        <v>159</v>
      </c>
      <c r="BE388" s="230">
        <f>IF(N388="základní",J388,0)</f>
        <v>0</v>
      </c>
      <c r="BF388" s="230">
        <f>IF(N388="snížená",J388,0)</f>
        <v>0</v>
      </c>
      <c r="BG388" s="230">
        <f>IF(N388="zákl. přenesená",J388,0)</f>
        <v>0</v>
      </c>
      <c r="BH388" s="230">
        <f>IF(N388="sníž. přenesená",J388,0)</f>
        <v>0</v>
      </c>
      <c r="BI388" s="230">
        <f>IF(N388="nulová",J388,0)</f>
        <v>0</v>
      </c>
      <c r="BJ388" s="17" t="s">
        <v>84</v>
      </c>
      <c r="BK388" s="230">
        <f>ROUND(I388*H388,2)</f>
        <v>0</v>
      </c>
      <c r="BL388" s="17" t="s">
        <v>234</v>
      </c>
      <c r="BM388" s="229" t="s">
        <v>825</v>
      </c>
    </row>
    <row r="389" s="2" customFormat="1" ht="24.15" customHeight="1">
      <c r="A389" s="38"/>
      <c r="B389" s="39"/>
      <c r="C389" s="218" t="s">
        <v>826</v>
      </c>
      <c r="D389" s="218" t="s">
        <v>161</v>
      </c>
      <c r="E389" s="219" t="s">
        <v>827</v>
      </c>
      <c r="F389" s="220" t="s">
        <v>828</v>
      </c>
      <c r="G389" s="221" t="s">
        <v>250</v>
      </c>
      <c r="H389" s="222">
        <v>52</v>
      </c>
      <c r="I389" s="223"/>
      <c r="J389" s="224">
        <f>ROUND(I389*H389,2)</f>
        <v>0</v>
      </c>
      <c r="K389" s="220" t="s">
        <v>165</v>
      </c>
      <c r="L389" s="44"/>
      <c r="M389" s="225" t="s">
        <v>1</v>
      </c>
      <c r="N389" s="226" t="s">
        <v>41</v>
      </c>
      <c r="O389" s="91"/>
      <c r="P389" s="227">
        <f>O389*H389</f>
        <v>0</v>
      </c>
      <c r="Q389" s="227">
        <v>1.0000000000000001E-05</v>
      </c>
      <c r="R389" s="227">
        <f>Q389*H389</f>
        <v>0.00052000000000000006</v>
      </c>
      <c r="S389" s="227">
        <v>0</v>
      </c>
      <c r="T389" s="228">
        <f>S389*H389</f>
        <v>0</v>
      </c>
      <c r="U389" s="38"/>
      <c r="V389" s="38"/>
      <c r="W389" s="38"/>
      <c r="X389" s="38"/>
      <c r="Y389" s="38"/>
      <c r="Z389" s="38"/>
      <c r="AA389" s="38"/>
      <c r="AB389" s="38"/>
      <c r="AC389" s="38"/>
      <c r="AD389" s="38"/>
      <c r="AE389" s="38"/>
      <c r="AR389" s="229" t="s">
        <v>234</v>
      </c>
      <c r="AT389" s="229" t="s">
        <v>161</v>
      </c>
      <c r="AU389" s="229" t="s">
        <v>86</v>
      </c>
      <c r="AY389" s="17" t="s">
        <v>159</v>
      </c>
      <c r="BE389" s="230">
        <f>IF(N389="základní",J389,0)</f>
        <v>0</v>
      </c>
      <c r="BF389" s="230">
        <f>IF(N389="snížená",J389,0)</f>
        <v>0</v>
      </c>
      <c r="BG389" s="230">
        <f>IF(N389="zákl. přenesená",J389,0)</f>
        <v>0</v>
      </c>
      <c r="BH389" s="230">
        <f>IF(N389="sníž. přenesená",J389,0)</f>
        <v>0</v>
      </c>
      <c r="BI389" s="230">
        <f>IF(N389="nulová",J389,0)</f>
        <v>0</v>
      </c>
      <c r="BJ389" s="17" t="s">
        <v>84</v>
      </c>
      <c r="BK389" s="230">
        <f>ROUND(I389*H389,2)</f>
        <v>0</v>
      </c>
      <c r="BL389" s="17" t="s">
        <v>234</v>
      </c>
      <c r="BM389" s="229" t="s">
        <v>829</v>
      </c>
    </row>
    <row r="390" s="2" customFormat="1" ht="24.15" customHeight="1">
      <c r="A390" s="38"/>
      <c r="B390" s="39"/>
      <c r="C390" s="218" t="s">
        <v>830</v>
      </c>
      <c r="D390" s="218" t="s">
        <v>161</v>
      </c>
      <c r="E390" s="219" t="s">
        <v>831</v>
      </c>
      <c r="F390" s="220" t="s">
        <v>832</v>
      </c>
      <c r="G390" s="221" t="s">
        <v>250</v>
      </c>
      <c r="H390" s="222">
        <v>32</v>
      </c>
      <c r="I390" s="223"/>
      <c r="J390" s="224">
        <f>ROUND(I390*H390,2)</f>
        <v>0</v>
      </c>
      <c r="K390" s="220" t="s">
        <v>165</v>
      </c>
      <c r="L390" s="44"/>
      <c r="M390" s="225" t="s">
        <v>1</v>
      </c>
      <c r="N390" s="226" t="s">
        <v>41</v>
      </c>
      <c r="O390" s="91"/>
      <c r="P390" s="227">
        <f>O390*H390</f>
        <v>0</v>
      </c>
      <c r="Q390" s="227">
        <v>2.0000000000000002E-05</v>
      </c>
      <c r="R390" s="227">
        <f>Q390*H390</f>
        <v>0.00064000000000000005</v>
      </c>
      <c r="S390" s="227">
        <v>0</v>
      </c>
      <c r="T390" s="228">
        <f>S390*H390</f>
        <v>0</v>
      </c>
      <c r="U390" s="38"/>
      <c r="V390" s="38"/>
      <c r="W390" s="38"/>
      <c r="X390" s="38"/>
      <c r="Y390" s="38"/>
      <c r="Z390" s="38"/>
      <c r="AA390" s="38"/>
      <c r="AB390" s="38"/>
      <c r="AC390" s="38"/>
      <c r="AD390" s="38"/>
      <c r="AE390" s="38"/>
      <c r="AR390" s="229" t="s">
        <v>234</v>
      </c>
      <c r="AT390" s="229" t="s">
        <v>161</v>
      </c>
      <c r="AU390" s="229" t="s">
        <v>86</v>
      </c>
      <c r="AY390" s="17" t="s">
        <v>159</v>
      </c>
      <c r="BE390" s="230">
        <f>IF(N390="základní",J390,0)</f>
        <v>0</v>
      </c>
      <c r="BF390" s="230">
        <f>IF(N390="snížená",J390,0)</f>
        <v>0</v>
      </c>
      <c r="BG390" s="230">
        <f>IF(N390="zákl. přenesená",J390,0)</f>
        <v>0</v>
      </c>
      <c r="BH390" s="230">
        <f>IF(N390="sníž. přenesená",J390,0)</f>
        <v>0</v>
      </c>
      <c r="BI390" s="230">
        <f>IF(N390="nulová",J390,0)</f>
        <v>0</v>
      </c>
      <c r="BJ390" s="17" t="s">
        <v>84</v>
      </c>
      <c r="BK390" s="230">
        <f>ROUND(I390*H390,2)</f>
        <v>0</v>
      </c>
      <c r="BL390" s="17" t="s">
        <v>234</v>
      </c>
      <c r="BM390" s="229" t="s">
        <v>833</v>
      </c>
    </row>
    <row r="391" s="2" customFormat="1" ht="24.15" customHeight="1">
      <c r="A391" s="38"/>
      <c r="B391" s="39"/>
      <c r="C391" s="218" t="s">
        <v>834</v>
      </c>
      <c r="D391" s="218" t="s">
        <v>161</v>
      </c>
      <c r="E391" s="219" t="s">
        <v>835</v>
      </c>
      <c r="F391" s="220" t="s">
        <v>836</v>
      </c>
      <c r="G391" s="221" t="s">
        <v>250</v>
      </c>
      <c r="H391" s="222">
        <v>32</v>
      </c>
      <c r="I391" s="223"/>
      <c r="J391" s="224">
        <f>ROUND(I391*H391,2)</f>
        <v>0</v>
      </c>
      <c r="K391" s="220" t="s">
        <v>165</v>
      </c>
      <c r="L391" s="44"/>
      <c r="M391" s="225" t="s">
        <v>1</v>
      </c>
      <c r="N391" s="226" t="s">
        <v>41</v>
      </c>
      <c r="O391" s="91"/>
      <c r="P391" s="227">
        <f>O391*H391</f>
        <v>0</v>
      </c>
      <c r="Q391" s="227">
        <v>8.0000000000000007E-05</v>
      </c>
      <c r="R391" s="227">
        <f>Q391*H391</f>
        <v>0.0025600000000000002</v>
      </c>
      <c r="S391" s="227">
        <v>0</v>
      </c>
      <c r="T391" s="228">
        <f>S391*H391</f>
        <v>0</v>
      </c>
      <c r="U391" s="38"/>
      <c r="V391" s="38"/>
      <c r="W391" s="38"/>
      <c r="X391" s="38"/>
      <c r="Y391" s="38"/>
      <c r="Z391" s="38"/>
      <c r="AA391" s="38"/>
      <c r="AB391" s="38"/>
      <c r="AC391" s="38"/>
      <c r="AD391" s="38"/>
      <c r="AE391" s="38"/>
      <c r="AR391" s="229" t="s">
        <v>234</v>
      </c>
      <c r="AT391" s="229" t="s">
        <v>161</v>
      </c>
      <c r="AU391" s="229" t="s">
        <v>86</v>
      </c>
      <c r="AY391" s="17" t="s">
        <v>159</v>
      </c>
      <c r="BE391" s="230">
        <f>IF(N391="základní",J391,0)</f>
        <v>0</v>
      </c>
      <c r="BF391" s="230">
        <f>IF(N391="snížená",J391,0)</f>
        <v>0</v>
      </c>
      <c r="BG391" s="230">
        <f>IF(N391="zákl. přenesená",J391,0)</f>
        <v>0</v>
      </c>
      <c r="BH391" s="230">
        <f>IF(N391="sníž. přenesená",J391,0)</f>
        <v>0</v>
      </c>
      <c r="BI391" s="230">
        <f>IF(N391="nulová",J391,0)</f>
        <v>0</v>
      </c>
      <c r="BJ391" s="17" t="s">
        <v>84</v>
      </c>
      <c r="BK391" s="230">
        <f>ROUND(I391*H391,2)</f>
        <v>0</v>
      </c>
      <c r="BL391" s="17" t="s">
        <v>234</v>
      </c>
      <c r="BM391" s="229" t="s">
        <v>837</v>
      </c>
    </row>
    <row r="392" s="2" customFormat="1" ht="37.8" customHeight="1">
      <c r="A392" s="38"/>
      <c r="B392" s="39"/>
      <c r="C392" s="218" t="s">
        <v>838</v>
      </c>
      <c r="D392" s="218" t="s">
        <v>161</v>
      </c>
      <c r="E392" s="219" t="s">
        <v>839</v>
      </c>
      <c r="F392" s="220" t="s">
        <v>840</v>
      </c>
      <c r="G392" s="221" t="s">
        <v>841</v>
      </c>
      <c r="H392" s="222">
        <v>72</v>
      </c>
      <c r="I392" s="223"/>
      <c r="J392" s="224">
        <f>ROUND(I392*H392,2)</f>
        <v>0</v>
      </c>
      <c r="K392" s="220" t="s">
        <v>1</v>
      </c>
      <c r="L392" s="44"/>
      <c r="M392" s="225" t="s">
        <v>1</v>
      </c>
      <c r="N392" s="226" t="s">
        <v>41</v>
      </c>
      <c r="O392" s="91"/>
      <c r="P392" s="227">
        <f>O392*H392</f>
        <v>0</v>
      </c>
      <c r="Q392" s="227">
        <v>0.00016000000000000001</v>
      </c>
      <c r="R392" s="227">
        <f>Q392*H392</f>
        <v>0.011520000000000001</v>
      </c>
      <c r="S392" s="227">
        <v>0</v>
      </c>
      <c r="T392" s="228">
        <f>S392*H392</f>
        <v>0</v>
      </c>
      <c r="U392" s="38"/>
      <c r="V392" s="38"/>
      <c r="W392" s="38"/>
      <c r="X392" s="38"/>
      <c r="Y392" s="38"/>
      <c r="Z392" s="38"/>
      <c r="AA392" s="38"/>
      <c r="AB392" s="38"/>
      <c r="AC392" s="38"/>
      <c r="AD392" s="38"/>
      <c r="AE392" s="38"/>
      <c r="AR392" s="229" t="s">
        <v>234</v>
      </c>
      <c r="AT392" s="229" t="s">
        <v>161</v>
      </c>
      <c r="AU392" s="229" t="s">
        <v>86</v>
      </c>
      <c r="AY392" s="17" t="s">
        <v>159</v>
      </c>
      <c r="BE392" s="230">
        <f>IF(N392="základní",J392,0)</f>
        <v>0</v>
      </c>
      <c r="BF392" s="230">
        <f>IF(N392="snížená",J392,0)</f>
        <v>0</v>
      </c>
      <c r="BG392" s="230">
        <f>IF(N392="zákl. přenesená",J392,0)</f>
        <v>0</v>
      </c>
      <c r="BH392" s="230">
        <f>IF(N392="sníž. přenesená",J392,0)</f>
        <v>0</v>
      </c>
      <c r="BI392" s="230">
        <f>IF(N392="nulová",J392,0)</f>
        <v>0</v>
      </c>
      <c r="BJ392" s="17" t="s">
        <v>84</v>
      </c>
      <c r="BK392" s="230">
        <f>ROUND(I392*H392,2)</f>
        <v>0</v>
      </c>
      <c r="BL392" s="17" t="s">
        <v>234</v>
      </c>
      <c r="BM392" s="229" t="s">
        <v>842</v>
      </c>
    </row>
    <row r="393" s="2" customFormat="1" ht="16.5" customHeight="1">
      <c r="A393" s="38"/>
      <c r="B393" s="39"/>
      <c r="C393" s="218" t="s">
        <v>843</v>
      </c>
      <c r="D393" s="218" t="s">
        <v>161</v>
      </c>
      <c r="E393" s="219" t="s">
        <v>844</v>
      </c>
      <c r="F393" s="220" t="s">
        <v>845</v>
      </c>
      <c r="G393" s="221" t="s">
        <v>178</v>
      </c>
      <c r="H393" s="222">
        <v>458.10000000000002</v>
      </c>
      <c r="I393" s="223"/>
      <c r="J393" s="224">
        <f>ROUND(I393*H393,2)</f>
        <v>0</v>
      </c>
      <c r="K393" s="220" t="s">
        <v>232</v>
      </c>
      <c r="L393" s="44"/>
      <c r="M393" s="225" t="s">
        <v>1</v>
      </c>
      <c r="N393" s="226" t="s">
        <v>41</v>
      </c>
      <c r="O393" s="91"/>
      <c r="P393" s="227">
        <f>O393*H393</f>
        <v>0</v>
      </c>
      <c r="Q393" s="227">
        <v>0</v>
      </c>
      <c r="R393" s="227">
        <f>Q393*H393</f>
        <v>0</v>
      </c>
      <c r="S393" s="227">
        <v>0</v>
      </c>
      <c r="T393" s="228">
        <f>S393*H393</f>
        <v>0</v>
      </c>
      <c r="U393" s="38"/>
      <c r="V393" s="38"/>
      <c r="W393" s="38"/>
      <c r="X393" s="38"/>
      <c r="Y393" s="38"/>
      <c r="Z393" s="38"/>
      <c r="AA393" s="38"/>
      <c r="AB393" s="38"/>
      <c r="AC393" s="38"/>
      <c r="AD393" s="38"/>
      <c r="AE393" s="38"/>
      <c r="AR393" s="229" t="s">
        <v>234</v>
      </c>
      <c r="AT393" s="229" t="s">
        <v>161</v>
      </c>
      <c r="AU393" s="229" t="s">
        <v>86</v>
      </c>
      <c r="AY393" s="17" t="s">
        <v>159</v>
      </c>
      <c r="BE393" s="230">
        <f>IF(N393="základní",J393,0)</f>
        <v>0</v>
      </c>
      <c r="BF393" s="230">
        <f>IF(N393="snížená",J393,0)</f>
        <v>0</v>
      </c>
      <c r="BG393" s="230">
        <f>IF(N393="zákl. přenesená",J393,0)</f>
        <v>0</v>
      </c>
      <c r="BH393" s="230">
        <f>IF(N393="sníž. přenesená",J393,0)</f>
        <v>0</v>
      </c>
      <c r="BI393" s="230">
        <f>IF(N393="nulová",J393,0)</f>
        <v>0</v>
      </c>
      <c r="BJ393" s="17" t="s">
        <v>84</v>
      </c>
      <c r="BK393" s="230">
        <f>ROUND(I393*H393,2)</f>
        <v>0</v>
      </c>
      <c r="BL393" s="17" t="s">
        <v>234</v>
      </c>
      <c r="BM393" s="229" t="s">
        <v>846</v>
      </c>
    </row>
    <row r="394" s="2" customFormat="1" ht="24.15" customHeight="1">
      <c r="A394" s="38"/>
      <c r="B394" s="39"/>
      <c r="C394" s="218" t="s">
        <v>847</v>
      </c>
      <c r="D394" s="218" t="s">
        <v>161</v>
      </c>
      <c r="E394" s="219" t="s">
        <v>848</v>
      </c>
      <c r="F394" s="220" t="s">
        <v>849</v>
      </c>
      <c r="G394" s="221" t="s">
        <v>178</v>
      </c>
      <c r="H394" s="222">
        <v>458.10000000000002</v>
      </c>
      <c r="I394" s="223"/>
      <c r="J394" s="224">
        <f>ROUND(I394*H394,2)</f>
        <v>0</v>
      </c>
      <c r="K394" s="220" t="s">
        <v>165</v>
      </c>
      <c r="L394" s="44"/>
      <c r="M394" s="225" t="s">
        <v>1</v>
      </c>
      <c r="N394" s="226" t="s">
        <v>41</v>
      </c>
      <c r="O394" s="91"/>
      <c r="P394" s="227">
        <f>O394*H394</f>
        <v>0</v>
      </c>
      <c r="Q394" s="227">
        <v>0.00020000000000000001</v>
      </c>
      <c r="R394" s="227">
        <f>Q394*H394</f>
        <v>0.091620000000000007</v>
      </c>
      <c r="S394" s="227">
        <v>0</v>
      </c>
      <c r="T394" s="228">
        <f>S394*H394</f>
        <v>0</v>
      </c>
      <c r="U394" s="38"/>
      <c r="V394" s="38"/>
      <c r="W394" s="38"/>
      <c r="X394" s="38"/>
      <c r="Y394" s="38"/>
      <c r="Z394" s="38"/>
      <c r="AA394" s="38"/>
      <c r="AB394" s="38"/>
      <c r="AC394" s="38"/>
      <c r="AD394" s="38"/>
      <c r="AE394" s="38"/>
      <c r="AR394" s="229" t="s">
        <v>234</v>
      </c>
      <c r="AT394" s="229" t="s">
        <v>161</v>
      </c>
      <c r="AU394" s="229" t="s">
        <v>86</v>
      </c>
      <c r="AY394" s="17" t="s">
        <v>159</v>
      </c>
      <c r="BE394" s="230">
        <f>IF(N394="základní",J394,0)</f>
        <v>0</v>
      </c>
      <c r="BF394" s="230">
        <f>IF(N394="snížená",J394,0)</f>
        <v>0</v>
      </c>
      <c r="BG394" s="230">
        <f>IF(N394="zákl. přenesená",J394,0)</f>
        <v>0</v>
      </c>
      <c r="BH394" s="230">
        <f>IF(N394="sníž. přenesená",J394,0)</f>
        <v>0</v>
      </c>
      <c r="BI394" s="230">
        <f>IF(N394="nulová",J394,0)</f>
        <v>0</v>
      </c>
      <c r="BJ394" s="17" t="s">
        <v>84</v>
      </c>
      <c r="BK394" s="230">
        <f>ROUND(I394*H394,2)</f>
        <v>0</v>
      </c>
      <c r="BL394" s="17" t="s">
        <v>234</v>
      </c>
      <c r="BM394" s="229" t="s">
        <v>850</v>
      </c>
    </row>
    <row r="395" s="2" customFormat="1" ht="24.15" customHeight="1">
      <c r="A395" s="38"/>
      <c r="B395" s="39"/>
      <c r="C395" s="218" t="s">
        <v>851</v>
      </c>
      <c r="D395" s="218" t="s">
        <v>161</v>
      </c>
      <c r="E395" s="219" t="s">
        <v>852</v>
      </c>
      <c r="F395" s="220" t="s">
        <v>853</v>
      </c>
      <c r="G395" s="221" t="s">
        <v>178</v>
      </c>
      <c r="H395" s="222">
        <v>458.10000000000002</v>
      </c>
      <c r="I395" s="223"/>
      <c r="J395" s="224">
        <f>ROUND(I395*H395,2)</f>
        <v>0</v>
      </c>
      <c r="K395" s="220" t="s">
        <v>165</v>
      </c>
      <c r="L395" s="44"/>
      <c r="M395" s="225" t="s">
        <v>1</v>
      </c>
      <c r="N395" s="226" t="s">
        <v>41</v>
      </c>
      <c r="O395" s="91"/>
      <c r="P395" s="227">
        <f>O395*H395</f>
        <v>0</v>
      </c>
      <c r="Q395" s="227">
        <v>0.00040999999999999999</v>
      </c>
      <c r="R395" s="227">
        <f>Q395*H395</f>
        <v>0.18782100000000002</v>
      </c>
      <c r="S395" s="227">
        <v>0</v>
      </c>
      <c r="T395" s="228">
        <f>S395*H395</f>
        <v>0</v>
      </c>
      <c r="U395" s="38"/>
      <c r="V395" s="38"/>
      <c r="W395" s="38"/>
      <c r="X395" s="38"/>
      <c r="Y395" s="38"/>
      <c r="Z395" s="38"/>
      <c r="AA395" s="38"/>
      <c r="AB395" s="38"/>
      <c r="AC395" s="38"/>
      <c r="AD395" s="38"/>
      <c r="AE395" s="38"/>
      <c r="AR395" s="229" t="s">
        <v>234</v>
      </c>
      <c r="AT395" s="229" t="s">
        <v>161</v>
      </c>
      <c r="AU395" s="229" t="s">
        <v>86</v>
      </c>
      <c r="AY395" s="17" t="s">
        <v>159</v>
      </c>
      <c r="BE395" s="230">
        <f>IF(N395="základní",J395,0)</f>
        <v>0</v>
      </c>
      <c r="BF395" s="230">
        <f>IF(N395="snížená",J395,0)</f>
        <v>0</v>
      </c>
      <c r="BG395" s="230">
        <f>IF(N395="zákl. přenesená",J395,0)</f>
        <v>0</v>
      </c>
      <c r="BH395" s="230">
        <f>IF(N395="sníž. přenesená",J395,0)</f>
        <v>0</v>
      </c>
      <c r="BI395" s="230">
        <f>IF(N395="nulová",J395,0)</f>
        <v>0</v>
      </c>
      <c r="BJ395" s="17" t="s">
        <v>84</v>
      </c>
      <c r="BK395" s="230">
        <f>ROUND(I395*H395,2)</f>
        <v>0</v>
      </c>
      <c r="BL395" s="17" t="s">
        <v>234</v>
      </c>
      <c r="BM395" s="229" t="s">
        <v>854</v>
      </c>
    </row>
    <row r="396" s="2" customFormat="1">
      <c r="A396" s="38"/>
      <c r="B396" s="39"/>
      <c r="C396" s="40"/>
      <c r="D396" s="233" t="s">
        <v>219</v>
      </c>
      <c r="E396" s="40"/>
      <c r="F396" s="254" t="s">
        <v>855</v>
      </c>
      <c r="G396" s="40"/>
      <c r="H396" s="40"/>
      <c r="I396" s="255"/>
      <c r="J396" s="40"/>
      <c r="K396" s="40"/>
      <c r="L396" s="44"/>
      <c r="M396" s="256"/>
      <c r="N396" s="257"/>
      <c r="O396" s="91"/>
      <c r="P396" s="91"/>
      <c r="Q396" s="91"/>
      <c r="R396" s="91"/>
      <c r="S396" s="91"/>
      <c r="T396" s="92"/>
      <c r="U396" s="38"/>
      <c r="V396" s="38"/>
      <c r="W396" s="38"/>
      <c r="X396" s="38"/>
      <c r="Y396" s="38"/>
      <c r="Z396" s="38"/>
      <c r="AA396" s="38"/>
      <c r="AB396" s="38"/>
      <c r="AC396" s="38"/>
      <c r="AD396" s="38"/>
      <c r="AE396" s="38"/>
      <c r="AT396" s="17" t="s">
        <v>219</v>
      </c>
      <c r="AU396" s="17" t="s">
        <v>86</v>
      </c>
    </row>
    <row r="397" s="12" customFormat="1" ht="22.8" customHeight="1">
      <c r="A397" s="12"/>
      <c r="B397" s="202"/>
      <c r="C397" s="203"/>
      <c r="D397" s="204" t="s">
        <v>75</v>
      </c>
      <c r="E397" s="216" t="s">
        <v>856</v>
      </c>
      <c r="F397" s="216" t="s">
        <v>857</v>
      </c>
      <c r="G397" s="203"/>
      <c r="H397" s="203"/>
      <c r="I397" s="206"/>
      <c r="J397" s="217">
        <f>BK397</f>
        <v>0</v>
      </c>
      <c r="K397" s="203"/>
      <c r="L397" s="208"/>
      <c r="M397" s="209"/>
      <c r="N397" s="210"/>
      <c r="O397" s="210"/>
      <c r="P397" s="211">
        <f>SUM(P398:P399)</f>
        <v>0</v>
      </c>
      <c r="Q397" s="210"/>
      <c r="R397" s="211">
        <f>SUM(R398:R399)</f>
        <v>0.71835000000000004</v>
      </c>
      <c r="S397" s="210"/>
      <c r="T397" s="212">
        <f>SUM(T398:T399)</f>
        <v>0</v>
      </c>
      <c r="U397" s="12"/>
      <c r="V397" s="12"/>
      <c r="W397" s="12"/>
      <c r="X397" s="12"/>
      <c r="Y397" s="12"/>
      <c r="Z397" s="12"/>
      <c r="AA397" s="12"/>
      <c r="AB397" s="12"/>
      <c r="AC397" s="12"/>
      <c r="AD397" s="12"/>
      <c r="AE397" s="12"/>
      <c r="AR397" s="213" t="s">
        <v>86</v>
      </c>
      <c r="AT397" s="214" t="s">
        <v>75</v>
      </c>
      <c r="AU397" s="214" t="s">
        <v>84</v>
      </c>
      <c r="AY397" s="213" t="s">
        <v>159</v>
      </c>
      <c r="BK397" s="215">
        <f>SUM(BK398:BK399)</f>
        <v>0</v>
      </c>
    </row>
    <row r="398" s="2" customFormat="1" ht="33" customHeight="1">
      <c r="A398" s="38"/>
      <c r="B398" s="39"/>
      <c r="C398" s="218" t="s">
        <v>858</v>
      </c>
      <c r="D398" s="218" t="s">
        <v>161</v>
      </c>
      <c r="E398" s="219" t="s">
        <v>859</v>
      </c>
      <c r="F398" s="220" t="s">
        <v>860</v>
      </c>
      <c r="G398" s="221" t="s">
        <v>178</v>
      </c>
      <c r="H398" s="222">
        <v>1436.7000000000001</v>
      </c>
      <c r="I398" s="223"/>
      <c r="J398" s="224">
        <f>ROUND(I398*H398,2)</f>
        <v>0</v>
      </c>
      <c r="K398" s="220" t="s">
        <v>165</v>
      </c>
      <c r="L398" s="44"/>
      <c r="M398" s="225" t="s">
        <v>1</v>
      </c>
      <c r="N398" s="226" t="s">
        <v>41</v>
      </c>
      <c r="O398" s="91"/>
      <c r="P398" s="227">
        <f>O398*H398</f>
        <v>0</v>
      </c>
      <c r="Q398" s="227">
        <v>0.00021000000000000001</v>
      </c>
      <c r="R398" s="227">
        <f>Q398*H398</f>
        <v>0.301707</v>
      </c>
      <c r="S398" s="227">
        <v>0</v>
      </c>
      <c r="T398" s="228">
        <f>S398*H398</f>
        <v>0</v>
      </c>
      <c r="U398" s="38"/>
      <c r="V398" s="38"/>
      <c r="W398" s="38"/>
      <c r="X398" s="38"/>
      <c r="Y398" s="38"/>
      <c r="Z398" s="38"/>
      <c r="AA398" s="38"/>
      <c r="AB398" s="38"/>
      <c r="AC398" s="38"/>
      <c r="AD398" s="38"/>
      <c r="AE398" s="38"/>
      <c r="AR398" s="229" t="s">
        <v>234</v>
      </c>
      <c r="AT398" s="229" t="s">
        <v>161</v>
      </c>
      <c r="AU398" s="229" t="s">
        <v>86</v>
      </c>
      <c r="AY398" s="17" t="s">
        <v>159</v>
      </c>
      <c r="BE398" s="230">
        <f>IF(N398="základní",J398,0)</f>
        <v>0</v>
      </c>
      <c r="BF398" s="230">
        <f>IF(N398="snížená",J398,0)</f>
        <v>0</v>
      </c>
      <c r="BG398" s="230">
        <f>IF(N398="zákl. přenesená",J398,0)</f>
        <v>0</v>
      </c>
      <c r="BH398" s="230">
        <f>IF(N398="sníž. přenesená",J398,0)</f>
        <v>0</v>
      </c>
      <c r="BI398" s="230">
        <f>IF(N398="nulová",J398,0)</f>
        <v>0</v>
      </c>
      <c r="BJ398" s="17" t="s">
        <v>84</v>
      </c>
      <c r="BK398" s="230">
        <f>ROUND(I398*H398,2)</f>
        <v>0</v>
      </c>
      <c r="BL398" s="17" t="s">
        <v>234</v>
      </c>
      <c r="BM398" s="229" t="s">
        <v>861</v>
      </c>
    </row>
    <row r="399" s="2" customFormat="1" ht="33" customHeight="1">
      <c r="A399" s="38"/>
      <c r="B399" s="39"/>
      <c r="C399" s="218" t="s">
        <v>862</v>
      </c>
      <c r="D399" s="218" t="s">
        <v>161</v>
      </c>
      <c r="E399" s="219" t="s">
        <v>863</v>
      </c>
      <c r="F399" s="220" t="s">
        <v>864</v>
      </c>
      <c r="G399" s="221" t="s">
        <v>178</v>
      </c>
      <c r="H399" s="222">
        <v>1436.7000000000001</v>
      </c>
      <c r="I399" s="223"/>
      <c r="J399" s="224">
        <f>ROUND(I399*H399,2)</f>
        <v>0</v>
      </c>
      <c r="K399" s="220" t="s">
        <v>165</v>
      </c>
      <c r="L399" s="44"/>
      <c r="M399" s="225" t="s">
        <v>1</v>
      </c>
      <c r="N399" s="226" t="s">
        <v>41</v>
      </c>
      <c r="O399" s="91"/>
      <c r="P399" s="227">
        <f>O399*H399</f>
        <v>0</v>
      </c>
      <c r="Q399" s="227">
        <v>0.00029</v>
      </c>
      <c r="R399" s="227">
        <f>Q399*H399</f>
        <v>0.41664300000000004</v>
      </c>
      <c r="S399" s="227">
        <v>0</v>
      </c>
      <c r="T399" s="228">
        <f>S399*H399</f>
        <v>0</v>
      </c>
      <c r="U399" s="38"/>
      <c r="V399" s="38"/>
      <c r="W399" s="38"/>
      <c r="X399" s="38"/>
      <c r="Y399" s="38"/>
      <c r="Z399" s="38"/>
      <c r="AA399" s="38"/>
      <c r="AB399" s="38"/>
      <c r="AC399" s="38"/>
      <c r="AD399" s="38"/>
      <c r="AE399" s="38"/>
      <c r="AR399" s="229" t="s">
        <v>234</v>
      </c>
      <c r="AT399" s="229" t="s">
        <v>161</v>
      </c>
      <c r="AU399" s="229" t="s">
        <v>86</v>
      </c>
      <c r="AY399" s="17" t="s">
        <v>159</v>
      </c>
      <c r="BE399" s="230">
        <f>IF(N399="základní",J399,0)</f>
        <v>0</v>
      </c>
      <c r="BF399" s="230">
        <f>IF(N399="snížená",J399,0)</f>
        <v>0</v>
      </c>
      <c r="BG399" s="230">
        <f>IF(N399="zákl. přenesená",J399,0)</f>
        <v>0</v>
      </c>
      <c r="BH399" s="230">
        <f>IF(N399="sníž. přenesená",J399,0)</f>
        <v>0</v>
      </c>
      <c r="BI399" s="230">
        <f>IF(N399="nulová",J399,0)</f>
        <v>0</v>
      </c>
      <c r="BJ399" s="17" t="s">
        <v>84</v>
      </c>
      <c r="BK399" s="230">
        <f>ROUND(I399*H399,2)</f>
        <v>0</v>
      </c>
      <c r="BL399" s="17" t="s">
        <v>234</v>
      </c>
      <c r="BM399" s="229" t="s">
        <v>865</v>
      </c>
    </row>
    <row r="400" s="12" customFormat="1" ht="22.8" customHeight="1">
      <c r="A400" s="12"/>
      <c r="B400" s="202"/>
      <c r="C400" s="203"/>
      <c r="D400" s="204" t="s">
        <v>75</v>
      </c>
      <c r="E400" s="216" t="s">
        <v>866</v>
      </c>
      <c r="F400" s="216" t="s">
        <v>867</v>
      </c>
      <c r="G400" s="203"/>
      <c r="H400" s="203"/>
      <c r="I400" s="206"/>
      <c r="J400" s="217">
        <f>BK400</f>
        <v>0</v>
      </c>
      <c r="K400" s="203"/>
      <c r="L400" s="208"/>
      <c r="M400" s="209"/>
      <c r="N400" s="210"/>
      <c r="O400" s="210"/>
      <c r="P400" s="211">
        <f>SUM(P401:P406)</f>
        <v>0</v>
      </c>
      <c r="Q400" s="210"/>
      <c r="R400" s="211">
        <f>SUM(R401:R406)</f>
        <v>0.00055000000000000003</v>
      </c>
      <c r="S400" s="210"/>
      <c r="T400" s="212">
        <f>SUM(T401:T406)</f>
        <v>116.60000000000001</v>
      </c>
      <c r="U400" s="12"/>
      <c r="V400" s="12"/>
      <c r="W400" s="12"/>
      <c r="X400" s="12"/>
      <c r="Y400" s="12"/>
      <c r="Z400" s="12"/>
      <c r="AA400" s="12"/>
      <c r="AB400" s="12"/>
      <c r="AC400" s="12"/>
      <c r="AD400" s="12"/>
      <c r="AE400" s="12"/>
      <c r="AR400" s="213" t="s">
        <v>84</v>
      </c>
      <c r="AT400" s="214" t="s">
        <v>75</v>
      </c>
      <c r="AU400" s="214" t="s">
        <v>84</v>
      </c>
      <c r="AY400" s="213" t="s">
        <v>159</v>
      </c>
      <c r="BK400" s="215">
        <f>SUM(BK401:BK406)</f>
        <v>0</v>
      </c>
    </row>
    <row r="401" s="2" customFormat="1" ht="44.25" customHeight="1">
      <c r="A401" s="38"/>
      <c r="B401" s="39"/>
      <c r="C401" s="218" t="s">
        <v>868</v>
      </c>
      <c r="D401" s="218" t="s">
        <v>161</v>
      </c>
      <c r="E401" s="219" t="s">
        <v>869</v>
      </c>
      <c r="F401" s="220" t="s">
        <v>870</v>
      </c>
      <c r="G401" s="221" t="s">
        <v>178</v>
      </c>
      <c r="H401" s="222">
        <v>1</v>
      </c>
      <c r="I401" s="223"/>
      <c r="J401" s="224">
        <f>ROUND(I401*H401,2)</f>
        <v>0</v>
      </c>
      <c r="K401" s="220" t="s">
        <v>1</v>
      </c>
      <c r="L401" s="44"/>
      <c r="M401" s="225" t="s">
        <v>1</v>
      </c>
      <c r="N401" s="226" t="s">
        <v>41</v>
      </c>
      <c r="O401" s="91"/>
      <c r="P401" s="227">
        <f>O401*H401</f>
        <v>0</v>
      </c>
      <c r="Q401" s="227">
        <v>0.00029</v>
      </c>
      <c r="R401" s="227">
        <f>Q401*H401</f>
        <v>0.00029</v>
      </c>
      <c r="S401" s="227">
        <v>0</v>
      </c>
      <c r="T401" s="228">
        <f>S401*H401</f>
        <v>0</v>
      </c>
      <c r="U401" s="38"/>
      <c r="V401" s="38"/>
      <c r="W401" s="38"/>
      <c r="X401" s="38"/>
      <c r="Y401" s="38"/>
      <c r="Z401" s="38"/>
      <c r="AA401" s="38"/>
      <c r="AB401" s="38"/>
      <c r="AC401" s="38"/>
      <c r="AD401" s="38"/>
      <c r="AE401" s="38"/>
      <c r="AR401" s="229" t="s">
        <v>234</v>
      </c>
      <c r="AT401" s="229" t="s">
        <v>161</v>
      </c>
      <c r="AU401" s="229" t="s">
        <v>86</v>
      </c>
      <c r="AY401" s="17" t="s">
        <v>159</v>
      </c>
      <c r="BE401" s="230">
        <f>IF(N401="základní",J401,0)</f>
        <v>0</v>
      </c>
      <c r="BF401" s="230">
        <f>IF(N401="snížená",J401,0)</f>
        <v>0</v>
      </c>
      <c r="BG401" s="230">
        <f>IF(N401="zákl. přenesená",J401,0)</f>
        <v>0</v>
      </c>
      <c r="BH401" s="230">
        <f>IF(N401="sníž. přenesená",J401,0)</f>
        <v>0</v>
      </c>
      <c r="BI401" s="230">
        <f>IF(N401="nulová",J401,0)</f>
        <v>0</v>
      </c>
      <c r="BJ401" s="17" t="s">
        <v>84</v>
      </c>
      <c r="BK401" s="230">
        <f>ROUND(I401*H401,2)</f>
        <v>0</v>
      </c>
      <c r="BL401" s="17" t="s">
        <v>234</v>
      </c>
      <c r="BM401" s="229" t="s">
        <v>871</v>
      </c>
    </row>
    <row r="402" s="2" customFormat="1" ht="16.5" customHeight="1">
      <c r="A402" s="38"/>
      <c r="B402" s="39"/>
      <c r="C402" s="218" t="s">
        <v>872</v>
      </c>
      <c r="D402" s="218" t="s">
        <v>161</v>
      </c>
      <c r="E402" s="219" t="s">
        <v>873</v>
      </c>
      <c r="F402" s="220" t="s">
        <v>874</v>
      </c>
      <c r="G402" s="221" t="s">
        <v>735</v>
      </c>
      <c r="H402" s="222">
        <v>1</v>
      </c>
      <c r="I402" s="223"/>
      <c r="J402" s="224">
        <f>ROUND(I402*H402,2)</f>
        <v>0</v>
      </c>
      <c r="K402" s="220" t="s">
        <v>1</v>
      </c>
      <c r="L402" s="44"/>
      <c r="M402" s="225" t="s">
        <v>1</v>
      </c>
      <c r="N402" s="226" t="s">
        <v>41</v>
      </c>
      <c r="O402" s="91"/>
      <c r="P402" s="227">
        <f>O402*H402</f>
        <v>0</v>
      </c>
      <c r="Q402" s="227">
        <v>0</v>
      </c>
      <c r="R402" s="227">
        <f>Q402*H402</f>
        <v>0</v>
      </c>
      <c r="S402" s="227">
        <v>0</v>
      </c>
      <c r="T402" s="228">
        <f>S402*H402</f>
        <v>0</v>
      </c>
      <c r="U402" s="38"/>
      <c r="V402" s="38"/>
      <c r="W402" s="38"/>
      <c r="X402" s="38"/>
      <c r="Y402" s="38"/>
      <c r="Z402" s="38"/>
      <c r="AA402" s="38"/>
      <c r="AB402" s="38"/>
      <c r="AC402" s="38"/>
      <c r="AD402" s="38"/>
      <c r="AE402" s="38"/>
      <c r="AR402" s="229" t="s">
        <v>166</v>
      </c>
      <c r="AT402" s="229" t="s">
        <v>161</v>
      </c>
      <c r="AU402" s="229" t="s">
        <v>86</v>
      </c>
      <c r="AY402" s="17" t="s">
        <v>159</v>
      </c>
      <c r="BE402" s="230">
        <f>IF(N402="základní",J402,0)</f>
        <v>0</v>
      </c>
      <c r="BF402" s="230">
        <f>IF(N402="snížená",J402,0)</f>
        <v>0</v>
      </c>
      <c r="BG402" s="230">
        <f>IF(N402="zákl. přenesená",J402,0)</f>
        <v>0</v>
      </c>
      <c r="BH402" s="230">
        <f>IF(N402="sníž. přenesená",J402,0)</f>
        <v>0</v>
      </c>
      <c r="BI402" s="230">
        <f>IF(N402="nulová",J402,0)</f>
        <v>0</v>
      </c>
      <c r="BJ402" s="17" t="s">
        <v>84</v>
      </c>
      <c r="BK402" s="230">
        <f>ROUND(I402*H402,2)</f>
        <v>0</v>
      </c>
      <c r="BL402" s="17" t="s">
        <v>166</v>
      </c>
      <c r="BM402" s="229" t="s">
        <v>875</v>
      </c>
    </row>
    <row r="403" s="2" customFormat="1" ht="16.5" customHeight="1">
      <c r="A403" s="38"/>
      <c r="B403" s="39"/>
      <c r="C403" s="218" t="s">
        <v>876</v>
      </c>
      <c r="D403" s="218" t="s">
        <v>161</v>
      </c>
      <c r="E403" s="219" t="s">
        <v>877</v>
      </c>
      <c r="F403" s="220" t="s">
        <v>878</v>
      </c>
      <c r="G403" s="221" t="s">
        <v>735</v>
      </c>
      <c r="H403" s="222">
        <v>1</v>
      </c>
      <c r="I403" s="223"/>
      <c r="J403" s="224">
        <f>ROUND(I403*H403,2)</f>
        <v>0</v>
      </c>
      <c r="K403" s="220" t="s">
        <v>1</v>
      </c>
      <c r="L403" s="44"/>
      <c r="M403" s="225" t="s">
        <v>1</v>
      </c>
      <c r="N403" s="226" t="s">
        <v>41</v>
      </c>
      <c r="O403" s="91"/>
      <c r="P403" s="227">
        <f>O403*H403</f>
        <v>0</v>
      </c>
      <c r="Q403" s="227">
        <v>0</v>
      </c>
      <c r="R403" s="227">
        <f>Q403*H403</f>
        <v>0</v>
      </c>
      <c r="S403" s="227">
        <v>0</v>
      </c>
      <c r="T403" s="228">
        <f>S403*H403</f>
        <v>0</v>
      </c>
      <c r="U403" s="38"/>
      <c r="V403" s="38"/>
      <c r="W403" s="38"/>
      <c r="X403" s="38"/>
      <c r="Y403" s="38"/>
      <c r="Z403" s="38"/>
      <c r="AA403" s="38"/>
      <c r="AB403" s="38"/>
      <c r="AC403" s="38"/>
      <c r="AD403" s="38"/>
      <c r="AE403" s="38"/>
      <c r="AR403" s="229" t="s">
        <v>166</v>
      </c>
      <c r="AT403" s="229" t="s">
        <v>161</v>
      </c>
      <c r="AU403" s="229" t="s">
        <v>86</v>
      </c>
      <c r="AY403" s="17" t="s">
        <v>159</v>
      </c>
      <c r="BE403" s="230">
        <f>IF(N403="základní",J403,0)</f>
        <v>0</v>
      </c>
      <c r="BF403" s="230">
        <f>IF(N403="snížená",J403,0)</f>
        <v>0</v>
      </c>
      <c r="BG403" s="230">
        <f>IF(N403="zákl. přenesená",J403,0)</f>
        <v>0</v>
      </c>
      <c r="BH403" s="230">
        <f>IF(N403="sníž. přenesená",J403,0)</f>
        <v>0</v>
      </c>
      <c r="BI403" s="230">
        <f>IF(N403="nulová",J403,0)</f>
        <v>0</v>
      </c>
      <c r="BJ403" s="17" t="s">
        <v>84</v>
      </c>
      <c r="BK403" s="230">
        <f>ROUND(I403*H403,2)</f>
        <v>0</v>
      </c>
      <c r="BL403" s="17" t="s">
        <v>166</v>
      </c>
      <c r="BM403" s="229" t="s">
        <v>879</v>
      </c>
    </row>
    <row r="404" s="2" customFormat="1" ht="16.5" customHeight="1">
      <c r="A404" s="38"/>
      <c r="B404" s="39"/>
      <c r="C404" s="218" t="s">
        <v>880</v>
      </c>
      <c r="D404" s="218" t="s">
        <v>161</v>
      </c>
      <c r="E404" s="219" t="s">
        <v>881</v>
      </c>
      <c r="F404" s="220" t="s">
        <v>882</v>
      </c>
      <c r="G404" s="221" t="s">
        <v>841</v>
      </c>
      <c r="H404" s="222">
        <v>53</v>
      </c>
      <c r="I404" s="223"/>
      <c r="J404" s="224">
        <f>ROUND(I404*H404,2)</f>
        <v>0</v>
      </c>
      <c r="K404" s="220" t="s">
        <v>1</v>
      </c>
      <c r="L404" s="44"/>
      <c r="M404" s="225" t="s">
        <v>1</v>
      </c>
      <c r="N404" s="226" t="s">
        <v>41</v>
      </c>
      <c r="O404" s="91"/>
      <c r="P404" s="227">
        <f>O404*H404</f>
        <v>0</v>
      </c>
      <c r="Q404" s="227">
        <v>0</v>
      </c>
      <c r="R404" s="227">
        <f>Q404*H404</f>
        <v>0</v>
      </c>
      <c r="S404" s="227">
        <v>2.2000000000000002</v>
      </c>
      <c r="T404" s="228">
        <f>S404*H404</f>
        <v>116.60000000000001</v>
      </c>
      <c r="U404" s="38"/>
      <c r="V404" s="38"/>
      <c r="W404" s="38"/>
      <c r="X404" s="38"/>
      <c r="Y404" s="38"/>
      <c r="Z404" s="38"/>
      <c r="AA404" s="38"/>
      <c r="AB404" s="38"/>
      <c r="AC404" s="38"/>
      <c r="AD404" s="38"/>
      <c r="AE404" s="38"/>
      <c r="AR404" s="229" t="s">
        <v>166</v>
      </c>
      <c r="AT404" s="229" t="s">
        <v>161</v>
      </c>
      <c r="AU404" s="229" t="s">
        <v>86</v>
      </c>
      <c r="AY404" s="17" t="s">
        <v>159</v>
      </c>
      <c r="BE404" s="230">
        <f>IF(N404="základní",J404,0)</f>
        <v>0</v>
      </c>
      <c r="BF404" s="230">
        <f>IF(N404="snížená",J404,0)</f>
        <v>0</v>
      </c>
      <c r="BG404" s="230">
        <f>IF(N404="zákl. přenesená",J404,0)</f>
        <v>0</v>
      </c>
      <c r="BH404" s="230">
        <f>IF(N404="sníž. přenesená",J404,0)</f>
        <v>0</v>
      </c>
      <c r="BI404" s="230">
        <f>IF(N404="nulová",J404,0)</f>
        <v>0</v>
      </c>
      <c r="BJ404" s="17" t="s">
        <v>84</v>
      </c>
      <c r="BK404" s="230">
        <f>ROUND(I404*H404,2)</f>
        <v>0</v>
      </c>
      <c r="BL404" s="17" t="s">
        <v>166</v>
      </c>
      <c r="BM404" s="229" t="s">
        <v>883</v>
      </c>
    </row>
    <row r="405" s="2" customFormat="1" ht="24.15" customHeight="1">
      <c r="A405" s="38"/>
      <c r="B405" s="39"/>
      <c r="C405" s="218" t="s">
        <v>884</v>
      </c>
      <c r="D405" s="218" t="s">
        <v>161</v>
      </c>
      <c r="E405" s="219" t="s">
        <v>885</v>
      </c>
      <c r="F405" s="220" t="s">
        <v>886</v>
      </c>
      <c r="G405" s="221" t="s">
        <v>558</v>
      </c>
      <c r="H405" s="222">
        <v>1</v>
      </c>
      <c r="I405" s="223"/>
      <c r="J405" s="224">
        <f>ROUND(I405*H405,2)</f>
        <v>0</v>
      </c>
      <c r="K405" s="220" t="s">
        <v>1</v>
      </c>
      <c r="L405" s="44"/>
      <c r="M405" s="225" t="s">
        <v>1</v>
      </c>
      <c r="N405" s="226" t="s">
        <v>41</v>
      </c>
      <c r="O405" s="91"/>
      <c r="P405" s="227">
        <f>O405*H405</f>
        <v>0</v>
      </c>
      <c r="Q405" s="227">
        <v>1.0000000000000001E-05</v>
      </c>
      <c r="R405" s="227">
        <f>Q405*H405</f>
        <v>1.0000000000000001E-05</v>
      </c>
      <c r="S405" s="227">
        <v>0</v>
      </c>
      <c r="T405" s="228">
        <f>S405*H405</f>
        <v>0</v>
      </c>
      <c r="U405" s="38"/>
      <c r="V405" s="38"/>
      <c r="W405" s="38"/>
      <c r="X405" s="38"/>
      <c r="Y405" s="38"/>
      <c r="Z405" s="38"/>
      <c r="AA405" s="38"/>
      <c r="AB405" s="38"/>
      <c r="AC405" s="38"/>
      <c r="AD405" s="38"/>
      <c r="AE405" s="38"/>
      <c r="AR405" s="229" t="s">
        <v>166</v>
      </c>
      <c r="AT405" s="229" t="s">
        <v>161</v>
      </c>
      <c r="AU405" s="229" t="s">
        <v>86</v>
      </c>
      <c r="AY405" s="17" t="s">
        <v>159</v>
      </c>
      <c r="BE405" s="230">
        <f>IF(N405="základní",J405,0)</f>
        <v>0</v>
      </c>
      <c r="BF405" s="230">
        <f>IF(N405="snížená",J405,0)</f>
        <v>0</v>
      </c>
      <c r="BG405" s="230">
        <f>IF(N405="zákl. přenesená",J405,0)</f>
        <v>0</v>
      </c>
      <c r="BH405" s="230">
        <f>IF(N405="sníž. přenesená",J405,0)</f>
        <v>0</v>
      </c>
      <c r="BI405" s="230">
        <f>IF(N405="nulová",J405,0)</f>
        <v>0</v>
      </c>
      <c r="BJ405" s="17" t="s">
        <v>84</v>
      </c>
      <c r="BK405" s="230">
        <f>ROUND(I405*H405,2)</f>
        <v>0</v>
      </c>
      <c r="BL405" s="17" t="s">
        <v>166</v>
      </c>
      <c r="BM405" s="229" t="s">
        <v>887</v>
      </c>
    </row>
    <row r="406" s="2" customFormat="1" ht="16.5" customHeight="1">
      <c r="A406" s="38"/>
      <c r="B406" s="39"/>
      <c r="C406" s="218" t="s">
        <v>888</v>
      </c>
      <c r="D406" s="218" t="s">
        <v>161</v>
      </c>
      <c r="E406" s="219" t="s">
        <v>889</v>
      </c>
      <c r="F406" s="220" t="s">
        <v>890</v>
      </c>
      <c r="G406" s="221" t="s">
        <v>891</v>
      </c>
      <c r="H406" s="222">
        <v>25</v>
      </c>
      <c r="I406" s="223"/>
      <c r="J406" s="224">
        <f>ROUND(I406*H406,2)</f>
        <v>0</v>
      </c>
      <c r="K406" s="220" t="s">
        <v>1</v>
      </c>
      <c r="L406" s="44"/>
      <c r="M406" s="278" t="s">
        <v>1</v>
      </c>
      <c r="N406" s="279" t="s">
        <v>41</v>
      </c>
      <c r="O406" s="280"/>
      <c r="P406" s="281">
        <f>O406*H406</f>
        <v>0</v>
      </c>
      <c r="Q406" s="281">
        <v>1.0000000000000001E-05</v>
      </c>
      <c r="R406" s="281">
        <f>Q406*H406</f>
        <v>0.00025000000000000001</v>
      </c>
      <c r="S406" s="281">
        <v>0</v>
      </c>
      <c r="T406" s="282">
        <f>S406*H406</f>
        <v>0</v>
      </c>
      <c r="U406" s="38"/>
      <c r="V406" s="38"/>
      <c r="W406" s="38"/>
      <c r="X406" s="38"/>
      <c r="Y406" s="38"/>
      <c r="Z406" s="38"/>
      <c r="AA406" s="38"/>
      <c r="AB406" s="38"/>
      <c r="AC406" s="38"/>
      <c r="AD406" s="38"/>
      <c r="AE406" s="38"/>
      <c r="AR406" s="229" t="s">
        <v>166</v>
      </c>
      <c r="AT406" s="229" t="s">
        <v>161</v>
      </c>
      <c r="AU406" s="229" t="s">
        <v>86</v>
      </c>
      <c r="AY406" s="17" t="s">
        <v>159</v>
      </c>
      <c r="BE406" s="230">
        <f>IF(N406="základní",J406,0)</f>
        <v>0</v>
      </c>
      <c r="BF406" s="230">
        <f>IF(N406="snížená",J406,0)</f>
        <v>0</v>
      </c>
      <c r="BG406" s="230">
        <f>IF(N406="zákl. přenesená",J406,0)</f>
        <v>0</v>
      </c>
      <c r="BH406" s="230">
        <f>IF(N406="sníž. přenesená",J406,0)</f>
        <v>0</v>
      </c>
      <c r="BI406" s="230">
        <f>IF(N406="nulová",J406,0)</f>
        <v>0</v>
      </c>
      <c r="BJ406" s="17" t="s">
        <v>84</v>
      </c>
      <c r="BK406" s="230">
        <f>ROUND(I406*H406,2)</f>
        <v>0</v>
      </c>
      <c r="BL406" s="17" t="s">
        <v>166</v>
      </c>
      <c r="BM406" s="229" t="s">
        <v>892</v>
      </c>
    </row>
    <row r="407" s="2" customFormat="1" ht="6.96" customHeight="1">
      <c r="A407" s="38"/>
      <c r="B407" s="66"/>
      <c r="C407" s="67"/>
      <c r="D407" s="67"/>
      <c r="E407" s="67"/>
      <c r="F407" s="67"/>
      <c r="G407" s="67"/>
      <c r="H407" s="67"/>
      <c r="I407" s="67"/>
      <c r="J407" s="67"/>
      <c r="K407" s="67"/>
      <c r="L407" s="44"/>
      <c r="M407" s="38"/>
      <c r="O407" s="38"/>
      <c r="P407" s="38"/>
      <c r="Q407" s="38"/>
      <c r="R407" s="38"/>
      <c r="S407" s="38"/>
      <c r="T407" s="38"/>
      <c r="U407" s="38"/>
      <c r="V407" s="38"/>
      <c r="W407" s="38"/>
      <c r="X407" s="38"/>
      <c r="Y407" s="38"/>
      <c r="Z407" s="38"/>
      <c r="AA407" s="38"/>
      <c r="AB407" s="38"/>
      <c r="AC407" s="38"/>
      <c r="AD407" s="38"/>
      <c r="AE407" s="38"/>
    </row>
  </sheetData>
  <sheetProtection sheet="1" autoFilter="0" formatColumns="0" formatRows="0" objects="1" scenarios="1" spinCount="100000" saltValue="eaA2PpCJZ1+vM0eIKN8kunyOR6TUezYsLA36D9RMLt9BOU2hraxYRXm3yMFNTWANc4qttfM1bkKnHfTeI7EoLw==" hashValue="cIPSHuM70tTcpc4Iwe23664aUgTqBLdEkRQBMRw3jQgU65+VvHPNKVPqUXP0oAP7g7/ch5OWWtRVydQwMeetoQ==" algorithmName="SHA-512" password="CC35"/>
  <autoFilter ref="C137:K406"/>
  <mergeCells count="9">
    <mergeCell ref="E7:H7"/>
    <mergeCell ref="E9:H9"/>
    <mergeCell ref="E18:H18"/>
    <mergeCell ref="E27:H27"/>
    <mergeCell ref="E85:H85"/>
    <mergeCell ref="E87:H87"/>
    <mergeCell ref="E128:H128"/>
    <mergeCell ref="E130:H13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89</v>
      </c>
    </row>
    <row r="3" s="1" customFormat="1" ht="6.96" customHeight="1">
      <c r="B3" s="136"/>
      <c r="C3" s="137"/>
      <c r="D3" s="137"/>
      <c r="E3" s="137"/>
      <c r="F3" s="137"/>
      <c r="G3" s="137"/>
      <c r="H3" s="137"/>
      <c r="I3" s="137"/>
      <c r="J3" s="137"/>
      <c r="K3" s="137"/>
      <c r="L3" s="20"/>
      <c r="AT3" s="17" t="s">
        <v>86</v>
      </c>
    </row>
    <row r="4" s="1" customFormat="1" ht="24.96" customHeight="1">
      <c r="B4" s="20"/>
      <c r="D4" s="138" t="s">
        <v>114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Stavební úpravy objektu KTV ČZU v Praze</v>
      </c>
      <c r="F7" s="140"/>
      <c r="G7" s="140"/>
      <c r="H7" s="140"/>
      <c r="L7" s="20"/>
    </row>
    <row r="8" s="2" customFormat="1" ht="12" customHeight="1">
      <c r="A8" s="38"/>
      <c r="B8" s="44"/>
      <c r="C8" s="38"/>
      <c r="D8" s="140" t="s">
        <v>115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893</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7. 4. 2025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27</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ROUND(J123,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ROUND((SUM(BE123:BE176)),  2)</f>
        <v>0</v>
      </c>
      <c r="G33" s="38"/>
      <c r="H33" s="38"/>
      <c r="I33" s="155">
        <v>0.20999999999999999</v>
      </c>
      <c r="J33" s="154">
        <f>ROUND(((SUM(BE123:BE176))*I33),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ROUND((SUM(BF123:BF176)),  2)</f>
        <v>0</v>
      </c>
      <c r="G34" s="38"/>
      <c r="H34" s="38"/>
      <c r="I34" s="155">
        <v>0.12</v>
      </c>
      <c r="J34" s="154">
        <f>ROUND(((SUM(BF123:BF176))*I34),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ROUND((SUM(BG123:BG176)),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ROUND((SUM(BH123:BH176)),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ROUND((SUM(BI123:BI176)),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Stavební úpravy objektu KTV ČZU v Praze</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02 - Silnoproudá elektroinstalace - 1.etapa</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Kamýcká 1275,165 00 Praha - Suchdol</v>
      </c>
      <c r="G89" s="40"/>
      <c r="H89" s="40"/>
      <c r="I89" s="32" t="s">
        <v>22</v>
      </c>
      <c r="J89" s="79" t="str">
        <f>IF(J12="","",J12)</f>
        <v>7. 4. 2025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40.05" customHeight="1">
      <c r="A91" s="38"/>
      <c r="B91" s="39"/>
      <c r="C91" s="32" t="s">
        <v>24</v>
      </c>
      <c r="D91" s="40"/>
      <c r="E91" s="40"/>
      <c r="F91" s="27" t="str">
        <f>E15</f>
        <v>ČZU v Praze, Kamýcká 129, 165 00 Praha - Suchdol</v>
      </c>
      <c r="G91" s="40"/>
      <c r="H91" s="40"/>
      <c r="I91" s="32" t="s">
        <v>30</v>
      </c>
      <c r="J91" s="36" t="str">
        <f>E21</f>
        <v xml:space="preserve">Ing. Radek Bláha K Horoměřicům 1117, 160 00 Praha </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118</v>
      </c>
      <c r="D94" s="176"/>
      <c r="E94" s="176"/>
      <c r="F94" s="176"/>
      <c r="G94" s="176"/>
      <c r="H94" s="176"/>
      <c r="I94" s="176"/>
      <c r="J94" s="177" t="s">
        <v>119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120</v>
      </c>
      <c r="D96" s="40"/>
      <c r="E96" s="40"/>
      <c r="F96" s="40"/>
      <c r="G96" s="40"/>
      <c r="H96" s="40"/>
      <c r="I96" s="40"/>
      <c r="J96" s="110">
        <f>J123</f>
        <v>0</v>
      </c>
      <c r="K96" s="40"/>
      <c r="L96" s="63"/>
      <c r="S96" s="38"/>
      <c r="T96" s="38"/>
      <c r="U96" s="38"/>
      <c r="V96" s="38"/>
      <c r="W96" s="38"/>
      <c r="X96" s="38"/>
      <c r="Y96" s="38"/>
      <c r="Z96" s="38"/>
      <c r="AA96" s="38"/>
      <c r="AB96" s="38"/>
      <c r="AC96" s="38"/>
      <c r="AD96" s="38"/>
      <c r="AE96" s="38"/>
      <c r="AU96" s="17" t="s">
        <v>121</v>
      </c>
    </row>
    <row r="97" s="9" customFormat="1" ht="24.96" customHeight="1">
      <c r="A97" s="9"/>
      <c r="B97" s="179"/>
      <c r="C97" s="180"/>
      <c r="D97" s="181" t="s">
        <v>894</v>
      </c>
      <c r="E97" s="182"/>
      <c r="F97" s="182"/>
      <c r="G97" s="182"/>
      <c r="H97" s="182"/>
      <c r="I97" s="182"/>
      <c r="J97" s="183">
        <f>J124</f>
        <v>0</v>
      </c>
      <c r="K97" s="180"/>
      <c r="L97" s="184"/>
      <c r="S97" s="9"/>
      <c r="T97" s="9"/>
      <c r="U97" s="9"/>
      <c r="V97" s="9"/>
      <c r="W97" s="9"/>
      <c r="X97" s="9"/>
      <c r="Y97" s="9"/>
      <c r="Z97" s="9"/>
      <c r="AA97" s="9"/>
      <c r="AB97" s="9"/>
      <c r="AC97" s="9"/>
      <c r="AD97" s="9"/>
      <c r="AE97" s="9"/>
    </row>
    <row r="98" s="10" customFormat="1" ht="19.92" customHeight="1">
      <c r="A98" s="10"/>
      <c r="B98" s="185"/>
      <c r="C98" s="186"/>
      <c r="D98" s="187" t="s">
        <v>895</v>
      </c>
      <c r="E98" s="188"/>
      <c r="F98" s="188"/>
      <c r="G98" s="188"/>
      <c r="H98" s="188"/>
      <c r="I98" s="188"/>
      <c r="J98" s="189">
        <f>J125</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896</v>
      </c>
      <c r="E99" s="188"/>
      <c r="F99" s="188"/>
      <c r="G99" s="188"/>
      <c r="H99" s="188"/>
      <c r="I99" s="188"/>
      <c r="J99" s="189">
        <f>J137</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897</v>
      </c>
      <c r="E100" s="188"/>
      <c r="F100" s="188"/>
      <c r="G100" s="188"/>
      <c r="H100" s="188"/>
      <c r="I100" s="188"/>
      <c r="J100" s="189">
        <f>J146</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898</v>
      </c>
      <c r="E101" s="188"/>
      <c r="F101" s="188"/>
      <c r="G101" s="188"/>
      <c r="H101" s="188"/>
      <c r="I101" s="188"/>
      <c r="J101" s="189">
        <f>J148</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899</v>
      </c>
      <c r="E102" s="188"/>
      <c r="F102" s="188"/>
      <c r="G102" s="188"/>
      <c r="H102" s="188"/>
      <c r="I102" s="188"/>
      <c r="J102" s="189">
        <f>J160</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900</v>
      </c>
      <c r="E103" s="188"/>
      <c r="F103" s="188"/>
      <c r="G103" s="188"/>
      <c r="H103" s="188"/>
      <c r="I103" s="188"/>
      <c r="J103" s="189">
        <f>J174</f>
        <v>0</v>
      </c>
      <c r="K103" s="186"/>
      <c r="L103" s="190"/>
      <c r="S103" s="10"/>
      <c r="T103" s="10"/>
      <c r="U103" s="10"/>
      <c r="V103" s="10"/>
      <c r="W103" s="10"/>
      <c r="X103" s="10"/>
      <c r="Y103" s="10"/>
      <c r="Z103" s="10"/>
      <c r="AA103" s="10"/>
      <c r="AB103" s="10"/>
      <c r="AC103" s="10"/>
      <c r="AD103" s="10"/>
      <c r="AE103" s="10"/>
    </row>
    <row r="104"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144</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174" t="str">
        <f>E7</f>
        <v>Stavební úpravy objektu KTV ČZU v Praze</v>
      </c>
      <c r="F113" s="32"/>
      <c r="G113" s="32"/>
      <c r="H113" s="32"/>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115</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76" t="str">
        <f>E9</f>
        <v>02 - Silnoproudá elektroinstalace - 1.etapa</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20</v>
      </c>
      <c r="D117" s="40"/>
      <c r="E117" s="40"/>
      <c r="F117" s="27" t="str">
        <f>F12</f>
        <v>Kamýcká 1275,165 00 Praha - Suchdol</v>
      </c>
      <c r="G117" s="40"/>
      <c r="H117" s="40"/>
      <c r="I117" s="32" t="s">
        <v>22</v>
      </c>
      <c r="J117" s="79" t="str">
        <f>IF(J12="","",J12)</f>
        <v>7. 4. 2025</v>
      </c>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40.05" customHeight="1">
      <c r="A119" s="38"/>
      <c r="B119" s="39"/>
      <c r="C119" s="32" t="s">
        <v>24</v>
      </c>
      <c r="D119" s="40"/>
      <c r="E119" s="40"/>
      <c r="F119" s="27" t="str">
        <f>E15</f>
        <v>ČZU v Praze, Kamýcká 129, 165 00 Praha - Suchdol</v>
      </c>
      <c r="G119" s="40"/>
      <c r="H119" s="40"/>
      <c r="I119" s="32" t="s">
        <v>30</v>
      </c>
      <c r="J119" s="36" t="str">
        <f>E21</f>
        <v xml:space="preserve">Ing. Radek Bláha K Horoměřicům 1117, 160 00 Praha </v>
      </c>
      <c r="K119" s="40"/>
      <c r="L119" s="63"/>
      <c r="S119" s="38"/>
      <c r="T119" s="38"/>
      <c r="U119" s="38"/>
      <c r="V119" s="38"/>
      <c r="W119" s="38"/>
      <c r="X119" s="38"/>
      <c r="Y119" s="38"/>
      <c r="Z119" s="38"/>
      <c r="AA119" s="38"/>
      <c r="AB119" s="38"/>
      <c r="AC119" s="38"/>
      <c r="AD119" s="38"/>
      <c r="AE119" s="38"/>
    </row>
    <row r="120" s="2" customFormat="1" ht="15.15" customHeight="1">
      <c r="A120" s="38"/>
      <c r="B120" s="39"/>
      <c r="C120" s="32" t="s">
        <v>28</v>
      </c>
      <c r="D120" s="40"/>
      <c r="E120" s="40"/>
      <c r="F120" s="27" t="str">
        <f>IF(E18="","",E18)</f>
        <v>Vyplň údaj</v>
      </c>
      <c r="G120" s="40"/>
      <c r="H120" s="40"/>
      <c r="I120" s="32" t="s">
        <v>33</v>
      </c>
      <c r="J120" s="36" t="str">
        <f>E24</f>
        <v xml:space="preserve"> </v>
      </c>
      <c r="K120" s="40"/>
      <c r="L120" s="63"/>
      <c r="S120" s="38"/>
      <c r="T120" s="38"/>
      <c r="U120" s="38"/>
      <c r="V120" s="38"/>
      <c r="W120" s="38"/>
      <c r="X120" s="38"/>
      <c r="Y120" s="38"/>
      <c r="Z120" s="38"/>
      <c r="AA120" s="38"/>
      <c r="AB120" s="38"/>
      <c r="AC120" s="38"/>
      <c r="AD120" s="38"/>
      <c r="AE120" s="38"/>
    </row>
    <row r="121" s="2" customFormat="1" ht="10.32"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11" customFormat="1" ht="29.28" customHeight="1">
      <c r="A122" s="191"/>
      <c r="B122" s="192"/>
      <c r="C122" s="193" t="s">
        <v>145</v>
      </c>
      <c r="D122" s="194" t="s">
        <v>61</v>
      </c>
      <c r="E122" s="194" t="s">
        <v>57</v>
      </c>
      <c r="F122" s="194" t="s">
        <v>58</v>
      </c>
      <c r="G122" s="194" t="s">
        <v>146</v>
      </c>
      <c r="H122" s="194" t="s">
        <v>147</v>
      </c>
      <c r="I122" s="194" t="s">
        <v>148</v>
      </c>
      <c r="J122" s="194" t="s">
        <v>119</v>
      </c>
      <c r="K122" s="195" t="s">
        <v>149</v>
      </c>
      <c r="L122" s="196"/>
      <c r="M122" s="100" t="s">
        <v>1</v>
      </c>
      <c r="N122" s="101" t="s">
        <v>40</v>
      </c>
      <c r="O122" s="101" t="s">
        <v>150</v>
      </c>
      <c r="P122" s="101" t="s">
        <v>151</v>
      </c>
      <c r="Q122" s="101" t="s">
        <v>152</v>
      </c>
      <c r="R122" s="101" t="s">
        <v>153</v>
      </c>
      <c r="S122" s="101" t="s">
        <v>154</v>
      </c>
      <c r="T122" s="102" t="s">
        <v>155</v>
      </c>
      <c r="U122" s="191"/>
      <c r="V122" s="191"/>
      <c r="W122" s="191"/>
      <c r="X122" s="191"/>
      <c r="Y122" s="191"/>
      <c r="Z122" s="191"/>
      <c r="AA122" s="191"/>
      <c r="AB122" s="191"/>
      <c r="AC122" s="191"/>
      <c r="AD122" s="191"/>
      <c r="AE122" s="191"/>
    </row>
    <row r="123" s="2" customFormat="1" ht="22.8" customHeight="1">
      <c r="A123" s="38"/>
      <c r="B123" s="39"/>
      <c r="C123" s="107" t="s">
        <v>156</v>
      </c>
      <c r="D123" s="40"/>
      <c r="E123" s="40"/>
      <c r="F123" s="40"/>
      <c r="G123" s="40"/>
      <c r="H123" s="40"/>
      <c r="I123" s="40"/>
      <c r="J123" s="197">
        <f>BK123</f>
        <v>0</v>
      </c>
      <c r="K123" s="40"/>
      <c r="L123" s="44"/>
      <c r="M123" s="103"/>
      <c r="N123" s="198"/>
      <c r="O123" s="104"/>
      <c r="P123" s="199">
        <f>P124</f>
        <v>0</v>
      </c>
      <c r="Q123" s="104"/>
      <c r="R123" s="199">
        <f>R124</f>
        <v>0</v>
      </c>
      <c r="S123" s="104"/>
      <c r="T123" s="200">
        <f>T124</f>
        <v>0</v>
      </c>
      <c r="U123" s="38"/>
      <c r="V123" s="38"/>
      <c r="W123" s="38"/>
      <c r="X123" s="38"/>
      <c r="Y123" s="38"/>
      <c r="Z123" s="38"/>
      <c r="AA123" s="38"/>
      <c r="AB123" s="38"/>
      <c r="AC123" s="38"/>
      <c r="AD123" s="38"/>
      <c r="AE123" s="38"/>
      <c r="AT123" s="17" t="s">
        <v>75</v>
      </c>
      <c r="AU123" s="17" t="s">
        <v>121</v>
      </c>
      <c r="BK123" s="201">
        <f>BK124</f>
        <v>0</v>
      </c>
    </row>
    <row r="124" s="12" customFormat="1" ht="25.92" customHeight="1">
      <c r="A124" s="12"/>
      <c r="B124" s="202"/>
      <c r="C124" s="203"/>
      <c r="D124" s="204" t="s">
        <v>75</v>
      </c>
      <c r="E124" s="205" t="s">
        <v>253</v>
      </c>
      <c r="F124" s="205" t="s">
        <v>901</v>
      </c>
      <c r="G124" s="203"/>
      <c r="H124" s="203"/>
      <c r="I124" s="206"/>
      <c r="J124" s="207">
        <f>BK124</f>
        <v>0</v>
      </c>
      <c r="K124" s="203"/>
      <c r="L124" s="208"/>
      <c r="M124" s="209"/>
      <c r="N124" s="210"/>
      <c r="O124" s="210"/>
      <c r="P124" s="211">
        <f>P125+P137+P146+P148+P160+P174</f>
        <v>0</v>
      </c>
      <c r="Q124" s="210"/>
      <c r="R124" s="211">
        <f>R125+R137+R146+R148+R160+R174</f>
        <v>0</v>
      </c>
      <c r="S124" s="210"/>
      <c r="T124" s="212">
        <f>T125+T137+T146+T148+T160+T174</f>
        <v>0</v>
      </c>
      <c r="U124" s="12"/>
      <c r="V124" s="12"/>
      <c r="W124" s="12"/>
      <c r="X124" s="12"/>
      <c r="Y124" s="12"/>
      <c r="Z124" s="12"/>
      <c r="AA124" s="12"/>
      <c r="AB124" s="12"/>
      <c r="AC124" s="12"/>
      <c r="AD124" s="12"/>
      <c r="AE124" s="12"/>
      <c r="AR124" s="213" t="s">
        <v>172</v>
      </c>
      <c r="AT124" s="214" t="s">
        <v>75</v>
      </c>
      <c r="AU124" s="214" t="s">
        <v>76</v>
      </c>
      <c r="AY124" s="213" t="s">
        <v>159</v>
      </c>
      <c r="BK124" s="215">
        <f>BK125+BK137+BK146+BK148+BK160+BK174</f>
        <v>0</v>
      </c>
    </row>
    <row r="125" s="12" customFormat="1" ht="22.8" customHeight="1">
      <c r="A125" s="12"/>
      <c r="B125" s="202"/>
      <c r="C125" s="203"/>
      <c r="D125" s="204" t="s">
        <v>75</v>
      </c>
      <c r="E125" s="216" t="s">
        <v>902</v>
      </c>
      <c r="F125" s="216" t="s">
        <v>903</v>
      </c>
      <c r="G125" s="203"/>
      <c r="H125" s="203"/>
      <c r="I125" s="206"/>
      <c r="J125" s="217">
        <f>BK125</f>
        <v>0</v>
      </c>
      <c r="K125" s="203"/>
      <c r="L125" s="208"/>
      <c r="M125" s="209"/>
      <c r="N125" s="210"/>
      <c r="O125" s="210"/>
      <c r="P125" s="211">
        <f>SUM(P126:P136)</f>
        <v>0</v>
      </c>
      <c r="Q125" s="210"/>
      <c r="R125" s="211">
        <f>SUM(R126:R136)</f>
        <v>0</v>
      </c>
      <c r="S125" s="210"/>
      <c r="T125" s="212">
        <f>SUM(T126:T136)</f>
        <v>0</v>
      </c>
      <c r="U125" s="12"/>
      <c r="V125" s="12"/>
      <c r="W125" s="12"/>
      <c r="X125" s="12"/>
      <c r="Y125" s="12"/>
      <c r="Z125" s="12"/>
      <c r="AA125" s="12"/>
      <c r="AB125" s="12"/>
      <c r="AC125" s="12"/>
      <c r="AD125" s="12"/>
      <c r="AE125" s="12"/>
      <c r="AR125" s="213" t="s">
        <v>86</v>
      </c>
      <c r="AT125" s="214" t="s">
        <v>75</v>
      </c>
      <c r="AU125" s="214" t="s">
        <v>84</v>
      </c>
      <c r="AY125" s="213" t="s">
        <v>159</v>
      </c>
      <c r="BK125" s="215">
        <f>SUM(BK126:BK136)</f>
        <v>0</v>
      </c>
    </row>
    <row r="126" s="2" customFormat="1" ht="21.75" customHeight="1">
      <c r="A126" s="38"/>
      <c r="B126" s="39"/>
      <c r="C126" s="218" t="s">
        <v>84</v>
      </c>
      <c r="D126" s="218" t="s">
        <v>161</v>
      </c>
      <c r="E126" s="219" t="s">
        <v>904</v>
      </c>
      <c r="F126" s="220" t="s">
        <v>905</v>
      </c>
      <c r="G126" s="221" t="s">
        <v>891</v>
      </c>
      <c r="H126" s="222">
        <v>1</v>
      </c>
      <c r="I126" s="223"/>
      <c r="J126" s="224">
        <f>ROUND(I126*H126,2)</f>
        <v>0</v>
      </c>
      <c r="K126" s="220" t="s">
        <v>1</v>
      </c>
      <c r="L126" s="44"/>
      <c r="M126" s="225" t="s">
        <v>1</v>
      </c>
      <c r="N126" s="226" t="s">
        <v>41</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234</v>
      </c>
      <c r="AT126" s="229" t="s">
        <v>161</v>
      </c>
      <c r="AU126" s="229" t="s">
        <v>86</v>
      </c>
      <c r="AY126" s="17" t="s">
        <v>159</v>
      </c>
      <c r="BE126" s="230">
        <f>IF(N126="základní",J126,0)</f>
        <v>0</v>
      </c>
      <c r="BF126" s="230">
        <f>IF(N126="snížená",J126,0)</f>
        <v>0</v>
      </c>
      <c r="BG126" s="230">
        <f>IF(N126="zákl. přenesená",J126,0)</f>
        <v>0</v>
      </c>
      <c r="BH126" s="230">
        <f>IF(N126="sníž. přenesená",J126,0)</f>
        <v>0</v>
      </c>
      <c r="BI126" s="230">
        <f>IF(N126="nulová",J126,0)</f>
        <v>0</v>
      </c>
      <c r="BJ126" s="17" t="s">
        <v>84</v>
      </c>
      <c r="BK126" s="230">
        <f>ROUND(I126*H126,2)</f>
        <v>0</v>
      </c>
      <c r="BL126" s="17" t="s">
        <v>234</v>
      </c>
      <c r="BM126" s="229" t="s">
        <v>86</v>
      </c>
    </row>
    <row r="127" s="2" customFormat="1" ht="16.5" customHeight="1">
      <c r="A127" s="38"/>
      <c r="B127" s="39"/>
      <c r="C127" s="218" t="s">
        <v>86</v>
      </c>
      <c r="D127" s="218" t="s">
        <v>161</v>
      </c>
      <c r="E127" s="219" t="s">
        <v>906</v>
      </c>
      <c r="F127" s="220" t="s">
        <v>907</v>
      </c>
      <c r="G127" s="221" t="s">
        <v>891</v>
      </c>
      <c r="H127" s="222">
        <v>1</v>
      </c>
      <c r="I127" s="223"/>
      <c r="J127" s="224">
        <f>ROUND(I127*H127,2)</f>
        <v>0</v>
      </c>
      <c r="K127" s="220" t="s">
        <v>1</v>
      </c>
      <c r="L127" s="44"/>
      <c r="M127" s="225" t="s">
        <v>1</v>
      </c>
      <c r="N127" s="226" t="s">
        <v>41</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234</v>
      </c>
      <c r="AT127" s="229" t="s">
        <v>161</v>
      </c>
      <c r="AU127" s="229" t="s">
        <v>86</v>
      </c>
      <c r="AY127" s="17" t="s">
        <v>159</v>
      </c>
      <c r="BE127" s="230">
        <f>IF(N127="základní",J127,0)</f>
        <v>0</v>
      </c>
      <c r="BF127" s="230">
        <f>IF(N127="snížená",J127,0)</f>
        <v>0</v>
      </c>
      <c r="BG127" s="230">
        <f>IF(N127="zákl. přenesená",J127,0)</f>
        <v>0</v>
      </c>
      <c r="BH127" s="230">
        <f>IF(N127="sníž. přenesená",J127,0)</f>
        <v>0</v>
      </c>
      <c r="BI127" s="230">
        <f>IF(N127="nulová",J127,0)</f>
        <v>0</v>
      </c>
      <c r="BJ127" s="17" t="s">
        <v>84</v>
      </c>
      <c r="BK127" s="230">
        <f>ROUND(I127*H127,2)</f>
        <v>0</v>
      </c>
      <c r="BL127" s="17" t="s">
        <v>234</v>
      </c>
      <c r="BM127" s="229" t="s">
        <v>166</v>
      </c>
    </row>
    <row r="128" s="2" customFormat="1" ht="16.5" customHeight="1">
      <c r="A128" s="38"/>
      <c r="B128" s="39"/>
      <c r="C128" s="218" t="s">
        <v>172</v>
      </c>
      <c r="D128" s="218" t="s">
        <v>161</v>
      </c>
      <c r="E128" s="219" t="s">
        <v>908</v>
      </c>
      <c r="F128" s="220" t="s">
        <v>909</v>
      </c>
      <c r="G128" s="221" t="s">
        <v>891</v>
      </c>
      <c r="H128" s="222">
        <v>1</v>
      </c>
      <c r="I128" s="223"/>
      <c r="J128" s="224">
        <f>ROUND(I128*H128,2)</f>
        <v>0</v>
      </c>
      <c r="K128" s="220" t="s">
        <v>1</v>
      </c>
      <c r="L128" s="44"/>
      <c r="M128" s="225" t="s">
        <v>1</v>
      </c>
      <c r="N128" s="226" t="s">
        <v>41</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234</v>
      </c>
      <c r="AT128" s="229" t="s">
        <v>161</v>
      </c>
      <c r="AU128" s="229" t="s">
        <v>86</v>
      </c>
      <c r="AY128" s="17" t="s">
        <v>159</v>
      </c>
      <c r="BE128" s="230">
        <f>IF(N128="základní",J128,0)</f>
        <v>0</v>
      </c>
      <c r="BF128" s="230">
        <f>IF(N128="snížená",J128,0)</f>
        <v>0</v>
      </c>
      <c r="BG128" s="230">
        <f>IF(N128="zákl. přenesená",J128,0)</f>
        <v>0</v>
      </c>
      <c r="BH128" s="230">
        <f>IF(N128="sníž. přenesená",J128,0)</f>
        <v>0</v>
      </c>
      <c r="BI128" s="230">
        <f>IF(N128="nulová",J128,0)</f>
        <v>0</v>
      </c>
      <c r="BJ128" s="17" t="s">
        <v>84</v>
      </c>
      <c r="BK128" s="230">
        <f>ROUND(I128*H128,2)</f>
        <v>0</v>
      </c>
      <c r="BL128" s="17" t="s">
        <v>234</v>
      </c>
      <c r="BM128" s="229" t="s">
        <v>910</v>
      </c>
    </row>
    <row r="129" s="2" customFormat="1" ht="16.5" customHeight="1">
      <c r="A129" s="38"/>
      <c r="B129" s="39"/>
      <c r="C129" s="218" t="s">
        <v>166</v>
      </c>
      <c r="D129" s="218" t="s">
        <v>161</v>
      </c>
      <c r="E129" s="219" t="s">
        <v>911</v>
      </c>
      <c r="F129" s="220" t="s">
        <v>912</v>
      </c>
      <c r="G129" s="221" t="s">
        <v>891</v>
      </c>
      <c r="H129" s="222">
        <v>1</v>
      </c>
      <c r="I129" s="223"/>
      <c r="J129" s="224">
        <f>ROUND(I129*H129,2)</f>
        <v>0</v>
      </c>
      <c r="K129" s="220" t="s">
        <v>1</v>
      </c>
      <c r="L129" s="44"/>
      <c r="M129" s="225" t="s">
        <v>1</v>
      </c>
      <c r="N129" s="226" t="s">
        <v>41</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234</v>
      </c>
      <c r="AT129" s="229" t="s">
        <v>161</v>
      </c>
      <c r="AU129" s="229" t="s">
        <v>86</v>
      </c>
      <c r="AY129" s="17" t="s">
        <v>159</v>
      </c>
      <c r="BE129" s="230">
        <f>IF(N129="základní",J129,0)</f>
        <v>0</v>
      </c>
      <c r="BF129" s="230">
        <f>IF(N129="snížená",J129,0)</f>
        <v>0</v>
      </c>
      <c r="BG129" s="230">
        <f>IF(N129="zákl. přenesená",J129,0)</f>
        <v>0</v>
      </c>
      <c r="BH129" s="230">
        <f>IF(N129="sníž. přenesená",J129,0)</f>
        <v>0</v>
      </c>
      <c r="BI129" s="230">
        <f>IF(N129="nulová",J129,0)</f>
        <v>0</v>
      </c>
      <c r="BJ129" s="17" t="s">
        <v>84</v>
      </c>
      <c r="BK129" s="230">
        <f>ROUND(I129*H129,2)</f>
        <v>0</v>
      </c>
      <c r="BL129" s="17" t="s">
        <v>234</v>
      </c>
      <c r="BM129" s="229" t="s">
        <v>185</v>
      </c>
    </row>
    <row r="130" s="2" customFormat="1" ht="16.5" customHeight="1">
      <c r="A130" s="38"/>
      <c r="B130" s="39"/>
      <c r="C130" s="218" t="s">
        <v>181</v>
      </c>
      <c r="D130" s="218" t="s">
        <v>161</v>
      </c>
      <c r="E130" s="219" t="s">
        <v>913</v>
      </c>
      <c r="F130" s="220" t="s">
        <v>914</v>
      </c>
      <c r="G130" s="221" t="s">
        <v>891</v>
      </c>
      <c r="H130" s="222">
        <v>3</v>
      </c>
      <c r="I130" s="223"/>
      <c r="J130" s="224">
        <f>ROUND(I130*H130,2)</f>
        <v>0</v>
      </c>
      <c r="K130" s="220" t="s">
        <v>1</v>
      </c>
      <c r="L130" s="44"/>
      <c r="M130" s="225" t="s">
        <v>1</v>
      </c>
      <c r="N130" s="226" t="s">
        <v>41</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234</v>
      </c>
      <c r="AT130" s="229" t="s">
        <v>161</v>
      </c>
      <c r="AU130" s="229" t="s">
        <v>86</v>
      </c>
      <c r="AY130" s="17" t="s">
        <v>159</v>
      </c>
      <c r="BE130" s="230">
        <f>IF(N130="základní",J130,0)</f>
        <v>0</v>
      </c>
      <c r="BF130" s="230">
        <f>IF(N130="snížená",J130,0)</f>
        <v>0</v>
      </c>
      <c r="BG130" s="230">
        <f>IF(N130="zákl. přenesená",J130,0)</f>
        <v>0</v>
      </c>
      <c r="BH130" s="230">
        <f>IF(N130="sníž. přenesená",J130,0)</f>
        <v>0</v>
      </c>
      <c r="BI130" s="230">
        <f>IF(N130="nulová",J130,0)</f>
        <v>0</v>
      </c>
      <c r="BJ130" s="17" t="s">
        <v>84</v>
      </c>
      <c r="BK130" s="230">
        <f>ROUND(I130*H130,2)</f>
        <v>0</v>
      </c>
      <c r="BL130" s="17" t="s">
        <v>234</v>
      </c>
      <c r="BM130" s="229" t="s">
        <v>193</v>
      </c>
    </row>
    <row r="131" s="2" customFormat="1" ht="16.5" customHeight="1">
      <c r="A131" s="38"/>
      <c r="B131" s="39"/>
      <c r="C131" s="218" t="s">
        <v>185</v>
      </c>
      <c r="D131" s="218" t="s">
        <v>161</v>
      </c>
      <c r="E131" s="219" t="s">
        <v>915</v>
      </c>
      <c r="F131" s="220" t="s">
        <v>916</v>
      </c>
      <c r="G131" s="221" t="s">
        <v>891</v>
      </c>
      <c r="H131" s="222">
        <v>1</v>
      </c>
      <c r="I131" s="223"/>
      <c r="J131" s="224">
        <f>ROUND(I131*H131,2)</f>
        <v>0</v>
      </c>
      <c r="K131" s="220" t="s">
        <v>1</v>
      </c>
      <c r="L131" s="44"/>
      <c r="M131" s="225" t="s">
        <v>1</v>
      </c>
      <c r="N131" s="226" t="s">
        <v>41</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234</v>
      </c>
      <c r="AT131" s="229" t="s">
        <v>161</v>
      </c>
      <c r="AU131" s="229" t="s">
        <v>86</v>
      </c>
      <c r="AY131" s="17" t="s">
        <v>159</v>
      </c>
      <c r="BE131" s="230">
        <f>IF(N131="základní",J131,0)</f>
        <v>0</v>
      </c>
      <c r="BF131" s="230">
        <f>IF(N131="snížená",J131,0)</f>
        <v>0</v>
      </c>
      <c r="BG131" s="230">
        <f>IF(N131="zákl. přenesená",J131,0)</f>
        <v>0</v>
      </c>
      <c r="BH131" s="230">
        <f>IF(N131="sníž. přenesená",J131,0)</f>
        <v>0</v>
      </c>
      <c r="BI131" s="230">
        <f>IF(N131="nulová",J131,0)</f>
        <v>0</v>
      </c>
      <c r="BJ131" s="17" t="s">
        <v>84</v>
      </c>
      <c r="BK131" s="230">
        <f>ROUND(I131*H131,2)</f>
        <v>0</v>
      </c>
      <c r="BL131" s="17" t="s">
        <v>234</v>
      </c>
      <c r="BM131" s="229" t="s">
        <v>111</v>
      </c>
    </row>
    <row r="132" s="2" customFormat="1" ht="16.5" customHeight="1">
      <c r="A132" s="38"/>
      <c r="B132" s="39"/>
      <c r="C132" s="218" t="s">
        <v>189</v>
      </c>
      <c r="D132" s="218" t="s">
        <v>161</v>
      </c>
      <c r="E132" s="219" t="s">
        <v>917</v>
      </c>
      <c r="F132" s="220" t="s">
        <v>918</v>
      </c>
      <c r="G132" s="221" t="s">
        <v>891</v>
      </c>
      <c r="H132" s="222">
        <v>1</v>
      </c>
      <c r="I132" s="223"/>
      <c r="J132" s="224">
        <f>ROUND(I132*H132,2)</f>
        <v>0</v>
      </c>
      <c r="K132" s="220" t="s">
        <v>1</v>
      </c>
      <c r="L132" s="44"/>
      <c r="M132" s="225" t="s">
        <v>1</v>
      </c>
      <c r="N132" s="226" t="s">
        <v>41</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234</v>
      </c>
      <c r="AT132" s="229" t="s">
        <v>161</v>
      </c>
      <c r="AU132" s="229" t="s">
        <v>86</v>
      </c>
      <c r="AY132" s="17" t="s">
        <v>159</v>
      </c>
      <c r="BE132" s="230">
        <f>IF(N132="základní",J132,0)</f>
        <v>0</v>
      </c>
      <c r="BF132" s="230">
        <f>IF(N132="snížená",J132,0)</f>
        <v>0</v>
      </c>
      <c r="BG132" s="230">
        <f>IF(N132="zákl. přenesená",J132,0)</f>
        <v>0</v>
      </c>
      <c r="BH132" s="230">
        <f>IF(N132="sníž. přenesená",J132,0)</f>
        <v>0</v>
      </c>
      <c r="BI132" s="230">
        <f>IF(N132="nulová",J132,0)</f>
        <v>0</v>
      </c>
      <c r="BJ132" s="17" t="s">
        <v>84</v>
      </c>
      <c r="BK132" s="230">
        <f>ROUND(I132*H132,2)</f>
        <v>0</v>
      </c>
      <c r="BL132" s="17" t="s">
        <v>234</v>
      </c>
      <c r="BM132" s="229" t="s">
        <v>8</v>
      </c>
    </row>
    <row r="133" s="2" customFormat="1" ht="24.15" customHeight="1">
      <c r="A133" s="38"/>
      <c r="B133" s="39"/>
      <c r="C133" s="218" t="s">
        <v>193</v>
      </c>
      <c r="D133" s="218" t="s">
        <v>161</v>
      </c>
      <c r="E133" s="219" t="s">
        <v>919</v>
      </c>
      <c r="F133" s="220" t="s">
        <v>920</v>
      </c>
      <c r="G133" s="221" t="s">
        <v>891</v>
      </c>
      <c r="H133" s="222">
        <v>4</v>
      </c>
      <c r="I133" s="223"/>
      <c r="J133" s="224">
        <f>ROUND(I133*H133,2)</f>
        <v>0</v>
      </c>
      <c r="K133" s="220" t="s">
        <v>1</v>
      </c>
      <c r="L133" s="44"/>
      <c r="M133" s="225" t="s">
        <v>1</v>
      </c>
      <c r="N133" s="226" t="s">
        <v>41</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234</v>
      </c>
      <c r="AT133" s="229" t="s">
        <v>161</v>
      </c>
      <c r="AU133" s="229" t="s">
        <v>86</v>
      </c>
      <c r="AY133" s="17" t="s">
        <v>159</v>
      </c>
      <c r="BE133" s="230">
        <f>IF(N133="základní",J133,0)</f>
        <v>0</v>
      </c>
      <c r="BF133" s="230">
        <f>IF(N133="snížená",J133,0)</f>
        <v>0</v>
      </c>
      <c r="BG133" s="230">
        <f>IF(N133="zákl. přenesená",J133,0)</f>
        <v>0</v>
      </c>
      <c r="BH133" s="230">
        <f>IF(N133="sníž. přenesená",J133,0)</f>
        <v>0</v>
      </c>
      <c r="BI133" s="230">
        <f>IF(N133="nulová",J133,0)</f>
        <v>0</v>
      </c>
      <c r="BJ133" s="17" t="s">
        <v>84</v>
      </c>
      <c r="BK133" s="230">
        <f>ROUND(I133*H133,2)</f>
        <v>0</v>
      </c>
      <c r="BL133" s="17" t="s">
        <v>234</v>
      </c>
      <c r="BM133" s="229" t="s">
        <v>225</v>
      </c>
    </row>
    <row r="134" s="2" customFormat="1" ht="24.15" customHeight="1">
      <c r="A134" s="38"/>
      <c r="B134" s="39"/>
      <c r="C134" s="218" t="s">
        <v>202</v>
      </c>
      <c r="D134" s="218" t="s">
        <v>161</v>
      </c>
      <c r="E134" s="219" t="s">
        <v>921</v>
      </c>
      <c r="F134" s="220" t="s">
        <v>922</v>
      </c>
      <c r="G134" s="221" t="s">
        <v>891</v>
      </c>
      <c r="H134" s="222">
        <v>1</v>
      </c>
      <c r="I134" s="223"/>
      <c r="J134" s="224">
        <f>ROUND(I134*H134,2)</f>
        <v>0</v>
      </c>
      <c r="K134" s="220" t="s">
        <v>1</v>
      </c>
      <c r="L134" s="44"/>
      <c r="M134" s="225" t="s">
        <v>1</v>
      </c>
      <c r="N134" s="226" t="s">
        <v>41</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234</v>
      </c>
      <c r="AT134" s="229" t="s">
        <v>161</v>
      </c>
      <c r="AU134" s="229" t="s">
        <v>86</v>
      </c>
      <c r="AY134" s="17" t="s">
        <v>159</v>
      </c>
      <c r="BE134" s="230">
        <f>IF(N134="základní",J134,0)</f>
        <v>0</v>
      </c>
      <c r="BF134" s="230">
        <f>IF(N134="snížená",J134,0)</f>
        <v>0</v>
      </c>
      <c r="BG134" s="230">
        <f>IF(N134="zákl. přenesená",J134,0)</f>
        <v>0</v>
      </c>
      <c r="BH134" s="230">
        <f>IF(N134="sníž. přenesená",J134,0)</f>
        <v>0</v>
      </c>
      <c r="BI134" s="230">
        <f>IF(N134="nulová",J134,0)</f>
        <v>0</v>
      </c>
      <c r="BJ134" s="17" t="s">
        <v>84</v>
      </c>
      <c r="BK134" s="230">
        <f>ROUND(I134*H134,2)</f>
        <v>0</v>
      </c>
      <c r="BL134" s="17" t="s">
        <v>234</v>
      </c>
      <c r="BM134" s="229" t="s">
        <v>234</v>
      </c>
    </row>
    <row r="135" s="2" customFormat="1" ht="16.5" customHeight="1">
      <c r="A135" s="38"/>
      <c r="B135" s="39"/>
      <c r="C135" s="218" t="s">
        <v>111</v>
      </c>
      <c r="D135" s="218" t="s">
        <v>161</v>
      </c>
      <c r="E135" s="219" t="s">
        <v>923</v>
      </c>
      <c r="F135" s="220" t="s">
        <v>924</v>
      </c>
      <c r="G135" s="221" t="s">
        <v>891</v>
      </c>
      <c r="H135" s="222">
        <v>1</v>
      </c>
      <c r="I135" s="223"/>
      <c r="J135" s="224">
        <f>ROUND(I135*H135,2)</f>
        <v>0</v>
      </c>
      <c r="K135" s="220" t="s">
        <v>1</v>
      </c>
      <c r="L135" s="44"/>
      <c r="M135" s="225" t="s">
        <v>1</v>
      </c>
      <c r="N135" s="226" t="s">
        <v>41</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234</v>
      </c>
      <c r="AT135" s="229" t="s">
        <v>161</v>
      </c>
      <c r="AU135" s="229" t="s">
        <v>86</v>
      </c>
      <c r="AY135" s="17" t="s">
        <v>159</v>
      </c>
      <c r="BE135" s="230">
        <f>IF(N135="základní",J135,0)</f>
        <v>0</v>
      </c>
      <c r="BF135" s="230">
        <f>IF(N135="snížená",J135,0)</f>
        <v>0</v>
      </c>
      <c r="BG135" s="230">
        <f>IF(N135="zákl. přenesená",J135,0)</f>
        <v>0</v>
      </c>
      <c r="BH135" s="230">
        <f>IF(N135="sníž. přenesená",J135,0)</f>
        <v>0</v>
      </c>
      <c r="BI135" s="230">
        <f>IF(N135="nulová",J135,0)</f>
        <v>0</v>
      </c>
      <c r="BJ135" s="17" t="s">
        <v>84</v>
      </c>
      <c r="BK135" s="230">
        <f>ROUND(I135*H135,2)</f>
        <v>0</v>
      </c>
      <c r="BL135" s="17" t="s">
        <v>234</v>
      </c>
      <c r="BM135" s="229" t="s">
        <v>925</v>
      </c>
    </row>
    <row r="136" s="2" customFormat="1" ht="16.5" customHeight="1">
      <c r="A136" s="38"/>
      <c r="B136" s="39"/>
      <c r="C136" s="218" t="s">
        <v>212</v>
      </c>
      <c r="D136" s="218" t="s">
        <v>161</v>
      </c>
      <c r="E136" s="219" t="s">
        <v>926</v>
      </c>
      <c r="F136" s="220" t="s">
        <v>927</v>
      </c>
      <c r="G136" s="221" t="s">
        <v>891</v>
      </c>
      <c r="H136" s="222">
        <v>34</v>
      </c>
      <c r="I136" s="223"/>
      <c r="J136" s="224">
        <f>ROUND(I136*H136,2)</f>
        <v>0</v>
      </c>
      <c r="K136" s="220" t="s">
        <v>1</v>
      </c>
      <c r="L136" s="44"/>
      <c r="M136" s="225" t="s">
        <v>1</v>
      </c>
      <c r="N136" s="226" t="s">
        <v>41</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234</v>
      </c>
      <c r="AT136" s="229" t="s">
        <v>161</v>
      </c>
      <c r="AU136" s="229" t="s">
        <v>86</v>
      </c>
      <c r="AY136" s="17" t="s">
        <v>159</v>
      </c>
      <c r="BE136" s="230">
        <f>IF(N136="základní",J136,0)</f>
        <v>0</v>
      </c>
      <c r="BF136" s="230">
        <f>IF(N136="snížená",J136,0)</f>
        <v>0</v>
      </c>
      <c r="BG136" s="230">
        <f>IF(N136="zákl. přenesená",J136,0)</f>
        <v>0</v>
      </c>
      <c r="BH136" s="230">
        <f>IF(N136="sníž. přenesená",J136,0)</f>
        <v>0</v>
      </c>
      <c r="BI136" s="230">
        <f>IF(N136="nulová",J136,0)</f>
        <v>0</v>
      </c>
      <c r="BJ136" s="17" t="s">
        <v>84</v>
      </c>
      <c r="BK136" s="230">
        <f>ROUND(I136*H136,2)</f>
        <v>0</v>
      </c>
      <c r="BL136" s="17" t="s">
        <v>234</v>
      </c>
      <c r="BM136" s="229" t="s">
        <v>928</v>
      </c>
    </row>
    <row r="137" s="12" customFormat="1" ht="22.8" customHeight="1">
      <c r="A137" s="12"/>
      <c r="B137" s="202"/>
      <c r="C137" s="203"/>
      <c r="D137" s="204" t="s">
        <v>75</v>
      </c>
      <c r="E137" s="216" t="s">
        <v>929</v>
      </c>
      <c r="F137" s="216" t="s">
        <v>930</v>
      </c>
      <c r="G137" s="203"/>
      <c r="H137" s="203"/>
      <c r="I137" s="206"/>
      <c r="J137" s="217">
        <f>BK137</f>
        <v>0</v>
      </c>
      <c r="K137" s="203"/>
      <c r="L137" s="208"/>
      <c r="M137" s="209"/>
      <c r="N137" s="210"/>
      <c r="O137" s="210"/>
      <c r="P137" s="211">
        <f>SUM(P138:P145)</f>
        <v>0</v>
      </c>
      <c r="Q137" s="210"/>
      <c r="R137" s="211">
        <f>SUM(R138:R145)</f>
        <v>0</v>
      </c>
      <c r="S137" s="210"/>
      <c r="T137" s="212">
        <f>SUM(T138:T145)</f>
        <v>0</v>
      </c>
      <c r="U137" s="12"/>
      <c r="V137" s="12"/>
      <c r="W137" s="12"/>
      <c r="X137" s="12"/>
      <c r="Y137" s="12"/>
      <c r="Z137" s="12"/>
      <c r="AA137" s="12"/>
      <c r="AB137" s="12"/>
      <c r="AC137" s="12"/>
      <c r="AD137" s="12"/>
      <c r="AE137" s="12"/>
      <c r="AR137" s="213" t="s">
        <v>84</v>
      </c>
      <c r="AT137" s="214" t="s">
        <v>75</v>
      </c>
      <c r="AU137" s="214" t="s">
        <v>84</v>
      </c>
      <c r="AY137" s="213" t="s">
        <v>159</v>
      </c>
      <c r="BK137" s="215">
        <f>SUM(BK138:BK145)</f>
        <v>0</v>
      </c>
    </row>
    <row r="138" s="2" customFormat="1" ht="24.15" customHeight="1">
      <c r="A138" s="38"/>
      <c r="B138" s="39"/>
      <c r="C138" s="218" t="s">
        <v>8</v>
      </c>
      <c r="D138" s="218" t="s">
        <v>161</v>
      </c>
      <c r="E138" s="219" t="s">
        <v>931</v>
      </c>
      <c r="F138" s="220" t="s">
        <v>932</v>
      </c>
      <c r="G138" s="221" t="s">
        <v>891</v>
      </c>
      <c r="H138" s="222">
        <v>1</v>
      </c>
      <c r="I138" s="223"/>
      <c r="J138" s="224">
        <f>ROUND(I138*H138,2)</f>
        <v>0</v>
      </c>
      <c r="K138" s="220" t="s">
        <v>1</v>
      </c>
      <c r="L138" s="44"/>
      <c r="M138" s="225" t="s">
        <v>1</v>
      </c>
      <c r="N138" s="226" t="s">
        <v>41</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234</v>
      </c>
      <c r="AT138" s="229" t="s">
        <v>161</v>
      </c>
      <c r="AU138" s="229" t="s">
        <v>86</v>
      </c>
      <c r="AY138" s="17" t="s">
        <v>159</v>
      </c>
      <c r="BE138" s="230">
        <f>IF(N138="základní",J138,0)</f>
        <v>0</v>
      </c>
      <c r="BF138" s="230">
        <f>IF(N138="snížená",J138,0)</f>
        <v>0</v>
      </c>
      <c r="BG138" s="230">
        <f>IF(N138="zákl. přenesená",J138,0)</f>
        <v>0</v>
      </c>
      <c r="BH138" s="230">
        <f>IF(N138="sníž. přenesená",J138,0)</f>
        <v>0</v>
      </c>
      <c r="BI138" s="230">
        <f>IF(N138="nulová",J138,0)</f>
        <v>0</v>
      </c>
      <c r="BJ138" s="17" t="s">
        <v>84</v>
      </c>
      <c r="BK138" s="230">
        <f>ROUND(I138*H138,2)</f>
        <v>0</v>
      </c>
      <c r="BL138" s="17" t="s">
        <v>234</v>
      </c>
      <c r="BM138" s="229" t="s">
        <v>243</v>
      </c>
    </row>
    <row r="139" s="2" customFormat="1" ht="16.5" customHeight="1">
      <c r="A139" s="38"/>
      <c r="B139" s="39"/>
      <c r="C139" s="218" t="s">
        <v>221</v>
      </c>
      <c r="D139" s="218" t="s">
        <v>161</v>
      </c>
      <c r="E139" s="219" t="s">
        <v>933</v>
      </c>
      <c r="F139" s="220" t="s">
        <v>934</v>
      </c>
      <c r="G139" s="221" t="s">
        <v>891</v>
      </c>
      <c r="H139" s="222">
        <v>1</v>
      </c>
      <c r="I139" s="223"/>
      <c r="J139" s="224">
        <f>ROUND(I139*H139,2)</f>
        <v>0</v>
      </c>
      <c r="K139" s="220" t="s">
        <v>1</v>
      </c>
      <c r="L139" s="44"/>
      <c r="M139" s="225" t="s">
        <v>1</v>
      </c>
      <c r="N139" s="226" t="s">
        <v>41</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234</v>
      </c>
      <c r="AT139" s="229" t="s">
        <v>161</v>
      </c>
      <c r="AU139" s="229" t="s">
        <v>86</v>
      </c>
      <c r="AY139" s="17" t="s">
        <v>159</v>
      </c>
      <c r="BE139" s="230">
        <f>IF(N139="základní",J139,0)</f>
        <v>0</v>
      </c>
      <c r="BF139" s="230">
        <f>IF(N139="snížená",J139,0)</f>
        <v>0</v>
      </c>
      <c r="BG139" s="230">
        <f>IF(N139="zákl. přenesená",J139,0)</f>
        <v>0</v>
      </c>
      <c r="BH139" s="230">
        <f>IF(N139="sníž. přenesená",J139,0)</f>
        <v>0</v>
      </c>
      <c r="BI139" s="230">
        <f>IF(N139="nulová",J139,0)</f>
        <v>0</v>
      </c>
      <c r="BJ139" s="17" t="s">
        <v>84</v>
      </c>
      <c r="BK139" s="230">
        <f>ROUND(I139*H139,2)</f>
        <v>0</v>
      </c>
      <c r="BL139" s="17" t="s">
        <v>234</v>
      </c>
      <c r="BM139" s="229" t="s">
        <v>252</v>
      </c>
    </row>
    <row r="140" s="2" customFormat="1" ht="16.5" customHeight="1">
      <c r="A140" s="38"/>
      <c r="B140" s="39"/>
      <c r="C140" s="218" t="s">
        <v>225</v>
      </c>
      <c r="D140" s="218" t="s">
        <v>161</v>
      </c>
      <c r="E140" s="219" t="s">
        <v>935</v>
      </c>
      <c r="F140" s="220" t="s">
        <v>936</v>
      </c>
      <c r="G140" s="221" t="s">
        <v>891</v>
      </c>
      <c r="H140" s="222">
        <v>2</v>
      </c>
      <c r="I140" s="223"/>
      <c r="J140" s="224">
        <f>ROUND(I140*H140,2)</f>
        <v>0</v>
      </c>
      <c r="K140" s="220" t="s">
        <v>1</v>
      </c>
      <c r="L140" s="44"/>
      <c r="M140" s="225" t="s">
        <v>1</v>
      </c>
      <c r="N140" s="226" t="s">
        <v>41</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234</v>
      </c>
      <c r="AT140" s="229" t="s">
        <v>161</v>
      </c>
      <c r="AU140" s="229" t="s">
        <v>86</v>
      </c>
      <c r="AY140" s="17" t="s">
        <v>159</v>
      </c>
      <c r="BE140" s="230">
        <f>IF(N140="základní",J140,0)</f>
        <v>0</v>
      </c>
      <c r="BF140" s="230">
        <f>IF(N140="snížená",J140,0)</f>
        <v>0</v>
      </c>
      <c r="BG140" s="230">
        <f>IF(N140="zákl. přenesená",J140,0)</f>
        <v>0</v>
      </c>
      <c r="BH140" s="230">
        <f>IF(N140="sníž. přenesená",J140,0)</f>
        <v>0</v>
      </c>
      <c r="BI140" s="230">
        <f>IF(N140="nulová",J140,0)</f>
        <v>0</v>
      </c>
      <c r="BJ140" s="17" t="s">
        <v>84</v>
      </c>
      <c r="BK140" s="230">
        <f>ROUND(I140*H140,2)</f>
        <v>0</v>
      </c>
      <c r="BL140" s="17" t="s">
        <v>234</v>
      </c>
      <c r="BM140" s="229" t="s">
        <v>937</v>
      </c>
    </row>
    <row r="141" s="2" customFormat="1" ht="16.5" customHeight="1">
      <c r="A141" s="38"/>
      <c r="B141" s="39"/>
      <c r="C141" s="218" t="s">
        <v>229</v>
      </c>
      <c r="D141" s="218" t="s">
        <v>161</v>
      </c>
      <c r="E141" s="219" t="s">
        <v>938</v>
      </c>
      <c r="F141" s="220" t="s">
        <v>939</v>
      </c>
      <c r="G141" s="221" t="s">
        <v>891</v>
      </c>
      <c r="H141" s="222">
        <v>1</v>
      </c>
      <c r="I141" s="223"/>
      <c r="J141" s="224">
        <f>ROUND(I141*H141,2)</f>
        <v>0</v>
      </c>
      <c r="K141" s="220" t="s">
        <v>1</v>
      </c>
      <c r="L141" s="44"/>
      <c r="M141" s="225" t="s">
        <v>1</v>
      </c>
      <c r="N141" s="226" t="s">
        <v>41</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234</v>
      </c>
      <c r="AT141" s="229" t="s">
        <v>161</v>
      </c>
      <c r="AU141" s="229" t="s">
        <v>86</v>
      </c>
      <c r="AY141" s="17" t="s">
        <v>159</v>
      </c>
      <c r="BE141" s="230">
        <f>IF(N141="základní",J141,0)</f>
        <v>0</v>
      </c>
      <c r="BF141" s="230">
        <f>IF(N141="snížená",J141,0)</f>
        <v>0</v>
      </c>
      <c r="BG141" s="230">
        <f>IF(N141="zákl. přenesená",J141,0)</f>
        <v>0</v>
      </c>
      <c r="BH141" s="230">
        <f>IF(N141="sníž. přenesená",J141,0)</f>
        <v>0</v>
      </c>
      <c r="BI141" s="230">
        <f>IF(N141="nulová",J141,0)</f>
        <v>0</v>
      </c>
      <c r="BJ141" s="17" t="s">
        <v>84</v>
      </c>
      <c r="BK141" s="230">
        <f>ROUND(I141*H141,2)</f>
        <v>0</v>
      </c>
      <c r="BL141" s="17" t="s">
        <v>234</v>
      </c>
      <c r="BM141" s="229" t="s">
        <v>940</v>
      </c>
    </row>
    <row r="142" s="2" customFormat="1" ht="16.5" customHeight="1">
      <c r="A142" s="38"/>
      <c r="B142" s="39"/>
      <c r="C142" s="218" t="s">
        <v>234</v>
      </c>
      <c r="D142" s="218" t="s">
        <v>161</v>
      </c>
      <c r="E142" s="219" t="s">
        <v>941</v>
      </c>
      <c r="F142" s="220" t="s">
        <v>914</v>
      </c>
      <c r="G142" s="221" t="s">
        <v>891</v>
      </c>
      <c r="H142" s="222">
        <v>19</v>
      </c>
      <c r="I142" s="223"/>
      <c r="J142" s="224">
        <f>ROUND(I142*H142,2)</f>
        <v>0</v>
      </c>
      <c r="K142" s="220" t="s">
        <v>1</v>
      </c>
      <c r="L142" s="44"/>
      <c r="M142" s="225" t="s">
        <v>1</v>
      </c>
      <c r="N142" s="226" t="s">
        <v>41</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234</v>
      </c>
      <c r="AT142" s="229" t="s">
        <v>161</v>
      </c>
      <c r="AU142" s="229" t="s">
        <v>86</v>
      </c>
      <c r="AY142" s="17" t="s">
        <v>159</v>
      </c>
      <c r="BE142" s="230">
        <f>IF(N142="základní",J142,0)</f>
        <v>0</v>
      </c>
      <c r="BF142" s="230">
        <f>IF(N142="snížená",J142,0)</f>
        <v>0</v>
      </c>
      <c r="BG142" s="230">
        <f>IF(N142="zákl. přenesená",J142,0)</f>
        <v>0</v>
      </c>
      <c r="BH142" s="230">
        <f>IF(N142="sníž. přenesená",J142,0)</f>
        <v>0</v>
      </c>
      <c r="BI142" s="230">
        <f>IF(N142="nulová",J142,0)</f>
        <v>0</v>
      </c>
      <c r="BJ142" s="17" t="s">
        <v>84</v>
      </c>
      <c r="BK142" s="230">
        <f>ROUND(I142*H142,2)</f>
        <v>0</v>
      </c>
      <c r="BL142" s="17" t="s">
        <v>234</v>
      </c>
      <c r="BM142" s="229" t="s">
        <v>942</v>
      </c>
    </row>
    <row r="143" s="2" customFormat="1" ht="24.15" customHeight="1">
      <c r="A143" s="38"/>
      <c r="B143" s="39"/>
      <c r="C143" s="218" t="s">
        <v>238</v>
      </c>
      <c r="D143" s="218" t="s">
        <v>161</v>
      </c>
      <c r="E143" s="219" t="s">
        <v>943</v>
      </c>
      <c r="F143" s="220" t="s">
        <v>920</v>
      </c>
      <c r="G143" s="221" t="s">
        <v>891</v>
      </c>
      <c r="H143" s="222">
        <v>6</v>
      </c>
      <c r="I143" s="223"/>
      <c r="J143" s="224">
        <f>ROUND(I143*H143,2)</f>
        <v>0</v>
      </c>
      <c r="K143" s="220" t="s">
        <v>1</v>
      </c>
      <c r="L143" s="44"/>
      <c r="M143" s="225" t="s">
        <v>1</v>
      </c>
      <c r="N143" s="226" t="s">
        <v>41</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234</v>
      </c>
      <c r="AT143" s="229" t="s">
        <v>161</v>
      </c>
      <c r="AU143" s="229" t="s">
        <v>86</v>
      </c>
      <c r="AY143" s="17" t="s">
        <v>159</v>
      </c>
      <c r="BE143" s="230">
        <f>IF(N143="základní",J143,0)</f>
        <v>0</v>
      </c>
      <c r="BF143" s="230">
        <f>IF(N143="snížená",J143,0)</f>
        <v>0</v>
      </c>
      <c r="BG143" s="230">
        <f>IF(N143="zákl. přenesená",J143,0)</f>
        <v>0</v>
      </c>
      <c r="BH143" s="230">
        <f>IF(N143="sníž. přenesená",J143,0)</f>
        <v>0</v>
      </c>
      <c r="BI143" s="230">
        <f>IF(N143="nulová",J143,0)</f>
        <v>0</v>
      </c>
      <c r="BJ143" s="17" t="s">
        <v>84</v>
      </c>
      <c r="BK143" s="230">
        <f>ROUND(I143*H143,2)</f>
        <v>0</v>
      </c>
      <c r="BL143" s="17" t="s">
        <v>234</v>
      </c>
      <c r="BM143" s="229" t="s">
        <v>944</v>
      </c>
    </row>
    <row r="144" s="2" customFormat="1" ht="16.5" customHeight="1">
      <c r="A144" s="38"/>
      <c r="B144" s="39"/>
      <c r="C144" s="218" t="s">
        <v>243</v>
      </c>
      <c r="D144" s="218" t="s">
        <v>161</v>
      </c>
      <c r="E144" s="219" t="s">
        <v>945</v>
      </c>
      <c r="F144" s="220" t="s">
        <v>918</v>
      </c>
      <c r="G144" s="221" t="s">
        <v>891</v>
      </c>
      <c r="H144" s="222">
        <v>4</v>
      </c>
      <c r="I144" s="223"/>
      <c r="J144" s="224">
        <f>ROUND(I144*H144,2)</f>
        <v>0</v>
      </c>
      <c r="K144" s="220" t="s">
        <v>1</v>
      </c>
      <c r="L144" s="44"/>
      <c r="M144" s="225" t="s">
        <v>1</v>
      </c>
      <c r="N144" s="226" t="s">
        <v>41</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234</v>
      </c>
      <c r="AT144" s="229" t="s">
        <v>161</v>
      </c>
      <c r="AU144" s="229" t="s">
        <v>86</v>
      </c>
      <c r="AY144" s="17" t="s">
        <v>159</v>
      </c>
      <c r="BE144" s="230">
        <f>IF(N144="základní",J144,0)</f>
        <v>0</v>
      </c>
      <c r="BF144" s="230">
        <f>IF(N144="snížená",J144,0)</f>
        <v>0</v>
      </c>
      <c r="BG144" s="230">
        <f>IF(N144="zákl. přenesená",J144,0)</f>
        <v>0</v>
      </c>
      <c r="BH144" s="230">
        <f>IF(N144="sníž. přenesená",J144,0)</f>
        <v>0</v>
      </c>
      <c r="BI144" s="230">
        <f>IF(N144="nulová",J144,0)</f>
        <v>0</v>
      </c>
      <c r="BJ144" s="17" t="s">
        <v>84</v>
      </c>
      <c r="BK144" s="230">
        <f>ROUND(I144*H144,2)</f>
        <v>0</v>
      </c>
      <c r="BL144" s="17" t="s">
        <v>234</v>
      </c>
      <c r="BM144" s="229" t="s">
        <v>946</v>
      </c>
    </row>
    <row r="145" s="2" customFormat="1" ht="16.5" customHeight="1">
      <c r="A145" s="38"/>
      <c r="B145" s="39"/>
      <c r="C145" s="218" t="s">
        <v>247</v>
      </c>
      <c r="D145" s="218" t="s">
        <v>161</v>
      </c>
      <c r="E145" s="219" t="s">
        <v>947</v>
      </c>
      <c r="F145" s="220" t="s">
        <v>927</v>
      </c>
      <c r="G145" s="221" t="s">
        <v>891</v>
      </c>
      <c r="H145" s="222">
        <v>39</v>
      </c>
      <c r="I145" s="223"/>
      <c r="J145" s="224">
        <f>ROUND(I145*H145,2)</f>
        <v>0</v>
      </c>
      <c r="K145" s="220" t="s">
        <v>1</v>
      </c>
      <c r="L145" s="44"/>
      <c r="M145" s="225" t="s">
        <v>1</v>
      </c>
      <c r="N145" s="226" t="s">
        <v>41</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234</v>
      </c>
      <c r="AT145" s="229" t="s">
        <v>161</v>
      </c>
      <c r="AU145" s="229" t="s">
        <v>86</v>
      </c>
      <c r="AY145" s="17" t="s">
        <v>159</v>
      </c>
      <c r="BE145" s="230">
        <f>IF(N145="základní",J145,0)</f>
        <v>0</v>
      </c>
      <c r="BF145" s="230">
        <f>IF(N145="snížená",J145,0)</f>
        <v>0</v>
      </c>
      <c r="BG145" s="230">
        <f>IF(N145="zákl. přenesená",J145,0)</f>
        <v>0</v>
      </c>
      <c r="BH145" s="230">
        <f>IF(N145="sníž. přenesená",J145,0)</f>
        <v>0</v>
      </c>
      <c r="BI145" s="230">
        <f>IF(N145="nulová",J145,0)</f>
        <v>0</v>
      </c>
      <c r="BJ145" s="17" t="s">
        <v>84</v>
      </c>
      <c r="BK145" s="230">
        <f>ROUND(I145*H145,2)</f>
        <v>0</v>
      </c>
      <c r="BL145" s="17" t="s">
        <v>234</v>
      </c>
      <c r="BM145" s="229" t="s">
        <v>948</v>
      </c>
    </row>
    <row r="146" s="12" customFormat="1" ht="22.8" customHeight="1">
      <c r="A146" s="12"/>
      <c r="B146" s="202"/>
      <c r="C146" s="203"/>
      <c r="D146" s="204" t="s">
        <v>75</v>
      </c>
      <c r="E146" s="216" t="s">
        <v>949</v>
      </c>
      <c r="F146" s="216" t="s">
        <v>950</v>
      </c>
      <c r="G146" s="203"/>
      <c r="H146" s="203"/>
      <c r="I146" s="206"/>
      <c r="J146" s="217">
        <f>BK146</f>
        <v>0</v>
      </c>
      <c r="K146" s="203"/>
      <c r="L146" s="208"/>
      <c r="M146" s="209"/>
      <c r="N146" s="210"/>
      <c r="O146" s="210"/>
      <c r="P146" s="211">
        <f>P147</f>
        <v>0</v>
      </c>
      <c r="Q146" s="210"/>
      <c r="R146" s="211">
        <f>R147</f>
        <v>0</v>
      </c>
      <c r="S146" s="210"/>
      <c r="T146" s="212">
        <f>T147</f>
        <v>0</v>
      </c>
      <c r="U146" s="12"/>
      <c r="V146" s="12"/>
      <c r="W146" s="12"/>
      <c r="X146" s="12"/>
      <c r="Y146" s="12"/>
      <c r="Z146" s="12"/>
      <c r="AA146" s="12"/>
      <c r="AB146" s="12"/>
      <c r="AC146" s="12"/>
      <c r="AD146" s="12"/>
      <c r="AE146" s="12"/>
      <c r="AR146" s="213" t="s">
        <v>84</v>
      </c>
      <c r="AT146" s="214" t="s">
        <v>75</v>
      </c>
      <c r="AU146" s="214" t="s">
        <v>84</v>
      </c>
      <c r="AY146" s="213" t="s">
        <v>159</v>
      </c>
      <c r="BK146" s="215">
        <f>BK147</f>
        <v>0</v>
      </c>
    </row>
    <row r="147" s="2" customFormat="1" ht="16.5" customHeight="1">
      <c r="A147" s="38"/>
      <c r="B147" s="39"/>
      <c r="C147" s="218" t="s">
        <v>252</v>
      </c>
      <c r="D147" s="218" t="s">
        <v>161</v>
      </c>
      <c r="E147" s="219" t="s">
        <v>951</v>
      </c>
      <c r="F147" s="220" t="s">
        <v>952</v>
      </c>
      <c r="G147" s="221" t="s">
        <v>891</v>
      </c>
      <c r="H147" s="222">
        <v>0</v>
      </c>
      <c r="I147" s="223"/>
      <c r="J147" s="224">
        <f>ROUND(I147*H147,2)</f>
        <v>0</v>
      </c>
      <c r="K147" s="220" t="s">
        <v>1</v>
      </c>
      <c r="L147" s="44"/>
      <c r="M147" s="225" t="s">
        <v>1</v>
      </c>
      <c r="N147" s="226" t="s">
        <v>41</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234</v>
      </c>
      <c r="AT147" s="229" t="s">
        <v>161</v>
      </c>
      <c r="AU147" s="229" t="s">
        <v>86</v>
      </c>
      <c r="AY147" s="17" t="s">
        <v>159</v>
      </c>
      <c r="BE147" s="230">
        <f>IF(N147="základní",J147,0)</f>
        <v>0</v>
      </c>
      <c r="BF147" s="230">
        <f>IF(N147="snížená",J147,0)</f>
        <v>0</v>
      </c>
      <c r="BG147" s="230">
        <f>IF(N147="zákl. přenesená",J147,0)</f>
        <v>0</v>
      </c>
      <c r="BH147" s="230">
        <f>IF(N147="sníž. přenesená",J147,0)</f>
        <v>0</v>
      </c>
      <c r="BI147" s="230">
        <f>IF(N147="nulová",J147,0)</f>
        <v>0</v>
      </c>
      <c r="BJ147" s="17" t="s">
        <v>84</v>
      </c>
      <c r="BK147" s="230">
        <f>ROUND(I147*H147,2)</f>
        <v>0</v>
      </c>
      <c r="BL147" s="17" t="s">
        <v>234</v>
      </c>
      <c r="BM147" s="229" t="s">
        <v>297</v>
      </c>
    </row>
    <row r="148" s="12" customFormat="1" ht="22.8" customHeight="1">
      <c r="A148" s="12"/>
      <c r="B148" s="202"/>
      <c r="C148" s="203"/>
      <c r="D148" s="204" t="s">
        <v>75</v>
      </c>
      <c r="E148" s="216" t="s">
        <v>953</v>
      </c>
      <c r="F148" s="216" t="s">
        <v>954</v>
      </c>
      <c r="G148" s="203"/>
      <c r="H148" s="203"/>
      <c r="I148" s="206"/>
      <c r="J148" s="217">
        <f>BK148</f>
        <v>0</v>
      </c>
      <c r="K148" s="203"/>
      <c r="L148" s="208"/>
      <c r="M148" s="209"/>
      <c r="N148" s="210"/>
      <c r="O148" s="210"/>
      <c r="P148" s="211">
        <f>SUM(P149:P159)</f>
        <v>0</v>
      </c>
      <c r="Q148" s="210"/>
      <c r="R148" s="211">
        <f>SUM(R149:R159)</f>
        <v>0</v>
      </c>
      <c r="S148" s="210"/>
      <c r="T148" s="212">
        <f>SUM(T149:T159)</f>
        <v>0</v>
      </c>
      <c r="U148" s="12"/>
      <c r="V148" s="12"/>
      <c r="W148" s="12"/>
      <c r="X148" s="12"/>
      <c r="Y148" s="12"/>
      <c r="Z148" s="12"/>
      <c r="AA148" s="12"/>
      <c r="AB148" s="12"/>
      <c r="AC148" s="12"/>
      <c r="AD148" s="12"/>
      <c r="AE148" s="12"/>
      <c r="AR148" s="213" t="s">
        <v>84</v>
      </c>
      <c r="AT148" s="214" t="s">
        <v>75</v>
      </c>
      <c r="AU148" s="214" t="s">
        <v>84</v>
      </c>
      <c r="AY148" s="213" t="s">
        <v>159</v>
      </c>
      <c r="BK148" s="215">
        <f>SUM(BK149:BK159)</f>
        <v>0</v>
      </c>
    </row>
    <row r="149" s="2" customFormat="1" ht="24.15" customHeight="1">
      <c r="A149" s="38"/>
      <c r="B149" s="39"/>
      <c r="C149" s="218" t="s">
        <v>7</v>
      </c>
      <c r="D149" s="218" t="s">
        <v>161</v>
      </c>
      <c r="E149" s="219" t="s">
        <v>955</v>
      </c>
      <c r="F149" s="220" t="s">
        <v>956</v>
      </c>
      <c r="G149" s="221" t="s">
        <v>891</v>
      </c>
      <c r="H149" s="222">
        <v>5</v>
      </c>
      <c r="I149" s="223"/>
      <c r="J149" s="224">
        <f>ROUND(I149*H149,2)</f>
        <v>0</v>
      </c>
      <c r="K149" s="220" t="s">
        <v>1</v>
      </c>
      <c r="L149" s="44"/>
      <c r="M149" s="225" t="s">
        <v>1</v>
      </c>
      <c r="N149" s="226" t="s">
        <v>41</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234</v>
      </c>
      <c r="AT149" s="229" t="s">
        <v>161</v>
      </c>
      <c r="AU149" s="229" t="s">
        <v>86</v>
      </c>
      <c r="AY149" s="17" t="s">
        <v>159</v>
      </c>
      <c r="BE149" s="230">
        <f>IF(N149="základní",J149,0)</f>
        <v>0</v>
      </c>
      <c r="BF149" s="230">
        <f>IF(N149="snížená",J149,0)</f>
        <v>0</v>
      </c>
      <c r="BG149" s="230">
        <f>IF(N149="zákl. přenesená",J149,0)</f>
        <v>0</v>
      </c>
      <c r="BH149" s="230">
        <f>IF(N149="sníž. přenesená",J149,0)</f>
        <v>0</v>
      </c>
      <c r="BI149" s="230">
        <f>IF(N149="nulová",J149,0)</f>
        <v>0</v>
      </c>
      <c r="BJ149" s="17" t="s">
        <v>84</v>
      </c>
      <c r="BK149" s="230">
        <f>ROUND(I149*H149,2)</f>
        <v>0</v>
      </c>
      <c r="BL149" s="17" t="s">
        <v>234</v>
      </c>
      <c r="BM149" s="229" t="s">
        <v>352</v>
      </c>
    </row>
    <row r="150" s="2" customFormat="1" ht="24.15" customHeight="1">
      <c r="A150" s="38"/>
      <c r="B150" s="39"/>
      <c r="C150" s="218" t="s">
        <v>263</v>
      </c>
      <c r="D150" s="218" t="s">
        <v>161</v>
      </c>
      <c r="E150" s="219" t="s">
        <v>957</v>
      </c>
      <c r="F150" s="220" t="s">
        <v>958</v>
      </c>
      <c r="G150" s="221" t="s">
        <v>891</v>
      </c>
      <c r="H150" s="222">
        <v>11</v>
      </c>
      <c r="I150" s="223"/>
      <c r="J150" s="224">
        <f>ROUND(I150*H150,2)</f>
        <v>0</v>
      </c>
      <c r="K150" s="220" t="s">
        <v>1</v>
      </c>
      <c r="L150" s="44"/>
      <c r="M150" s="225" t="s">
        <v>1</v>
      </c>
      <c r="N150" s="226" t="s">
        <v>41</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234</v>
      </c>
      <c r="AT150" s="229" t="s">
        <v>161</v>
      </c>
      <c r="AU150" s="229" t="s">
        <v>86</v>
      </c>
      <c r="AY150" s="17" t="s">
        <v>159</v>
      </c>
      <c r="BE150" s="230">
        <f>IF(N150="základní",J150,0)</f>
        <v>0</v>
      </c>
      <c r="BF150" s="230">
        <f>IF(N150="snížená",J150,0)</f>
        <v>0</v>
      </c>
      <c r="BG150" s="230">
        <f>IF(N150="zákl. přenesená",J150,0)</f>
        <v>0</v>
      </c>
      <c r="BH150" s="230">
        <f>IF(N150="sníž. přenesená",J150,0)</f>
        <v>0</v>
      </c>
      <c r="BI150" s="230">
        <f>IF(N150="nulová",J150,0)</f>
        <v>0</v>
      </c>
      <c r="BJ150" s="17" t="s">
        <v>84</v>
      </c>
      <c r="BK150" s="230">
        <f>ROUND(I150*H150,2)</f>
        <v>0</v>
      </c>
      <c r="BL150" s="17" t="s">
        <v>234</v>
      </c>
      <c r="BM150" s="229" t="s">
        <v>364</v>
      </c>
    </row>
    <row r="151" s="2" customFormat="1" ht="24.15" customHeight="1">
      <c r="A151" s="38"/>
      <c r="B151" s="39"/>
      <c r="C151" s="218" t="s">
        <v>267</v>
      </c>
      <c r="D151" s="218" t="s">
        <v>161</v>
      </c>
      <c r="E151" s="219" t="s">
        <v>959</v>
      </c>
      <c r="F151" s="220" t="s">
        <v>960</v>
      </c>
      <c r="G151" s="221" t="s">
        <v>891</v>
      </c>
      <c r="H151" s="222">
        <v>1</v>
      </c>
      <c r="I151" s="223"/>
      <c r="J151" s="224">
        <f>ROUND(I151*H151,2)</f>
        <v>0</v>
      </c>
      <c r="K151" s="220" t="s">
        <v>1</v>
      </c>
      <c r="L151" s="44"/>
      <c r="M151" s="225" t="s">
        <v>1</v>
      </c>
      <c r="N151" s="226" t="s">
        <v>41</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234</v>
      </c>
      <c r="AT151" s="229" t="s">
        <v>161</v>
      </c>
      <c r="AU151" s="229" t="s">
        <v>86</v>
      </c>
      <c r="AY151" s="17" t="s">
        <v>159</v>
      </c>
      <c r="BE151" s="230">
        <f>IF(N151="základní",J151,0)</f>
        <v>0</v>
      </c>
      <c r="BF151" s="230">
        <f>IF(N151="snížená",J151,0)</f>
        <v>0</v>
      </c>
      <c r="BG151" s="230">
        <f>IF(N151="zákl. přenesená",J151,0)</f>
        <v>0</v>
      </c>
      <c r="BH151" s="230">
        <f>IF(N151="sníž. přenesená",J151,0)</f>
        <v>0</v>
      </c>
      <c r="BI151" s="230">
        <f>IF(N151="nulová",J151,0)</f>
        <v>0</v>
      </c>
      <c r="BJ151" s="17" t="s">
        <v>84</v>
      </c>
      <c r="BK151" s="230">
        <f>ROUND(I151*H151,2)</f>
        <v>0</v>
      </c>
      <c r="BL151" s="17" t="s">
        <v>234</v>
      </c>
      <c r="BM151" s="229" t="s">
        <v>372</v>
      </c>
    </row>
    <row r="152" s="2" customFormat="1" ht="16.5" customHeight="1">
      <c r="A152" s="38"/>
      <c r="B152" s="39"/>
      <c r="C152" s="218" t="s">
        <v>271</v>
      </c>
      <c r="D152" s="218" t="s">
        <v>161</v>
      </c>
      <c r="E152" s="219" t="s">
        <v>961</v>
      </c>
      <c r="F152" s="220" t="s">
        <v>962</v>
      </c>
      <c r="G152" s="221" t="s">
        <v>891</v>
      </c>
      <c r="H152" s="222">
        <v>17</v>
      </c>
      <c r="I152" s="223"/>
      <c r="J152" s="224">
        <f>ROUND(I152*H152,2)</f>
        <v>0</v>
      </c>
      <c r="K152" s="220" t="s">
        <v>1</v>
      </c>
      <c r="L152" s="44"/>
      <c r="M152" s="225" t="s">
        <v>1</v>
      </c>
      <c r="N152" s="226" t="s">
        <v>41</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234</v>
      </c>
      <c r="AT152" s="229" t="s">
        <v>161</v>
      </c>
      <c r="AU152" s="229" t="s">
        <v>86</v>
      </c>
      <c r="AY152" s="17" t="s">
        <v>159</v>
      </c>
      <c r="BE152" s="230">
        <f>IF(N152="základní",J152,0)</f>
        <v>0</v>
      </c>
      <c r="BF152" s="230">
        <f>IF(N152="snížená",J152,0)</f>
        <v>0</v>
      </c>
      <c r="BG152" s="230">
        <f>IF(N152="zákl. přenesená",J152,0)</f>
        <v>0</v>
      </c>
      <c r="BH152" s="230">
        <f>IF(N152="sníž. přenesená",J152,0)</f>
        <v>0</v>
      </c>
      <c r="BI152" s="230">
        <f>IF(N152="nulová",J152,0)</f>
        <v>0</v>
      </c>
      <c r="BJ152" s="17" t="s">
        <v>84</v>
      </c>
      <c r="BK152" s="230">
        <f>ROUND(I152*H152,2)</f>
        <v>0</v>
      </c>
      <c r="BL152" s="17" t="s">
        <v>234</v>
      </c>
      <c r="BM152" s="229" t="s">
        <v>380</v>
      </c>
    </row>
    <row r="153" s="2" customFormat="1" ht="16.5" customHeight="1">
      <c r="A153" s="38"/>
      <c r="B153" s="39"/>
      <c r="C153" s="218" t="s">
        <v>275</v>
      </c>
      <c r="D153" s="218" t="s">
        <v>161</v>
      </c>
      <c r="E153" s="219" t="s">
        <v>963</v>
      </c>
      <c r="F153" s="220" t="s">
        <v>964</v>
      </c>
      <c r="G153" s="221" t="s">
        <v>891</v>
      </c>
      <c r="H153" s="222">
        <v>2</v>
      </c>
      <c r="I153" s="223"/>
      <c r="J153" s="224">
        <f>ROUND(I153*H153,2)</f>
        <v>0</v>
      </c>
      <c r="K153" s="220" t="s">
        <v>1</v>
      </c>
      <c r="L153" s="44"/>
      <c r="M153" s="225" t="s">
        <v>1</v>
      </c>
      <c r="N153" s="226" t="s">
        <v>41</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234</v>
      </c>
      <c r="AT153" s="229" t="s">
        <v>161</v>
      </c>
      <c r="AU153" s="229" t="s">
        <v>86</v>
      </c>
      <c r="AY153" s="17" t="s">
        <v>159</v>
      </c>
      <c r="BE153" s="230">
        <f>IF(N153="základní",J153,0)</f>
        <v>0</v>
      </c>
      <c r="BF153" s="230">
        <f>IF(N153="snížená",J153,0)</f>
        <v>0</v>
      </c>
      <c r="BG153" s="230">
        <f>IF(N153="zákl. přenesená",J153,0)</f>
        <v>0</v>
      </c>
      <c r="BH153" s="230">
        <f>IF(N153="sníž. přenesená",J153,0)</f>
        <v>0</v>
      </c>
      <c r="BI153" s="230">
        <f>IF(N153="nulová",J153,0)</f>
        <v>0</v>
      </c>
      <c r="BJ153" s="17" t="s">
        <v>84</v>
      </c>
      <c r="BK153" s="230">
        <f>ROUND(I153*H153,2)</f>
        <v>0</v>
      </c>
      <c r="BL153" s="17" t="s">
        <v>234</v>
      </c>
      <c r="BM153" s="229" t="s">
        <v>394</v>
      </c>
    </row>
    <row r="154" s="2" customFormat="1" ht="21.75" customHeight="1">
      <c r="A154" s="38"/>
      <c r="B154" s="39"/>
      <c r="C154" s="218" t="s">
        <v>279</v>
      </c>
      <c r="D154" s="218" t="s">
        <v>161</v>
      </c>
      <c r="E154" s="219" t="s">
        <v>965</v>
      </c>
      <c r="F154" s="220" t="s">
        <v>966</v>
      </c>
      <c r="G154" s="221" t="s">
        <v>891</v>
      </c>
      <c r="H154" s="222">
        <v>16</v>
      </c>
      <c r="I154" s="223"/>
      <c r="J154" s="224">
        <f>ROUND(I154*H154,2)</f>
        <v>0</v>
      </c>
      <c r="K154" s="220" t="s">
        <v>1</v>
      </c>
      <c r="L154" s="44"/>
      <c r="M154" s="225" t="s">
        <v>1</v>
      </c>
      <c r="N154" s="226"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234</v>
      </c>
      <c r="AT154" s="229" t="s">
        <v>161</v>
      </c>
      <c r="AU154" s="229" t="s">
        <v>86</v>
      </c>
      <c r="AY154" s="17" t="s">
        <v>159</v>
      </c>
      <c r="BE154" s="230">
        <f>IF(N154="základní",J154,0)</f>
        <v>0</v>
      </c>
      <c r="BF154" s="230">
        <f>IF(N154="snížená",J154,0)</f>
        <v>0</v>
      </c>
      <c r="BG154" s="230">
        <f>IF(N154="zákl. přenesená",J154,0)</f>
        <v>0</v>
      </c>
      <c r="BH154" s="230">
        <f>IF(N154="sníž. přenesená",J154,0)</f>
        <v>0</v>
      </c>
      <c r="BI154" s="230">
        <f>IF(N154="nulová",J154,0)</f>
        <v>0</v>
      </c>
      <c r="BJ154" s="17" t="s">
        <v>84</v>
      </c>
      <c r="BK154" s="230">
        <f>ROUND(I154*H154,2)</f>
        <v>0</v>
      </c>
      <c r="BL154" s="17" t="s">
        <v>234</v>
      </c>
      <c r="BM154" s="229" t="s">
        <v>404</v>
      </c>
    </row>
    <row r="155" s="2" customFormat="1" ht="16.5" customHeight="1">
      <c r="A155" s="38"/>
      <c r="B155" s="39"/>
      <c r="C155" s="218" t="s">
        <v>284</v>
      </c>
      <c r="D155" s="218" t="s">
        <v>161</v>
      </c>
      <c r="E155" s="219" t="s">
        <v>967</v>
      </c>
      <c r="F155" s="220" t="s">
        <v>968</v>
      </c>
      <c r="G155" s="221" t="s">
        <v>891</v>
      </c>
      <c r="H155" s="222">
        <v>1</v>
      </c>
      <c r="I155" s="223"/>
      <c r="J155" s="224">
        <f>ROUND(I155*H155,2)</f>
        <v>0</v>
      </c>
      <c r="K155" s="220" t="s">
        <v>1</v>
      </c>
      <c r="L155" s="44"/>
      <c r="M155" s="225" t="s">
        <v>1</v>
      </c>
      <c r="N155" s="226" t="s">
        <v>41</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234</v>
      </c>
      <c r="AT155" s="229" t="s">
        <v>161</v>
      </c>
      <c r="AU155" s="229" t="s">
        <v>86</v>
      </c>
      <c r="AY155" s="17" t="s">
        <v>159</v>
      </c>
      <c r="BE155" s="230">
        <f>IF(N155="základní",J155,0)</f>
        <v>0</v>
      </c>
      <c r="BF155" s="230">
        <f>IF(N155="snížená",J155,0)</f>
        <v>0</v>
      </c>
      <c r="BG155" s="230">
        <f>IF(N155="zákl. přenesená",J155,0)</f>
        <v>0</v>
      </c>
      <c r="BH155" s="230">
        <f>IF(N155="sníž. přenesená",J155,0)</f>
        <v>0</v>
      </c>
      <c r="BI155" s="230">
        <f>IF(N155="nulová",J155,0)</f>
        <v>0</v>
      </c>
      <c r="BJ155" s="17" t="s">
        <v>84</v>
      </c>
      <c r="BK155" s="230">
        <f>ROUND(I155*H155,2)</f>
        <v>0</v>
      </c>
      <c r="BL155" s="17" t="s">
        <v>234</v>
      </c>
      <c r="BM155" s="229" t="s">
        <v>413</v>
      </c>
    </row>
    <row r="156" s="2" customFormat="1" ht="44.25" customHeight="1">
      <c r="A156" s="38"/>
      <c r="B156" s="39"/>
      <c r="C156" s="218" t="s">
        <v>288</v>
      </c>
      <c r="D156" s="218" t="s">
        <v>161</v>
      </c>
      <c r="E156" s="219" t="s">
        <v>969</v>
      </c>
      <c r="F156" s="220" t="s">
        <v>970</v>
      </c>
      <c r="G156" s="221" t="s">
        <v>735</v>
      </c>
      <c r="H156" s="222">
        <v>2</v>
      </c>
      <c r="I156" s="223"/>
      <c r="J156" s="224">
        <f>ROUND(I156*H156,2)</f>
        <v>0</v>
      </c>
      <c r="K156" s="220" t="s">
        <v>1</v>
      </c>
      <c r="L156" s="44"/>
      <c r="M156" s="225" t="s">
        <v>1</v>
      </c>
      <c r="N156" s="226" t="s">
        <v>41</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234</v>
      </c>
      <c r="AT156" s="229" t="s">
        <v>161</v>
      </c>
      <c r="AU156" s="229" t="s">
        <v>86</v>
      </c>
      <c r="AY156" s="17" t="s">
        <v>159</v>
      </c>
      <c r="BE156" s="230">
        <f>IF(N156="základní",J156,0)</f>
        <v>0</v>
      </c>
      <c r="BF156" s="230">
        <f>IF(N156="snížená",J156,0)</f>
        <v>0</v>
      </c>
      <c r="BG156" s="230">
        <f>IF(N156="zákl. přenesená",J156,0)</f>
        <v>0</v>
      </c>
      <c r="BH156" s="230">
        <f>IF(N156="sníž. přenesená",J156,0)</f>
        <v>0</v>
      </c>
      <c r="BI156" s="230">
        <f>IF(N156="nulová",J156,0)</f>
        <v>0</v>
      </c>
      <c r="BJ156" s="17" t="s">
        <v>84</v>
      </c>
      <c r="BK156" s="230">
        <f>ROUND(I156*H156,2)</f>
        <v>0</v>
      </c>
      <c r="BL156" s="17" t="s">
        <v>234</v>
      </c>
      <c r="BM156" s="229" t="s">
        <v>424</v>
      </c>
    </row>
    <row r="157" s="2" customFormat="1" ht="16.5" customHeight="1">
      <c r="A157" s="38"/>
      <c r="B157" s="39"/>
      <c r="C157" s="218" t="s">
        <v>292</v>
      </c>
      <c r="D157" s="218" t="s">
        <v>161</v>
      </c>
      <c r="E157" s="219" t="s">
        <v>971</v>
      </c>
      <c r="F157" s="220" t="s">
        <v>972</v>
      </c>
      <c r="G157" s="221" t="s">
        <v>891</v>
      </c>
      <c r="H157" s="222">
        <v>1</v>
      </c>
      <c r="I157" s="223"/>
      <c r="J157" s="224">
        <f>ROUND(I157*H157,2)</f>
        <v>0</v>
      </c>
      <c r="K157" s="220" t="s">
        <v>1</v>
      </c>
      <c r="L157" s="44"/>
      <c r="M157" s="225" t="s">
        <v>1</v>
      </c>
      <c r="N157" s="226" t="s">
        <v>41</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234</v>
      </c>
      <c r="AT157" s="229" t="s">
        <v>161</v>
      </c>
      <c r="AU157" s="229" t="s">
        <v>86</v>
      </c>
      <c r="AY157" s="17" t="s">
        <v>159</v>
      </c>
      <c r="BE157" s="230">
        <f>IF(N157="základní",J157,0)</f>
        <v>0</v>
      </c>
      <c r="BF157" s="230">
        <f>IF(N157="snížená",J157,0)</f>
        <v>0</v>
      </c>
      <c r="BG157" s="230">
        <f>IF(N157="zákl. přenesená",J157,0)</f>
        <v>0</v>
      </c>
      <c r="BH157" s="230">
        <f>IF(N157="sníž. přenesená",J157,0)</f>
        <v>0</v>
      </c>
      <c r="BI157" s="230">
        <f>IF(N157="nulová",J157,0)</f>
        <v>0</v>
      </c>
      <c r="BJ157" s="17" t="s">
        <v>84</v>
      </c>
      <c r="BK157" s="230">
        <f>ROUND(I157*H157,2)</f>
        <v>0</v>
      </c>
      <c r="BL157" s="17" t="s">
        <v>234</v>
      </c>
      <c r="BM157" s="229" t="s">
        <v>435</v>
      </c>
    </row>
    <row r="158" s="2" customFormat="1" ht="24.15" customHeight="1">
      <c r="A158" s="38"/>
      <c r="B158" s="39"/>
      <c r="C158" s="218" t="s">
        <v>297</v>
      </c>
      <c r="D158" s="218" t="s">
        <v>161</v>
      </c>
      <c r="E158" s="219" t="s">
        <v>973</v>
      </c>
      <c r="F158" s="220" t="s">
        <v>974</v>
      </c>
      <c r="G158" s="221" t="s">
        <v>891</v>
      </c>
      <c r="H158" s="222">
        <v>1</v>
      </c>
      <c r="I158" s="223"/>
      <c r="J158" s="224">
        <f>ROUND(I158*H158,2)</f>
        <v>0</v>
      </c>
      <c r="K158" s="220" t="s">
        <v>1</v>
      </c>
      <c r="L158" s="44"/>
      <c r="M158" s="225" t="s">
        <v>1</v>
      </c>
      <c r="N158" s="226" t="s">
        <v>41</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234</v>
      </c>
      <c r="AT158" s="229" t="s">
        <v>161</v>
      </c>
      <c r="AU158" s="229" t="s">
        <v>86</v>
      </c>
      <c r="AY158" s="17" t="s">
        <v>159</v>
      </c>
      <c r="BE158" s="230">
        <f>IF(N158="základní",J158,0)</f>
        <v>0</v>
      </c>
      <c r="BF158" s="230">
        <f>IF(N158="snížená",J158,0)</f>
        <v>0</v>
      </c>
      <c r="BG158" s="230">
        <f>IF(N158="zákl. přenesená",J158,0)</f>
        <v>0</v>
      </c>
      <c r="BH158" s="230">
        <f>IF(N158="sníž. přenesená",J158,0)</f>
        <v>0</v>
      </c>
      <c r="BI158" s="230">
        <f>IF(N158="nulová",J158,0)</f>
        <v>0</v>
      </c>
      <c r="BJ158" s="17" t="s">
        <v>84</v>
      </c>
      <c r="BK158" s="230">
        <f>ROUND(I158*H158,2)</f>
        <v>0</v>
      </c>
      <c r="BL158" s="17" t="s">
        <v>234</v>
      </c>
      <c r="BM158" s="229" t="s">
        <v>445</v>
      </c>
    </row>
    <row r="159" s="2" customFormat="1" ht="16.5" customHeight="1">
      <c r="A159" s="38"/>
      <c r="B159" s="39"/>
      <c r="C159" s="218" t="s">
        <v>302</v>
      </c>
      <c r="D159" s="218" t="s">
        <v>161</v>
      </c>
      <c r="E159" s="219" t="s">
        <v>975</v>
      </c>
      <c r="F159" s="220" t="s">
        <v>976</v>
      </c>
      <c r="G159" s="221" t="s">
        <v>891</v>
      </c>
      <c r="H159" s="222">
        <v>1</v>
      </c>
      <c r="I159" s="223"/>
      <c r="J159" s="224">
        <f>ROUND(I159*H159,2)</f>
        <v>0</v>
      </c>
      <c r="K159" s="220" t="s">
        <v>1</v>
      </c>
      <c r="L159" s="44"/>
      <c r="M159" s="225" t="s">
        <v>1</v>
      </c>
      <c r="N159" s="226" t="s">
        <v>41</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234</v>
      </c>
      <c r="AT159" s="229" t="s">
        <v>161</v>
      </c>
      <c r="AU159" s="229" t="s">
        <v>86</v>
      </c>
      <c r="AY159" s="17" t="s">
        <v>159</v>
      </c>
      <c r="BE159" s="230">
        <f>IF(N159="základní",J159,0)</f>
        <v>0</v>
      </c>
      <c r="BF159" s="230">
        <f>IF(N159="snížená",J159,0)</f>
        <v>0</v>
      </c>
      <c r="BG159" s="230">
        <f>IF(N159="zákl. přenesená",J159,0)</f>
        <v>0</v>
      </c>
      <c r="BH159" s="230">
        <f>IF(N159="sníž. přenesená",J159,0)</f>
        <v>0</v>
      </c>
      <c r="BI159" s="230">
        <f>IF(N159="nulová",J159,0)</f>
        <v>0</v>
      </c>
      <c r="BJ159" s="17" t="s">
        <v>84</v>
      </c>
      <c r="BK159" s="230">
        <f>ROUND(I159*H159,2)</f>
        <v>0</v>
      </c>
      <c r="BL159" s="17" t="s">
        <v>234</v>
      </c>
      <c r="BM159" s="229" t="s">
        <v>977</v>
      </c>
    </row>
    <row r="160" s="12" customFormat="1" ht="22.8" customHeight="1">
      <c r="A160" s="12"/>
      <c r="B160" s="202"/>
      <c r="C160" s="203"/>
      <c r="D160" s="204" t="s">
        <v>75</v>
      </c>
      <c r="E160" s="216" t="s">
        <v>978</v>
      </c>
      <c r="F160" s="216" t="s">
        <v>979</v>
      </c>
      <c r="G160" s="203"/>
      <c r="H160" s="203"/>
      <c r="I160" s="206"/>
      <c r="J160" s="217">
        <f>BK160</f>
        <v>0</v>
      </c>
      <c r="K160" s="203"/>
      <c r="L160" s="208"/>
      <c r="M160" s="209"/>
      <c r="N160" s="210"/>
      <c r="O160" s="210"/>
      <c r="P160" s="211">
        <f>SUM(P161:P173)</f>
        <v>0</v>
      </c>
      <c r="Q160" s="210"/>
      <c r="R160" s="211">
        <f>SUM(R161:R173)</f>
        <v>0</v>
      </c>
      <c r="S160" s="210"/>
      <c r="T160" s="212">
        <f>SUM(T161:T173)</f>
        <v>0</v>
      </c>
      <c r="U160" s="12"/>
      <c r="V160" s="12"/>
      <c r="W160" s="12"/>
      <c r="X160" s="12"/>
      <c r="Y160" s="12"/>
      <c r="Z160" s="12"/>
      <c r="AA160" s="12"/>
      <c r="AB160" s="12"/>
      <c r="AC160" s="12"/>
      <c r="AD160" s="12"/>
      <c r="AE160" s="12"/>
      <c r="AR160" s="213" t="s">
        <v>84</v>
      </c>
      <c r="AT160" s="214" t="s">
        <v>75</v>
      </c>
      <c r="AU160" s="214" t="s">
        <v>84</v>
      </c>
      <c r="AY160" s="213" t="s">
        <v>159</v>
      </c>
      <c r="BK160" s="215">
        <f>SUM(BK161:BK173)</f>
        <v>0</v>
      </c>
    </row>
    <row r="161" s="2" customFormat="1" ht="16.5" customHeight="1">
      <c r="A161" s="38"/>
      <c r="B161" s="39"/>
      <c r="C161" s="218" t="s">
        <v>256</v>
      </c>
      <c r="D161" s="218" t="s">
        <v>161</v>
      </c>
      <c r="E161" s="219" t="s">
        <v>980</v>
      </c>
      <c r="F161" s="220" t="s">
        <v>981</v>
      </c>
      <c r="G161" s="221" t="s">
        <v>250</v>
      </c>
      <c r="H161" s="222">
        <v>700</v>
      </c>
      <c r="I161" s="223"/>
      <c r="J161" s="224">
        <f>ROUND(I161*H161,2)</f>
        <v>0</v>
      </c>
      <c r="K161" s="220" t="s">
        <v>1</v>
      </c>
      <c r="L161" s="44"/>
      <c r="M161" s="225" t="s">
        <v>1</v>
      </c>
      <c r="N161" s="226" t="s">
        <v>41</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234</v>
      </c>
      <c r="AT161" s="229" t="s">
        <v>161</v>
      </c>
      <c r="AU161" s="229" t="s">
        <v>86</v>
      </c>
      <c r="AY161" s="17" t="s">
        <v>159</v>
      </c>
      <c r="BE161" s="230">
        <f>IF(N161="základní",J161,0)</f>
        <v>0</v>
      </c>
      <c r="BF161" s="230">
        <f>IF(N161="snížená",J161,0)</f>
        <v>0</v>
      </c>
      <c r="BG161" s="230">
        <f>IF(N161="zákl. přenesená",J161,0)</f>
        <v>0</v>
      </c>
      <c r="BH161" s="230">
        <f>IF(N161="sníž. přenesená",J161,0)</f>
        <v>0</v>
      </c>
      <c r="BI161" s="230">
        <f>IF(N161="nulová",J161,0)</f>
        <v>0</v>
      </c>
      <c r="BJ161" s="17" t="s">
        <v>84</v>
      </c>
      <c r="BK161" s="230">
        <f>ROUND(I161*H161,2)</f>
        <v>0</v>
      </c>
      <c r="BL161" s="17" t="s">
        <v>234</v>
      </c>
      <c r="BM161" s="229" t="s">
        <v>457</v>
      </c>
    </row>
    <row r="162" s="2" customFormat="1" ht="16.5" customHeight="1">
      <c r="A162" s="38"/>
      <c r="B162" s="39"/>
      <c r="C162" s="218" t="s">
        <v>309</v>
      </c>
      <c r="D162" s="218" t="s">
        <v>161</v>
      </c>
      <c r="E162" s="219" t="s">
        <v>982</v>
      </c>
      <c r="F162" s="220" t="s">
        <v>983</v>
      </c>
      <c r="G162" s="221" t="s">
        <v>250</v>
      </c>
      <c r="H162" s="222">
        <v>400</v>
      </c>
      <c r="I162" s="223"/>
      <c r="J162" s="224">
        <f>ROUND(I162*H162,2)</f>
        <v>0</v>
      </c>
      <c r="K162" s="220" t="s">
        <v>1</v>
      </c>
      <c r="L162" s="44"/>
      <c r="M162" s="225" t="s">
        <v>1</v>
      </c>
      <c r="N162" s="226" t="s">
        <v>41</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234</v>
      </c>
      <c r="AT162" s="229" t="s">
        <v>161</v>
      </c>
      <c r="AU162" s="229" t="s">
        <v>86</v>
      </c>
      <c r="AY162" s="17" t="s">
        <v>159</v>
      </c>
      <c r="BE162" s="230">
        <f>IF(N162="základní",J162,0)</f>
        <v>0</v>
      </c>
      <c r="BF162" s="230">
        <f>IF(N162="snížená",J162,0)</f>
        <v>0</v>
      </c>
      <c r="BG162" s="230">
        <f>IF(N162="zákl. přenesená",J162,0)</f>
        <v>0</v>
      </c>
      <c r="BH162" s="230">
        <f>IF(N162="sníž. přenesená",J162,0)</f>
        <v>0</v>
      </c>
      <c r="BI162" s="230">
        <f>IF(N162="nulová",J162,0)</f>
        <v>0</v>
      </c>
      <c r="BJ162" s="17" t="s">
        <v>84</v>
      </c>
      <c r="BK162" s="230">
        <f>ROUND(I162*H162,2)</f>
        <v>0</v>
      </c>
      <c r="BL162" s="17" t="s">
        <v>234</v>
      </c>
      <c r="BM162" s="229" t="s">
        <v>466</v>
      </c>
    </row>
    <row r="163" s="2" customFormat="1" ht="16.5" customHeight="1">
      <c r="A163" s="38"/>
      <c r="B163" s="39"/>
      <c r="C163" s="218" t="s">
        <v>313</v>
      </c>
      <c r="D163" s="218" t="s">
        <v>161</v>
      </c>
      <c r="E163" s="219" t="s">
        <v>984</v>
      </c>
      <c r="F163" s="220" t="s">
        <v>985</v>
      </c>
      <c r="G163" s="221" t="s">
        <v>250</v>
      </c>
      <c r="H163" s="222">
        <v>80</v>
      </c>
      <c r="I163" s="223"/>
      <c r="J163" s="224">
        <f>ROUND(I163*H163,2)</f>
        <v>0</v>
      </c>
      <c r="K163" s="220" t="s">
        <v>1</v>
      </c>
      <c r="L163" s="44"/>
      <c r="M163" s="225" t="s">
        <v>1</v>
      </c>
      <c r="N163" s="226" t="s">
        <v>41</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234</v>
      </c>
      <c r="AT163" s="229" t="s">
        <v>161</v>
      </c>
      <c r="AU163" s="229" t="s">
        <v>86</v>
      </c>
      <c r="AY163" s="17" t="s">
        <v>159</v>
      </c>
      <c r="BE163" s="230">
        <f>IF(N163="základní",J163,0)</f>
        <v>0</v>
      </c>
      <c r="BF163" s="230">
        <f>IF(N163="snížená",J163,0)</f>
        <v>0</v>
      </c>
      <c r="BG163" s="230">
        <f>IF(N163="zákl. přenesená",J163,0)</f>
        <v>0</v>
      </c>
      <c r="BH163" s="230">
        <f>IF(N163="sníž. přenesená",J163,0)</f>
        <v>0</v>
      </c>
      <c r="BI163" s="230">
        <f>IF(N163="nulová",J163,0)</f>
        <v>0</v>
      </c>
      <c r="BJ163" s="17" t="s">
        <v>84</v>
      </c>
      <c r="BK163" s="230">
        <f>ROUND(I163*H163,2)</f>
        <v>0</v>
      </c>
      <c r="BL163" s="17" t="s">
        <v>234</v>
      </c>
      <c r="BM163" s="229" t="s">
        <v>475</v>
      </c>
    </row>
    <row r="164" s="2" customFormat="1" ht="16.5" customHeight="1">
      <c r="A164" s="38"/>
      <c r="B164" s="39"/>
      <c r="C164" s="218" t="s">
        <v>317</v>
      </c>
      <c r="D164" s="218" t="s">
        <v>161</v>
      </c>
      <c r="E164" s="219" t="s">
        <v>986</v>
      </c>
      <c r="F164" s="220" t="s">
        <v>987</v>
      </c>
      <c r="G164" s="221" t="s">
        <v>250</v>
      </c>
      <c r="H164" s="222">
        <v>25</v>
      </c>
      <c r="I164" s="223"/>
      <c r="J164" s="224">
        <f>ROUND(I164*H164,2)</f>
        <v>0</v>
      </c>
      <c r="K164" s="220" t="s">
        <v>1</v>
      </c>
      <c r="L164" s="44"/>
      <c r="M164" s="225" t="s">
        <v>1</v>
      </c>
      <c r="N164" s="226" t="s">
        <v>41</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234</v>
      </c>
      <c r="AT164" s="229" t="s">
        <v>161</v>
      </c>
      <c r="AU164" s="229" t="s">
        <v>86</v>
      </c>
      <c r="AY164" s="17" t="s">
        <v>159</v>
      </c>
      <c r="BE164" s="230">
        <f>IF(N164="základní",J164,0)</f>
        <v>0</v>
      </c>
      <c r="BF164" s="230">
        <f>IF(N164="snížená",J164,0)</f>
        <v>0</v>
      </c>
      <c r="BG164" s="230">
        <f>IF(N164="zákl. přenesená",J164,0)</f>
        <v>0</v>
      </c>
      <c r="BH164" s="230">
        <f>IF(N164="sníž. přenesená",J164,0)</f>
        <v>0</v>
      </c>
      <c r="BI164" s="230">
        <f>IF(N164="nulová",J164,0)</f>
        <v>0</v>
      </c>
      <c r="BJ164" s="17" t="s">
        <v>84</v>
      </c>
      <c r="BK164" s="230">
        <f>ROUND(I164*H164,2)</f>
        <v>0</v>
      </c>
      <c r="BL164" s="17" t="s">
        <v>234</v>
      </c>
      <c r="BM164" s="229" t="s">
        <v>483</v>
      </c>
    </row>
    <row r="165" s="2" customFormat="1" ht="16.5" customHeight="1">
      <c r="A165" s="38"/>
      <c r="B165" s="39"/>
      <c r="C165" s="218" t="s">
        <v>324</v>
      </c>
      <c r="D165" s="218" t="s">
        <v>161</v>
      </c>
      <c r="E165" s="219" t="s">
        <v>988</v>
      </c>
      <c r="F165" s="220" t="s">
        <v>989</v>
      </c>
      <c r="G165" s="221" t="s">
        <v>250</v>
      </c>
      <c r="H165" s="222">
        <v>5</v>
      </c>
      <c r="I165" s="223"/>
      <c r="J165" s="224">
        <f>ROUND(I165*H165,2)</f>
        <v>0</v>
      </c>
      <c r="K165" s="220" t="s">
        <v>1</v>
      </c>
      <c r="L165" s="44"/>
      <c r="M165" s="225" t="s">
        <v>1</v>
      </c>
      <c r="N165" s="226" t="s">
        <v>41</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234</v>
      </c>
      <c r="AT165" s="229" t="s">
        <v>161</v>
      </c>
      <c r="AU165" s="229" t="s">
        <v>86</v>
      </c>
      <c r="AY165" s="17" t="s">
        <v>159</v>
      </c>
      <c r="BE165" s="230">
        <f>IF(N165="základní",J165,0)</f>
        <v>0</v>
      </c>
      <c r="BF165" s="230">
        <f>IF(N165="snížená",J165,0)</f>
        <v>0</v>
      </c>
      <c r="BG165" s="230">
        <f>IF(N165="zákl. přenesená",J165,0)</f>
        <v>0</v>
      </c>
      <c r="BH165" s="230">
        <f>IF(N165="sníž. přenesená",J165,0)</f>
        <v>0</v>
      </c>
      <c r="BI165" s="230">
        <f>IF(N165="nulová",J165,0)</f>
        <v>0</v>
      </c>
      <c r="BJ165" s="17" t="s">
        <v>84</v>
      </c>
      <c r="BK165" s="230">
        <f>ROUND(I165*H165,2)</f>
        <v>0</v>
      </c>
      <c r="BL165" s="17" t="s">
        <v>234</v>
      </c>
      <c r="BM165" s="229" t="s">
        <v>492</v>
      </c>
    </row>
    <row r="166" s="2" customFormat="1" ht="16.5" customHeight="1">
      <c r="A166" s="38"/>
      <c r="B166" s="39"/>
      <c r="C166" s="218" t="s">
        <v>329</v>
      </c>
      <c r="D166" s="218" t="s">
        <v>161</v>
      </c>
      <c r="E166" s="219" t="s">
        <v>990</v>
      </c>
      <c r="F166" s="220" t="s">
        <v>991</v>
      </c>
      <c r="G166" s="221" t="s">
        <v>250</v>
      </c>
      <c r="H166" s="222">
        <v>50</v>
      </c>
      <c r="I166" s="223"/>
      <c r="J166" s="224">
        <f>ROUND(I166*H166,2)</f>
        <v>0</v>
      </c>
      <c r="K166" s="220" t="s">
        <v>1</v>
      </c>
      <c r="L166" s="44"/>
      <c r="M166" s="225" t="s">
        <v>1</v>
      </c>
      <c r="N166" s="226" t="s">
        <v>41</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234</v>
      </c>
      <c r="AT166" s="229" t="s">
        <v>161</v>
      </c>
      <c r="AU166" s="229" t="s">
        <v>86</v>
      </c>
      <c r="AY166" s="17" t="s">
        <v>159</v>
      </c>
      <c r="BE166" s="230">
        <f>IF(N166="základní",J166,0)</f>
        <v>0</v>
      </c>
      <c r="BF166" s="230">
        <f>IF(N166="snížená",J166,0)</f>
        <v>0</v>
      </c>
      <c r="BG166" s="230">
        <f>IF(N166="zákl. přenesená",J166,0)</f>
        <v>0</v>
      </c>
      <c r="BH166" s="230">
        <f>IF(N166="sníž. přenesená",J166,0)</f>
        <v>0</v>
      </c>
      <c r="BI166" s="230">
        <f>IF(N166="nulová",J166,0)</f>
        <v>0</v>
      </c>
      <c r="BJ166" s="17" t="s">
        <v>84</v>
      </c>
      <c r="BK166" s="230">
        <f>ROUND(I166*H166,2)</f>
        <v>0</v>
      </c>
      <c r="BL166" s="17" t="s">
        <v>234</v>
      </c>
      <c r="BM166" s="229" t="s">
        <v>992</v>
      </c>
    </row>
    <row r="167" s="2" customFormat="1" ht="16.5" customHeight="1">
      <c r="A167" s="38"/>
      <c r="B167" s="39"/>
      <c r="C167" s="218" t="s">
        <v>335</v>
      </c>
      <c r="D167" s="218" t="s">
        <v>161</v>
      </c>
      <c r="E167" s="219" t="s">
        <v>993</v>
      </c>
      <c r="F167" s="220" t="s">
        <v>994</v>
      </c>
      <c r="G167" s="221" t="s">
        <v>250</v>
      </c>
      <c r="H167" s="222">
        <v>10</v>
      </c>
      <c r="I167" s="223"/>
      <c r="J167" s="224">
        <f>ROUND(I167*H167,2)</f>
        <v>0</v>
      </c>
      <c r="K167" s="220" t="s">
        <v>1</v>
      </c>
      <c r="L167" s="44"/>
      <c r="M167" s="225" t="s">
        <v>1</v>
      </c>
      <c r="N167" s="226" t="s">
        <v>41</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234</v>
      </c>
      <c r="AT167" s="229" t="s">
        <v>161</v>
      </c>
      <c r="AU167" s="229" t="s">
        <v>86</v>
      </c>
      <c r="AY167" s="17" t="s">
        <v>159</v>
      </c>
      <c r="BE167" s="230">
        <f>IF(N167="základní",J167,0)</f>
        <v>0</v>
      </c>
      <c r="BF167" s="230">
        <f>IF(N167="snížená",J167,0)</f>
        <v>0</v>
      </c>
      <c r="BG167" s="230">
        <f>IF(N167="zákl. přenesená",J167,0)</f>
        <v>0</v>
      </c>
      <c r="BH167" s="230">
        <f>IF(N167="sníž. přenesená",J167,0)</f>
        <v>0</v>
      </c>
      <c r="BI167" s="230">
        <f>IF(N167="nulová",J167,0)</f>
        <v>0</v>
      </c>
      <c r="BJ167" s="17" t="s">
        <v>84</v>
      </c>
      <c r="BK167" s="230">
        <f>ROUND(I167*H167,2)</f>
        <v>0</v>
      </c>
      <c r="BL167" s="17" t="s">
        <v>234</v>
      </c>
      <c r="BM167" s="229" t="s">
        <v>995</v>
      </c>
    </row>
    <row r="168" s="2" customFormat="1" ht="16.5" customHeight="1">
      <c r="A168" s="38"/>
      <c r="B168" s="39"/>
      <c r="C168" s="218" t="s">
        <v>340</v>
      </c>
      <c r="D168" s="218" t="s">
        <v>161</v>
      </c>
      <c r="E168" s="219" t="s">
        <v>996</v>
      </c>
      <c r="F168" s="220" t="s">
        <v>997</v>
      </c>
      <c r="G168" s="221" t="s">
        <v>250</v>
      </c>
      <c r="H168" s="222">
        <v>25</v>
      </c>
      <c r="I168" s="223"/>
      <c r="J168" s="224">
        <f>ROUND(I168*H168,2)</f>
        <v>0</v>
      </c>
      <c r="K168" s="220" t="s">
        <v>1</v>
      </c>
      <c r="L168" s="44"/>
      <c r="M168" s="225" t="s">
        <v>1</v>
      </c>
      <c r="N168" s="226" t="s">
        <v>41</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234</v>
      </c>
      <c r="AT168" s="229" t="s">
        <v>161</v>
      </c>
      <c r="AU168" s="229" t="s">
        <v>86</v>
      </c>
      <c r="AY168" s="17" t="s">
        <v>159</v>
      </c>
      <c r="BE168" s="230">
        <f>IF(N168="základní",J168,0)</f>
        <v>0</v>
      </c>
      <c r="BF168" s="230">
        <f>IF(N168="snížená",J168,0)</f>
        <v>0</v>
      </c>
      <c r="BG168" s="230">
        <f>IF(N168="zákl. přenesená",J168,0)</f>
        <v>0</v>
      </c>
      <c r="BH168" s="230">
        <f>IF(N168="sníž. přenesená",J168,0)</f>
        <v>0</v>
      </c>
      <c r="BI168" s="230">
        <f>IF(N168="nulová",J168,0)</f>
        <v>0</v>
      </c>
      <c r="BJ168" s="17" t="s">
        <v>84</v>
      </c>
      <c r="BK168" s="230">
        <f>ROUND(I168*H168,2)</f>
        <v>0</v>
      </c>
      <c r="BL168" s="17" t="s">
        <v>234</v>
      </c>
      <c r="BM168" s="229" t="s">
        <v>500</v>
      </c>
    </row>
    <row r="169" s="2" customFormat="1" ht="16.5" customHeight="1">
      <c r="A169" s="38"/>
      <c r="B169" s="39"/>
      <c r="C169" s="218" t="s">
        <v>344</v>
      </c>
      <c r="D169" s="218" t="s">
        <v>161</v>
      </c>
      <c r="E169" s="219" t="s">
        <v>998</v>
      </c>
      <c r="F169" s="220" t="s">
        <v>999</v>
      </c>
      <c r="G169" s="221" t="s">
        <v>250</v>
      </c>
      <c r="H169" s="222">
        <v>220</v>
      </c>
      <c r="I169" s="223"/>
      <c r="J169" s="224">
        <f>ROUND(I169*H169,2)</f>
        <v>0</v>
      </c>
      <c r="K169" s="220" t="s">
        <v>1</v>
      </c>
      <c r="L169" s="44"/>
      <c r="M169" s="225" t="s">
        <v>1</v>
      </c>
      <c r="N169" s="226" t="s">
        <v>41</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234</v>
      </c>
      <c r="AT169" s="229" t="s">
        <v>161</v>
      </c>
      <c r="AU169" s="229" t="s">
        <v>86</v>
      </c>
      <c r="AY169" s="17" t="s">
        <v>159</v>
      </c>
      <c r="BE169" s="230">
        <f>IF(N169="základní",J169,0)</f>
        <v>0</v>
      </c>
      <c r="BF169" s="230">
        <f>IF(N169="snížená",J169,0)</f>
        <v>0</v>
      </c>
      <c r="BG169" s="230">
        <f>IF(N169="zákl. přenesená",J169,0)</f>
        <v>0</v>
      </c>
      <c r="BH169" s="230">
        <f>IF(N169="sníž. přenesená",J169,0)</f>
        <v>0</v>
      </c>
      <c r="BI169" s="230">
        <f>IF(N169="nulová",J169,0)</f>
        <v>0</v>
      </c>
      <c r="BJ169" s="17" t="s">
        <v>84</v>
      </c>
      <c r="BK169" s="230">
        <f>ROUND(I169*H169,2)</f>
        <v>0</v>
      </c>
      <c r="BL169" s="17" t="s">
        <v>234</v>
      </c>
      <c r="BM169" s="229" t="s">
        <v>1000</v>
      </c>
    </row>
    <row r="170" s="2" customFormat="1" ht="16.5" customHeight="1">
      <c r="A170" s="38"/>
      <c r="B170" s="39"/>
      <c r="C170" s="218" t="s">
        <v>348</v>
      </c>
      <c r="D170" s="218" t="s">
        <v>161</v>
      </c>
      <c r="E170" s="219" t="s">
        <v>1001</v>
      </c>
      <c r="F170" s="220" t="s">
        <v>1002</v>
      </c>
      <c r="G170" s="221" t="s">
        <v>250</v>
      </c>
      <c r="H170" s="222">
        <v>30</v>
      </c>
      <c r="I170" s="223"/>
      <c r="J170" s="224">
        <f>ROUND(I170*H170,2)</f>
        <v>0</v>
      </c>
      <c r="K170" s="220" t="s">
        <v>1</v>
      </c>
      <c r="L170" s="44"/>
      <c r="M170" s="225" t="s">
        <v>1</v>
      </c>
      <c r="N170" s="226" t="s">
        <v>41</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234</v>
      </c>
      <c r="AT170" s="229" t="s">
        <v>161</v>
      </c>
      <c r="AU170" s="229" t="s">
        <v>86</v>
      </c>
      <c r="AY170" s="17" t="s">
        <v>159</v>
      </c>
      <c r="BE170" s="230">
        <f>IF(N170="základní",J170,0)</f>
        <v>0</v>
      </c>
      <c r="BF170" s="230">
        <f>IF(N170="snížená",J170,0)</f>
        <v>0</v>
      </c>
      <c r="BG170" s="230">
        <f>IF(N170="zákl. přenesená",J170,0)</f>
        <v>0</v>
      </c>
      <c r="BH170" s="230">
        <f>IF(N170="sníž. přenesená",J170,0)</f>
        <v>0</v>
      </c>
      <c r="BI170" s="230">
        <f>IF(N170="nulová",J170,0)</f>
        <v>0</v>
      </c>
      <c r="BJ170" s="17" t="s">
        <v>84</v>
      </c>
      <c r="BK170" s="230">
        <f>ROUND(I170*H170,2)</f>
        <v>0</v>
      </c>
      <c r="BL170" s="17" t="s">
        <v>234</v>
      </c>
      <c r="BM170" s="229" t="s">
        <v>1003</v>
      </c>
    </row>
    <row r="171" s="2" customFormat="1" ht="16.5" customHeight="1">
      <c r="A171" s="38"/>
      <c r="B171" s="39"/>
      <c r="C171" s="218" t="s">
        <v>352</v>
      </c>
      <c r="D171" s="218" t="s">
        <v>161</v>
      </c>
      <c r="E171" s="219" t="s">
        <v>1004</v>
      </c>
      <c r="F171" s="220" t="s">
        <v>1005</v>
      </c>
      <c r="G171" s="221" t="s">
        <v>250</v>
      </c>
      <c r="H171" s="222">
        <v>110</v>
      </c>
      <c r="I171" s="223"/>
      <c r="J171" s="224">
        <f>ROUND(I171*H171,2)</f>
        <v>0</v>
      </c>
      <c r="K171" s="220" t="s">
        <v>1</v>
      </c>
      <c r="L171" s="44"/>
      <c r="M171" s="225" t="s">
        <v>1</v>
      </c>
      <c r="N171" s="226" t="s">
        <v>41</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234</v>
      </c>
      <c r="AT171" s="229" t="s">
        <v>161</v>
      </c>
      <c r="AU171" s="229" t="s">
        <v>86</v>
      </c>
      <c r="AY171" s="17" t="s">
        <v>159</v>
      </c>
      <c r="BE171" s="230">
        <f>IF(N171="základní",J171,0)</f>
        <v>0</v>
      </c>
      <c r="BF171" s="230">
        <f>IF(N171="snížená",J171,0)</f>
        <v>0</v>
      </c>
      <c r="BG171" s="230">
        <f>IF(N171="zákl. přenesená",J171,0)</f>
        <v>0</v>
      </c>
      <c r="BH171" s="230">
        <f>IF(N171="sníž. přenesená",J171,0)</f>
        <v>0</v>
      </c>
      <c r="BI171" s="230">
        <f>IF(N171="nulová",J171,0)</f>
        <v>0</v>
      </c>
      <c r="BJ171" s="17" t="s">
        <v>84</v>
      </c>
      <c r="BK171" s="230">
        <f>ROUND(I171*H171,2)</f>
        <v>0</v>
      </c>
      <c r="BL171" s="17" t="s">
        <v>234</v>
      </c>
      <c r="BM171" s="229" t="s">
        <v>1006</v>
      </c>
    </row>
    <row r="172" s="2" customFormat="1" ht="16.5" customHeight="1">
      <c r="A172" s="38"/>
      <c r="B172" s="39"/>
      <c r="C172" s="218" t="s">
        <v>356</v>
      </c>
      <c r="D172" s="218" t="s">
        <v>161</v>
      </c>
      <c r="E172" s="219" t="s">
        <v>1007</v>
      </c>
      <c r="F172" s="220" t="s">
        <v>1008</v>
      </c>
      <c r="G172" s="221" t="s">
        <v>891</v>
      </c>
      <c r="H172" s="222">
        <v>55</v>
      </c>
      <c r="I172" s="223"/>
      <c r="J172" s="224">
        <f>ROUND(I172*H172,2)</f>
        <v>0</v>
      </c>
      <c r="K172" s="220" t="s">
        <v>1</v>
      </c>
      <c r="L172" s="44"/>
      <c r="M172" s="225" t="s">
        <v>1</v>
      </c>
      <c r="N172" s="226" t="s">
        <v>41</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234</v>
      </c>
      <c r="AT172" s="229" t="s">
        <v>161</v>
      </c>
      <c r="AU172" s="229" t="s">
        <v>86</v>
      </c>
      <c r="AY172" s="17" t="s">
        <v>159</v>
      </c>
      <c r="BE172" s="230">
        <f>IF(N172="základní",J172,0)</f>
        <v>0</v>
      </c>
      <c r="BF172" s="230">
        <f>IF(N172="snížená",J172,0)</f>
        <v>0</v>
      </c>
      <c r="BG172" s="230">
        <f>IF(N172="zákl. přenesená",J172,0)</f>
        <v>0</v>
      </c>
      <c r="BH172" s="230">
        <f>IF(N172="sníž. přenesená",J172,0)</f>
        <v>0</v>
      </c>
      <c r="BI172" s="230">
        <f>IF(N172="nulová",J172,0)</f>
        <v>0</v>
      </c>
      <c r="BJ172" s="17" t="s">
        <v>84</v>
      </c>
      <c r="BK172" s="230">
        <f>ROUND(I172*H172,2)</f>
        <v>0</v>
      </c>
      <c r="BL172" s="17" t="s">
        <v>234</v>
      </c>
      <c r="BM172" s="229" t="s">
        <v>1009</v>
      </c>
    </row>
    <row r="173" s="2" customFormat="1" ht="16.5" customHeight="1">
      <c r="A173" s="38"/>
      <c r="B173" s="39"/>
      <c r="C173" s="218" t="s">
        <v>364</v>
      </c>
      <c r="D173" s="218" t="s">
        <v>161</v>
      </c>
      <c r="E173" s="219" t="s">
        <v>1010</v>
      </c>
      <c r="F173" s="220" t="s">
        <v>1011</v>
      </c>
      <c r="G173" s="221" t="s">
        <v>250</v>
      </c>
      <c r="H173" s="222">
        <v>70</v>
      </c>
      <c r="I173" s="223"/>
      <c r="J173" s="224">
        <f>ROUND(I173*H173,2)</f>
        <v>0</v>
      </c>
      <c r="K173" s="220" t="s">
        <v>1</v>
      </c>
      <c r="L173" s="44"/>
      <c r="M173" s="225" t="s">
        <v>1</v>
      </c>
      <c r="N173" s="226" t="s">
        <v>41</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234</v>
      </c>
      <c r="AT173" s="229" t="s">
        <v>161</v>
      </c>
      <c r="AU173" s="229" t="s">
        <v>86</v>
      </c>
      <c r="AY173" s="17" t="s">
        <v>159</v>
      </c>
      <c r="BE173" s="230">
        <f>IF(N173="základní",J173,0)</f>
        <v>0</v>
      </c>
      <c r="BF173" s="230">
        <f>IF(N173="snížená",J173,0)</f>
        <v>0</v>
      </c>
      <c r="BG173" s="230">
        <f>IF(N173="zákl. přenesená",J173,0)</f>
        <v>0</v>
      </c>
      <c r="BH173" s="230">
        <f>IF(N173="sníž. přenesená",J173,0)</f>
        <v>0</v>
      </c>
      <c r="BI173" s="230">
        <f>IF(N173="nulová",J173,0)</f>
        <v>0</v>
      </c>
      <c r="BJ173" s="17" t="s">
        <v>84</v>
      </c>
      <c r="BK173" s="230">
        <f>ROUND(I173*H173,2)</f>
        <v>0</v>
      </c>
      <c r="BL173" s="17" t="s">
        <v>234</v>
      </c>
      <c r="BM173" s="229" t="s">
        <v>1012</v>
      </c>
    </row>
    <row r="174" s="12" customFormat="1" ht="22.8" customHeight="1">
      <c r="A174" s="12"/>
      <c r="B174" s="202"/>
      <c r="C174" s="203"/>
      <c r="D174" s="204" t="s">
        <v>75</v>
      </c>
      <c r="E174" s="216" t="s">
        <v>1013</v>
      </c>
      <c r="F174" s="216" t="s">
        <v>1014</v>
      </c>
      <c r="G174" s="203"/>
      <c r="H174" s="203"/>
      <c r="I174" s="206"/>
      <c r="J174" s="217">
        <f>BK174</f>
        <v>0</v>
      </c>
      <c r="K174" s="203"/>
      <c r="L174" s="208"/>
      <c r="M174" s="209"/>
      <c r="N174" s="210"/>
      <c r="O174" s="210"/>
      <c r="P174" s="211">
        <f>SUM(P175:P176)</f>
        <v>0</v>
      </c>
      <c r="Q174" s="210"/>
      <c r="R174" s="211">
        <f>SUM(R175:R176)</f>
        <v>0</v>
      </c>
      <c r="S174" s="210"/>
      <c r="T174" s="212">
        <f>SUM(T175:T176)</f>
        <v>0</v>
      </c>
      <c r="U174" s="12"/>
      <c r="V174" s="12"/>
      <c r="W174" s="12"/>
      <c r="X174" s="12"/>
      <c r="Y174" s="12"/>
      <c r="Z174" s="12"/>
      <c r="AA174" s="12"/>
      <c r="AB174" s="12"/>
      <c r="AC174" s="12"/>
      <c r="AD174" s="12"/>
      <c r="AE174" s="12"/>
      <c r="AR174" s="213" t="s">
        <v>84</v>
      </c>
      <c r="AT174" s="214" t="s">
        <v>75</v>
      </c>
      <c r="AU174" s="214" t="s">
        <v>84</v>
      </c>
      <c r="AY174" s="213" t="s">
        <v>159</v>
      </c>
      <c r="BK174" s="215">
        <f>SUM(BK175:BK176)</f>
        <v>0</v>
      </c>
    </row>
    <row r="175" s="2" customFormat="1" ht="16.5" customHeight="1">
      <c r="A175" s="38"/>
      <c r="B175" s="39"/>
      <c r="C175" s="218" t="s">
        <v>368</v>
      </c>
      <c r="D175" s="218" t="s">
        <v>161</v>
      </c>
      <c r="E175" s="219" t="s">
        <v>1015</v>
      </c>
      <c r="F175" s="220" t="s">
        <v>1016</v>
      </c>
      <c r="G175" s="221" t="s">
        <v>735</v>
      </c>
      <c r="H175" s="222">
        <v>1</v>
      </c>
      <c r="I175" s="223"/>
      <c r="J175" s="224">
        <f>ROUND(I175*H175,2)</f>
        <v>0</v>
      </c>
      <c r="K175" s="220" t="s">
        <v>1</v>
      </c>
      <c r="L175" s="44"/>
      <c r="M175" s="225" t="s">
        <v>1</v>
      </c>
      <c r="N175" s="226" t="s">
        <v>41</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234</v>
      </c>
      <c r="AT175" s="229" t="s">
        <v>161</v>
      </c>
      <c r="AU175" s="229" t="s">
        <v>86</v>
      </c>
      <c r="AY175" s="17" t="s">
        <v>159</v>
      </c>
      <c r="BE175" s="230">
        <f>IF(N175="základní",J175,0)</f>
        <v>0</v>
      </c>
      <c r="BF175" s="230">
        <f>IF(N175="snížená",J175,0)</f>
        <v>0</v>
      </c>
      <c r="BG175" s="230">
        <f>IF(N175="zákl. přenesená",J175,0)</f>
        <v>0</v>
      </c>
      <c r="BH175" s="230">
        <f>IF(N175="sníž. přenesená",J175,0)</f>
        <v>0</v>
      </c>
      <c r="BI175" s="230">
        <f>IF(N175="nulová",J175,0)</f>
        <v>0</v>
      </c>
      <c r="BJ175" s="17" t="s">
        <v>84</v>
      </c>
      <c r="BK175" s="230">
        <f>ROUND(I175*H175,2)</f>
        <v>0</v>
      </c>
      <c r="BL175" s="17" t="s">
        <v>234</v>
      </c>
      <c r="BM175" s="229" t="s">
        <v>1017</v>
      </c>
    </row>
    <row r="176" s="2" customFormat="1">
      <c r="A176" s="38"/>
      <c r="B176" s="39"/>
      <c r="C176" s="40"/>
      <c r="D176" s="233" t="s">
        <v>219</v>
      </c>
      <c r="E176" s="40"/>
      <c r="F176" s="254" t="s">
        <v>1018</v>
      </c>
      <c r="G176" s="40"/>
      <c r="H176" s="40"/>
      <c r="I176" s="255"/>
      <c r="J176" s="40"/>
      <c r="K176" s="40"/>
      <c r="L176" s="44"/>
      <c r="M176" s="283"/>
      <c r="N176" s="284"/>
      <c r="O176" s="280"/>
      <c r="P176" s="280"/>
      <c r="Q176" s="280"/>
      <c r="R176" s="280"/>
      <c r="S176" s="280"/>
      <c r="T176" s="285"/>
      <c r="U176" s="38"/>
      <c r="V176" s="38"/>
      <c r="W176" s="38"/>
      <c r="X176" s="38"/>
      <c r="Y176" s="38"/>
      <c r="Z176" s="38"/>
      <c r="AA176" s="38"/>
      <c r="AB176" s="38"/>
      <c r="AC176" s="38"/>
      <c r="AD176" s="38"/>
      <c r="AE176" s="38"/>
      <c r="AT176" s="17" t="s">
        <v>219</v>
      </c>
      <c r="AU176" s="17" t="s">
        <v>86</v>
      </c>
    </row>
    <row r="177" s="2" customFormat="1" ht="6.96" customHeight="1">
      <c r="A177" s="38"/>
      <c r="B177" s="66"/>
      <c r="C177" s="67"/>
      <c r="D177" s="67"/>
      <c r="E177" s="67"/>
      <c r="F177" s="67"/>
      <c r="G177" s="67"/>
      <c r="H177" s="67"/>
      <c r="I177" s="67"/>
      <c r="J177" s="67"/>
      <c r="K177" s="67"/>
      <c r="L177" s="44"/>
      <c r="M177" s="38"/>
      <c r="O177" s="38"/>
      <c r="P177" s="38"/>
      <c r="Q177" s="38"/>
      <c r="R177" s="38"/>
      <c r="S177" s="38"/>
      <c r="T177" s="38"/>
      <c r="U177" s="38"/>
      <c r="V177" s="38"/>
      <c r="W177" s="38"/>
      <c r="X177" s="38"/>
      <c r="Y177" s="38"/>
      <c r="Z177" s="38"/>
      <c r="AA177" s="38"/>
      <c r="AB177" s="38"/>
      <c r="AC177" s="38"/>
      <c r="AD177" s="38"/>
      <c r="AE177" s="38"/>
    </row>
  </sheetData>
  <sheetProtection sheet="1" autoFilter="0" formatColumns="0" formatRows="0" objects="1" scenarios="1" spinCount="100000" saltValue="2j+1nXysK39PHY9LXkimfA/yBzhKcEihAmu5lfqpxqQ0smeuUPL7a9FFk0N6I01G4Pv1iMV90apUaO3TQbh61w==" hashValue="aLstwoikTnCdgFcgDJKdCZqAoT+fkBZzzikOy0pQvdup/HpbNW0+SVJSJCu/ctBHWPDWYofdumuKSLxBGCotnQ==" algorithmName="SHA-512" password="CC35"/>
  <autoFilter ref="C122:K176"/>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92</v>
      </c>
    </row>
    <row r="3" s="1" customFormat="1" ht="6.96" customHeight="1">
      <c r="B3" s="136"/>
      <c r="C3" s="137"/>
      <c r="D3" s="137"/>
      <c r="E3" s="137"/>
      <c r="F3" s="137"/>
      <c r="G3" s="137"/>
      <c r="H3" s="137"/>
      <c r="I3" s="137"/>
      <c r="J3" s="137"/>
      <c r="K3" s="137"/>
      <c r="L3" s="20"/>
      <c r="AT3" s="17" t="s">
        <v>86</v>
      </c>
    </row>
    <row r="4" s="1" customFormat="1" ht="24.96" customHeight="1">
      <c r="B4" s="20"/>
      <c r="D4" s="138" t="s">
        <v>114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Stavební úpravy objektu KTV ČZU v Praze</v>
      </c>
      <c r="F7" s="140"/>
      <c r="G7" s="140"/>
      <c r="H7" s="140"/>
      <c r="L7" s="20"/>
    </row>
    <row r="8" s="2" customFormat="1" ht="12" customHeight="1">
      <c r="A8" s="38"/>
      <c r="B8" s="44"/>
      <c r="C8" s="38"/>
      <c r="D8" s="140" t="s">
        <v>115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1019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7. 4. 2025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27</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ROUND(J122,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ROUND((SUM(BE122:BE151)),  2)</f>
        <v>0</v>
      </c>
      <c r="G33" s="38"/>
      <c r="H33" s="38"/>
      <c r="I33" s="155">
        <v>0.20999999999999999</v>
      </c>
      <c r="J33" s="154">
        <f>ROUND(((SUM(BE122:BE151))*I33),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ROUND((SUM(BF122:BF151)),  2)</f>
        <v>0</v>
      </c>
      <c r="G34" s="38"/>
      <c r="H34" s="38"/>
      <c r="I34" s="155">
        <v>0.12</v>
      </c>
      <c r="J34" s="154">
        <f>ROUND(((SUM(BF122:BF151))*I34),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ROUND((SUM(BG122:BG151)),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ROUND((SUM(BH122:BH151)),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ROUND((SUM(BI122:BI151)),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Stavební úpravy objektu KTV ČZU v Praze</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03 - Silnoproudá elektroinstalace - 2.etapa</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Kamýcká 1275,165 00 Praha - Suchdol</v>
      </c>
      <c r="G89" s="40"/>
      <c r="H89" s="40"/>
      <c r="I89" s="32" t="s">
        <v>22</v>
      </c>
      <c r="J89" s="79" t="str">
        <f>IF(J12="","",J12)</f>
        <v>7. 4. 2025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40.05" customHeight="1">
      <c r="A91" s="38"/>
      <c r="B91" s="39"/>
      <c r="C91" s="32" t="s">
        <v>24</v>
      </c>
      <c r="D91" s="40"/>
      <c r="E91" s="40"/>
      <c r="F91" s="27" t="str">
        <f>E15</f>
        <v>ČZU v Praze, Kamýcká 129, 165 00 Praha - Suchdol</v>
      </c>
      <c r="G91" s="40"/>
      <c r="H91" s="40"/>
      <c r="I91" s="32" t="s">
        <v>30</v>
      </c>
      <c r="J91" s="36" t="str">
        <f>E21</f>
        <v xml:space="preserve">Ing. Radek Bláha K Horoměřicům 1117, 160 00 Praha </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118</v>
      </c>
      <c r="D94" s="176"/>
      <c r="E94" s="176"/>
      <c r="F94" s="176"/>
      <c r="G94" s="176"/>
      <c r="H94" s="176"/>
      <c r="I94" s="176"/>
      <c r="J94" s="177" t="s">
        <v>119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120</v>
      </c>
      <c r="D96" s="40"/>
      <c r="E96" s="40"/>
      <c r="F96" s="40"/>
      <c r="G96" s="40"/>
      <c r="H96" s="40"/>
      <c r="I96" s="40"/>
      <c r="J96" s="110">
        <f>J122</f>
        <v>0</v>
      </c>
      <c r="K96" s="40"/>
      <c r="L96" s="63"/>
      <c r="S96" s="38"/>
      <c r="T96" s="38"/>
      <c r="U96" s="38"/>
      <c r="V96" s="38"/>
      <c r="W96" s="38"/>
      <c r="X96" s="38"/>
      <c r="Y96" s="38"/>
      <c r="Z96" s="38"/>
      <c r="AA96" s="38"/>
      <c r="AB96" s="38"/>
      <c r="AC96" s="38"/>
      <c r="AD96" s="38"/>
      <c r="AE96" s="38"/>
      <c r="AU96" s="17" t="s">
        <v>121</v>
      </c>
    </row>
    <row r="97" s="9" customFormat="1" ht="24.96" customHeight="1">
      <c r="A97" s="9"/>
      <c r="B97" s="179"/>
      <c r="C97" s="180"/>
      <c r="D97" s="181" t="s">
        <v>894</v>
      </c>
      <c r="E97" s="182"/>
      <c r="F97" s="182"/>
      <c r="G97" s="182"/>
      <c r="H97" s="182"/>
      <c r="I97" s="182"/>
      <c r="J97" s="183">
        <f>J123</f>
        <v>0</v>
      </c>
      <c r="K97" s="180"/>
      <c r="L97" s="184"/>
      <c r="S97" s="9"/>
      <c r="T97" s="9"/>
      <c r="U97" s="9"/>
      <c r="V97" s="9"/>
      <c r="W97" s="9"/>
      <c r="X97" s="9"/>
      <c r="Y97" s="9"/>
      <c r="Z97" s="9"/>
      <c r="AA97" s="9"/>
      <c r="AB97" s="9"/>
      <c r="AC97" s="9"/>
      <c r="AD97" s="9"/>
      <c r="AE97" s="9"/>
    </row>
    <row r="98" s="10" customFormat="1" ht="19.92" customHeight="1">
      <c r="A98" s="10"/>
      <c r="B98" s="185"/>
      <c r="C98" s="186"/>
      <c r="D98" s="187" t="s">
        <v>1020</v>
      </c>
      <c r="E98" s="188"/>
      <c r="F98" s="188"/>
      <c r="G98" s="188"/>
      <c r="H98" s="188"/>
      <c r="I98" s="188"/>
      <c r="J98" s="189">
        <f>J124</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897</v>
      </c>
      <c r="E99" s="188"/>
      <c r="F99" s="188"/>
      <c r="G99" s="188"/>
      <c r="H99" s="188"/>
      <c r="I99" s="188"/>
      <c r="J99" s="189">
        <f>J127</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898</v>
      </c>
      <c r="E100" s="188"/>
      <c r="F100" s="188"/>
      <c r="G100" s="188"/>
      <c r="H100" s="188"/>
      <c r="I100" s="188"/>
      <c r="J100" s="189">
        <f>J129</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899</v>
      </c>
      <c r="E101" s="188"/>
      <c r="F101" s="188"/>
      <c r="G101" s="188"/>
      <c r="H101" s="188"/>
      <c r="I101" s="188"/>
      <c r="J101" s="189">
        <f>J139</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900</v>
      </c>
      <c r="E102" s="188"/>
      <c r="F102" s="188"/>
      <c r="G102" s="188"/>
      <c r="H102" s="188"/>
      <c r="I102" s="188"/>
      <c r="J102" s="189">
        <f>J149</f>
        <v>0</v>
      </c>
      <c r="K102" s="186"/>
      <c r="L102" s="190"/>
      <c r="S102" s="10"/>
      <c r="T102" s="10"/>
      <c r="U102" s="10"/>
      <c r="V102" s="10"/>
      <c r="W102" s="10"/>
      <c r="X102" s="10"/>
      <c r="Y102" s="10"/>
      <c r="Z102" s="10"/>
      <c r="AA102" s="10"/>
      <c r="AB102" s="10"/>
      <c r="AC102" s="10"/>
      <c r="AD102" s="10"/>
      <c r="AE102" s="10"/>
    </row>
    <row r="103" s="2" customFormat="1" ht="21.84" customHeight="1">
      <c r="A103" s="38"/>
      <c r="B103" s="39"/>
      <c r="C103" s="40"/>
      <c r="D103" s="40"/>
      <c r="E103" s="40"/>
      <c r="F103" s="40"/>
      <c r="G103" s="40"/>
      <c r="H103" s="40"/>
      <c r="I103" s="40"/>
      <c r="J103" s="40"/>
      <c r="K103" s="40"/>
      <c r="L103" s="63"/>
      <c r="S103" s="38"/>
      <c r="T103" s="38"/>
      <c r="U103" s="38"/>
      <c r="V103" s="38"/>
      <c r="W103" s="38"/>
      <c r="X103" s="38"/>
      <c r="Y103" s="38"/>
      <c r="Z103" s="38"/>
      <c r="AA103" s="38"/>
      <c r="AB103" s="38"/>
      <c r="AC103" s="38"/>
      <c r="AD103" s="38"/>
      <c r="AE103" s="38"/>
    </row>
    <row r="104" s="2" customFormat="1" ht="6.96" customHeight="1">
      <c r="A104" s="38"/>
      <c r="B104" s="66"/>
      <c r="C104" s="67"/>
      <c r="D104" s="67"/>
      <c r="E104" s="67"/>
      <c r="F104" s="67"/>
      <c r="G104" s="67"/>
      <c r="H104" s="67"/>
      <c r="I104" s="67"/>
      <c r="J104" s="67"/>
      <c r="K104" s="67"/>
      <c r="L104" s="63"/>
      <c r="S104" s="38"/>
      <c r="T104" s="38"/>
      <c r="U104" s="38"/>
      <c r="V104" s="38"/>
      <c r="W104" s="38"/>
      <c r="X104" s="38"/>
      <c r="Y104" s="38"/>
      <c r="Z104" s="38"/>
      <c r="AA104" s="38"/>
      <c r="AB104" s="38"/>
      <c r="AC104" s="38"/>
      <c r="AD104" s="38"/>
      <c r="AE104" s="38"/>
    </row>
    <row r="108" s="2" customFormat="1" ht="6.96" customHeight="1">
      <c r="A108" s="38"/>
      <c r="B108" s="68"/>
      <c r="C108" s="69"/>
      <c r="D108" s="69"/>
      <c r="E108" s="69"/>
      <c r="F108" s="69"/>
      <c r="G108" s="69"/>
      <c r="H108" s="69"/>
      <c r="I108" s="69"/>
      <c r="J108" s="69"/>
      <c r="K108" s="69"/>
      <c r="L108" s="63"/>
      <c r="S108" s="38"/>
      <c r="T108" s="38"/>
      <c r="U108" s="38"/>
      <c r="V108" s="38"/>
      <c r="W108" s="38"/>
      <c r="X108" s="38"/>
      <c r="Y108" s="38"/>
      <c r="Z108" s="38"/>
      <c r="AA108" s="38"/>
      <c r="AB108" s="38"/>
      <c r="AC108" s="38"/>
      <c r="AD108" s="38"/>
      <c r="AE108" s="38"/>
    </row>
    <row r="109" s="2" customFormat="1" ht="24.96" customHeight="1">
      <c r="A109" s="38"/>
      <c r="B109" s="39"/>
      <c r="C109" s="23" t="s">
        <v>144</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16</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6.5" customHeight="1">
      <c r="A112" s="38"/>
      <c r="B112" s="39"/>
      <c r="C112" s="40"/>
      <c r="D112" s="40"/>
      <c r="E112" s="174" t="str">
        <f>E7</f>
        <v>Stavební úpravy objektu KTV ČZU v Praze</v>
      </c>
      <c r="F112" s="32"/>
      <c r="G112" s="32"/>
      <c r="H112" s="32"/>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115</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E9</f>
        <v>03 - Silnoproudá elektroinstalace - 2.etapa</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20</v>
      </c>
      <c r="D116" s="40"/>
      <c r="E116" s="40"/>
      <c r="F116" s="27" t="str">
        <f>F12</f>
        <v>Kamýcká 1275,165 00 Praha - Suchdol</v>
      </c>
      <c r="G116" s="40"/>
      <c r="H116" s="40"/>
      <c r="I116" s="32" t="s">
        <v>22</v>
      </c>
      <c r="J116" s="79" t="str">
        <f>IF(J12="","",J12)</f>
        <v>7. 4. 2025</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40.05" customHeight="1">
      <c r="A118" s="38"/>
      <c r="B118" s="39"/>
      <c r="C118" s="32" t="s">
        <v>24</v>
      </c>
      <c r="D118" s="40"/>
      <c r="E118" s="40"/>
      <c r="F118" s="27" t="str">
        <f>E15</f>
        <v>ČZU v Praze, Kamýcká 129, 165 00 Praha - Suchdol</v>
      </c>
      <c r="G118" s="40"/>
      <c r="H118" s="40"/>
      <c r="I118" s="32" t="s">
        <v>30</v>
      </c>
      <c r="J118" s="36" t="str">
        <f>E21</f>
        <v xml:space="preserve">Ing. Radek Bláha K Horoměřicům 1117, 160 00 Praha </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28</v>
      </c>
      <c r="D119" s="40"/>
      <c r="E119" s="40"/>
      <c r="F119" s="27" t="str">
        <f>IF(E18="","",E18)</f>
        <v>Vyplň údaj</v>
      </c>
      <c r="G119" s="40"/>
      <c r="H119" s="40"/>
      <c r="I119" s="32" t="s">
        <v>33</v>
      </c>
      <c r="J119" s="36" t="str">
        <f>E24</f>
        <v xml:space="preserve"> </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1"/>
      <c r="B121" s="192"/>
      <c r="C121" s="193" t="s">
        <v>145</v>
      </c>
      <c r="D121" s="194" t="s">
        <v>61</v>
      </c>
      <c r="E121" s="194" t="s">
        <v>57</v>
      </c>
      <c r="F121" s="194" t="s">
        <v>58</v>
      </c>
      <c r="G121" s="194" t="s">
        <v>146</v>
      </c>
      <c r="H121" s="194" t="s">
        <v>147</v>
      </c>
      <c r="I121" s="194" t="s">
        <v>148</v>
      </c>
      <c r="J121" s="194" t="s">
        <v>119</v>
      </c>
      <c r="K121" s="195" t="s">
        <v>149</v>
      </c>
      <c r="L121" s="196"/>
      <c r="M121" s="100" t="s">
        <v>1</v>
      </c>
      <c r="N121" s="101" t="s">
        <v>40</v>
      </c>
      <c r="O121" s="101" t="s">
        <v>150</v>
      </c>
      <c r="P121" s="101" t="s">
        <v>151</v>
      </c>
      <c r="Q121" s="101" t="s">
        <v>152</v>
      </c>
      <c r="R121" s="101" t="s">
        <v>153</v>
      </c>
      <c r="S121" s="101" t="s">
        <v>154</v>
      </c>
      <c r="T121" s="102" t="s">
        <v>155</v>
      </c>
      <c r="U121" s="191"/>
      <c r="V121" s="191"/>
      <c r="W121" s="191"/>
      <c r="X121" s="191"/>
      <c r="Y121" s="191"/>
      <c r="Z121" s="191"/>
      <c r="AA121" s="191"/>
      <c r="AB121" s="191"/>
      <c r="AC121" s="191"/>
      <c r="AD121" s="191"/>
      <c r="AE121" s="191"/>
    </row>
    <row r="122" s="2" customFormat="1" ht="22.8" customHeight="1">
      <c r="A122" s="38"/>
      <c r="B122" s="39"/>
      <c r="C122" s="107" t="s">
        <v>156</v>
      </c>
      <c r="D122" s="40"/>
      <c r="E122" s="40"/>
      <c r="F122" s="40"/>
      <c r="G122" s="40"/>
      <c r="H122" s="40"/>
      <c r="I122" s="40"/>
      <c r="J122" s="197">
        <f>BK122</f>
        <v>0</v>
      </c>
      <c r="K122" s="40"/>
      <c r="L122" s="44"/>
      <c r="M122" s="103"/>
      <c r="N122" s="198"/>
      <c r="O122" s="104"/>
      <c r="P122" s="199">
        <f>P123</f>
        <v>0</v>
      </c>
      <c r="Q122" s="104"/>
      <c r="R122" s="199">
        <f>R123</f>
        <v>0</v>
      </c>
      <c r="S122" s="104"/>
      <c r="T122" s="200">
        <f>T123</f>
        <v>0</v>
      </c>
      <c r="U122" s="38"/>
      <c r="V122" s="38"/>
      <c r="W122" s="38"/>
      <c r="X122" s="38"/>
      <c r="Y122" s="38"/>
      <c r="Z122" s="38"/>
      <c r="AA122" s="38"/>
      <c r="AB122" s="38"/>
      <c r="AC122" s="38"/>
      <c r="AD122" s="38"/>
      <c r="AE122" s="38"/>
      <c r="AT122" s="17" t="s">
        <v>75</v>
      </c>
      <c r="AU122" s="17" t="s">
        <v>121</v>
      </c>
      <c r="BK122" s="201">
        <f>BK123</f>
        <v>0</v>
      </c>
    </row>
    <row r="123" s="12" customFormat="1" ht="25.92" customHeight="1">
      <c r="A123" s="12"/>
      <c r="B123" s="202"/>
      <c r="C123" s="203"/>
      <c r="D123" s="204" t="s">
        <v>75</v>
      </c>
      <c r="E123" s="205" t="s">
        <v>253</v>
      </c>
      <c r="F123" s="205" t="s">
        <v>901</v>
      </c>
      <c r="G123" s="203"/>
      <c r="H123" s="203"/>
      <c r="I123" s="206"/>
      <c r="J123" s="207">
        <f>BK123</f>
        <v>0</v>
      </c>
      <c r="K123" s="203"/>
      <c r="L123" s="208"/>
      <c r="M123" s="209"/>
      <c r="N123" s="210"/>
      <c r="O123" s="210"/>
      <c r="P123" s="211">
        <f>P124+P127+P129+P139+P149</f>
        <v>0</v>
      </c>
      <c r="Q123" s="210"/>
      <c r="R123" s="211">
        <f>R124+R127+R129+R139+R149</f>
        <v>0</v>
      </c>
      <c r="S123" s="210"/>
      <c r="T123" s="212">
        <f>T124+T127+T129+T139+T149</f>
        <v>0</v>
      </c>
      <c r="U123" s="12"/>
      <c r="V123" s="12"/>
      <c r="W123" s="12"/>
      <c r="X123" s="12"/>
      <c r="Y123" s="12"/>
      <c r="Z123" s="12"/>
      <c r="AA123" s="12"/>
      <c r="AB123" s="12"/>
      <c r="AC123" s="12"/>
      <c r="AD123" s="12"/>
      <c r="AE123" s="12"/>
      <c r="AR123" s="213" t="s">
        <v>172</v>
      </c>
      <c r="AT123" s="214" t="s">
        <v>75</v>
      </c>
      <c r="AU123" s="214" t="s">
        <v>76</v>
      </c>
      <c r="AY123" s="213" t="s">
        <v>159</v>
      </c>
      <c r="BK123" s="215">
        <f>BK124+BK127+BK129+BK139+BK149</f>
        <v>0</v>
      </c>
    </row>
    <row r="124" s="12" customFormat="1" ht="22.8" customHeight="1">
      <c r="A124" s="12"/>
      <c r="B124" s="202"/>
      <c r="C124" s="203"/>
      <c r="D124" s="204" t="s">
        <v>75</v>
      </c>
      <c r="E124" s="216" t="s">
        <v>902</v>
      </c>
      <c r="F124" s="216" t="s">
        <v>1021</v>
      </c>
      <c r="G124" s="203"/>
      <c r="H124" s="203"/>
      <c r="I124" s="206"/>
      <c r="J124" s="217">
        <f>BK124</f>
        <v>0</v>
      </c>
      <c r="K124" s="203"/>
      <c r="L124" s="208"/>
      <c r="M124" s="209"/>
      <c r="N124" s="210"/>
      <c r="O124" s="210"/>
      <c r="P124" s="211">
        <f>SUM(P125:P126)</f>
        <v>0</v>
      </c>
      <c r="Q124" s="210"/>
      <c r="R124" s="211">
        <f>SUM(R125:R126)</f>
        <v>0</v>
      </c>
      <c r="S124" s="210"/>
      <c r="T124" s="212">
        <f>SUM(T125:T126)</f>
        <v>0</v>
      </c>
      <c r="U124" s="12"/>
      <c r="V124" s="12"/>
      <c r="W124" s="12"/>
      <c r="X124" s="12"/>
      <c r="Y124" s="12"/>
      <c r="Z124" s="12"/>
      <c r="AA124" s="12"/>
      <c r="AB124" s="12"/>
      <c r="AC124" s="12"/>
      <c r="AD124" s="12"/>
      <c r="AE124" s="12"/>
      <c r="AR124" s="213" t="s">
        <v>86</v>
      </c>
      <c r="AT124" s="214" t="s">
        <v>75</v>
      </c>
      <c r="AU124" s="214" t="s">
        <v>84</v>
      </c>
      <c r="AY124" s="213" t="s">
        <v>159</v>
      </c>
      <c r="BK124" s="215">
        <f>SUM(BK125:BK126)</f>
        <v>0</v>
      </c>
    </row>
    <row r="125" s="2" customFormat="1" ht="16.5" customHeight="1">
      <c r="A125" s="38"/>
      <c r="B125" s="39"/>
      <c r="C125" s="218" t="s">
        <v>84</v>
      </c>
      <c r="D125" s="218" t="s">
        <v>161</v>
      </c>
      <c r="E125" s="219" t="s">
        <v>904</v>
      </c>
      <c r="F125" s="220" t="s">
        <v>936</v>
      </c>
      <c r="G125" s="221" t="s">
        <v>891</v>
      </c>
      <c r="H125" s="222">
        <v>2</v>
      </c>
      <c r="I125" s="223"/>
      <c r="J125" s="224">
        <f>ROUND(I125*H125,2)</f>
        <v>0</v>
      </c>
      <c r="K125" s="220" t="s">
        <v>1</v>
      </c>
      <c r="L125" s="44"/>
      <c r="M125" s="225" t="s">
        <v>1</v>
      </c>
      <c r="N125" s="226" t="s">
        <v>41</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234</v>
      </c>
      <c r="AT125" s="229" t="s">
        <v>161</v>
      </c>
      <c r="AU125" s="229" t="s">
        <v>86</v>
      </c>
      <c r="AY125" s="17" t="s">
        <v>159</v>
      </c>
      <c r="BE125" s="230">
        <f>IF(N125="základní",J125,0)</f>
        <v>0</v>
      </c>
      <c r="BF125" s="230">
        <f>IF(N125="snížená",J125,0)</f>
        <v>0</v>
      </c>
      <c r="BG125" s="230">
        <f>IF(N125="zákl. přenesená",J125,0)</f>
        <v>0</v>
      </c>
      <c r="BH125" s="230">
        <f>IF(N125="sníž. přenesená",J125,0)</f>
        <v>0</v>
      </c>
      <c r="BI125" s="230">
        <f>IF(N125="nulová",J125,0)</f>
        <v>0</v>
      </c>
      <c r="BJ125" s="17" t="s">
        <v>84</v>
      </c>
      <c r="BK125" s="230">
        <f>ROUND(I125*H125,2)</f>
        <v>0</v>
      </c>
      <c r="BL125" s="17" t="s">
        <v>234</v>
      </c>
      <c r="BM125" s="229" t="s">
        <v>1022</v>
      </c>
    </row>
    <row r="126" s="2" customFormat="1" ht="24.15" customHeight="1">
      <c r="A126" s="38"/>
      <c r="B126" s="39"/>
      <c r="C126" s="218" t="s">
        <v>86</v>
      </c>
      <c r="D126" s="218" t="s">
        <v>161</v>
      </c>
      <c r="E126" s="219" t="s">
        <v>906</v>
      </c>
      <c r="F126" s="220" t="s">
        <v>920</v>
      </c>
      <c r="G126" s="221" t="s">
        <v>891</v>
      </c>
      <c r="H126" s="222">
        <v>2</v>
      </c>
      <c r="I126" s="223"/>
      <c r="J126" s="224">
        <f>ROUND(I126*H126,2)</f>
        <v>0</v>
      </c>
      <c r="K126" s="220" t="s">
        <v>1</v>
      </c>
      <c r="L126" s="44"/>
      <c r="M126" s="225" t="s">
        <v>1</v>
      </c>
      <c r="N126" s="226" t="s">
        <v>41</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234</v>
      </c>
      <c r="AT126" s="229" t="s">
        <v>161</v>
      </c>
      <c r="AU126" s="229" t="s">
        <v>86</v>
      </c>
      <c r="AY126" s="17" t="s">
        <v>159</v>
      </c>
      <c r="BE126" s="230">
        <f>IF(N126="základní",J126,0)</f>
        <v>0</v>
      </c>
      <c r="BF126" s="230">
        <f>IF(N126="snížená",J126,0)</f>
        <v>0</v>
      </c>
      <c r="BG126" s="230">
        <f>IF(N126="zákl. přenesená",J126,0)</f>
        <v>0</v>
      </c>
      <c r="BH126" s="230">
        <f>IF(N126="sníž. přenesená",J126,0)</f>
        <v>0</v>
      </c>
      <c r="BI126" s="230">
        <f>IF(N126="nulová",J126,0)</f>
        <v>0</v>
      </c>
      <c r="BJ126" s="17" t="s">
        <v>84</v>
      </c>
      <c r="BK126" s="230">
        <f>ROUND(I126*H126,2)</f>
        <v>0</v>
      </c>
      <c r="BL126" s="17" t="s">
        <v>234</v>
      </c>
      <c r="BM126" s="229" t="s">
        <v>1023</v>
      </c>
    </row>
    <row r="127" s="12" customFormat="1" ht="22.8" customHeight="1">
      <c r="A127" s="12"/>
      <c r="B127" s="202"/>
      <c r="C127" s="203"/>
      <c r="D127" s="204" t="s">
        <v>75</v>
      </c>
      <c r="E127" s="216" t="s">
        <v>949</v>
      </c>
      <c r="F127" s="216" t="s">
        <v>950</v>
      </c>
      <c r="G127" s="203"/>
      <c r="H127" s="203"/>
      <c r="I127" s="206"/>
      <c r="J127" s="217">
        <f>BK127</f>
        <v>0</v>
      </c>
      <c r="K127" s="203"/>
      <c r="L127" s="208"/>
      <c r="M127" s="209"/>
      <c r="N127" s="210"/>
      <c r="O127" s="210"/>
      <c r="P127" s="211">
        <f>P128</f>
        <v>0</v>
      </c>
      <c r="Q127" s="210"/>
      <c r="R127" s="211">
        <f>R128</f>
        <v>0</v>
      </c>
      <c r="S127" s="210"/>
      <c r="T127" s="212">
        <f>T128</f>
        <v>0</v>
      </c>
      <c r="U127" s="12"/>
      <c r="V127" s="12"/>
      <c r="W127" s="12"/>
      <c r="X127" s="12"/>
      <c r="Y127" s="12"/>
      <c r="Z127" s="12"/>
      <c r="AA127" s="12"/>
      <c r="AB127" s="12"/>
      <c r="AC127" s="12"/>
      <c r="AD127" s="12"/>
      <c r="AE127" s="12"/>
      <c r="AR127" s="213" t="s">
        <v>84</v>
      </c>
      <c r="AT127" s="214" t="s">
        <v>75</v>
      </c>
      <c r="AU127" s="214" t="s">
        <v>84</v>
      </c>
      <c r="AY127" s="213" t="s">
        <v>159</v>
      </c>
      <c r="BK127" s="215">
        <f>BK128</f>
        <v>0</v>
      </c>
    </row>
    <row r="128" s="2" customFormat="1" ht="16.5" customHeight="1">
      <c r="A128" s="38"/>
      <c r="B128" s="39"/>
      <c r="C128" s="218" t="s">
        <v>172</v>
      </c>
      <c r="D128" s="218" t="s">
        <v>161</v>
      </c>
      <c r="E128" s="219" t="s">
        <v>1024</v>
      </c>
      <c r="F128" s="220" t="s">
        <v>952</v>
      </c>
      <c r="G128" s="221" t="s">
        <v>891</v>
      </c>
      <c r="H128" s="222">
        <v>0</v>
      </c>
      <c r="I128" s="223"/>
      <c r="J128" s="224">
        <f>ROUND(I128*H128,2)</f>
        <v>0</v>
      </c>
      <c r="K128" s="220" t="s">
        <v>1</v>
      </c>
      <c r="L128" s="44"/>
      <c r="M128" s="225" t="s">
        <v>1</v>
      </c>
      <c r="N128" s="226" t="s">
        <v>41</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234</v>
      </c>
      <c r="AT128" s="229" t="s">
        <v>161</v>
      </c>
      <c r="AU128" s="229" t="s">
        <v>86</v>
      </c>
      <c r="AY128" s="17" t="s">
        <v>159</v>
      </c>
      <c r="BE128" s="230">
        <f>IF(N128="základní",J128,0)</f>
        <v>0</v>
      </c>
      <c r="BF128" s="230">
        <f>IF(N128="snížená",J128,0)</f>
        <v>0</v>
      </c>
      <c r="BG128" s="230">
        <f>IF(N128="zákl. přenesená",J128,0)</f>
        <v>0</v>
      </c>
      <c r="BH128" s="230">
        <f>IF(N128="sníž. přenesená",J128,0)</f>
        <v>0</v>
      </c>
      <c r="BI128" s="230">
        <f>IF(N128="nulová",J128,0)</f>
        <v>0</v>
      </c>
      <c r="BJ128" s="17" t="s">
        <v>84</v>
      </c>
      <c r="BK128" s="230">
        <f>ROUND(I128*H128,2)</f>
        <v>0</v>
      </c>
      <c r="BL128" s="17" t="s">
        <v>234</v>
      </c>
      <c r="BM128" s="229" t="s">
        <v>1025</v>
      </c>
    </row>
    <row r="129" s="12" customFormat="1" ht="22.8" customHeight="1">
      <c r="A129" s="12"/>
      <c r="B129" s="202"/>
      <c r="C129" s="203"/>
      <c r="D129" s="204" t="s">
        <v>75</v>
      </c>
      <c r="E129" s="216" t="s">
        <v>953</v>
      </c>
      <c r="F129" s="216" t="s">
        <v>954</v>
      </c>
      <c r="G129" s="203"/>
      <c r="H129" s="203"/>
      <c r="I129" s="206"/>
      <c r="J129" s="217">
        <f>BK129</f>
        <v>0</v>
      </c>
      <c r="K129" s="203"/>
      <c r="L129" s="208"/>
      <c r="M129" s="209"/>
      <c r="N129" s="210"/>
      <c r="O129" s="210"/>
      <c r="P129" s="211">
        <f>SUM(P130:P138)</f>
        <v>0</v>
      </c>
      <c r="Q129" s="210"/>
      <c r="R129" s="211">
        <f>SUM(R130:R138)</f>
        <v>0</v>
      </c>
      <c r="S129" s="210"/>
      <c r="T129" s="212">
        <f>SUM(T130:T138)</f>
        <v>0</v>
      </c>
      <c r="U129" s="12"/>
      <c r="V129" s="12"/>
      <c r="W129" s="12"/>
      <c r="X129" s="12"/>
      <c r="Y129" s="12"/>
      <c r="Z129" s="12"/>
      <c r="AA129" s="12"/>
      <c r="AB129" s="12"/>
      <c r="AC129" s="12"/>
      <c r="AD129" s="12"/>
      <c r="AE129" s="12"/>
      <c r="AR129" s="213" t="s">
        <v>84</v>
      </c>
      <c r="AT129" s="214" t="s">
        <v>75</v>
      </c>
      <c r="AU129" s="214" t="s">
        <v>84</v>
      </c>
      <c r="AY129" s="213" t="s">
        <v>159</v>
      </c>
      <c r="BK129" s="215">
        <f>SUM(BK130:BK138)</f>
        <v>0</v>
      </c>
    </row>
    <row r="130" s="2" customFormat="1" ht="24.15" customHeight="1">
      <c r="A130" s="38"/>
      <c r="B130" s="39"/>
      <c r="C130" s="218" t="s">
        <v>166</v>
      </c>
      <c r="D130" s="218" t="s">
        <v>161</v>
      </c>
      <c r="E130" s="219" t="s">
        <v>911</v>
      </c>
      <c r="F130" s="220" t="s">
        <v>956</v>
      </c>
      <c r="G130" s="221" t="s">
        <v>891</v>
      </c>
      <c r="H130" s="222">
        <v>3</v>
      </c>
      <c r="I130" s="223"/>
      <c r="J130" s="224">
        <f>ROUND(I130*H130,2)</f>
        <v>0</v>
      </c>
      <c r="K130" s="220" t="s">
        <v>1</v>
      </c>
      <c r="L130" s="44"/>
      <c r="M130" s="225" t="s">
        <v>1</v>
      </c>
      <c r="N130" s="226" t="s">
        <v>41</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234</v>
      </c>
      <c r="AT130" s="229" t="s">
        <v>161</v>
      </c>
      <c r="AU130" s="229" t="s">
        <v>86</v>
      </c>
      <c r="AY130" s="17" t="s">
        <v>159</v>
      </c>
      <c r="BE130" s="230">
        <f>IF(N130="základní",J130,0)</f>
        <v>0</v>
      </c>
      <c r="BF130" s="230">
        <f>IF(N130="snížená",J130,0)</f>
        <v>0</v>
      </c>
      <c r="BG130" s="230">
        <f>IF(N130="zákl. přenesená",J130,0)</f>
        <v>0</v>
      </c>
      <c r="BH130" s="230">
        <f>IF(N130="sníž. přenesená",J130,0)</f>
        <v>0</v>
      </c>
      <c r="BI130" s="230">
        <f>IF(N130="nulová",J130,0)</f>
        <v>0</v>
      </c>
      <c r="BJ130" s="17" t="s">
        <v>84</v>
      </c>
      <c r="BK130" s="230">
        <f>ROUND(I130*H130,2)</f>
        <v>0</v>
      </c>
      <c r="BL130" s="17" t="s">
        <v>234</v>
      </c>
      <c r="BM130" s="229" t="s">
        <v>1026</v>
      </c>
    </row>
    <row r="131" s="2" customFormat="1" ht="24.15" customHeight="1">
      <c r="A131" s="38"/>
      <c r="B131" s="39"/>
      <c r="C131" s="218" t="s">
        <v>181</v>
      </c>
      <c r="D131" s="218" t="s">
        <v>161</v>
      </c>
      <c r="E131" s="219" t="s">
        <v>913</v>
      </c>
      <c r="F131" s="220" t="s">
        <v>958</v>
      </c>
      <c r="G131" s="221" t="s">
        <v>891</v>
      </c>
      <c r="H131" s="222">
        <v>11</v>
      </c>
      <c r="I131" s="223"/>
      <c r="J131" s="224">
        <f>ROUND(I131*H131,2)</f>
        <v>0</v>
      </c>
      <c r="K131" s="220" t="s">
        <v>1</v>
      </c>
      <c r="L131" s="44"/>
      <c r="M131" s="225" t="s">
        <v>1</v>
      </c>
      <c r="N131" s="226" t="s">
        <v>41</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234</v>
      </c>
      <c r="AT131" s="229" t="s">
        <v>161</v>
      </c>
      <c r="AU131" s="229" t="s">
        <v>86</v>
      </c>
      <c r="AY131" s="17" t="s">
        <v>159</v>
      </c>
      <c r="BE131" s="230">
        <f>IF(N131="základní",J131,0)</f>
        <v>0</v>
      </c>
      <c r="BF131" s="230">
        <f>IF(N131="snížená",J131,0)</f>
        <v>0</v>
      </c>
      <c r="BG131" s="230">
        <f>IF(N131="zákl. přenesená",J131,0)</f>
        <v>0</v>
      </c>
      <c r="BH131" s="230">
        <f>IF(N131="sníž. přenesená",J131,0)</f>
        <v>0</v>
      </c>
      <c r="BI131" s="230">
        <f>IF(N131="nulová",J131,0)</f>
        <v>0</v>
      </c>
      <c r="BJ131" s="17" t="s">
        <v>84</v>
      </c>
      <c r="BK131" s="230">
        <f>ROUND(I131*H131,2)</f>
        <v>0</v>
      </c>
      <c r="BL131" s="17" t="s">
        <v>234</v>
      </c>
      <c r="BM131" s="229" t="s">
        <v>1027</v>
      </c>
    </row>
    <row r="132" s="2" customFormat="1" ht="16.5" customHeight="1">
      <c r="A132" s="38"/>
      <c r="B132" s="39"/>
      <c r="C132" s="218" t="s">
        <v>185</v>
      </c>
      <c r="D132" s="218" t="s">
        <v>161</v>
      </c>
      <c r="E132" s="219" t="s">
        <v>915</v>
      </c>
      <c r="F132" s="220" t="s">
        <v>962</v>
      </c>
      <c r="G132" s="221" t="s">
        <v>891</v>
      </c>
      <c r="H132" s="222">
        <v>15</v>
      </c>
      <c r="I132" s="223"/>
      <c r="J132" s="224">
        <f>ROUND(I132*H132,2)</f>
        <v>0</v>
      </c>
      <c r="K132" s="220" t="s">
        <v>1</v>
      </c>
      <c r="L132" s="44"/>
      <c r="M132" s="225" t="s">
        <v>1</v>
      </c>
      <c r="N132" s="226" t="s">
        <v>41</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234</v>
      </c>
      <c r="AT132" s="229" t="s">
        <v>161</v>
      </c>
      <c r="AU132" s="229" t="s">
        <v>86</v>
      </c>
      <c r="AY132" s="17" t="s">
        <v>159</v>
      </c>
      <c r="BE132" s="230">
        <f>IF(N132="základní",J132,0)</f>
        <v>0</v>
      </c>
      <c r="BF132" s="230">
        <f>IF(N132="snížená",J132,0)</f>
        <v>0</v>
      </c>
      <c r="BG132" s="230">
        <f>IF(N132="zákl. přenesená",J132,0)</f>
        <v>0</v>
      </c>
      <c r="BH132" s="230">
        <f>IF(N132="sníž. přenesená",J132,0)</f>
        <v>0</v>
      </c>
      <c r="BI132" s="230">
        <f>IF(N132="nulová",J132,0)</f>
        <v>0</v>
      </c>
      <c r="BJ132" s="17" t="s">
        <v>84</v>
      </c>
      <c r="BK132" s="230">
        <f>ROUND(I132*H132,2)</f>
        <v>0</v>
      </c>
      <c r="BL132" s="17" t="s">
        <v>234</v>
      </c>
      <c r="BM132" s="229" t="s">
        <v>1028</v>
      </c>
    </row>
    <row r="133" s="2" customFormat="1" ht="16.5" customHeight="1">
      <c r="A133" s="38"/>
      <c r="B133" s="39"/>
      <c r="C133" s="218" t="s">
        <v>189</v>
      </c>
      <c r="D133" s="218" t="s">
        <v>161</v>
      </c>
      <c r="E133" s="219" t="s">
        <v>917</v>
      </c>
      <c r="F133" s="220" t="s">
        <v>1029</v>
      </c>
      <c r="G133" s="221" t="s">
        <v>891</v>
      </c>
      <c r="H133" s="222">
        <v>4</v>
      </c>
      <c r="I133" s="223"/>
      <c r="J133" s="224">
        <f>ROUND(I133*H133,2)</f>
        <v>0</v>
      </c>
      <c r="K133" s="220" t="s">
        <v>1</v>
      </c>
      <c r="L133" s="44"/>
      <c r="M133" s="225" t="s">
        <v>1</v>
      </c>
      <c r="N133" s="226" t="s">
        <v>41</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234</v>
      </c>
      <c r="AT133" s="229" t="s">
        <v>161</v>
      </c>
      <c r="AU133" s="229" t="s">
        <v>86</v>
      </c>
      <c r="AY133" s="17" t="s">
        <v>159</v>
      </c>
      <c r="BE133" s="230">
        <f>IF(N133="základní",J133,0)</f>
        <v>0</v>
      </c>
      <c r="BF133" s="230">
        <f>IF(N133="snížená",J133,0)</f>
        <v>0</v>
      </c>
      <c r="BG133" s="230">
        <f>IF(N133="zákl. přenesená",J133,0)</f>
        <v>0</v>
      </c>
      <c r="BH133" s="230">
        <f>IF(N133="sníž. přenesená",J133,0)</f>
        <v>0</v>
      </c>
      <c r="BI133" s="230">
        <f>IF(N133="nulová",J133,0)</f>
        <v>0</v>
      </c>
      <c r="BJ133" s="17" t="s">
        <v>84</v>
      </c>
      <c r="BK133" s="230">
        <f>ROUND(I133*H133,2)</f>
        <v>0</v>
      </c>
      <c r="BL133" s="17" t="s">
        <v>234</v>
      </c>
      <c r="BM133" s="229" t="s">
        <v>1030</v>
      </c>
    </row>
    <row r="134" s="2" customFormat="1" ht="16.5" customHeight="1">
      <c r="A134" s="38"/>
      <c r="B134" s="39"/>
      <c r="C134" s="218" t="s">
        <v>193</v>
      </c>
      <c r="D134" s="218" t="s">
        <v>161</v>
      </c>
      <c r="E134" s="219" t="s">
        <v>919</v>
      </c>
      <c r="F134" s="220" t="s">
        <v>964</v>
      </c>
      <c r="G134" s="221" t="s">
        <v>891</v>
      </c>
      <c r="H134" s="222">
        <v>2</v>
      </c>
      <c r="I134" s="223"/>
      <c r="J134" s="224">
        <f>ROUND(I134*H134,2)</f>
        <v>0</v>
      </c>
      <c r="K134" s="220" t="s">
        <v>1</v>
      </c>
      <c r="L134" s="44"/>
      <c r="M134" s="225" t="s">
        <v>1</v>
      </c>
      <c r="N134" s="226" t="s">
        <v>41</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234</v>
      </c>
      <c r="AT134" s="229" t="s">
        <v>161</v>
      </c>
      <c r="AU134" s="229" t="s">
        <v>86</v>
      </c>
      <c r="AY134" s="17" t="s">
        <v>159</v>
      </c>
      <c r="BE134" s="230">
        <f>IF(N134="základní",J134,0)</f>
        <v>0</v>
      </c>
      <c r="BF134" s="230">
        <f>IF(N134="snížená",J134,0)</f>
        <v>0</v>
      </c>
      <c r="BG134" s="230">
        <f>IF(N134="zákl. přenesená",J134,0)</f>
        <v>0</v>
      </c>
      <c r="BH134" s="230">
        <f>IF(N134="sníž. přenesená",J134,0)</f>
        <v>0</v>
      </c>
      <c r="BI134" s="230">
        <f>IF(N134="nulová",J134,0)</f>
        <v>0</v>
      </c>
      <c r="BJ134" s="17" t="s">
        <v>84</v>
      </c>
      <c r="BK134" s="230">
        <f>ROUND(I134*H134,2)</f>
        <v>0</v>
      </c>
      <c r="BL134" s="17" t="s">
        <v>234</v>
      </c>
      <c r="BM134" s="229" t="s">
        <v>1031</v>
      </c>
    </row>
    <row r="135" s="2" customFormat="1" ht="21.75" customHeight="1">
      <c r="A135" s="38"/>
      <c r="B135" s="39"/>
      <c r="C135" s="218" t="s">
        <v>202</v>
      </c>
      <c r="D135" s="218" t="s">
        <v>161</v>
      </c>
      <c r="E135" s="219" t="s">
        <v>921</v>
      </c>
      <c r="F135" s="220" t="s">
        <v>966</v>
      </c>
      <c r="G135" s="221" t="s">
        <v>891</v>
      </c>
      <c r="H135" s="222">
        <v>20</v>
      </c>
      <c r="I135" s="223"/>
      <c r="J135" s="224">
        <f>ROUND(I135*H135,2)</f>
        <v>0</v>
      </c>
      <c r="K135" s="220" t="s">
        <v>1</v>
      </c>
      <c r="L135" s="44"/>
      <c r="M135" s="225" t="s">
        <v>1</v>
      </c>
      <c r="N135" s="226" t="s">
        <v>41</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234</v>
      </c>
      <c r="AT135" s="229" t="s">
        <v>161</v>
      </c>
      <c r="AU135" s="229" t="s">
        <v>86</v>
      </c>
      <c r="AY135" s="17" t="s">
        <v>159</v>
      </c>
      <c r="BE135" s="230">
        <f>IF(N135="základní",J135,0)</f>
        <v>0</v>
      </c>
      <c r="BF135" s="230">
        <f>IF(N135="snížená",J135,0)</f>
        <v>0</v>
      </c>
      <c r="BG135" s="230">
        <f>IF(N135="zákl. přenesená",J135,0)</f>
        <v>0</v>
      </c>
      <c r="BH135" s="230">
        <f>IF(N135="sníž. přenesená",J135,0)</f>
        <v>0</v>
      </c>
      <c r="BI135" s="230">
        <f>IF(N135="nulová",J135,0)</f>
        <v>0</v>
      </c>
      <c r="BJ135" s="17" t="s">
        <v>84</v>
      </c>
      <c r="BK135" s="230">
        <f>ROUND(I135*H135,2)</f>
        <v>0</v>
      </c>
      <c r="BL135" s="17" t="s">
        <v>234</v>
      </c>
      <c r="BM135" s="229" t="s">
        <v>1032</v>
      </c>
    </row>
    <row r="136" s="2" customFormat="1" ht="44.25" customHeight="1">
      <c r="A136" s="38"/>
      <c r="B136" s="39"/>
      <c r="C136" s="218" t="s">
        <v>111</v>
      </c>
      <c r="D136" s="218" t="s">
        <v>161</v>
      </c>
      <c r="E136" s="219" t="s">
        <v>923</v>
      </c>
      <c r="F136" s="220" t="s">
        <v>970</v>
      </c>
      <c r="G136" s="221" t="s">
        <v>735</v>
      </c>
      <c r="H136" s="222">
        <v>2</v>
      </c>
      <c r="I136" s="223"/>
      <c r="J136" s="224">
        <f>ROUND(I136*H136,2)</f>
        <v>0</v>
      </c>
      <c r="K136" s="220" t="s">
        <v>1</v>
      </c>
      <c r="L136" s="44"/>
      <c r="M136" s="225" t="s">
        <v>1</v>
      </c>
      <c r="N136" s="226" t="s">
        <v>41</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234</v>
      </c>
      <c r="AT136" s="229" t="s">
        <v>161</v>
      </c>
      <c r="AU136" s="229" t="s">
        <v>86</v>
      </c>
      <c r="AY136" s="17" t="s">
        <v>159</v>
      </c>
      <c r="BE136" s="230">
        <f>IF(N136="základní",J136,0)</f>
        <v>0</v>
      </c>
      <c r="BF136" s="230">
        <f>IF(N136="snížená",J136,0)</f>
        <v>0</v>
      </c>
      <c r="BG136" s="230">
        <f>IF(N136="zákl. přenesená",J136,0)</f>
        <v>0</v>
      </c>
      <c r="BH136" s="230">
        <f>IF(N136="sníž. přenesená",J136,0)</f>
        <v>0</v>
      </c>
      <c r="BI136" s="230">
        <f>IF(N136="nulová",J136,0)</f>
        <v>0</v>
      </c>
      <c r="BJ136" s="17" t="s">
        <v>84</v>
      </c>
      <c r="BK136" s="230">
        <f>ROUND(I136*H136,2)</f>
        <v>0</v>
      </c>
      <c r="BL136" s="17" t="s">
        <v>234</v>
      </c>
      <c r="BM136" s="229" t="s">
        <v>1033</v>
      </c>
    </row>
    <row r="137" s="2" customFormat="1" ht="24.15" customHeight="1">
      <c r="A137" s="38"/>
      <c r="B137" s="39"/>
      <c r="C137" s="218" t="s">
        <v>212</v>
      </c>
      <c r="D137" s="218" t="s">
        <v>161</v>
      </c>
      <c r="E137" s="219" t="s">
        <v>926</v>
      </c>
      <c r="F137" s="220" t="s">
        <v>1034</v>
      </c>
      <c r="G137" s="221" t="s">
        <v>891</v>
      </c>
      <c r="H137" s="222">
        <v>1</v>
      </c>
      <c r="I137" s="223"/>
      <c r="J137" s="224">
        <f>ROUND(I137*H137,2)</f>
        <v>0</v>
      </c>
      <c r="K137" s="220" t="s">
        <v>1</v>
      </c>
      <c r="L137" s="44"/>
      <c r="M137" s="225" t="s">
        <v>1</v>
      </c>
      <c r="N137" s="226" t="s">
        <v>41</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234</v>
      </c>
      <c r="AT137" s="229" t="s">
        <v>161</v>
      </c>
      <c r="AU137" s="229" t="s">
        <v>86</v>
      </c>
      <c r="AY137" s="17" t="s">
        <v>159</v>
      </c>
      <c r="BE137" s="230">
        <f>IF(N137="základní",J137,0)</f>
        <v>0</v>
      </c>
      <c r="BF137" s="230">
        <f>IF(N137="snížená",J137,0)</f>
        <v>0</v>
      </c>
      <c r="BG137" s="230">
        <f>IF(N137="zákl. přenesená",J137,0)</f>
        <v>0</v>
      </c>
      <c r="BH137" s="230">
        <f>IF(N137="sníž. přenesená",J137,0)</f>
        <v>0</v>
      </c>
      <c r="BI137" s="230">
        <f>IF(N137="nulová",J137,0)</f>
        <v>0</v>
      </c>
      <c r="BJ137" s="17" t="s">
        <v>84</v>
      </c>
      <c r="BK137" s="230">
        <f>ROUND(I137*H137,2)</f>
        <v>0</v>
      </c>
      <c r="BL137" s="17" t="s">
        <v>234</v>
      </c>
      <c r="BM137" s="229" t="s">
        <v>1035</v>
      </c>
    </row>
    <row r="138" s="2" customFormat="1" ht="24.15" customHeight="1">
      <c r="A138" s="38"/>
      <c r="B138" s="39"/>
      <c r="C138" s="218" t="s">
        <v>8</v>
      </c>
      <c r="D138" s="218" t="s">
        <v>161</v>
      </c>
      <c r="E138" s="219" t="s">
        <v>931</v>
      </c>
      <c r="F138" s="220" t="s">
        <v>1036</v>
      </c>
      <c r="G138" s="221" t="s">
        <v>891</v>
      </c>
      <c r="H138" s="222">
        <v>1</v>
      </c>
      <c r="I138" s="223"/>
      <c r="J138" s="224">
        <f>ROUND(I138*H138,2)</f>
        <v>0</v>
      </c>
      <c r="K138" s="220" t="s">
        <v>1</v>
      </c>
      <c r="L138" s="44"/>
      <c r="M138" s="225" t="s">
        <v>1</v>
      </c>
      <c r="N138" s="226" t="s">
        <v>41</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234</v>
      </c>
      <c r="AT138" s="229" t="s">
        <v>161</v>
      </c>
      <c r="AU138" s="229" t="s">
        <v>86</v>
      </c>
      <c r="AY138" s="17" t="s">
        <v>159</v>
      </c>
      <c r="BE138" s="230">
        <f>IF(N138="základní",J138,0)</f>
        <v>0</v>
      </c>
      <c r="BF138" s="230">
        <f>IF(N138="snížená",J138,0)</f>
        <v>0</v>
      </c>
      <c r="BG138" s="230">
        <f>IF(N138="zákl. přenesená",J138,0)</f>
        <v>0</v>
      </c>
      <c r="BH138" s="230">
        <f>IF(N138="sníž. přenesená",J138,0)</f>
        <v>0</v>
      </c>
      <c r="BI138" s="230">
        <f>IF(N138="nulová",J138,0)</f>
        <v>0</v>
      </c>
      <c r="BJ138" s="17" t="s">
        <v>84</v>
      </c>
      <c r="BK138" s="230">
        <f>ROUND(I138*H138,2)</f>
        <v>0</v>
      </c>
      <c r="BL138" s="17" t="s">
        <v>234</v>
      </c>
      <c r="BM138" s="229" t="s">
        <v>1037</v>
      </c>
    </row>
    <row r="139" s="12" customFormat="1" ht="22.8" customHeight="1">
      <c r="A139" s="12"/>
      <c r="B139" s="202"/>
      <c r="C139" s="203"/>
      <c r="D139" s="204" t="s">
        <v>75</v>
      </c>
      <c r="E139" s="216" t="s">
        <v>978</v>
      </c>
      <c r="F139" s="216" t="s">
        <v>979</v>
      </c>
      <c r="G139" s="203"/>
      <c r="H139" s="203"/>
      <c r="I139" s="206"/>
      <c r="J139" s="217">
        <f>BK139</f>
        <v>0</v>
      </c>
      <c r="K139" s="203"/>
      <c r="L139" s="208"/>
      <c r="M139" s="209"/>
      <c r="N139" s="210"/>
      <c r="O139" s="210"/>
      <c r="P139" s="211">
        <f>SUM(P140:P148)</f>
        <v>0</v>
      </c>
      <c r="Q139" s="210"/>
      <c r="R139" s="211">
        <f>SUM(R140:R148)</f>
        <v>0</v>
      </c>
      <c r="S139" s="210"/>
      <c r="T139" s="212">
        <f>SUM(T140:T148)</f>
        <v>0</v>
      </c>
      <c r="U139" s="12"/>
      <c r="V139" s="12"/>
      <c r="W139" s="12"/>
      <c r="X139" s="12"/>
      <c r="Y139" s="12"/>
      <c r="Z139" s="12"/>
      <c r="AA139" s="12"/>
      <c r="AB139" s="12"/>
      <c r="AC139" s="12"/>
      <c r="AD139" s="12"/>
      <c r="AE139" s="12"/>
      <c r="AR139" s="213" t="s">
        <v>84</v>
      </c>
      <c r="AT139" s="214" t="s">
        <v>75</v>
      </c>
      <c r="AU139" s="214" t="s">
        <v>84</v>
      </c>
      <c r="AY139" s="213" t="s">
        <v>159</v>
      </c>
      <c r="BK139" s="215">
        <f>SUM(BK140:BK148)</f>
        <v>0</v>
      </c>
    </row>
    <row r="140" s="2" customFormat="1" ht="16.5" customHeight="1">
      <c r="A140" s="38"/>
      <c r="B140" s="39"/>
      <c r="C140" s="218" t="s">
        <v>221</v>
      </c>
      <c r="D140" s="218" t="s">
        <v>161</v>
      </c>
      <c r="E140" s="219" t="s">
        <v>933</v>
      </c>
      <c r="F140" s="220" t="s">
        <v>981</v>
      </c>
      <c r="G140" s="221" t="s">
        <v>250</v>
      </c>
      <c r="H140" s="222">
        <v>550</v>
      </c>
      <c r="I140" s="223"/>
      <c r="J140" s="224">
        <f>ROUND(I140*H140,2)</f>
        <v>0</v>
      </c>
      <c r="K140" s="220" t="s">
        <v>1</v>
      </c>
      <c r="L140" s="44"/>
      <c r="M140" s="225" t="s">
        <v>1</v>
      </c>
      <c r="N140" s="226" t="s">
        <v>41</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234</v>
      </c>
      <c r="AT140" s="229" t="s">
        <v>161</v>
      </c>
      <c r="AU140" s="229" t="s">
        <v>86</v>
      </c>
      <c r="AY140" s="17" t="s">
        <v>159</v>
      </c>
      <c r="BE140" s="230">
        <f>IF(N140="základní",J140,0)</f>
        <v>0</v>
      </c>
      <c r="BF140" s="230">
        <f>IF(N140="snížená",J140,0)</f>
        <v>0</v>
      </c>
      <c r="BG140" s="230">
        <f>IF(N140="zákl. přenesená",J140,0)</f>
        <v>0</v>
      </c>
      <c r="BH140" s="230">
        <f>IF(N140="sníž. přenesená",J140,0)</f>
        <v>0</v>
      </c>
      <c r="BI140" s="230">
        <f>IF(N140="nulová",J140,0)</f>
        <v>0</v>
      </c>
      <c r="BJ140" s="17" t="s">
        <v>84</v>
      </c>
      <c r="BK140" s="230">
        <f>ROUND(I140*H140,2)</f>
        <v>0</v>
      </c>
      <c r="BL140" s="17" t="s">
        <v>234</v>
      </c>
      <c r="BM140" s="229" t="s">
        <v>1038</v>
      </c>
    </row>
    <row r="141" s="2" customFormat="1" ht="16.5" customHeight="1">
      <c r="A141" s="38"/>
      <c r="B141" s="39"/>
      <c r="C141" s="218" t="s">
        <v>225</v>
      </c>
      <c r="D141" s="218" t="s">
        <v>161</v>
      </c>
      <c r="E141" s="219" t="s">
        <v>935</v>
      </c>
      <c r="F141" s="220" t="s">
        <v>1039</v>
      </c>
      <c r="G141" s="221" t="s">
        <v>250</v>
      </c>
      <c r="H141" s="222">
        <v>15</v>
      </c>
      <c r="I141" s="223"/>
      <c r="J141" s="224">
        <f>ROUND(I141*H141,2)</f>
        <v>0</v>
      </c>
      <c r="K141" s="220" t="s">
        <v>1</v>
      </c>
      <c r="L141" s="44"/>
      <c r="M141" s="225" t="s">
        <v>1</v>
      </c>
      <c r="N141" s="226" t="s">
        <v>41</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234</v>
      </c>
      <c r="AT141" s="229" t="s">
        <v>161</v>
      </c>
      <c r="AU141" s="229" t="s">
        <v>86</v>
      </c>
      <c r="AY141" s="17" t="s">
        <v>159</v>
      </c>
      <c r="BE141" s="230">
        <f>IF(N141="základní",J141,0)</f>
        <v>0</v>
      </c>
      <c r="BF141" s="230">
        <f>IF(N141="snížená",J141,0)</f>
        <v>0</v>
      </c>
      <c r="BG141" s="230">
        <f>IF(N141="zákl. přenesená",J141,0)</f>
        <v>0</v>
      </c>
      <c r="BH141" s="230">
        <f>IF(N141="sníž. přenesená",J141,0)</f>
        <v>0</v>
      </c>
      <c r="BI141" s="230">
        <f>IF(N141="nulová",J141,0)</f>
        <v>0</v>
      </c>
      <c r="BJ141" s="17" t="s">
        <v>84</v>
      </c>
      <c r="BK141" s="230">
        <f>ROUND(I141*H141,2)</f>
        <v>0</v>
      </c>
      <c r="BL141" s="17" t="s">
        <v>234</v>
      </c>
      <c r="BM141" s="229" t="s">
        <v>1040</v>
      </c>
    </row>
    <row r="142" s="2" customFormat="1" ht="16.5" customHeight="1">
      <c r="A142" s="38"/>
      <c r="B142" s="39"/>
      <c r="C142" s="218" t="s">
        <v>229</v>
      </c>
      <c r="D142" s="218" t="s">
        <v>161</v>
      </c>
      <c r="E142" s="219" t="s">
        <v>938</v>
      </c>
      <c r="F142" s="220" t="s">
        <v>983</v>
      </c>
      <c r="G142" s="221" t="s">
        <v>250</v>
      </c>
      <c r="H142" s="222">
        <v>260</v>
      </c>
      <c r="I142" s="223"/>
      <c r="J142" s="224">
        <f>ROUND(I142*H142,2)</f>
        <v>0</v>
      </c>
      <c r="K142" s="220" t="s">
        <v>1</v>
      </c>
      <c r="L142" s="44"/>
      <c r="M142" s="225" t="s">
        <v>1</v>
      </c>
      <c r="N142" s="226" t="s">
        <v>41</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234</v>
      </c>
      <c r="AT142" s="229" t="s">
        <v>161</v>
      </c>
      <c r="AU142" s="229" t="s">
        <v>86</v>
      </c>
      <c r="AY142" s="17" t="s">
        <v>159</v>
      </c>
      <c r="BE142" s="230">
        <f>IF(N142="základní",J142,0)</f>
        <v>0</v>
      </c>
      <c r="BF142" s="230">
        <f>IF(N142="snížená",J142,0)</f>
        <v>0</v>
      </c>
      <c r="BG142" s="230">
        <f>IF(N142="zákl. přenesená",J142,0)</f>
        <v>0</v>
      </c>
      <c r="BH142" s="230">
        <f>IF(N142="sníž. přenesená",J142,0)</f>
        <v>0</v>
      </c>
      <c r="BI142" s="230">
        <f>IF(N142="nulová",J142,0)</f>
        <v>0</v>
      </c>
      <c r="BJ142" s="17" t="s">
        <v>84</v>
      </c>
      <c r="BK142" s="230">
        <f>ROUND(I142*H142,2)</f>
        <v>0</v>
      </c>
      <c r="BL142" s="17" t="s">
        <v>234</v>
      </c>
      <c r="BM142" s="229" t="s">
        <v>1041</v>
      </c>
    </row>
    <row r="143" s="2" customFormat="1" ht="16.5" customHeight="1">
      <c r="A143" s="38"/>
      <c r="B143" s="39"/>
      <c r="C143" s="218" t="s">
        <v>234</v>
      </c>
      <c r="D143" s="218" t="s">
        <v>161</v>
      </c>
      <c r="E143" s="219" t="s">
        <v>941</v>
      </c>
      <c r="F143" s="220" t="s">
        <v>985</v>
      </c>
      <c r="G143" s="221" t="s">
        <v>250</v>
      </c>
      <c r="H143" s="222">
        <v>130</v>
      </c>
      <c r="I143" s="223"/>
      <c r="J143" s="224">
        <f>ROUND(I143*H143,2)</f>
        <v>0</v>
      </c>
      <c r="K143" s="220" t="s">
        <v>1</v>
      </c>
      <c r="L143" s="44"/>
      <c r="M143" s="225" t="s">
        <v>1</v>
      </c>
      <c r="N143" s="226" t="s">
        <v>41</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234</v>
      </c>
      <c r="AT143" s="229" t="s">
        <v>161</v>
      </c>
      <c r="AU143" s="229" t="s">
        <v>86</v>
      </c>
      <c r="AY143" s="17" t="s">
        <v>159</v>
      </c>
      <c r="BE143" s="230">
        <f>IF(N143="základní",J143,0)</f>
        <v>0</v>
      </c>
      <c r="BF143" s="230">
        <f>IF(N143="snížená",J143,0)</f>
        <v>0</v>
      </c>
      <c r="BG143" s="230">
        <f>IF(N143="zákl. přenesená",J143,0)</f>
        <v>0</v>
      </c>
      <c r="BH143" s="230">
        <f>IF(N143="sníž. přenesená",J143,0)</f>
        <v>0</v>
      </c>
      <c r="BI143" s="230">
        <f>IF(N143="nulová",J143,0)</f>
        <v>0</v>
      </c>
      <c r="BJ143" s="17" t="s">
        <v>84</v>
      </c>
      <c r="BK143" s="230">
        <f>ROUND(I143*H143,2)</f>
        <v>0</v>
      </c>
      <c r="BL143" s="17" t="s">
        <v>234</v>
      </c>
      <c r="BM143" s="229" t="s">
        <v>1042</v>
      </c>
    </row>
    <row r="144" s="2" customFormat="1" ht="16.5" customHeight="1">
      <c r="A144" s="38"/>
      <c r="B144" s="39"/>
      <c r="C144" s="218" t="s">
        <v>238</v>
      </c>
      <c r="D144" s="218" t="s">
        <v>161</v>
      </c>
      <c r="E144" s="219" t="s">
        <v>943</v>
      </c>
      <c r="F144" s="220" t="s">
        <v>989</v>
      </c>
      <c r="G144" s="221" t="s">
        <v>250</v>
      </c>
      <c r="H144" s="222">
        <v>5</v>
      </c>
      <c r="I144" s="223"/>
      <c r="J144" s="224">
        <f>ROUND(I144*H144,2)</f>
        <v>0</v>
      </c>
      <c r="K144" s="220" t="s">
        <v>1</v>
      </c>
      <c r="L144" s="44"/>
      <c r="M144" s="225" t="s">
        <v>1</v>
      </c>
      <c r="N144" s="226" t="s">
        <v>41</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234</v>
      </c>
      <c r="AT144" s="229" t="s">
        <v>161</v>
      </c>
      <c r="AU144" s="229" t="s">
        <v>86</v>
      </c>
      <c r="AY144" s="17" t="s">
        <v>159</v>
      </c>
      <c r="BE144" s="230">
        <f>IF(N144="základní",J144,0)</f>
        <v>0</v>
      </c>
      <c r="BF144" s="230">
        <f>IF(N144="snížená",J144,0)</f>
        <v>0</v>
      </c>
      <c r="BG144" s="230">
        <f>IF(N144="zákl. přenesená",J144,0)</f>
        <v>0</v>
      </c>
      <c r="BH144" s="230">
        <f>IF(N144="sníž. přenesená",J144,0)</f>
        <v>0</v>
      </c>
      <c r="BI144" s="230">
        <f>IF(N144="nulová",J144,0)</f>
        <v>0</v>
      </c>
      <c r="BJ144" s="17" t="s">
        <v>84</v>
      </c>
      <c r="BK144" s="230">
        <f>ROUND(I144*H144,2)</f>
        <v>0</v>
      </c>
      <c r="BL144" s="17" t="s">
        <v>234</v>
      </c>
      <c r="BM144" s="229" t="s">
        <v>1043</v>
      </c>
    </row>
    <row r="145" s="2" customFormat="1" ht="16.5" customHeight="1">
      <c r="A145" s="38"/>
      <c r="B145" s="39"/>
      <c r="C145" s="218" t="s">
        <v>243</v>
      </c>
      <c r="D145" s="218" t="s">
        <v>161</v>
      </c>
      <c r="E145" s="219" t="s">
        <v>945</v>
      </c>
      <c r="F145" s="220" t="s">
        <v>991</v>
      </c>
      <c r="G145" s="221" t="s">
        <v>250</v>
      </c>
      <c r="H145" s="222">
        <v>65</v>
      </c>
      <c r="I145" s="223"/>
      <c r="J145" s="224">
        <f>ROUND(I145*H145,2)</f>
        <v>0</v>
      </c>
      <c r="K145" s="220" t="s">
        <v>1</v>
      </c>
      <c r="L145" s="44"/>
      <c r="M145" s="225" t="s">
        <v>1</v>
      </c>
      <c r="N145" s="226" t="s">
        <v>41</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234</v>
      </c>
      <c r="AT145" s="229" t="s">
        <v>161</v>
      </c>
      <c r="AU145" s="229" t="s">
        <v>86</v>
      </c>
      <c r="AY145" s="17" t="s">
        <v>159</v>
      </c>
      <c r="BE145" s="230">
        <f>IF(N145="základní",J145,0)</f>
        <v>0</v>
      </c>
      <c r="BF145" s="230">
        <f>IF(N145="snížená",J145,0)</f>
        <v>0</v>
      </c>
      <c r="BG145" s="230">
        <f>IF(N145="zákl. přenesená",J145,0)</f>
        <v>0</v>
      </c>
      <c r="BH145" s="230">
        <f>IF(N145="sníž. přenesená",J145,0)</f>
        <v>0</v>
      </c>
      <c r="BI145" s="230">
        <f>IF(N145="nulová",J145,0)</f>
        <v>0</v>
      </c>
      <c r="BJ145" s="17" t="s">
        <v>84</v>
      </c>
      <c r="BK145" s="230">
        <f>ROUND(I145*H145,2)</f>
        <v>0</v>
      </c>
      <c r="BL145" s="17" t="s">
        <v>234</v>
      </c>
      <c r="BM145" s="229" t="s">
        <v>1044</v>
      </c>
    </row>
    <row r="146" s="2" customFormat="1" ht="16.5" customHeight="1">
      <c r="A146" s="38"/>
      <c r="B146" s="39"/>
      <c r="C146" s="218" t="s">
        <v>247</v>
      </c>
      <c r="D146" s="218" t="s">
        <v>161</v>
      </c>
      <c r="E146" s="219" t="s">
        <v>947</v>
      </c>
      <c r="F146" s="220" t="s">
        <v>1002</v>
      </c>
      <c r="G146" s="221" t="s">
        <v>250</v>
      </c>
      <c r="H146" s="222">
        <v>30</v>
      </c>
      <c r="I146" s="223"/>
      <c r="J146" s="224">
        <f>ROUND(I146*H146,2)</f>
        <v>0</v>
      </c>
      <c r="K146" s="220" t="s">
        <v>1</v>
      </c>
      <c r="L146" s="44"/>
      <c r="M146" s="225" t="s">
        <v>1</v>
      </c>
      <c r="N146" s="226" t="s">
        <v>41</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234</v>
      </c>
      <c r="AT146" s="229" t="s">
        <v>161</v>
      </c>
      <c r="AU146" s="229" t="s">
        <v>86</v>
      </c>
      <c r="AY146" s="17" t="s">
        <v>159</v>
      </c>
      <c r="BE146" s="230">
        <f>IF(N146="základní",J146,0)</f>
        <v>0</v>
      </c>
      <c r="BF146" s="230">
        <f>IF(N146="snížená",J146,0)</f>
        <v>0</v>
      </c>
      <c r="BG146" s="230">
        <f>IF(N146="zákl. přenesená",J146,0)</f>
        <v>0</v>
      </c>
      <c r="BH146" s="230">
        <f>IF(N146="sníž. přenesená",J146,0)</f>
        <v>0</v>
      </c>
      <c r="BI146" s="230">
        <f>IF(N146="nulová",J146,0)</f>
        <v>0</v>
      </c>
      <c r="BJ146" s="17" t="s">
        <v>84</v>
      </c>
      <c r="BK146" s="230">
        <f>ROUND(I146*H146,2)</f>
        <v>0</v>
      </c>
      <c r="BL146" s="17" t="s">
        <v>234</v>
      </c>
      <c r="BM146" s="229" t="s">
        <v>1045</v>
      </c>
    </row>
    <row r="147" s="2" customFormat="1" ht="16.5" customHeight="1">
      <c r="A147" s="38"/>
      <c r="B147" s="39"/>
      <c r="C147" s="218" t="s">
        <v>252</v>
      </c>
      <c r="D147" s="218" t="s">
        <v>161</v>
      </c>
      <c r="E147" s="219" t="s">
        <v>1046</v>
      </c>
      <c r="F147" s="220" t="s">
        <v>1005</v>
      </c>
      <c r="G147" s="221" t="s">
        <v>250</v>
      </c>
      <c r="H147" s="222">
        <v>200</v>
      </c>
      <c r="I147" s="223"/>
      <c r="J147" s="224">
        <f>ROUND(I147*H147,2)</f>
        <v>0</v>
      </c>
      <c r="K147" s="220" t="s">
        <v>1</v>
      </c>
      <c r="L147" s="44"/>
      <c r="M147" s="225" t="s">
        <v>1</v>
      </c>
      <c r="N147" s="226" t="s">
        <v>41</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234</v>
      </c>
      <c r="AT147" s="229" t="s">
        <v>161</v>
      </c>
      <c r="AU147" s="229" t="s">
        <v>86</v>
      </c>
      <c r="AY147" s="17" t="s">
        <v>159</v>
      </c>
      <c r="BE147" s="230">
        <f>IF(N147="základní",J147,0)</f>
        <v>0</v>
      </c>
      <c r="BF147" s="230">
        <f>IF(N147="snížená",J147,0)</f>
        <v>0</v>
      </c>
      <c r="BG147" s="230">
        <f>IF(N147="zákl. přenesená",J147,0)</f>
        <v>0</v>
      </c>
      <c r="BH147" s="230">
        <f>IF(N147="sníž. přenesená",J147,0)</f>
        <v>0</v>
      </c>
      <c r="BI147" s="230">
        <f>IF(N147="nulová",J147,0)</f>
        <v>0</v>
      </c>
      <c r="BJ147" s="17" t="s">
        <v>84</v>
      </c>
      <c r="BK147" s="230">
        <f>ROUND(I147*H147,2)</f>
        <v>0</v>
      </c>
      <c r="BL147" s="17" t="s">
        <v>234</v>
      </c>
      <c r="BM147" s="229" t="s">
        <v>1047</v>
      </c>
    </row>
    <row r="148" s="2" customFormat="1" ht="16.5" customHeight="1">
      <c r="A148" s="38"/>
      <c r="B148" s="39"/>
      <c r="C148" s="218" t="s">
        <v>7</v>
      </c>
      <c r="D148" s="218" t="s">
        <v>161</v>
      </c>
      <c r="E148" s="219" t="s">
        <v>955</v>
      </c>
      <c r="F148" s="220" t="s">
        <v>1008</v>
      </c>
      <c r="G148" s="221" t="s">
        <v>891</v>
      </c>
      <c r="H148" s="222">
        <v>100</v>
      </c>
      <c r="I148" s="223"/>
      <c r="J148" s="224">
        <f>ROUND(I148*H148,2)</f>
        <v>0</v>
      </c>
      <c r="K148" s="220" t="s">
        <v>1</v>
      </c>
      <c r="L148" s="44"/>
      <c r="M148" s="225" t="s">
        <v>1</v>
      </c>
      <c r="N148" s="226" t="s">
        <v>41</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234</v>
      </c>
      <c r="AT148" s="229" t="s">
        <v>161</v>
      </c>
      <c r="AU148" s="229" t="s">
        <v>86</v>
      </c>
      <c r="AY148" s="17" t="s">
        <v>159</v>
      </c>
      <c r="BE148" s="230">
        <f>IF(N148="základní",J148,0)</f>
        <v>0</v>
      </c>
      <c r="BF148" s="230">
        <f>IF(N148="snížená",J148,0)</f>
        <v>0</v>
      </c>
      <c r="BG148" s="230">
        <f>IF(N148="zákl. přenesená",J148,0)</f>
        <v>0</v>
      </c>
      <c r="BH148" s="230">
        <f>IF(N148="sníž. přenesená",J148,0)</f>
        <v>0</v>
      </c>
      <c r="BI148" s="230">
        <f>IF(N148="nulová",J148,0)</f>
        <v>0</v>
      </c>
      <c r="BJ148" s="17" t="s">
        <v>84</v>
      </c>
      <c r="BK148" s="230">
        <f>ROUND(I148*H148,2)</f>
        <v>0</v>
      </c>
      <c r="BL148" s="17" t="s">
        <v>234</v>
      </c>
      <c r="BM148" s="229" t="s">
        <v>1048</v>
      </c>
    </row>
    <row r="149" s="12" customFormat="1" ht="22.8" customHeight="1">
      <c r="A149" s="12"/>
      <c r="B149" s="202"/>
      <c r="C149" s="203"/>
      <c r="D149" s="204" t="s">
        <v>75</v>
      </c>
      <c r="E149" s="216" t="s">
        <v>1013</v>
      </c>
      <c r="F149" s="216" t="s">
        <v>1014</v>
      </c>
      <c r="G149" s="203"/>
      <c r="H149" s="203"/>
      <c r="I149" s="206"/>
      <c r="J149" s="217">
        <f>BK149</f>
        <v>0</v>
      </c>
      <c r="K149" s="203"/>
      <c r="L149" s="208"/>
      <c r="M149" s="209"/>
      <c r="N149" s="210"/>
      <c r="O149" s="210"/>
      <c r="P149" s="211">
        <f>SUM(P150:P151)</f>
        <v>0</v>
      </c>
      <c r="Q149" s="210"/>
      <c r="R149" s="211">
        <f>SUM(R150:R151)</f>
        <v>0</v>
      </c>
      <c r="S149" s="210"/>
      <c r="T149" s="212">
        <f>SUM(T150:T151)</f>
        <v>0</v>
      </c>
      <c r="U149" s="12"/>
      <c r="V149" s="12"/>
      <c r="W149" s="12"/>
      <c r="X149" s="12"/>
      <c r="Y149" s="12"/>
      <c r="Z149" s="12"/>
      <c r="AA149" s="12"/>
      <c r="AB149" s="12"/>
      <c r="AC149" s="12"/>
      <c r="AD149" s="12"/>
      <c r="AE149" s="12"/>
      <c r="AR149" s="213" t="s">
        <v>84</v>
      </c>
      <c r="AT149" s="214" t="s">
        <v>75</v>
      </c>
      <c r="AU149" s="214" t="s">
        <v>84</v>
      </c>
      <c r="AY149" s="213" t="s">
        <v>159</v>
      </c>
      <c r="BK149" s="215">
        <f>SUM(BK150:BK151)</f>
        <v>0</v>
      </c>
    </row>
    <row r="150" s="2" customFormat="1" ht="16.5" customHeight="1">
      <c r="A150" s="38"/>
      <c r="B150" s="39"/>
      <c r="C150" s="218" t="s">
        <v>263</v>
      </c>
      <c r="D150" s="218" t="s">
        <v>161</v>
      </c>
      <c r="E150" s="219" t="s">
        <v>1049</v>
      </c>
      <c r="F150" s="220" t="s">
        <v>1014</v>
      </c>
      <c r="G150" s="221" t="s">
        <v>735</v>
      </c>
      <c r="H150" s="222">
        <v>1</v>
      </c>
      <c r="I150" s="223"/>
      <c r="J150" s="224">
        <f>ROUND(I150*H150,2)</f>
        <v>0</v>
      </c>
      <c r="K150" s="220" t="s">
        <v>1</v>
      </c>
      <c r="L150" s="44"/>
      <c r="M150" s="225" t="s">
        <v>1</v>
      </c>
      <c r="N150" s="226" t="s">
        <v>41</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234</v>
      </c>
      <c r="AT150" s="229" t="s">
        <v>161</v>
      </c>
      <c r="AU150" s="229" t="s">
        <v>86</v>
      </c>
      <c r="AY150" s="17" t="s">
        <v>159</v>
      </c>
      <c r="BE150" s="230">
        <f>IF(N150="základní",J150,0)</f>
        <v>0</v>
      </c>
      <c r="BF150" s="230">
        <f>IF(N150="snížená",J150,0)</f>
        <v>0</v>
      </c>
      <c r="BG150" s="230">
        <f>IF(N150="zákl. přenesená",J150,0)</f>
        <v>0</v>
      </c>
      <c r="BH150" s="230">
        <f>IF(N150="sníž. přenesená",J150,0)</f>
        <v>0</v>
      </c>
      <c r="BI150" s="230">
        <f>IF(N150="nulová",J150,0)</f>
        <v>0</v>
      </c>
      <c r="BJ150" s="17" t="s">
        <v>84</v>
      </c>
      <c r="BK150" s="230">
        <f>ROUND(I150*H150,2)</f>
        <v>0</v>
      </c>
      <c r="BL150" s="17" t="s">
        <v>234</v>
      </c>
      <c r="BM150" s="229" t="s">
        <v>1050</v>
      </c>
    </row>
    <row r="151" s="2" customFormat="1">
      <c r="A151" s="38"/>
      <c r="B151" s="39"/>
      <c r="C151" s="40"/>
      <c r="D151" s="233" t="s">
        <v>219</v>
      </c>
      <c r="E151" s="40"/>
      <c r="F151" s="254" t="s">
        <v>1018</v>
      </c>
      <c r="G151" s="40"/>
      <c r="H151" s="40"/>
      <c r="I151" s="255"/>
      <c r="J151" s="40"/>
      <c r="K151" s="40"/>
      <c r="L151" s="44"/>
      <c r="M151" s="283"/>
      <c r="N151" s="284"/>
      <c r="O151" s="280"/>
      <c r="P151" s="280"/>
      <c r="Q151" s="280"/>
      <c r="R151" s="280"/>
      <c r="S151" s="280"/>
      <c r="T151" s="285"/>
      <c r="U151" s="38"/>
      <c r="V151" s="38"/>
      <c r="W151" s="38"/>
      <c r="X151" s="38"/>
      <c r="Y151" s="38"/>
      <c r="Z151" s="38"/>
      <c r="AA151" s="38"/>
      <c r="AB151" s="38"/>
      <c r="AC151" s="38"/>
      <c r="AD151" s="38"/>
      <c r="AE151" s="38"/>
      <c r="AT151" s="17" t="s">
        <v>219</v>
      </c>
      <c r="AU151" s="17" t="s">
        <v>86</v>
      </c>
    </row>
    <row r="152" s="2" customFormat="1" ht="6.96" customHeight="1">
      <c r="A152" s="38"/>
      <c r="B152" s="66"/>
      <c r="C152" s="67"/>
      <c r="D152" s="67"/>
      <c r="E152" s="67"/>
      <c r="F152" s="67"/>
      <c r="G152" s="67"/>
      <c r="H152" s="67"/>
      <c r="I152" s="67"/>
      <c r="J152" s="67"/>
      <c r="K152" s="67"/>
      <c r="L152" s="44"/>
      <c r="M152" s="38"/>
      <c r="O152" s="38"/>
      <c r="P152" s="38"/>
      <c r="Q152" s="38"/>
      <c r="R152" s="38"/>
      <c r="S152" s="38"/>
      <c r="T152" s="38"/>
      <c r="U152" s="38"/>
      <c r="V152" s="38"/>
      <c r="W152" s="38"/>
      <c r="X152" s="38"/>
      <c r="Y152" s="38"/>
      <c r="Z152" s="38"/>
      <c r="AA152" s="38"/>
      <c r="AB152" s="38"/>
      <c r="AC152" s="38"/>
      <c r="AD152" s="38"/>
      <c r="AE152" s="38"/>
    </row>
  </sheetData>
  <sheetProtection sheet="1" autoFilter="0" formatColumns="0" formatRows="0" objects="1" scenarios="1" spinCount="100000" saltValue="HA7qakLinhRfXIVUguiqV2xJI5cUIgXDN9U+q1C5+MyaTJIxNS062j36TeYJxiqYZCzdUyfhuKWfritVJeb2EA==" hashValue="EV6pWWE16tdEzdyufut+XmEETjD+NbQEJwn9OXdXjlQvPr1k0k9GCN9eR/DkkXaVhxIfC3ekQsmIpUaghoNAPg==" algorithmName="SHA-512" password="CC35"/>
  <autoFilter ref="C121:K151"/>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95</v>
      </c>
    </row>
    <row r="3" s="1" customFormat="1" ht="6.96" customHeight="1">
      <c r="B3" s="136"/>
      <c r="C3" s="137"/>
      <c r="D3" s="137"/>
      <c r="E3" s="137"/>
      <c r="F3" s="137"/>
      <c r="G3" s="137"/>
      <c r="H3" s="137"/>
      <c r="I3" s="137"/>
      <c r="J3" s="137"/>
      <c r="K3" s="137"/>
      <c r="L3" s="20"/>
      <c r="AT3" s="17" t="s">
        <v>86</v>
      </c>
    </row>
    <row r="4" s="1" customFormat="1" ht="24.96" customHeight="1">
      <c r="B4" s="20"/>
      <c r="D4" s="138" t="s">
        <v>114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Stavební úpravy objektu KTV ČZU v Praze</v>
      </c>
      <c r="F7" s="140"/>
      <c r="G7" s="140"/>
      <c r="H7" s="140"/>
      <c r="L7" s="20"/>
    </row>
    <row r="8" s="2" customFormat="1" ht="12" customHeight="1">
      <c r="A8" s="38"/>
      <c r="B8" s="44"/>
      <c r="C8" s="38"/>
      <c r="D8" s="140" t="s">
        <v>115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1051</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7. 4. 2025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27</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ROUND(J121,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ROUND((SUM(BE121:BE156)),  2)</f>
        <v>0</v>
      </c>
      <c r="G33" s="38"/>
      <c r="H33" s="38"/>
      <c r="I33" s="155">
        <v>0.20999999999999999</v>
      </c>
      <c r="J33" s="154">
        <f>ROUND(((SUM(BE121:BE156))*I33),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ROUND((SUM(BF121:BF156)),  2)</f>
        <v>0</v>
      </c>
      <c r="G34" s="38"/>
      <c r="H34" s="38"/>
      <c r="I34" s="155">
        <v>0.12</v>
      </c>
      <c r="J34" s="154">
        <f>ROUND(((SUM(BF121:BF156))*I34),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ROUND((SUM(BG121:BG156)),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ROUND((SUM(BH121:BH156)),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ROUND((SUM(BI121:BI156)),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Stavební úpravy objektu KTV ČZU v Praze</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04 - Výpis osvětlení</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Kamýcká 1275,165 00 Praha - Suchdol</v>
      </c>
      <c r="G89" s="40"/>
      <c r="H89" s="40"/>
      <c r="I89" s="32" t="s">
        <v>22</v>
      </c>
      <c r="J89" s="79" t="str">
        <f>IF(J12="","",J12)</f>
        <v>7. 4. 2025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40.05" customHeight="1">
      <c r="A91" s="38"/>
      <c r="B91" s="39"/>
      <c r="C91" s="32" t="s">
        <v>24</v>
      </c>
      <c r="D91" s="40"/>
      <c r="E91" s="40"/>
      <c r="F91" s="27" t="str">
        <f>E15</f>
        <v>ČZU v Praze, Kamýcká 129, 165 00 Praha - Suchdol</v>
      </c>
      <c r="G91" s="40"/>
      <c r="H91" s="40"/>
      <c r="I91" s="32" t="s">
        <v>30</v>
      </c>
      <c r="J91" s="36" t="str">
        <f>E21</f>
        <v xml:space="preserve">Ing. Radek Bláha K Horoměřicům 1117, 160 00 Praha </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118</v>
      </c>
      <c r="D94" s="176"/>
      <c r="E94" s="176"/>
      <c r="F94" s="176"/>
      <c r="G94" s="176"/>
      <c r="H94" s="176"/>
      <c r="I94" s="176"/>
      <c r="J94" s="177" t="s">
        <v>119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120</v>
      </c>
      <c r="D96" s="40"/>
      <c r="E96" s="40"/>
      <c r="F96" s="40"/>
      <c r="G96" s="40"/>
      <c r="H96" s="40"/>
      <c r="I96" s="40"/>
      <c r="J96" s="110">
        <f>J121</f>
        <v>0</v>
      </c>
      <c r="K96" s="40"/>
      <c r="L96" s="63"/>
      <c r="S96" s="38"/>
      <c r="T96" s="38"/>
      <c r="U96" s="38"/>
      <c r="V96" s="38"/>
      <c r="W96" s="38"/>
      <c r="X96" s="38"/>
      <c r="Y96" s="38"/>
      <c r="Z96" s="38"/>
      <c r="AA96" s="38"/>
      <c r="AB96" s="38"/>
      <c r="AC96" s="38"/>
      <c r="AD96" s="38"/>
      <c r="AE96" s="38"/>
      <c r="AU96" s="17" t="s">
        <v>121</v>
      </c>
    </row>
    <row r="97" s="9" customFormat="1" ht="24.96" customHeight="1">
      <c r="A97" s="9"/>
      <c r="B97" s="179"/>
      <c r="C97" s="180"/>
      <c r="D97" s="181" t="s">
        <v>894</v>
      </c>
      <c r="E97" s="182"/>
      <c r="F97" s="182"/>
      <c r="G97" s="182"/>
      <c r="H97" s="182"/>
      <c r="I97" s="182"/>
      <c r="J97" s="183">
        <f>J122</f>
        <v>0</v>
      </c>
      <c r="K97" s="180"/>
      <c r="L97" s="184"/>
      <c r="S97" s="9"/>
      <c r="T97" s="9"/>
      <c r="U97" s="9"/>
      <c r="V97" s="9"/>
      <c r="W97" s="9"/>
      <c r="X97" s="9"/>
      <c r="Y97" s="9"/>
      <c r="Z97" s="9"/>
      <c r="AA97" s="9"/>
      <c r="AB97" s="9"/>
      <c r="AC97" s="9"/>
      <c r="AD97" s="9"/>
      <c r="AE97" s="9"/>
    </row>
    <row r="98" s="10" customFormat="1" ht="19.92" customHeight="1">
      <c r="A98" s="10"/>
      <c r="B98" s="185"/>
      <c r="C98" s="186"/>
      <c r="D98" s="187" t="s">
        <v>1052</v>
      </c>
      <c r="E98" s="188"/>
      <c r="F98" s="188"/>
      <c r="G98" s="188"/>
      <c r="H98" s="188"/>
      <c r="I98" s="188"/>
      <c r="J98" s="189">
        <f>J123</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1053</v>
      </c>
      <c r="E99" s="188"/>
      <c r="F99" s="188"/>
      <c r="G99" s="188"/>
      <c r="H99" s="188"/>
      <c r="I99" s="188"/>
      <c r="J99" s="189">
        <f>J142</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1054</v>
      </c>
      <c r="E100" s="188"/>
      <c r="F100" s="188"/>
      <c r="G100" s="188"/>
      <c r="H100" s="188"/>
      <c r="I100" s="188"/>
      <c r="J100" s="189">
        <f>J151</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1055</v>
      </c>
      <c r="E101" s="188"/>
      <c r="F101" s="188"/>
      <c r="G101" s="188"/>
      <c r="H101" s="188"/>
      <c r="I101" s="188"/>
      <c r="J101" s="189">
        <f>J154</f>
        <v>0</v>
      </c>
      <c r="K101" s="186"/>
      <c r="L101" s="190"/>
      <c r="S101" s="10"/>
      <c r="T101" s="10"/>
      <c r="U101" s="10"/>
      <c r="V101" s="10"/>
      <c r="W101" s="10"/>
      <c r="X101" s="10"/>
      <c r="Y101" s="10"/>
      <c r="Z101" s="10"/>
      <c r="AA101" s="10"/>
      <c r="AB101" s="10"/>
      <c r="AC101" s="10"/>
      <c r="AD101" s="10"/>
      <c r="AE101" s="10"/>
    </row>
    <row r="102" s="2" customFormat="1" ht="21.84" customHeight="1">
      <c r="A102" s="38"/>
      <c r="B102" s="39"/>
      <c r="C102" s="40"/>
      <c r="D102" s="40"/>
      <c r="E102" s="40"/>
      <c r="F102" s="40"/>
      <c r="G102" s="40"/>
      <c r="H102" s="40"/>
      <c r="I102" s="40"/>
      <c r="J102" s="40"/>
      <c r="K102" s="40"/>
      <c r="L102" s="63"/>
      <c r="S102" s="38"/>
      <c r="T102" s="38"/>
      <c r="U102" s="38"/>
      <c r="V102" s="38"/>
      <c r="W102" s="38"/>
      <c r="X102" s="38"/>
      <c r="Y102" s="38"/>
      <c r="Z102" s="38"/>
      <c r="AA102" s="38"/>
      <c r="AB102" s="38"/>
      <c r="AC102" s="38"/>
      <c r="AD102" s="38"/>
      <c r="AE102" s="38"/>
    </row>
    <row r="103" s="2" customFormat="1" ht="6.96" customHeight="1">
      <c r="A103" s="38"/>
      <c r="B103" s="66"/>
      <c r="C103" s="67"/>
      <c r="D103" s="67"/>
      <c r="E103" s="67"/>
      <c r="F103" s="67"/>
      <c r="G103" s="67"/>
      <c r="H103" s="67"/>
      <c r="I103" s="67"/>
      <c r="J103" s="67"/>
      <c r="K103" s="67"/>
      <c r="L103" s="63"/>
      <c r="S103" s="38"/>
      <c r="T103" s="38"/>
      <c r="U103" s="38"/>
      <c r="V103" s="38"/>
      <c r="W103" s="38"/>
      <c r="X103" s="38"/>
      <c r="Y103" s="38"/>
      <c r="Z103" s="38"/>
      <c r="AA103" s="38"/>
      <c r="AB103" s="38"/>
      <c r="AC103" s="38"/>
      <c r="AD103" s="38"/>
      <c r="AE103" s="38"/>
    </row>
    <row r="107" s="2" customFormat="1" ht="6.96" customHeight="1">
      <c r="A107" s="38"/>
      <c r="B107" s="68"/>
      <c r="C107" s="69"/>
      <c r="D107" s="69"/>
      <c r="E107" s="69"/>
      <c r="F107" s="69"/>
      <c r="G107" s="69"/>
      <c r="H107" s="69"/>
      <c r="I107" s="69"/>
      <c r="J107" s="69"/>
      <c r="K107" s="69"/>
      <c r="L107" s="63"/>
      <c r="S107" s="38"/>
      <c r="T107" s="38"/>
      <c r="U107" s="38"/>
      <c r="V107" s="38"/>
      <c r="W107" s="38"/>
      <c r="X107" s="38"/>
      <c r="Y107" s="38"/>
      <c r="Z107" s="38"/>
      <c r="AA107" s="38"/>
      <c r="AB107" s="38"/>
      <c r="AC107" s="38"/>
      <c r="AD107" s="38"/>
      <c r="AE107" s="38"/>
    </row>
    <row r="108" s="2" customFormat="1" ht="24.96" customHeight="1">
      <c r="A108" s="38"/>
      <c r="B108" s="39"/>
      <c r="C108" s="23" t="s">
        <v>144</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6.96" customHeight="1">
      <c r="A109" s="38"/>
      <c r="B109" s="39"/>
      <c r="C109" s="40"/>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2" customHeight="1">
      <c r="A110" s="38"/>
      <c r="B110" s="39"/>
      <c r="C110" s="32" t="s">
        <v>16</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6.5" customHeight="1">
      <c r="A111" s="38"/>
      <c r="B111" s="39"/>
      <c r="C111" s="40"/>
      <c r="D111" s="40"/>
      <c r="E111" s="174" t="str">
        <f>E7</f>
        <v>Stavební úpravy objektu KTV ČZU v Praze</v>
      </c>
      <c r="F111" s="32"/>
      <c r="G111" s="32"/>
      <c r="H111" s="32"/>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115</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76" t="str">
        <f>E9</f>
        <v>04 - Výpis osvětlení</v>
      </c>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20</v>
      </c>
      <c r="D115" s="40"/>
      <c r="E115" s="40"/>
      <c r="F115" s="27" t="str">
        <f>F12</f>
        <v>Kamýcká 1275,165 00 Praha - Suchdol</v>
      </c>
      <c r="G115" s="40"/>
      <c r="H115" s="40"/>
      <c r="I115" s="32" t="s">
        <v>22</v>
      </c>
      <c r="J115" s="79" t="str">
        <f>IF(J12="","",J12)</f>
        <v>7. 4. 2025</v>
      </c>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40.05" customHeight="1">
      <c r="A117" s="38"/>
      <c r="B117" s="39"/>
      <c r="C117" s="32" t="s">
        <v>24</v>
      </c>
      <c r="D117" s="40"/>
      <c r="E117" s="40"/>
      <c r="F117" s="27" t="str">
        <f>E15</f>
        <v>ČZU v Praze, Kamýcká 129, 165 00 Praha - Suchdol</v>
      </c>
      <c r="G117" s="40"/>
      <c r="H117" s="40"/>
      <c r="I117" s="32" t="s">
        <v>30</v>
      </c>
      <c r="J117" s="36" t="str">
        <f>E21</f>
        <v xml:space="preserve">Ing. Radek Bláha K Horoměřicům 1117, 160 00 Praha </v>
      </c>
      <c r="K117" s="40"/>
      <c r="L117" s="63"/>
      <c r="S117" s="38"/>
      <c r="T117" s="38"/>
      <c r="U117" s="38"/>
      <c r="V117" s="38"/>
      <c r="W117" s="38"/>
      <c r="X117" s="38"/>
      <c r="Y117" s="38"/>
      <c r="Z117" s="38"/>
      <c r="AA117" s="38"/>
      <c r="AB117" s="38"/>
      <c r="AC117" s="38"/>
      <c r="AD117" s="38"/>
      <c r="AE117" s="38"/>
    </row>
    <row r="118" s="2" customFormat="1" ht="15.15" customHeight="1">
      <c r="A118" s="38"/>
      <c r="B118" s="39"/>
      <c r="C118" s="32" t="s">
        <v>28</v>
      </c>
      <c r="D118" s="40"/>
      <c r="E118" s="40"/>
      <c r="F118" s="27" t="str">
        <f>IF(E18="","",E18)</f>
        <v>Vyplň údaj</v>
      </c>
      <c r="G118" s="40"/>
      <c r="H118" s="40"/>
      <c r="I118" s="32" t="s">
        <v>33</v>
      </c>
      <c r="J118" s="36" t="str">
        <f>E24</f>
        <v xml:space="preserve"> </v>
      </c>
      <c r="K118" s="40"/>
      <c r="L118" s="63"/>
      <c r="S118" s="38"/>
      <c r="T118" s="38"/>
      <c r="U118" s="38"/>
      <c r="V118" s="38"/>
      <c r="W118" s="38"/>
      <c r="X118" s="38"/>
      <c r="Y118" s="38"/>
      <c r="Z118" s="38"/>
      <c r="AA118" s="38"/>
      <c r="AB118" s="38"/>
      <c r="AC118" s="38"/>
      <c r="AD118" s="38"/>
      <c r="AE118" s="38"/>
    </row>
    <row r="119" s="2" customFormat="1" ht="10.32"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11" customFormat="1" ht="29.28" customHeight="1">
      <c r="A120" s="191"/>
      <c r="B120" s="192"/>
      <c r="C120" s="193" t="s">
        <v>145</v>
      </c>
      <c r="D120" s="194" t="s">
        <v>61</v>
      </c>
      <c r="E120" s="194" t="s">
        <v>57</v>
      </c>
      <c r="F120" s="194" t="s">
        <v>58</v>
      </c>
      <c r="G120" s="194" t="s">
        <v>146</v>
      </c>
      <c r="H120" s="194" t="s">
        <v>147</v>
      </c>
      <c r="I120" s="194" t="s">
        <v>148</v>
      </c>
      <c r="J120" s="194" t="s">
        <v>119</v>
      </c>
      <c r="K120" s="195" t="s">
        <v>149</v>
      </c>
      <c r="L120" s="196"/>
      <c r="M120" s="100" t="s">
        <v>1</v>
      </c>
      <c r="N120" s="101" t="s">
        <v>40</v>
      </c>
      <c r="O120" s="101" t="s">
        <v>150</v>
      </c>
      <c r="P120" s="101" t="s">
        <v>151</v>
      </c>
      <c r="Q120" s="101" t="s">
        <v>152</v>
      </c>
      <c r="R120" s="101" t="s">
        <v>153</v>
      </c>
      <c r="S120" s="101" t="s">
        <v>154</v>
      </c>
      <c r="T120" s="102" t="s">
        <v>155</v>
      </c>
      <c r="U120" s="191"/>
      <c r="V120" s="191"/>
      <c r="W120" s="191"/>
      <c r="X120" s="191"/>
      <c r="Y120" s="191"/>
      <c r="Z120" s="191"/>
      <c r="AA120" s="191"/>
      <c r="AB120" s="191"/>
      <c r="AC120" s="191"/>
      <c r="AD120" s="191"/>
      <c r="AE120" s="191"/>
    </row>
    <row r="121" s="2" customFormat="1" ht="22.8" customHeight="1">
      <c r="A121" s="38"/>
      <c r="B121" s="39"/>
      <c r="C121" s="107" t="s">
        <v>156</v>
      </c>
      <c r="D121" s="40"/>
      <c r="E121" s="40"/>
      <c r="F121" s="40"/>
      <c r="G121" s="40"/>
      <c r="H121" s="40"/>
      <c r="I121" s="40"/>
      <c r="J121" s="197">
        <f>BK121</f>
        <v>0</v>
      </c>
      <c r="K121" s="40"/>
      <c r="L121" s="44"/>
      <c r="M121" s="103"/>
      <c r="N121" s="198"/>
      <c r="O121" s="104"/>
      <c r="P121" s="199">
        <f>P122</f>
        <v>0</v>
      </c>
      <c r="Q121" s="104"/>
      <c r="R121" s="199">
        <f>R122</f>
        <v>0</v>
      </c>
      <c r="S121" s="104"/>
      <c r="T121" s="200">
        <f>T122</f>
        <v>0</v>
      </c>
      <c r="U121" s="38"/>
      <c r="V121" s="38"/>
      <c r="W121" s="38"/>
      <c r="X121" s="38"/>
      <c r="Y121" s="38"/>
      <c r="Z121" s="38"/>
      <c r="AA121" s="38"/>
      <c r="AB121" s="38"/>
      <c r="AC121" s="38"/>
      <c r="AD121" s="38"/>
      <c r="AE121" s="38"/>
      <c r="AT121" s="17" t="s">
        <v>75</v>
      </c>
      <c r="AU121" s="17" t="s">
        <v>121</v>
      </c>
      <c r="BK121" s="201">
        <f>BK122</f>
        <v>0</v>
      </c>
    </row>
    <row r="122" s="12" customFormat="1" ht="25.92" customHeight="1">
      <c r="A122" s="12"/>
      <c r="B122" s="202"/>
      <c r="C122" s="203"/>
      <c r="D122" s="204" t="s">
        <v>75</v>
      </c>
      <c r="E122" s="205" t="s">
        <v>253</v>
      </c>
      <c r="F122" s="205" t="s">
        <v>901</v>
      </c>
      <c r="G122" s="203"/>
      <c r="H122" s="203"/>
      <c r="I122" s="206"/>
      <c r="J122" s="207">
        <f>BK122</f>
        <v>0</v>
      </c>
      <c r="K122" s="203"/>
      <c r="L122" s="208"/>
      <c r="M122" s="209"/>
      <c r="N122" s="210"/>
      <c r="O122" s="210"/>
      <c r="P122" s="211">
        <f>P123+P142+P151+P154</f>
        <v>0</v>
      </c>
      <c r="Q122" s="210"/>
      <c r="R122" s="211">
        <f>R123+R142+R151+R154</f>
        <v>0</v>
      </c>
      <c r="S122" s="210"/>
      <c r="T122" s="212">
        <f>T123+T142+T151+T154</f>
        <v>0</v>
      </c>
      <c r="U122" s="12"/>
      <c r="V122" s="12"/>
      <c r="W122" s="12"/>
      <c r="X122" s="12"/>
      <c r="Y122" s="12"/>
      <c r="Z122" s="12"/>
      <c r="AA122" s="12"/>
      <c r="AB122" s="12"/>
      <c r="AC122" s="12"/>
      <c r="AD122" s="12"/>
      <c r="AE122" s="12"/>
      <c r="AR122" s="213" t="s">
        <v>172</v>
      </c>
      <c r="AT122" s="214" t="s">
        <v>75</v>
      </c>
      <c r="AU122" s="214" t="s">
        <v>76</v>
      </c>
      <c r="AY122" s="213" t="s">
        <v>159</v>
      </c>
      <c r="BK122" s="215">
        <f>BK123+BK142+BK151+BK154</f>
        <v>0</v>
      </c>
    </row>
    <row r="123" s="12" customFormat="1" ht="22.8" customHeight="1">
      <c r="A123" s="12"/>
      <c r="B123" s="202"/>
      <c r="C123" s="203"/>
      <c r="D123" s="204" t="s">
        <v>75</v>
      </c>
      <c r="E123" s="216" t="s">
        <v>929</v>
      </c>
      <c r="F123" s="216" t="s">
        <v>1056</v>
      </c>
      <c r="G123" s="203"/>
      <c r="H123" s="203"/>
      <c r="I123" s="206"/>
      <c r="J123" s="217">
        <f>BK123</f>
        <v>0</v>
      </c>
      <c r="K123" s="203"/>
      <c r="L123" s="208"/>
      <c r="M123" s="209"/>
      <c r="N123" s="210"/>
      <c r="O123" s="210"/>
      <c r="P123" s="211">
        <f>SUM(P124:P141)</f>
        <v>0</v>
      </c>
      <c r="Q123" s="210"/>
      <c r="R123" s="211">
        <f>SUM(R124:R141)</f>
        <v>0</v>
      </c>
      <c r="S123" s="210"/>
      <c r="T123" s="212">
        <f>SUM(T124:T141)</f>
        <v>0</v>
      </c>
      <c r="U123" s="12"/>
      <c r="V123" s="12"/>
      <c r="W123" s="12"/>
      <c r="X123" s="12"/>
      <c r="Y123" s="12"/>
      <c r="Z123" s="12"/>
      <c r="AA123" s="12"/>
      <c r="AB123" s="12"/>
      <c r="AC123" s="12"/>
      <c r="AD123" s="12"/>
      <c r="AE123" s="12"/>
      <c r="AR123" s="213" t="s">
        <v>86</v>
      </c>
      <c r="AT123" s="214" t="s">
        <v>75</v>
      </c>
      <c r="AU123" s="214" t="s">
        <v>84</v>
      </c>
      <c r="AY123" s="213" t="s">
        <v>159</v>
      </c>
      <c r="BK123" s="215">
        <f>SUM(BK124:BK141)</f>
        <v>0</v>
      </c>
    </row>
    <row r="124" s="2" customFormat="1" ht="24.15" customHeight="1">
      <c r="A124" s="38"/>
      <c r="B124" s="39"/>
      <c r="C124" s="218" t="s">
        <v>84</v>
      </c>
      <c r="D124" s="218" t="s">
        <v>161</v>
      </c>
      <c r="E124" s="219" t="s">
        <v>1057</v>
      </c>
      <c r="F124" s="220" t="s">
        <v>1058</v>
      </c>
      <c r="G124" s="221" t="s">
        <v>891</v>
      </c>
      <c r="H124" s="222">
        <v>25</v>
      </c>
      <c r="I124" s="223"/>
      <c r="J124" s="224">
        <f>ROUND(I124*H124,2)</f>
        <v>0</v>
      </c>
      <c r="K124" s="220" t="s">
        <v>1</v>
      </c>
      <c r="L124" s="44"/>
      <c r="M124" s="225" t="s">
        <v>1</v>
      </c>
      <c r="N124" s="226" t="s">
        <v>41</v>
      </c>
      <c r="O124" s="91"/>
      <c r="P124" s="227">
        <f>O124*H124</f>
        <v>0</v>
      </c>
      <c r="Q124" s="227">
        <v>0</v>
      </c>
      <c r="R124" s="227">
        <f>Q124*H124</f>
        <v>0</v>
      </c>
      <c r="S124" s="227">
        <v>0</v>
      </c>
      <c r="T124" s="228">
        <f>S124*H124</f>
        <v>0</v>
      </c>
      <c r="U124" s="38"/>
      <c r="V124" s="38"/>
      <c r="W124" s="38"/>
      <c r="X124" s="38"/>
      <c r="Y124" s="38"/>
      <c r="Z124" s="38"/>
      <c r="AA124" s="38"/>
      <c r="AB124" s="38"/>
      <c r="AC124" s="38"/>
      <c r="AD124" s="38"/>
      <c r="AE124" s="38"/>
      <c r="AR124" s="229" t="s">
        <v>234</v>
      </c>
      <c r="AT124" s="229" t="s">
        <v>161</v>
      </c>
      <c r="AU124" s="229" t="s">
        <v>86</v>
      </c>
      <c r="AY124" s="17" t="s">
        <v>159</v>
      </c>
      <c r="BE124" s="230">
        <f>IF(N124="základní",J124,0)</f>
        <v>0</v>
      </c>
      <c r="BF124" s="230">
        <f>IF(N124="snížená",J124,0)</f>
        <v>0</v>
      </c>
      <c r="BG124" s="230">
        <f>IF(N124="zákl. přenesená",J124,0)</f>
        <v>0</v>
      </c>
      <c r="BH124" s="230">
        <f>IF(N124="sníž. přenesená",J124,0)</f>
        <v>0</v>
      </c>
      <c r="BI124" s="230">
        <f>IF(N124="nulová",J124,0)</f>
        <v>0</v>
      </c>
      <c r="BJ124" s="17" t="s">
        <v>84</v>
      </c>
      <c r="BK124" s="230">
        <f>ROUND(I124*H124,2)</f>
        <v>0</v>
      </c>
      <c r="BL124" s="17" t="s">
        <v>234</v>
      </c>
      <c r="BM124" s="229" t="s">
        <v>1059</v>
      </c>
    </row>
    <row r="125" s="2" customFormat="1" ht="24.15" customHeight="1">
      <c r="A125" s="38"/>
      <c r="B125" s="39"/>
      <c r="C125" s="218" t="s">
        <v>86</v>
      </c>
      <c r="D125" s="218" t="s">
        <v>161</v>
      </c>
      <c r="E125" s="219" t="s">
        <v>1060</v>
      </c>
      <c r="F125" s="220" t="s">
        <v>1061</v>
      </c>
      <c r="G125" s="221" t="s">
        <v>891</v>
      </c>
      <c r="H125" s="222">
        <v>6</v>
      </c>
      <c r="I125" s="223"/>
      <c r="J125" s="224">
        <f>ROUND(I125*H125,2)</f>
        <v>0</v>
      </c>
      <c r="K125" s="220" t="s">
        <v>1</v>
      </c>
      <c r="L125" s="44"/>
      <c r="M125" s="225" t="s">
        <v>1</v>
      </c>
      <c r="N125" s="226" t="s">
        <v>41</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234</v>
      </c>
      <c r="AT125" s="229" t="s">
        <v>161</v>
      </c>
      <c r="AU125" s="229" t="s">
        <v>86</v>
      </c>
      <c r="AY125" s="17" t="s">
        <v>159</v>
      </c>
      <c r="BE125" s="230">
        <f>IF(N125="základní",J125,0)</f>
        <v>0</v>
      </c>
      <c r="BF125" s="230">
        <f>IF(N125="snížená",J125,0)</f>
        <v>0</v>
      </c>
      <c r="BG125" s="230">
        <f>IF(N125="zákl. přenesená",J125,0)</f>
        <v>0</v>
      </c>
      <c r="BH125" s="230">
        <f>IF(N125="sníž. přenesená",J125,0)</f>
        <v>0</v>
      </c>
      <c r="BI125" s="230">
        <f>IF(N125="nulová",J125,0)</f>
        <v>0</v>
      </c>
      <c r="BJ125" s="17" t="s">
        <v>84</v>
      </c>
      <c r="BK125" s="230">
        <f>ROUND(I125*H125,2)</f>
        <v>0</v>
      </c>
      <c r="BL125" s="17" t="s">
        <v>234</v>
      </c>
      <c r="BM125" s="229" t="s">
        <v>1062</v>
      </c>
    </row>
    <row r="126" s="2" customFormat="1" ht="16.5" customHeight="1">
      <c r="A126" s="38"/>
      <c r="B126" s="39"/>
      <c r="C126" s="218" t="s">
        <v>172</v>
      </c>
      <c r="D126" s="218" t="s">
        <v>161</v>
      </c>
      <c r="E126" s="219" t="s">
        <v>1063</v>
      </c>
      <c r="F126" s="220" t="s">
        <v>1064</v>
      </c>
      <c r="G126" s="221" t="s">
        <v>250</v>
      </c>
      <c r="H126" s="222">
        <v>7</v>
      </c>
      <c r="I126" s="223"/>
      <c r="J126" s="224">
        <f>ROUND(I126*H126,2)</f>
        <v>0</v>
      </c>
      <c r="K126" s="220" t="s">
        <v>1</v>
      </c>
      <c r="L126" s="44"/>
      <c r="M126" s="225" t="s">
        <v>1</v>
      </c>
      <c r="N126" s="226" t="s">
        <v>41</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234</v>
      </c>
      <c r="AT126" s="229" t="s">
        <v>161</v>
      </c>
      <c r="AU126" s="229" t="s">
        <v>86</v>
      </c>
      <c r="AY126" s="17" t="s">
        <v>159</v>
      </c>
      <c r="BE126" s="230">
        <f>IF(N126="základní",J126,0)</f>
        <v>0</v>
      </c>
      <c r="BF126" s="230">
        <f>IF(N126="snížená",J126,0)</f>
        <v>0</v>
      </c>
      <c r="BG126" s="230">
        <f>IF(N126="zákl. přenesená",J126,0)</f>
        <v>0</v>
      </c>
      <c r="BH126" s="230">
        <f>IF(N126="sníž. přenesená",J126,0)</f>
        <v>0</v>
      </c>
      <c r="BI126" s="230">
        <f>IF(N126="nulová",J126,0)</f>
        <v>0</v>
      </c>
      <c r="BJ126" s="17" t="s">
        <v>84</v>
      </c>
      <c r="BK126" s="230">
        <f>ROUND(I126*H126,2)</f>
        <v>0</v>
      </c>
      <c r="BL126" s="17" t="s">
        <v>234</v>
      </c>
      <c r="BM126" s="229" t="s">
        <v>1065</v>
      </c>
    </row>
    <row r="127" s="2" customFormat="1" ht="16.5" customHeight="1">
      <c r="A127" s="38"/>
      <c r="B127" s="39"/>
      <c r="C127" s="218" t="s">
        <v>166</v>
      </c>
      <c r="D127" s="218" t="s">
        <v>161</v>
      </c>
      <c r="E127" s="219" t="s">
        <v>1066</v>
      </c>
      <c r="F127" s="220" t="s">
        <v>1067</v>
      </c>
      <c r="G127" s="221" t="s">
        <v>891</v>
      </c>
      <c r="H127" s="222">
        <v>2</v>
      </c>
      <c r="I127" s="223"/>
      <c r="J127" s="224">
        <f>ROUND(I127*H127,2)</f>
        <v>0</v>
      </c>
      <c r="K127" s="220" t="s">
        <v>1</v>
      </c>
      <c r="L127" s="44"/>
      <c r="M127" s="225" t="s">
        <v>1</v>
      </c>
      <c r="N127" s="226" t="s">
        <v>41</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234</v>
      </c>
      <c r="AT127" s="229" t="s">
        <v>161</v>
      </c>
      <c r="AU127" s="229" t="s">
        <v>86</v>
      </c>
      <c r="AY127" s="17" t="s">
        <v>159</v>
      </c>
      <c r="BE127" s="230">
        <f>IF(N127="základní",J127,0)</f>
        <v>0</v>
      </c>
      <c r="BF127" s="230">
        <f>IF(N127="snížená",J127,0)</f>
        <v>0</v>
      </c>
      <c r="BG127" s="230">
        <f>IF(N127="zákl. přenesená",J127,0)</f>
        <v>0</v>
      </c>
      <c r="BH127" s="230">
        <f>IF(N127="sníž. přenesená",J127,0)</f>
        <v>0</v>
      </c>
      <c r="BI127" s="230">
        <f>IF(N127="nulová",J127,0)</f>
        <v>0</v>
      </c>
      <c r="BJ127" s="17" t="s">
        <v>84</v>
      </c>
      <c r="BK127" s="230">
        <f>ROUND(I127*H127,2)</f>
        <v>0</v>
      </c>
      <c r="BL127" s="17" t="s">
        <v>234</v>
      </c>
      <c r="BM127" s="229" t="s">
        <v>1068</v>
      </c>
    </row>
    <row r="128" s="2" customFormat="1" ht="16.5" customHeight="1">
      <c r="A128" s="38"/>
      <c r="B128" s="39"/>
      <c r="C128" s="218" t="s">
        <v>181</v>
      </c>
      <c r="D128" s="218" t="s">
        <v>161</v>
      </c>
      <c r="E128" s="219" t="s">
        <v>1069</v>
      </c>
      <c r="F128" s="220" t="s">
        <v>1070</v>
      </c>
      <c r="G128" s="221" t="s">
        <v>891</v>
      </c>
      <c r="H128" s="222">
        <v>2</v>
      </c>
      <c r="I128" s="223"/>
      <c r="J128" s="224">
        <f>ROUND(I128*H128,2)</f>
        <v>0</v>
      </c>
      <c r="K128" s="220" t="s">
        <v>1</v>
      </c>
      <c r="L128" s="44"/>
      <c r="M128" s="225" t="s">
        <v>1</v>
      </c>
      <c r="N128" s="226" t="s">
        <v>41</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234</v>
      </c>
      <c r="AT128" s="229" t="s">
        <v>161</v>
      </c>
      <c r="AU128" s="229" t="s">
        <v>86</v>
      </c>
      <c r="AY128" s="17" t="s">
        <v>159</v>
      </c>
      <c r="BE128" s="230">
        <f>IF(N128="základní",J128,0)</f>
        <v>0</v>
      </c>
      <c r="BF128" s="230">
        <f>IF(N128="snížená",J128,0)</f>
        <v>0</v>
      </c>
      <c r="BG128" s="230">
        <f>IF(N128="zákl. přenesená",J128,0)</f>
        <v>0</v>
      </c>
      <c r="BH128" s="230">
        <f>IF(N128="sníž. přenesená",J128,0)</f>
        <v>0</v>
      </c>
      <c r="BI128" s="230">
        <f>IF(N128="nulová",J128,0)</f>
        <v>0</v>
      </c>
      <c r="BJ128" s="17" t="s">
        <v>84</v>
      </c>
      <c r="BK128" s="230">
        <f>ROUND(I128*H128,2)</f>
        <v>0</v>
      </c>
      <c r="BL128" s="17" t="s">
        <v>234</v>
      </c>
      <c r="BM128" s="229" t="s">
        <v>1071</v>
      </c>
    </row>
    <row r="129" s="2" customFormat="1" ht="16.5" customHeight="1">
      <c r="A129" s="38"/>
      <c r="B129" s="39"/>
      <c r="C129" s="218" t="s">
        <v>185</v>
      </c>
      <c r="D129" s="218" t="s">
        <v>161</v>
      </c>
      <c r="E129" s="219" t="s">
        <v>1072</v>
      </c>
      <c r="F129" s="220" t="s">
        <v>1073</v>
      </c>
      <c r="G129" s="221" t="s">
        <v>891</v>
      </c>
      <c r="H129" s="222">
        <v>6</v>
      </c>
      <c r="I129" s="223"/>
      <c r="J129" s="224">
        <f>ROUND(I129*H129,2)</f>
        <v>0</v>
      </c>
      <c r="K129" s="220" t="s">
        <v>1</v>
      </c>
      <c r="L129" s="44"/>
      <c r="M129" s="225" t="s">
        <v>1</v>
      </c>
      <c r="N129" s="226" t="s">
        <v>41</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234</v>
      </c>
      <c r="AT129" s="229" t="s">
        <v>161</v>
      </c>
      <c r="AU129" s="229" t="s">
        <v>86</v>
      </c>
      <c r="AY129" s="17" t="s">
        <v>159</v>
      </c>
      <c r="BE129" s="230">
        <f>IF(N129="základní",J129,0)</f>
        <v>0</v>
      </c>
      <c r="BF129" s="230">
        <f>IF(N129="snížená",J129,0)</f>
        <v>0</v>
      </c>
      <c r="BG129" s="230">
        <f>IF(N129="zákl. přenesená",J129,0)</f>
        <v>0</v>
      </c>
      <c r="BH129" s="230">
        <f>IF(N129="sníž. přenesená",J129,0)</f>
        <v>0</v>
      </c>
      <c r="BI129" s="230">
        <f>IF(N129="nulová",J129,0)</f>
        <v>0</v>
      </c>
      <c r="BJ129" s="17" t="s">
        <v>84</v>
      </c>
      <c r="BK129" s="230">
        <f>ROUND(I129*H129,2)</f>
        <v>0</v>
      </c>
      <c r="BL129" s="17" t="s">
        <v>234</v>
      </c>
      <c r="BM129" s="229" t="s">
        <v>1074</v>
      </c>
    </row>
    <row r="130" s="2" customFormat="1" ht="16.5" customHeight="1">
      <c r="A130" s="38"/>
      <c r="B130" s="39"/>
      <c r="C130" s="218" t="s">
        <v>189</v>
      </c>
      <c r="D130" s="218" t="s">
        <v>161</v>
      </c>
      <c r="E130" s="219" t="s">
        <v>1075</v>
      </c>
      <c r="F130" s="220" t="s">
        <v>1076</v>
      </c>
      <c r="G130" s="221" t="s">
        <v>891</v>
      </c>
      <c r="H130" s="222">
        <v>1</v>
      </c>
      <c r="I130" s="223"/>
      <c r="J130" s="224">
        <f>ROUND(I130*H130,2)</f>
        <v>0</v>
      </c>
      <c r="K130" s="220" t="s">
        <v>1</v>
      </c>
      <c r="L130" s="44"/>
      <c r="M130" s="225" t="s">
        <v>1</v>
      </c>
      <c r="N130" s="226" t="s">
        <v>41</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234</v>
      </c>
      <c r="AT130" s="229" t="s">
        <v>161</v>
      </c>
      <c r="AU130" s="229" t="s">
        <v>86</v>
      </c>
      <c r="AY130" s="17" t="s">
        <v>159</v>
      </c>
      <c r="BE130" s="230">
        <f>IF(N130="základní",J130,0)</f>
        <v>0</v>
      </c>
      <c r="BF130" s="230">
        <f>IF(N130="snížená",J130,0)</f>
        <v>0</v>
      </c>
      <c r="BG130" s="230">
        <f>IF(N130="zákl. přenesená",J130,0)</f>
        <v>0</v>
      </c>
      <c r="BH130" s="230">
        <f>IF(N130="sníž. přenesená",J130,0)</f>
        <v>0</v>
      </c>
      <c r="BI130" s="230">
        <f>IF(N130="nulová",J130,0)</f>
        <v>0</v>
      </c>
      <c r="BJ130" s="17" t="s">
        <v>84</v>
      </c>
      <c r="BK130" s="230">
        <f>ROUND(I130*H130,2)</f>
        <v>0</v>
      </c>
      <c r="BL130" s="17" t="s">
        <v>234</v>
      </c>
      <c r="BM130" s="229" t="s">
        <v>1077</v>
      </c>
    </row>
    <row r="131" s="2" customFormat="1" ht="16.5" customHeight="1">
      <c r="A131" s="38"/>
      <c r="B131" s="39"/>
      <c r="C131" s="218" t="s">
        <v>193</v>
      </c>
      <c r="D131" s="218" t="s">
        <v>161</v>
      </c>
      <c r="E131" s="219" t="s">
        <v>1078</v>
      </c>
      <c r="F131" s="220" t="s">
        <v>1076</v>
      </c>
      <c r="G131" s="221" t="s">
        <v>891</v>
      </c>
      <c r="H131" s="222">
        <v>1</v>
      </c>
      <c r="I131" s="223"/>
      <c r="J131" s="224">
        <f>ROUND(I131*H131,2)</f>
        <v>0</v>
      </c>
      <c r="K131" s="220" t="s">
        <v>1</v>
      </c>
      <c r="L131" s="44"/>
      <c r="M131" s="225" t="s">
        <v>1</v>
      </c>
      <c r="N131" s="226" t="s">
        <v>41</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234</v>
      </c>
      <c r="AT131" s="229" t="s">
        <v>161</v>
      </c>
      <c r="AU131" s="229" t="s">
        <v>86</v>
      </c>
      <c r="AY131" s="17" t="s">
        <v>159</v>
      </c>
      <c r="BE131" s="230">
        <f>IF(N131="základní",J131,0)</f>
        <v>0</v>
      </c>
      <c r="BF131" s="230">
        <f>IF(N131="snížená",J131,0)</f>
        <v>0</v>
      </c>
      <c r="BG131" s="230">
        <f>IF(N131="zákl. přenesená",J131,0)</f>
        <v>0</v>
      </c>
      <c r="BH131" s="230">
        <f>IF(N131="sníž. přenesená",J131,0)</f>
        <v>0</v>
      </c>
      <c r="BI131" s="230">
        <f>IF(N131="nulová",J131,0)</f>
        <v>0</v>
      </c>
      <c r="BJ131" s="17" t="s">
        <v>84</v>
      </c>
      <c r="BK131" s="230">
        <f>ROUND(I131*H131,2)</f>
        <v>0</v>
      </c>
      <c r="BL131" s="17" t="s">
        <v>234</v>
      </c>
      <c r="BM131" s="229" t="s">
        <v>1079</v>
      </c>
    </row>
    <row r="132" s="2" customFormat="1" ht="16.5" customHeight="1">
      <c r="A132" s="38"/>
      <c r="B132" s="39"/>
      <c r="C132" s="218" t="s">
        <v>202</v>
      </c>
      <c r="D132" s="218" t="s">
        <v>161</v>
      </c>
      <c r="E132" s="219" t="s">
        <v>1080</v>
      </c>
      <c r="F132" s="220" t="s">
        <v>1081</v>
      </c>
      <c r="G132" s="221" t="s">
        <v>891</v>
      </c>
      <c r="H132" s="222">
        <v>1</v>
      </c>
      <c r="I132" s="223"/>
      <c r="J132" s="224">
        <f>ROUND(I132*H132,2)</f>
        <v>0</v>
      </c>
      <c r="K132" s="220" t="s">
        <v>1</v>
      </c>
      <c r="L132" s="44"/>
      <c r="M132" s="225" t="s">
        <v>1</v>
      </c>
      <c r="N132" s="226" t="s">
        <v>41</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234</v>
      </c>
      <c r="AT132" s="229" t="s">
        <v>161</v>
      </c>
      <c r="AU132" s="229" t="s">
        <v>86</v>
      </c>
      <c r="AY132" s="17" t="s">
        <v>159</v>
      </c>
      <c r="BE132" s="230">
        <f>IF(N132="základní",J132,0)</f>
        <v>0</v>
      </c>
      <c r="BF132" s="230">
        <f>IF(N132="snížená",J132,0)</f>
        <v>0</v>
      </c>
      <c r="BG132" s="230">
        <f>IF(N132="zákl. přenesená",J132,0)</f>
        <v>0</v>
      </c>
      <c r="BH132" s="230">
        <f>IF(N132="sníž. přenesená",J132,0)</f>
        <v>0</v>
      </c>
      <c r="BI132" s="230">
        <f>IF(N132="nulová",J132,0)</f>
        <v>0</v>
      </c>
      <c r="BJ132" s="17" t="s">
        <v>84</v>
      </c>
      <c r="BK132" s="230">
        <f>ROUND(I132*H132,2)</f>
        <v>0</v>
      </c>
      <c r="BL132" s="17" t="s">
        <v>234</v>
      </c>
      <c r="BM132" s="229" t="s">
        <v>1082</v>
      </c>
    </row>
    <row r="133" s="2" customFormat="1" ht="16.5" customHeight="1">
      <c r="A133" s="38"/>
      <c r="B133" s="39"/>
      <c r="C133" s="218" t="s">
        <v>111</v>
      </c>
      <c r="D133" s="218" t="s">
        <v>161</v>
      </c>
      <c r="E133" s="219" t="s">
        <v>1083</v>
      </c>
      <c r="F133" s="220" t="s">
        <v>1067</v>
      </c>
      <c r="G133" s="221" t="s">
        <v>891</v>
      </c>
      <c r="H133" s="222">
        <v>2</v>
      </c>
      <c r="I133" s="223"/>
      <c r="J133" s="224">
        <f>ROUND(I133*H133,2)</f>
        <v>0</v>
      </c>
      <c r="K133" s="220" t="s">
        <v>1</v>
      </c>
      <c r="L133" s="44"/>
      <c r="M133" s="225" t="s">
        <v>1</v>
      </c>
      <c r="N133" s="226" t="s">
        <v>41</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234</v>
      </c>
      <c r="AT133" s="229" t="s">
        <v>161</v>
      </c>
      <c r="AU133" s="229" t="s">
        <v>86</v>
      </c>
      <c r="AY133" s="17" t="s">
        <v>159</v>
      </c>
      <c r="BE133" s="230">
        <f>IF(N133="základní",J133,0)</f>
        <v>0</v>
      </c>
      <c r="BF133" s="230">
        <f>IF(N133="snížená",J133,0)</f>
        <v>0</v>
      </c>
      <c r="BG133" s="230">
        <f>IF(N133="zákl. přenesená",J133,0)</f>
        <v>0</v>
      </c>
      <c r="BH133" s="230">
        <f>IF(N133="sníž. přenesená",J133,0)</f>
        <v>0</v>
      </c>
      <c r="BI133" s="230">
        <f>IF(N133="nulová",J133,0)</f>
        <v>0</v>
      </c>
      <c r="BJ133" s="17" t="s">
        <v>84</v>
      </c>
      <c r="BK133" s="230">
        <f>ROUND(I133*H133,2)</f>
        <v>0</v>
      </c>
      <c r="BL133" s="17" t="s">
        <v>234</v>
      </c>
      <c r="BM133" s="229" t="s">
        <v>1084</v>
      </c>
    </row>
    <row r="134" s="2" customFormat="1" ht="16.5" customHeight="1">
      <c r="A134" s="38"/>
      <c r="B134" s="39"/>
      <c r="C134" s="218" t="s">
        <v>212</v>
      </c>
      <c r="D134" s="218" t="s">
        <v>161</v>
      </c>
      <c r="E134" s="219" t="s">
        <v>1085</v>
      </c>
      <c r="F134" s="220" t="s">
        <v>1076</v>
      </c>
      <c r="G134" s="221" t="s">
        <v>891</v>
      </c>
      <c r="H134" s="222">
        <v>1</v>
      </c>
      <c r="I134" s="223"/>
      <c r="J134" s="224">
        <f>ROUND(I134*H134,2)</f>
        <v>0</v>
      </c>
      <c r="K134" s="220" t="s">
        <v>1</v>
      </c>
      <c r="L134" s="44"/>
      <c r="M134" s="225" t="s">
        <v>1</v>
      </c>
      <c r="N134" s="226" t="s">
        <v>41</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234</v>
      </c>
      <c r="AT134" s="229" t="s">
        <v>161</v>
      </c>
      <c r="AU134" s="229" t="s">
        <v>86</v>
      </c>
      <c r="AY134" s="17" t="s">
        <v>159</v>
      </c>
      <c r="BE134" s="230">
        <f>IF(N134="základní",J134,0)</f>
        <v>0</v>
      </c>
      <c r="BF134" s="230">
        <f>IF(N134="snížená",J134,0)</f>
        <v>0</v>
      </c>
      <c r="BG134" s="230">
        <f>IF(N134="zákl. přenesená",J134,0)</f>
        <v>0</v>
      </c>
      <c r="BH134" s="230">
        <f>IF(N134="sníž. přenesená",J134,0)</f>
        <v>0</v>
      </c>
      <c r="BI134" s="230">
        <f>IF(N134="nulová",J134,0)</f>
        <v>0</v>
      </c>
      <c r="BJ134" s="17" t="s">
        <v>84</v>
      </c>
      <c r="BK134" s="230">
        <f>ROUND(I134*H134,2)</f>
        <v>0</v>
      </c>
      <c r="BL134" s="17" t="s">
        <v>234</v>
      </c>
      <c r="BM134" s="229" t="s">
        <v>1086</v>
      </c>
    </row>
    <row r="135" s="2" customFormat="1" ht="16.5" customHeight="1">
      <c r="A135" s="38"/>
      <c r="B135" s="39"/>
      <c r="C135" s="218" t="s">
        <v>8</v>
      </c>
      <c r="D135" s="218" t="s">
        <v>161</v>
      </c>
      <c r="E135" s="219" t="s">
        <v>1087</v>
      </c>
      <c r="F135" s="220" t="s">
        <v>1088</v>
      </c>
      <c r="G135" s="221" t="s">
        <v>891</v>
      </c>
      <c r="H135" s="222">
        <v>2</v>
      </c>
      <c r="I135" s="223"/>
      <c r="J135" s="224">
        <f>ROUND(I135*H135,2)</f>
        <v>0</v>
      </c>
      <c r="K135" s="220" t="s">
        <v>1</v>
      </c>
      <c r="L135" s="44"/>
      <c r="M135" s="225" t="s">
        <v>1</v>
      </c>
      <c r="N135" s="226" t="s">
        <v>41</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234</v>
      </c>
      <c r="AT135" s="229" t="s">
        <v>161</v>
      </c>
      <c r="AU135" s="229" t="s">
        <v>86</v>
      </c>
      <c r="AY135" s="17" t="s">
        <v>159</v>
      </c>
      <c r="BE135" s="230">
        <f>IF(N135="základní",J135,0)</f>
        <v>0</v>
      </c>
      <c r="BF135" s="230">
        <f>IF(N135="snížená",J135,0)</f>
        <v>0</v>
      </c>
      <c r="BG135" s="230">
        <f>IF(N135="zákl. přenesená",J135,0)</f>
        <v>0</v>
      </c>
      <c r="BH135" s="230">
        <f>IF(N135="sníž. přenesená",J135,0)</f>
        <v>0</v>
      </c>
      <c r="BI135" s="230">
        <f>IF(N135="nulová",J135,0)</f>
        <v>0</v>
      </c>
      <c r="BJ135" s="17" t="s">
        <v>84</v>
      </c>
      <c r="BK135" s="230">
        <f>ROUND(I135*H135,2)</f>
        <v>0</v>
      </c>
      <c r="BL135" s="17" t="s">
        <v>234</v>
      </c>
      <c r="BM135" s="229" t="s">
        <v>1089</v>
      </c>
    </row>
    <row r="136" s="2" customFormat="1" ht="16.5" customHeight="1">
      <c r="A136" s="38"/>
      <c r="B136" s="39"/>
      <c r="C136" s="218" t="s">
        <v>221</v>
      </c>
      <c r="D136" s="218" t="s">
        <v>161</v>
      </c>
      <c r="E136" s="219" t="s">
        <v>1090</v>
      </c>
      <c r="F136" s="220" t="s">
        <v>1073</v>
      </c>
      <c r="G136" s="221" t="s">
        <v>891</v>
      </c>
      <c r="H136" s="222">
        <v>4</v>
      </c>
      <c r="I136" s="223"/>
      <c r="J136" s="224">
        <f>ROUND(I136*H136,2)</f>
        <v>0</v>
      </c>
      <c r="K136" s="220" t="s">
        <v>1</v>
      </c>
      <c r="L136" s="44"/>
      <c r="M136" s="225" t="s">
        <v>1</v>
      </c>
      <c r="N136" s="226" t="s">
        <v>41</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234</v>
      </c>
      <c r="AT136" s="229" t="s">
        <v>161</v>
      </c>
      <c r="AU136" s="229" t="s">
        <v>86</v>
      </c>
      <c r="AY136" s="17" t="s">
        <v>159</v>
      </c>
      <c r="BE136" s="230">
        <f>IF(N136="základní",J136,0)</f>
        <v>0</v>
      </c>
      <c r="BF136" s="230">
        <f>IF(N136="snížená",J136,0)</f>
        <v>0</v>
      </c>
      <c r="BG136" s="230">
        <f>IF(N136="zákl. přenesená",J136,0)</f>
        <v>0</v>
      </c>
      <c r="BH136" s="230">
        <f>IF(N136="sníž. přenesená",J136,0)</f>
        <v>0</v>
      </c>
      <c r="BI136" s="230">
        <f>IF(N136="nulová",J136,0)</f>
        <v>0</v>
      </c>
      <c r="BJ136" s="17" t="s">
        <v>84</v>
      </c>
      <c r="BK136" s="230">
        <f>ROUND(I136*H136,2)</f>
        <v>0</v>
      </c>
      <c r="BL136" s="17" t="s">
        <v>234</v>
      </c>
      <c r="BM136" s="229" t="s">
        <v>1091</v>
      </c>
    </row>
    <row r="137" s="2" customFormat="1" ht="16.5" customHeight="1">
      <c r="A137" s="38"/>
      <c r="B137" s="39"/>
      <c r="C137" s="218" t="s">
        <v>225</v>
      </c>
      <c r="D137" s="218" t="s">
        <v>161</v>
      </c>
      <c r="E137" s="219" t="s">
        <v>1092</v>
      </c>
      <c r="F137" s="220" t="s">
        <v>1070</v>
      </c>
      <c r="G137" s="221" t="s">
        <v>891</v>
      </c>
      <c r="H137" s="222">
        <v>2</v>
      </c>
      <c r="I137" s="223"/>
      <c r="J137" s="224">
        <f>ROUND(I137*H137,2)</f>
        <v>0</v>
      </c>
      <c r="K137" s="220" t="s">
        <v>1</v>
      </c>
      <c r="L137" s="44"/>
      <c r="M137" s="225" t="s">
        <v>1</v>
      </c>
      <c r="N137" s="226" t="s">
        <v>41</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234</v>
      </c>
      <c r="AT137" s="229" t="s">
        <v>161</v>
      </c>
      <c r="AU137" s="229" t="s">
        <v>86</v>
      </c>
      <c r="AY137" s="17" t="s">
        <v>159</v>
      </c>
      <c r="BE137" s="230">
        <f>IF(N137="základní",J137,0)</f>
        <v>0</v>
      </c>
      <c r="BF137" s="230">
        <f>IF(N137="snížená",J137,0)</f>
        <v>0</v>
      </c>
      <c r="BG137" s="230">
        <f>IF(N137="zákl. přenesená",J137,0)</f>
        <v>0</v>
      </c>
      <c r="BH137" s="230">
        <f>IF(N137="sníž. přenesená",J137,0)</f>
        <v>0</v>
      </c>
      <c r="BI137" s="230">
        <f>IF(N137="nulová",J137,0)</f>
        <v>0</v>
      </c>
      <c r="BJ137" s="17" t="s">
        <v>84</v>
      </c>
      <c r="BK137" s="230">
        <f>ROUND(I137*H137,2)</f>
        <v>0</v>
      </c>
      <c r="BL137" s="17" t="s">
        <v>234</v>
      </c>
      <c r="BM137" s="229" t="s">
        <v>1093</v>
      </c>
    </row>
    <row r="138" s="2" customFormat="1" ht="21.75" customHeight="1">
      <c r="A138" s="38"/>
      <c r="B138" s="39"/>
      <c r="C138" s="218" t="s">
        <v>229</v>
      </c>
      <c r="D138" s="218" t="s">
        <v>161</v>
      </c>
      <c r="E138" s="219" t="s">
        <v>1094</v>
      </c>
      <c r="F138" s="220" t="s">
        <v>1095</v>
      </c>
      <c r="G138" s="221" t="s">
        <v>891</v>
      </c>
      <c r="H138" s="222">
        <v>1</v>
      </c>
      <c r="I138" s="223"/>
      <c r="J138" s="224">
        <f>ROUND(I138*H138,2)</f>
        <v>0</v>
      </c>
      <c r="K138" s="220" t="s">
        <v>1</v>
      </c>
      <c r="L138" s="44"/>
      <c r="M138" s="225" t="s">
        <v>1</v>
      </c>
      <c r="N138" s="226" t="s">
        <v>41</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234</v>
      </c>
      <c r="AT138" s="229" t="s">
        <v>161</v>
      </c>
      <c r="AU138" s="229" t="s">
        <v>86</v>
      </c>
      <c r="AY138" s="17" t="s">
        <v>159</v>
      </c>
      <c r="BE138" s="230">
        <f>IF(N138="základní",J138,0)</f>
        <v>0</v>
      </c>
      <c r="BF138" s="230">
        <f>IF(N138="snížená",J138,0)</f>
        <v>0</v>
      </c>
      <c r="BG138" s="230">
        <f>IF(N138="zákl. přenesená",J138,0)</f>
        <v>0</v>
      </c>
      <c r="BH138" s="230">
        <f>IF(N138="sníž. přenesená",J138,0)</f>
        <v>0</v>
      </c>
      <c r="BI138" s="230">
        <f>IF(N138="nulová",J138,0)</f>
        <v>0</v>
      </c>
      <c r="BJ138" s="17" t="s">
        <v>84</v>
      </c>
      <c r="BK138" s="230">
        <f>ROUND(I138*H138,2)</f>
        <v>0</v>
      </c>
      <c r="BL138" s="17" t="s">
        <v>234</v>
      </c>
      <c r="BM138" s="229" t="s">
        <v>1096</v>
      </c>
    </row>
    <row r="139" s="2" customFormat="1" ht="16.5" customHeight="1">
      <c r="A139" s="38"/>
      <c r="B139" s="39"/>
      <c r="C139" s="218" t="s">
        <v>234</v>
      </c>
      <c r="D139" s="218" t="s">
        <v>161</v>
      </c>
      <c r="E139" s="219" t="s">
        <v>1097</v>
      </c>
      <c r="F139" s="220" t="s">
        <v>1098</v>
      </c>
      <c r="G139" s="221" t="s">
        <v>891</v>
      </c>
      <c r="H139" s="222">
        <v>2</v>
      </c>
      <c r="I139" s="223"/>
      <c r="J139" s="224">
        <f>ROUND(I139*H139,2)</f>
        <v>0</v>
      </c>
      <c r="K139" s="220" t="s">
        <v>1</v>
      </c>
      <c r="L139" s="44"/>
      <c r="M139" s="225" t="s">
        <v>1</v>
      </c>
      <c r="N139" s="226" t="s">
        <v>41</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234</v>
      </c>
      <c r="AT139" s="229" t="s">
        <v>161</v>
      </c>
      <c r="AU139" s="229" t="s">
        <v>86</v>
      </c>
      <c r="AY139" s="17" t="s">
        <v>159</v>
      </c>
      <c r="BE139" s="230">
        <f>IF(N139="základní",J139,0)</f>
        <v>0</v>
      </c>
      <c r="BF139" s="230">
        <f>IF(N139="snížená",J139,0)</f>
        <v>0</v>
      </c>
      <c r="BG139" s="230">
        <f>IF(N139="zákl. přenesená",J139,0)</f>
        <v>0</v>
      </c>
      <c r="BH139" s="230">
        <f>IF(N139="sníž. přenesená",J139,0)</f>
        <v>0</v>
      </c>
      <c r="BI139" s="230">
        <f>IF(N139="nulová",J139,0)</f>
        <v>0</v>
      </c>
      <c r="BJ139" s="17" t="s">
        <v>84</v>
      </c>
      <c r="BK139" s="230">
        <f>ROUND(I139*H139,2)</f>
        <v>0</v>
      </c>
      <c r="BL139" s="17" t="s">
        <v>234</v>
      </c>
      <c r="BM139" s="229" t="s">
        <v>1099</v>
      </c>
    </row>
    <row r="140" s="2" customFormat="1" ht="21.75" customHeight="1">
      <c r="A140" s="38"/>
      <c r="B140" s="39"/>
      <c r="C140" s="218" t="s">
        <v>238</v>
      </c>
      <c r="D140" s="218" t="s">
        <v>161</v>
      </c>
      <c r="E140" s="219" t="s">
        <v>1100</v>
      </c>
      <c r="F140" s="220" t="s">
        <v>1101</v>
      </c>
      <c r="G140" s="221" t="s">
        <v>891</v>
      </c>
      <c r="H140" s="222">
        <v>8</v>
      </c>
      <c r="I140" s="223"/>
      <c r="J140" s="224">
        <f>ROUND(I140*H140,2)</f>
        <v>0</v>
      </c>
      <c r="K140" s="220" t="s">
        <v>1</v>
      </c>
      <c r="L140" s="44"/>
      <c r="M140" s="225" t="s">
        <v>1</v>
      </c>
      <c r="N140" s="226" t="s">
        <v>41</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234</v>
      </c>
      <c r="AT140" s="229" t="s">
        <v>161</v>
      </c>
      <c r="AU140" s="229" t="s">
        <v>86</v>
      </c>
      <c r="AY140" s="17" t="s">
        <v>159</v>
      </c>
      <c r="BE140" s="230">
        <f>IF(N140="základní",J140,0)</f>
        <v>0</v>
      </c>
      <c r="BF140" s="230">
        <f>IF(N140="snížená",J140,0)</f>
        <v>0</v>
      </c>
      <c r="BG140" s="230">
        <f>IF(N140="zákl. přenesená",J140,0)</f>
        <v>0</v>
      </c>
      <c r="BH140" s="230">
        <f>IF(N140="sníž. přenesená",J140,0)</f>
        <v>0</v>
      </c>
      <c r="BI140" s="230">
        <f>IF(N140="nulová",J140,0)</f>
        <v>0</v>
      </c>
      <c r="BJ140" s="17" t="s">
        <v>84</v>
      </c>
      <c r="BK140" s="230">
        <f>ROUND(I140*H140,2)</f>
        <v>0</v>
      </c>
      <c r="BL140" s="17" t="s">
        <v>234</v>
      </c>
      <c r="BM140" s="229" t="s">
        <v>1102</v>
      </c>
    </row>
    <row r="141" s="2" customFormat="1" ht="21.75" customHeight="1">
      <c r="A141" s="38"/>
      <c r="B141" s="39"/>
      <c r="C141" s="218" t="s">
        <v>243</v>
      </c>
      <c r="D141" s="218" t="s">
        <v>161</v>
      </c>
      <c r="E141" s="219" t="s">
        <v>1103</v>
      </c>
      <c r="F141" s="220" t="s">
        <v>1104</v>
      </c>
      <c r="G141" s="221" t="s">
        <v>891</v>
      </c>
      <c r="H141" s="222">
        <v>1</v>
      </c>
      <c r="I141" s="223"/>
      <c r="J141" s="224">
        <f>ROUND(I141*H141,2)</f>
        <v>0</v>
      </c>
      <c r="K141" s="220" t="s">
        <v>1</v>
      </c>
      <c r="L141" s="44"/>
      <c r="M141" s="225" t="s">
        <v>1</v>
      </c>
      <c r="N141" s="226" t="s">
        <v>41</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234</v>
      </c>
      <c r="AT141" s="229" t="s">
        <v>161</v>
      </c>
      <c r="AU141" s="229" t="s">
        <v>86</v>
      </c>
      <c r="AY141" s="17" t="s">
        <v>159</v>
      </c>
      <c r="BE141" s="230">
        <f>IF(N141="základní",J141,0)</f>
        <v>0</v>
      </c>
      <c r="BF141" s="230">
        <f>IF(N141="snížená",J141,0)</f>
        <v>0</v>
      </c>
      <c r="BG141" s="230">
        <f>IF(N141="zákl. přenesená",J141,0)</f>
        <v>0</v>
      </c>
      <c r="BH141" s="230">
        <f>IF(N141="sníž. přenesená",J141,0)</f>
        <v>0</v>
      </c>
      <c r="BI141" s="230">
        <f>IF(N141="nulová",J141,0)</f>
        <v>0</v>
      </c>
      <c r="BJ141" s="17" t="s">
        <v>84</v>
      </c>
      <c r="BK141" s="230">
        <f>ROUND(I141*H141,2)</f>
        <v>0</v>
      </c>
      <c r="BL141" s="17" t="s">
        <v>234</v>
      </c>
      <c r="BM141" s="229" t="s">
        <v>1105</v>
      </c>
    </row>
    <row r="142" s="12" customFormat="1" ht="22.8" customHeight="1">
      <c r="A142" s="12"/>
      <c r="B142" s="202"/>
      <c r="C142" s="203"/>
      <c r="D142" s="204" t="s">
        <v>75</v>
      </c>
      <c r="E142" s="216" t="s">
        <v>949</v>
      </c>
      <c r="F142" s="216" t="s">
        <v>1106</v>
      </c>
      <c r="G142" s="203"/>
      <c r="H142" s="203"/>
      <c r="I142" s="206"/>
      <c r="J142" s="217">
        <f>BK142</f>
        <v>0</v>
      </c>
      <c r="K142" s="203"/>
      <c r="L142" s="208"/>
      <c r="M142" s="209"/>
      <c r="N142" s="210"/>
      <c r="O142" s="210"/>
      <c r="P142" s="211">
        <f>SUM(P143:P150)</f>
        <v>0</v>
      </c>
      <c r="Q142" s="210"/>
      <c r="R142" s="211">
        <f>SUM(R143:R150)</f>
        <v>0</v>
      </c>
      <c r="S142" s="210"/>
      <c r="T142" s="212">
        <f>SUM(T143:T150)</f>
        <v>0</v>
      </c>
      <c r="U142" s="12"/>
      <c r="V142" s="12"/>
      <c r="W142" s="12"/>
      <c r="X142" s="12"/>
      <c r="Y142" s="12"/>
      <c r="Z142" s="12"/>
      <c r="AA142" s="12"/>
      <c r="AB142" s="12"/>
      <c r="AC142" s="12"/>
      <c r="AD142" s="12"/>
      <c r="AE142" s="12"/>
      <c r="AR142" s="213" t="s">
        <v>86</v>
      </c>
      <c r="AT142" s="214" t="s">
        <v>75</v>
      </c>
      <c r="AU142" s="214" t="s">
        <v>84</v>
      </c>
      <c r="AY142" s="213" t="s">
        <v>159</v>
      </c>
      <c r="BK142" s="215">
        <f>SUM(BK143:BK150)</f>
        <v>0</v>
      </c>
    </row>
    <row r="143" s="2" customFormat="1" ht="24.15" customHeight="1">
      <c r="A143" s="38"/>
      <c r="B143" s="39"/>
      <c r="C143" s="218" t="s">
        <v>247</v>
      </c>
      <c r="D143" s="218" t="s">
        <v>161</v>
      </c>
      <c r="E143" s="219" t="s">
        <v>1107</v>
      </c>
      <c r="F143" s="220" t="s">
        <v>1108</v>
      </c>
      <c r="G143" s="221" t="s">
        <v>891</v>
      </c>
      <c r="H143" s="222">
        <v>15</v>
      </c>
      <c r="I143" s="223"/>
      <c r="J143" s="224">
        <f>ROUND(I143*H143,2)</f>
        <v>0</v>
      </c>
      <c r="K143" s="220" t="s">
        <v>1</v>
      </c>
      <c r="L143" s="44"/>
      <c r="M143" s="225" t="s">
        <v>1</v>
      </c>
      <c r="N143" s="226" t="s">
        <v>41</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234</v>
      </c>
      <c r="AT143" s="229" t="s">
        <v>161</v>
      </c>
      <c r="AU143" s="229" t="s">
        <v>86</v>
      </c>
      <c r="AY143" s="17" t="s">
        <v>159</v>
      </c>
      <c r="BE143" s="230">
        <f>IF(N143="základní",J143,0)</f>
        <v>0</v>
      </c>
      <c r="BF143" s="230">
        <f>IF(N143="snížená",J143,0)</f>
        <v>0</v>
      </c>
      <c r="BG143" s="230">
        <f>IF(N143="zákl. přenesená",J143,0)</f>
        <v>0</v>
      </c>
      <c r="BH143" s="230">
        <f>IF(N143="sníž. přenesená",J143,0)</f>
        <v>0</v>
      </c>
      <c r="BI143" s="230">
        <f>IF(N143="nulová",J143,0)</f>
        <v>0</v>
      </c>
      <c r="BJ143" s="17" t="s">
        <v>84</v>
      </c>
      <c r="BK143" s="230">
        <f>ROUND(I143*H143,2)</f>
        <v>0</v>
      </c>
      <c r="BL143" s="17" t="s">
        <v>234</v>
      </c>
      <c r="BM143" s="229" t="s">
        <v>1109</v>
      </c>
    </row>
    <row r="144" s="2" customFormat="1" ht="21.75" customHeight="1">
      <c r="A144" s="38"/>
      <c r="B144" s="39"/>
      <c r="C144" s="218" t="s">
        <v>252</v>
      </c>
      <c r="D144" s="218" t="s">
        <v>161</v>
      </c>
      <c r="E144" s="219" t="s">
        <v>1110</v>
      </c>
      <c r="F144" s="220" t="s">
        <v>1111</v>
      </c>
      <c r="G144" s="221" t="s">
        <v>891</v>
      </c>
      <c r="H144" s="222">
        <v>4</v>
      </c>
      <c r="I144" s="223"/>
      <c r="J144" s="224">
        <f>ROUND(I144*H144,2)</f>
        <v>0</v>
      </c>
      <c r="K144" s="220" t="s">
        <v>1</v>
      </c>
      <c r="L144" s="44"/>
      <c r="M144" s="225" t="s">
        <v>1</v>
      </c>
      <c r="N144" s="226" t="s">
        <v>41</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234</v>
      </c>
      <c r="AT144" s="229" t="s">
        <v>161</v>
      </c>
      <c r="AU144" s="229" t="s">
        <v>86</v>
      </c>
      <c r="AY144" s="17" t="s">
        <v>159</v>
      </c>
      <c r="BE144" s="230">
        <f>IF(N144="základní",J144,0)</f>
        <v>0</v>
      </c>
      <c r="BF144" s="230">
        <f>IF(N144="snížená",J144,0)</f>
        <v>0</v>
      </c>
      <c r="BG144" s="230">
        <f>IF(N144="zákl. přenesená",J144,0)</f>
        <v>0</v>
      </c>
      <c r="BH144" s="230">
        <f>IF(N144="sníž. přenesená",J144,0)</f>
        <v>0</v>
      </c>
      <c r="BI144" s="230">
        <f>IF(N144="nulová",J144,0)</f>
        <v>0</v>
      </c>
      <c r="BJ144" s="17" t="s">
        <v>84</v>
      </c>
      <c r="BK144" s="230">
        <f>ROUND(I144*H144,2)</f>
        <v>0</v>
      </c>
      <c r="BL144" s="17" t="s">
        <v>234</v>
      </c>
      <c r="BM144" s="229" t="s">
        <v>1112</v>
      </c>
    </row>
    <row r="145" s="2" customFormat="1" ht="21.75" customHeight="1">
      <c r="A145" s="38"/>
      <c r="B145" s="39"/>
      <c r="C145" s="218" t="s">
        <v>7</v>
      </c>
      <c r="D145" s="218" t="s">
        <v>161</v>
      </c>
      <c r="E145" s="219" t="s">
        <v>1113</v>
      </c>
      <c r="F145" s="220" t="s">
        <v>1114</v>
      </c>
      <c r="G145" s="221" t="s">
        <v>891</v>
      </c>
      <c r="H145" s="222">
        <v>15</v>
      </c>
      <c r="I145" s="223"/>
      <c r="J145" s="224">
        <f>ROUND(I145*H145,2)</f>
        <v>0</v>
      </c>
      <c r="K145" s="220" t="s">
        <v>1</v>
      </c>
      <c r="L145" s="44"/>
      <c r="M145" s="225" t="s">
        <v>1</v>
      </c>
      <c r="N145" s="226" t="s">
        <v>41</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234</v>
      </c>
      <c r="AT145" s="229" t="s">
        <v>161</v>
      </c>
      <c r="AU145" s="229" t="s">
        <v>86</v>
      </c>
      <c r="AY145" s="17" t="s">
        <v>159</v>
      </c>
      <c r="BE145" s="230">
        <f>IF(N145="základní",J145,0)</f>
        <v>0</v>
      </c>
      <c r="BF145" s="230">
        <f>IF(N145="snížená",J145,0)</f>
        <v>0</v>
      </c>
      <c r="BG145" s="230">
        <f>IF(N145="zákl. přenesená",J145,0)</f>
        <v>0</v>
      </c>
      <c r="BH145" s="230">
        <f>IF(N145="sníž. přenesená",J145,0)</f>
        <v>0</v>
      </c>
      <c r="BI145" s="230">
        <f>IF(N145="nulová",J145,0)</f>
        <v>0</v>
      </c>
      <c r="BJ145" s="17" t="s">
        <v>84</v>
      </c>
      <c r="BK145" s="230">
        <f>ROUND(I145*H145,2)</f>
        <v>0</v>
      </c>
      <c r="BL145" s="17" t="s">
        <v>234</v>
      </c>
      <c r="BM145" s="229" t="s">
        <v>1115</v>
      </c>
    </row>
    <row r="146" s="2" customFormat="1" ht="21.75" customHeight="1">
      <c r="A146" s="38"/>
      <c r="B146" s="39"/>
      <c r="C146" s="218" t="s">
        <v>263</v>
      </c>
      <c r="D146" s="218" t="s">
        <v>161</v>
      </c>
      <c r="E146" s="219" t="s">
        <v>1116</v>
      </c>
      <c r="F146" s="220" t="s">
        <v>1114</v>
      </c>
      <c r="G146" s="221" t="s">
        <v>891</v>
      </c>
      <c r="H146" s="222">
        <v>6</v>
      </c>
      <c r="I146" s="223"/>
      <c r="J146" s="224">
        <f>ROUND(I146*H146,2)</f>
        <v>0</v>
      </c>
      <c r="K146" s="220" t="s">
        <v>1</v>
      </c>
      <c r="L146" s="44"/>
      <c r="M146" s="225" t="s">
        <v>1</v>
      </c>
      <c r="N146" s="226" t="s">
        <v>41</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234</v>
      </c>
      <c r="AT146" s="229" t="s">
        <v>161</v>
      </c>
      <c r="AU146" s="229" t="s">
        <v>86</v>
      </c>
      <c r="AY146" s="17" t="s">
        <v>159</v>
      </c>
      <c r="BE146" s="230">
        <f>IF(N146="základní",J146,0)</f>
        <v>0</v>
      </c>
      <c r="BF146" s="230">
        <f>IF(N146="snížená",J146,0)</f>
        <v>0</v>
      </c>
      <c r="BG146" s="230">
        <f>IF(N146="zákl. přenesená",J146,0)</f>
        <v>0</v>
      </c>
      <c r="BH146" s="230">
        <f>IF(N146="sníž. přenesená",J146,0)</f>
        <v>0</v>
      </c>
      <c r="BI146" s="230">
        <f>IF(N146="nulová",J146,0)</f>
        <v>0</v>
      </c>
      <c r="BJ146" s="17" t="s">
        <v>84</v>
      </c>
      <c r="BK146" s="230">
        <f>ROUND(I146*H146,2)</f>
        <v>0</v>
      </c>
      <c r="BL146" s="17" t="s">
        <v>234</v>
      </c>
      <c r="BM146" s="229" t="s">
        <v>1117</v>
      </c>
    </row>
    <row r="147" s="2" customFormat="1" ht="21.75" customHeight="1">
      <c r="A147" s="38"/>
      <c r="B147" s="39"/>
      <c r="C147" s="218" t="s">
        <v>267</v>
      </c>
      <c r="D147" s="218" t="s">
        <v>161</v>
      </c>
      <c r="E147" s="219" t="s">
        <v>1118</v>
      </c>
      <c r="F147" s="220" t="s">
        <v>1119</v>
      </c>
      <c r="G147" s="221" t="s">
        <v>891</v>
      </c>
      <c r="H147" s="222">
        <v>2</v>
      </c>
      <c r="I147" s="223"/>
      <c r="J147" s="224">
        <f>ROUND(I147*H147,2)</f>
        <v>0</v>
      </c>
      <c r="K147" s="220" t="s">
        <v>1</v>
      </c>
      <c r="L147" s="44"/>
      <c r="M147" s="225" t="s">
        <v>1</v>
      </c>
      <c r="N147" s="226" t="s">
        <v>41</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234</v>
      </c>
      <c r="AT147" s="229" t="s">
        <v>161</v>
      </c>
      <c r="AU147" s="229" t="s">
        <v>86</v>
      </c>
      <c r="AY147" s="17" t="s">
        <v>159</v>
      </c>
      <c r="BE147" s="230">
        <f>IF(N147="základní",J147,0)</f>
        <v>0</v>
      </c>
      <c r="BF147" s="230">
        <f>IF(N147="snížená",J147,0)</f>
        <v>0</v>
      </c>
      <c r="BG147" s="230">
        <f>IF(N147="zákl. přenesená",J147,0)</f>
        <v>0</v>
      </c>
      <c r="BH147" s="230">
        <f>IF(N147="sníž. přenesená",J147,0)</f>
        <v>0</v>
      </c>
      <c r="BI147" s="230">
        <f>IF(N147="nulová",J147,0)</f>
        <v>0</v>
      </c>
      <c r="BJ147" s="17" t="s">
        <v>84</v>
      </c>
      <c r="BK147" s="230">
        <f>ROUND(I147*H147,2)</f>
        <v>0</v>
      </c>
      <c r="BL147" s="17" t="s">
        <v>234</v>
      </c>
      <c r="BM147" s="229" t="s">
        <v>1120</v>
      </c>
    </row>
    <row r="148" s="2" customFormat="1" ht="21.75" customHeight="1">
      <c r="A148" s="38"/>
      <c r="B148" s="39"/>
      <c r="C148" s="218" t="s">
        <v>271</v>
      </c>
      <c r="D148" s="218" t="s">
        <v>161</v>
      </c>
      <c r="E148" s="219" t="s">
        <v>1121</v>
      </c>
      <c r="F148" s="220" t="s">
        <v>1119</v>
      </c>
      <c r="G148" s="221" t="s">
        <v>891</v>
      </c>
      <c r="H148" s="222">
        <v>2</v>
      </c>
      <c r="I148" s="223"/>
      <c r="J148" s="224">
        <f>ROUND(I148*H148,2)</f>
        <v>0</v>
      </c>
      <c r="K148" s="220" t="s">
        <v>1</v>
      </c>
      <c r="L148" s="44"/>
      <c r="M148" s="225" t="s">
        <v>1</v>
      </c>
      <c r="N148" s="226" t="s">
        <v>41</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234</v>
      </c>
      <c r="AT148" s="229" t="s">
        <v>161</v>
      </c>
      <c r="AU148" s="229" t="s">
        <v>86</v>
      </c>
      <c r="AY148" s="17" t="s">
        <v>159</v>
      </c>
      <c r="BE148" s="230">
        <f>IF(N148="základní",J148,0)</f>
        <v>0</v>
      </c>
      <c r="BF148" s="230">
        <f>IF(N148="snížená",J148,0)</f>
        <v>0</v>
      </c>
      <c r="BG148" s="230">
        <f>IF(N148="zákl. přenesená",J148,0)</f>
        <v>0</v>
      </c>
      <c r="BH148" s="230">
        <f>IF(N148="sníž. přenesená",J148,0)</f>
        <v>0</v>
      </c>
      <c r="BI148" s="230">
        <f>IF(N148="nulová",J148,0)</f>
        <v>0</v>
      </c>
      <c r="BJ148" s="17" t="s">
        <v>84</v>
      </c>
      <c r="BK148" s="230">
        <f>ROUND(I148*H148,2)</f>
        <v>0</v>
      </c>
      <c r="BL148" s="17" t="s">
        <v>234</v>
      </c>
      <c r="BM148" s="229" t="s">
        <v>1122</v>
      </c>
    </row>
    <row r="149" s="2" customFormat="1" ht="21.75" customHeight="1">
      <c r="A149" s="38"/>
      <c r="B149" s="39"/>
      <c r="C149" s="218" t="s">
        <v>275</v>
      </c>
      <c r="D149" s="218" t="s">
        <v>161</v>
      </c>
      <c r="E149" s="219" t="s">
        <v>1123</v>
      </c>
      <c r="F149" s="220" t="s">
        <v>1124</v>
      </c>
      <c r="G149" s="221" t="s">
        <v>891</v>
      </c>
      <c r="H149" s="222">
        <v>5</v>
      </c>
      <c r="I149" s="223"/>
      <c r="J149" s="224">
        <f>ROUND(I149*H149,2)</f>
        <v>0</v>
      </c>
      <c r="K149" s="220" t="s">
        <v>1</v>
      </c>
      <c r="L149" s="44"/>
      <c r="M149" s="225" t="s">
        <v>1</v>
      </c>
      <c r="N149" s="226" t="s">
        <v>41</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234</v>
      </c>
      <c r="AT149" s="229" t="s">
        <v>161</v>
      </c>
      <c r="AU149" s="229" t="s">
        <v>86</v>
      </c>
      <c r="AY149" s="17" t="s">
        <v>159</v>
      </c>
      <c r="BE149" s="230">
        <f>IF(N149="základní",J149,0)</f>
        <v>0</v>
      </c>
      <c r="BF149" s="230">
        <f>IF(N149="snížená",J149,0)</f>
        <v>0</v>
      </c>
      <c r="BG149" s="230">
        <f>IF(N149="zákl. přenesená",J149,0)</f>
        <v>0</v>
      </c>
      <c r="BH149" s="230">
        <f>IF(N149="sníž. přenesená",J149,0)</f>
        <v>0</v>
      </c>
      <c r="BI149" s="230">
        <f>IF(N149="nulová",J149,0)</f>
        <v>0</v>
      </c>
      <c r="BJ149" s="17" t="s">
        <v>84</v>
      </c>
      <c r="BK149" s="230">
        <f>ROUND(I149*H149,2)</f>
        <v>0</v>
      </c>
      <c r="BL149" s="17" t="s">
        <v>234</v>
      </c>
      <c r="BM149" s="229" t="s">
        <v>1125</v>
      </c>
    </row>
    <row r="150" s="2" customFormat="1" ht="24.15" customHeight="1">
      <c r="A150" s="38"/>
      <c r="B150" s="39"/>
      <c r="C150" s="218" t="s">
        <v>279</v>
      </c>
      <c r="D150" s="218" t="s">
        <v>161</v>
      </c>
      <c r="E150" s="219" t="s">
        <v>1126</v>
      </c>
      <c r="F150" s="220" t="s">
        <v>1127</v>
      </c>
      <c r="G150" s="221" t="s">
        <v>891</v>
      </c>
      <c r="H150" s="222">
        <v>9</v>
      </c>
      <c r="I150" s="223"/>
      <c r="J150" s="224">
        <f>ROUND(I150*H150,2)</f>
        <v>0</v>
      </c>
      <c r="K150" s="220" t="s">
        <v>1</v>
      </c>
      <c r="L150" s="44"/>
      <c r="M150" s="225" t="s">
        <v>1</v>
      </c>
      <c r="N150" s="226" t="s">
        <v>41</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234</v>
      </c>
      <c r="AT150" s="229" t="s">
        <v>161</v>
      </c>
      <c r="AU150" s="229" t="s">
        <v>86</v>
      </c>
      <c r="AY150" s="17" t="s">
        <v>159</v>
      </c>
      <c r="BE150" s="230">
        <f>IF(N150="základní",J150,0)</f>
        <v>0</v>
      </c>
      <c r="BF150" s="230">
        <f>IF(N150="snížená",J150,0)</f>
        <v>0</v>
      </c>
      <c r="BG150" s="230">
        <f>IF(N150="zákl. přenesená",J150,0)</f>
        <v>0</v>
      </c>
      <c r="BH150" s="230">
        <f>IF(N150="sníž. přenesená",J150,0)</f>
        <v>0</v>
      </c>
      <c r="BI150" s="230">
        <f>IF(N150="nulová",J150,0)</f>
        <v>0</v>
      </c>
      <c r="BJ150" s="17" t="s">
        <v>84</v>
      </c>
      <c r="BK150" s="230">
        <f>ROUND(I150*H150,2)</f>
        <v>0</v>
      </c>
      <c r="BL150" s="17" t="s">
        <v>234</v>
      </c>
      <c r="BM150" s="229" t="s">
        <v>1128</v>
      </c>
    </row>
    <row r="151" s="12" customFormat="1" ht="22.8" customHeight="1">
      <c r="A151" s="12"/>
      <c r="B151" s="202"/>
      <c r="C151" s="203"/>
      <c r="D151" s="204" t="s">
        <v>75</v>
      </c>
      <c r="E151" s="216" t="s">
        <v>953</v>
      </c>
      <c r="F151" s="216" t="s">
        <v>1129</v>
      </c>
      <c r="G151" s="203"/>
      <c r="H151" s="203"/>
      <c r="I151" s="206"/>
      <c r="J151" s="217">
        <f>BK151</f>
        <v>0</v>
      </c>
      <c r="K151" s="203"/>
      <c r="L151" s="208"/>
      <c r="M151" s="209"/>
      <c r="N151" s="210"/>
      <c r="O151" s="210"/>
      <c r="P151" s="211">
        <f>SUM(P152:P153)</f>
        <v>0</v>
      </c>
      <c r="Q151" s="210"/>
      <c r="R151" s="211">
        <f>SUM(R152:R153)</f>
        <v>0</v>
      </c>
      <c r="S151" s="210"/>
      <c r="T151" s="212">
        <f>SUM(T152:T153)</f>
        <v>0</v>
      </c>
      <c r="U151" s="12"/>
      <c r="V151" s="12"/>
      <c r="W151" s="12"/>
      <c r="X151" s="12"/>
      <c r="Y151" s="12"/>
      <c r="Z151" s="12"/>
      <c r="AA151" s="12"/>
      <c r="AB151" s="12"/>
      <c r="AC151" s="12"/>
      <c r="AD151" s="12"/>
      <c r="AE151" s="12"/>
      <c r="AR151" s="213" t="s">
        <v>86</v>
      </c>
      <c r="AT151" s="214" t="s">
        <v>75</v>
      </c>
      <c r="AU151" s="214" t="s">
        <v>84</v>
      </c>
      <c r="AY151" s="213" t="s">
        <v>159</v>
      </c>
      <c r="BK151" s="215">
        <f>SUM(BK152:BK153)</f>
        <v>0</v>
      </c>
    </row>
    <row r="152" s="2" customFormat="1" ht="21.75" customHeight="1">
      <c r="A152" s="38"/>
      <c r="B152" s="39"/>
      <c r="C152" s="218" t="s">
        <v>284</v>
      </c>
      <c r="D152" s="218" t="s">
        <v>161</v>
      </c>
      <c r="E152" s="219" t="s">
        <v>913</v>
      </c>
      <c r="F152" s="220" t="s">
        <v>1130</v>
      </c>
      <c r="G152" s="221" t="s">
        <v>841</v>
      </c>
      <c r="H152" s="222">
        <v>40</v>
      </c>
      <c r="I152" s="223"/>
      <c r="J152" s="224">
        <f>ROUND(I152*H152,2)</f>
        <v>0</v>
      </c>
      <c r="K152" s="220" t="s">
        <v>1</v>
      </c>
      <c r="L152" s="44"/>
      <c r="M152" s="225" t="s">
        <v>1</v>
      </c>
      <c r="N152" s="226" t="s">
        <v>41</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234</v>
      </c>
      <c r="AT152" s="229" t="s">
        <v>161</v>
      </c>
      <c r="AU152" s="229" t="s">
        <v>86</v>
      </c>
      <c r="AY152" s="17" t="s">
        <v>159</v>
      </c>
      <c r="BE152" s="230">
        <f>IF(N152="základní",J152,0)</f>
        <v>0</v>
      </c>
      <c r="BF152" s="230">
        <f>IF(N152="snížená",J152,0)</f>
        <v>0</v>
      </c>
      <c r="BG152" s="230">
        <f>IF(N152="zákl. přenesená",J152,0)</f>
        <v>0</v>
      </c>
      <c r="BH152" s="230">
        <f>IF(N152="sníž. přenesená",J152,0)</f>
        <v>0</v>
      </c>
      <c r="BI152" s="230">
        <f>IF(N152="nulová",J152,0)</f>
        <v>0</v>
      </c>
      <c r="BJ152" s="17" t="s">
        <v>84</v>
      </c>
      <c r="BK152" s="230">
        <f>ROUND(I152*H152,2)</f>
        <v>0</v>
      </c>
      <c r="BL152" s="17" t="s">
        <v>234</v>
      </c>
      <c r="BM152" s="229" t="s">
        <v>1131</v>
      </c>
    </row>
    <row r="153" s="2" customFormat="1" ht="24.15" customHeight="1">
      <c r="A153" s="38"/>
      <c r="B153" s="39"/>
      <c r="C153" s="218" t="s">
        <v>288</v>
      </c>
      <c r="D153" s="218" t="s">
        <v>161</v>
      </c>
      <c r="E153" s="219" t="s">
        <v>906</v>
      </c>
      <c r="F153" s="220" t="s">
        <v>1132</v>
      </c>
      <c r="G153" s="221" t="s">
        <v>558</v>
      </c>
      <c r="H153" s="222">
        <v>1</v>
      </c>
      <c r="I153" s="223"/>
      <c r="J153" s="224">
        <f>ROUND(I153*H153,2)</f>
        <v>0</v>
      </c>
      <c r="K153" s="220" t="s">
        <v>1</v>
      </c>
      <c r="L153" s="44"/>
      <c r="M153" s="225" t="s">
        <v>1</v>
      </c>
      <c r="N153" s="226" t="s">
        <v>41</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234</v>
      </c>
      <c r="AT153" s="229" t="s">
        <v>161</v>
      </c>
      <c r="AU153" s="229" t="s">
        <v>86</v>
      </c>
      <c r="AY153" s="17" t="s">
        <v>159</v>
      </c>
      <c r="BE153" s="230">
        <f>IF(N153="základní",J153,0)</f>
        <v>0</v>
      </c>
      <c r="BF153" s="230">
        <f>IF(N153="snížená",J153,0)</f>
        <v>0</v>
      </c>
      <c r="BG153" s="230">
        <f>IF(N153="zákl. přenesená",J153,0)</f>
        <v>0</v>
      </c>
      <c r="BH153" s="230">
        <f>IF(N153="sníž. přenesená",J153,0)</f>
        <v>0</v>
      </c>
      <c r="BI153" s="230">
        <f>IF(N153="nulová",J153,0)</f>
        <v>0</v>
      </c>
      <c r="BJ153" s="17" t="s">
        <v>84</v>
      </c>
      <c r="BK153" s="230">
        <f>ROUND(I153*H153,2)</f>
        <v>0</v>
      </c>
      <c r="BL153" s="17" t="s">
        <v>234</v>
      </c>
      <c r="BM153" s="229" t="s">
        <v>1133</v>
      </c>
    </row>
    <row r="154" s="12" customFormat="1" ht="22.8" customHeight="1">
      <c r="A154" s="12"/>
      <c r="B154" s="202"/>
      <c r="C154" s="203"/>
      <c r="D154" s="204" t="s">
        <v>75</v>
      </c>
      <c r="E154" s="216" t="s">
        <v>1013</v>
      </c>
      <c r="F154" s="216" t="s">
        <v>1134</v>
      </c>
      <c r="G154" s="203"/>
      <c r="H154" s="203"/>
      <c r="I154" s="206"/>
      <c r="J154" s="217">
        <f>BK154</f>
        <v>0</v>
      </c>
      <c r="K154" s="203"/>
      <c r="L154" s="208"/>
      <c r="M154" s="209"/>
      <c r="N154" s="210"/>
      <c r="O154" s="210"/>
      <c r="P154" s="211">
        <f>SUM(P155:P156)</f>
        <v>0</v>
      </c>
      <c r="Q154" s="210"/>
      <c r="R154" s="211">
        <f>SUM(R155:R156)</f>
        <v>0</v>
      </c>
      <c r="S154" s="210"/>
      <c r="T154" s="212">
        <f>SUM(T155:T156)</f>
        <v>0</v>
      </c>
      <c r="U154" s="12"/>
      <c r="V154" s="12"/>
      <c r="W154" s="12"/>
      <c r="X154" s="12"/>
      <c r="Y154" s="12"/>
      <c r="Z154" s="12"/>
      <c r="AA154" s="12"/>
      <c r="AB154" s="12"/>
      <c r="AC154" s="12"/>
      <c r="AD154" s="12"/>
      <c r="AE154" s="12"/>
      <c r="AR154" s="213" t="s">
        <v>84</v>
      </c>
      <c r="AT154" s="214" t="s">
        <v>75</v>
      </c>
      <c r="AU154" s="214" t="s">
        <v>84</v>
      </c>
      <c r="AY154" s="213" t="s">
        <v>159</v>
      </c>
      <c r="BK154" s="215">
        <f>SUM(BK155:BK156)</f>
        <v>0</v>
      </c>
    </row>
    <row r="155" s="2" customFormat="1" ht="16.5" customHeight="1">
      <c r="A155" s="38"/>
      <c r="B155" s="39"/>
      <c r="C155" s="218" t="s">
        <v>292</v>
      </c>
      <c r="D155" s="218" t="s">
        <v>161</v>
      </c>
      <c r="E155" s="219" t="s">
        <v>908</v>
      </c>
      <c r="F155" s="220" t="s">
        <v>1135</v>
      </c>
      <c r="G155" s="221" t="s">
        <v>891</v>
      </c>
      <c r="H155" s="222">
        <v>58</v>
      </c>
      <c r="I155" s="223"/>
      <c r="J155" s="224">
        <f>ROUND(I155*H155,2)</f>
        <v>0</v>
      </c>
      <c r="K155" s="220" t="s">
        <v>1</v>
      </c>
      <c r="L155" s="44"/>
      <c r="M155" s="225" t="s">
        <v>1</v>
      </c>
      <c r="N155" s="226" t="s">
        <v>41</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234</v>
      </c>
      <c r="AT155" s="229" t="s">
        <v>161</v>
      </c>
      <c r="AU155" s="229" t="s">
        <v>86</v>
      </c>
      <c r="AY155" s="17" t="s">
        <v>159</v>
      </c>
      <c r="BE155" s="230">
        <f>IF(N155="základní",J155,0)</f>
        <v>0</v>
      </c>
      <c r="BF155" s="230">
        <f>IF(N155="snížená",J155,0)</f>
        <v>0</v>
      </c>
      <c r="BG155" s="230">
        <f>IF(N155="zákl. přenesená",J155,0)</f>
        <v>0</v>
      </c>
      <c r="BH155" s="230">
        <f>IF(N155="sníž. přenesená",J155,0)</f>
        <v>0</v>
      </c>
      <c r="BI155" s="230">
        <f>IF(N155="nulová",J155,0)</f>
        <v>0</v>
      </c>
      <c r="BJ155" s="17" t="s">
        <v>84</v>
      </c>
      <c r="BK155" s="230">
        <f>ROUND(I155*H155,2)</f>
        <v>0</v>
      </c>
      <c r="BL155" s="17" t="s">
        <v>234</v>
      </c>
      <c r="BM155" s="229" t="s">
        <v>1136</v>
      </c>
    </row>
    <row r="156" s="2" customFormat="1" ht="16.5" customHeight="1">
      <c r="A156" s="38"/>
      <c r="B156" s="39"/>
      <c r="C156" s="218" t="s">
        <v>297</v>
      </c>
      <c r="D156" s="218" t="s">
        <v>161</v>
      </c>
      <c r="E156" s="219" t="s">
        <v>911</v>
      </c>
      <c r="F156" s="220" t="s">
        <v>1137</v>
      </c>
      <c r="G156" s="221" t="s">
        <v>841</v>
      </c>
      <c r="H156" s="222">
        <v>74</v>
      </c>
      <c r="I156" s="223"/>
      <c r="J156" s="224">
        <f>ROUND(I156*H156,2)</f>
        <v>0</v>
      </c>
      <c r="K156" s="220" t="s">
        <v>1</v>
      </c>
      <c r="L156" s="44"/>
      <c r="M156" s="278" t="s">
        <v>1</v>
      </c>
      <c r="N156" s="279" t="s">
        <v>41</v>
      </c>
      <c r="O156" s="280"/>
      <c r="P156" s="281">
        <f>O156*H156</f>
        <v>0</v>
      </c>
      <c r="Q156" s="281">
        <v>0</v>
      </c>
      <c r="R156" s="281">
        <f>Q156*H156</f>
        <v>0</v>
      </c>
      <c r="S156" s="281">
        <v>0</v>
      </c>
      <c r="T156" s="282">
        <f>S156*H156</f>
        <v>0</v>
      </c>
      <c r="U156" s="38"/>
      <c r="V156" s="38"/>
      <c r="W156" s="38"/>
      <c r="X156" s="38"/>
      <c r="Y156" s="38"/>
      <c r="Z156" s="38"/>
      <c r="AA156" s="38"/>
      <c r="AB156" s="38"/>
      <c r="AC156" s="38"/>
      <c r="AD156" s="38"/>
      <c r="AE156" s="38"/>
      <c r="AR156" s="229" t="s">
        <v>234</v>
      </c>
      <c r="AT156" s="229" t="s">
        <v>161</v>
      </c>
      <c r="AU156" s="229" t="s">
        <v>86</v>
      </c>
      <c r="AY156" s="17" t="s">
        <v>159</v>
      </c>
      <c r="BE156" s="230">
        <f>IF(N156="základní",J156,0)</f>
        <v>0</v>
      </c>
      <c r="BF156" s="230">
        <f>IF(N156="snížená",J156,0)</f>
        <v>0</v>
      </c>
      <c r="BG156" s="230">
        <f>IF(N156="zákl. přenesená",J156,0)</f>
        <v>0</v>
      </c>
      <c r="BH156" s="230">
        <f>IF(N156="sníž. přenesená",J156,0)</f>
        <v>0</v>
      </c>
      <c r="BI156" s="230">
        <f>IF(N156="nulová",J156,0)</f>
        <v>0</v>
      </c>
      <c r="BJ156" s="17" t="s">
        <v>84</v>
      </c>
      <c r="BK156" s="230">
        <f>ROUND(I156*H156,2)</f>
        <v>0</v>
      </c>
      <c r="BL156" s="17" t="s">
        <v>234</v>
      </c>
      <c r="BM156" s="229" t="s">
        <v>1138</v>
      </c>
    </row>
    <row r="157" s="2" customFormat="1" ht="6.96" customHeight="1">
      <c r="A157" s="38"/>
      <c r="B157" s="66"/>
      <c r="C157" s="67"/>
      <c r="D157" s="67"/>
      <c r="E157" s="67"/>
      <c r="F157" s="67"/>
      <c r="G157" s="67"/>
      <c r="H157" s="67"/>
      <c r="I157" s="67"/>
      <c r="J157" s="67"/>
      <c r="K157" s="67"/>
      <c r="L157" s="44"/>
      <c r="M157" s="38"/>
      <c r="O157" s="38"/>
      <c r="P157" s="38"/>
      <c r="Q157" s="38"/>
      <c r="R157" s="38"/>
      <c r="S157" s="38"/>
      <c r="T157" s="38"/>
      <c r="U157" s="38"/>
      <c r="V157" s="38"/>
      <c r="W157" s="38"/>
      <c r="X157" s="38"/>
      <c r="Y157" s="38"/>
      <c r="Z157" s="38"/>
      <c r="AA157" s="38"/>
      <c r="AB157" s="38"/>
      <c r="AC157" s="38"/>
      <c r="AD157" s="38"/>
      <c r="AE157" s="38"/>
    </row>
  </sheetData>
  <sheetProtection sheet="1" autoFilter="0" formatColumns="0" formatRows="0" objects="1" scenarios="1" spinCount="100000" saltValue="a+IIrIaoauVyfbEiezw19K3tVuCM90steV/8twLOZZIPBDNcDG8qiEsUJwo5/g4hr+gXmMXo+v52iwkDpkktKQ==" hashValue="UFjynn9H44zoce3QAutjunoPgJE7OCwR/T47I4JdbgssLAn7I/NAesvC+fMTeUi7CxVOYdYlmiJtoHXMroknHg==" algorithmName="SHA-512" password="CC35"/>
  <autoFilter ref="C120:K156"/>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98</v>
      </c>
    </row>
    <row r="3" s="1" customFormat="1" ht="6.96" customHeight="1">
      <c r="B3" s="136"/>
      <c r="C3" s="137"/>
      <c r="D3" s="137"/>
      <c r="E3" s="137"/>
      <c r="F3" s="137"/>
      <c r="G3" s="137"/>
      <c r="H3" s="137"/>
      <c r="I3" s="137"/>
      <c r="J3" s="137"/>
      <c r="K3" s="137"/>
      <c r="L3" s="20"/>
      <c r="AT3" s="17" t="s">
        <v>86</v>
      </c>
    </row>
    <row r="4" s="1" customFormat="1" ht="24.96" customHeight="1">
      <c r="B4" s="20"/>
      <c r="D4" s="138" t="s">
        <v>114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Stavební úpravy objektu KTV ČZU v Praze</v>
      </c>
      <c r="F7" s="140"/>
      <c r="G7" s="140"/>
      <c r="H7" s="140"/>
      <c r="L7" s="20"/>
    </row>
    <row r="8" s="2" customFormat="1" ht="12" customHeight="1">
      <c r="A8" s="38"/>
      <c r="B8" s="44"/>
      <c r="C8" s="38"/>
      <c r="D8" s="140" t="s">
        <v>115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1139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7. 4. 2025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27</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ROUND(J127,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ROUND((SUM(BE127:BE250)),  2)</f>
        <v>0</v>
      </c>
      <c r="G33" s="38"/>
      <c r="H33" s="38"/>
      <c r="I33" s="155">
        <v>0.20999999999999999</v>
      </c>
      <c r="J33" s="154">
        <f>ROUND(((SUM(BE127:BE250))*I33),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ROUND((SUM(BF127:BF250)),  2)</f>
        <v>0</v>
      </c>
      <c r="G34" s="38"/>
      <c r="H34" s="38"/>
      <c r="I34" s="155">
        <v>0.12</v>
      </c>
      <c r="J34" s="154">
        <f>ROUND(((SUM(BF127:BF250))*I34),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ROUND((SUM(BG127:BG250)),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ROUND((SUM(BH127:BH250)),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ROUND((SUM(BI127:BI250)),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Stavební úpravy objektu KTV ČZU v Praze</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05 - Ustřední vytápění</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Kamýcká 1275,165 00 Praha - Suchdol</v>
      </c>
      <c r="G89" s="40"/>
      <c r="H89" s="40"/>
      <c r="I89" s="32" t="s">
        <v>22</v>
      </c>
      <c r="J89" s="79" t="str">
        <f>IF(J12="","",J12)</f>
        <v>7. 4. 2025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40.05" customHeight="1">
      <c r="A91" s="38"/>
      <c r="B91" s="39"/>
      <c r="C91" s="32" t="s">
        <v>24</v>
      </c>
      <c r="D91" s="40"/>
      <c r="E91" s="40"/>
      <c r="F91" s="27" t="str">
        <f>E15</f>
        <v>ČZU v Praze, Kamýcká 129, 165 00 Praha - Suchdol</v>
      </c>
      <c r="G91" s="40"/>
      <c r="H91" s="40"/>
      <c r="I91" s="32" t="s">
        <v>30</v>
      </c>
      <c r="J91" s="36" t="str">
        <f>E21</f>
        <v xml:space="preserve">Ing. Radek Bláha K Horoměřicům 1117, 160 00 Praha </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118</v>
      </c>
      <c r="D94" s="176"/>
      <c r="E94" s="176"/>
      <c r="F94" s="176"/>
      <c r="G94" s="176"/>
      <c r="H94" s="176"/>
      <c r="I94" s="176"/>
      <c r="J94" s="177" t="s">
        <v>119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120</v>
      </c>
      <c r="D96" s="40"/>
      <c r="E96" s="40"/>
      <c r="F96" s="40"/>
      <c r="G96" s="40"/>
      <c r="H96" s="40"/>
      <c r="I96" s="40"/>
      <c r="J96" s="110">
        <f>J127</f>
        <v>0</v>
      </c>
      <c r="K96" s="40"/>
      <c r="L96" s="63"/>
      <c r="S96" s="38"/>
      <c r="T96" s="38"/>
      <c r="U96" s="38"/>
      <c r="V96" s="38"/>
      <c r="W96" s="38"/>
      <c r="X96" s="38"/>
      <c r="Y96" s="38"/>
      <c r="Z96" s="38"/>
      <c r="AA96" s="38"/>
      <c r="AB96" s="38"/>
      <c r="AC96" s="38"/>
      <c r="AD96" s="38"/>
      <c r="AE96" s="38"/>
      <c r="AU96" s="17" t="s">
        <v>121</v>
      </c>
    </row>
    <row r="97" s="9" customFormat="1" ht="24.96" customHeight="1">
      <c r="A97" s="9"/>
      <c r="B97" s="179"/>
      <c r="C97" s="180"/>
      <c r="D97" s="181" t="s">
        <v>1140</v>
      </c>
      <c r="E97" s="182"/>
      <c r="F97" s="182"/>
      <c r="G97" s="182"/>
      <c r="H97" s="182"/>
      <c r="I97" s="182"/>
      <c r="J97" s="183">
        <f>J128</f>
        <v>0</v>
      </c>
      <c r="K97" s="180"/>
      <c r="L97" s="184"/>
      <c r="S97" s="9"/>
      <c r="T97" s="9"/>
      <c r="U97" s="9"/>
      <c r="V97" s="9"/>
      <c r="W97" s="9"/>
      <c r="X97" s="9"/>
      <c r="Y97" s="9"/>
      <c r="Z97" s="9"/>
      <c r="AA97" s="9"/>
      <c r="AB97" s="9"/>
      <c r="AC97" s="9"/>
      <c r="AD97" s="9"/>
      <c r="AE97" s="9"/>
    </row>
    <row r="98" s="10" customFormat="1" ht="19.92" customHeight="1">
      <c r="A98" s="10"/>
      <c r="B98" s="185"/>
      <c r="C98" s="186"/>
      <c r="D98" s="187" t="s">
        <v>1141</v>
      </c>
      <c r="E98" s="188"/>
      <c r="F98" s="188"/>
      <c r="G98" s="188"/>
      <c r="H98" s="188"/>
      <c r="I98" s="188"/>
      <c r="J98" s="189">
        <f>J129</f>
        <v>0</v>
      </c>
      <c r="K98" s="186"/>
      <c r="L98" s="190"/>
      <c r="S98" s="10"/>
      <c r="T98" s="10"/>
      <c r="U98" s="10"/>
      <c r="V98" s="10"/>
      <c r="W98" s="10"/>
      <c r="X98" s="10"/>
      <c r="Y98" s="10"/>
      <c r="Z98" s="10"/>
      <c r="AA98" s="10"/>
      <c r="AB98" s="10"/>
      <c r="AC98" s="10"/>
      <c r="AD98" s="10"/>
      <c r="AE98" s="10"/>
    </row>
    <row r="99" s="10" customFormat="1" ht="14.88" customHeight="1">
      <c r="A99" s="10"/>
      <c r="B99" s="185"/>
      <c r="C99" s="186"/>
      <c r="D99" s="187" t="s">
        <v>1142</v>
      </c>
      <c r="E99" s="188"/>
      <c r="F99" s="188"/>
      <c r="G99" s="188"/>
      <c r="H99" s="188"/>
      <c r="I99" s="188"/>
      <c r="J99" s="189">
        <f>J130</f>
        <v>0</v>
      </c>
      <c r="K99" s="186"/>
      <c r="L99" s="190"/>
      <c r="S99" s="10"/>
      <c r="T99" s="10"/>
      <c r="U99" s="10"/>
      <c r="V99" s="10"/>
      <c r="W99" s="10"/>
      <c r="X99" s="10"/>
      <c r="Y99" s="10"/>
      <c r="Z99" s="10"/>
      <c r="AA99" s="10"/>
      <c r="AB99" s="10"/>
      <c r="AC99" s="10"/>
      <c r="AD99" s="10"/>
      <c r="AE99" s="10"/>
    </row>
    <row r="100" s="10" customFormat="1" ht="14.88" customHeight="1">
      <c r="A100" s="10"/>
      <c r="B100" s="185"/>
      <c r="C100" s="186"/>
      <c r="D100" s="187" t="s">
        <v>1143</v>
      </c>
      <c r="E100" s="188"/>
      <c r="F100" s="188"/>
      <c r="G100" s="188"/>
      <c r="H100" s="188"/>
      <c r="I100" s="188"/>
      <c r="J100" s="189">
        <f>J137</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1144</v>
      </c>
      <c r="E101" s="188"/>
      <c r="F101" s="188"/>
      <c r="G101" s="188"/>
      <c r="H101" s="188"/>
      <c r="I101" s="188"/>
      <c r="J101" s="189">
        <f>J140</f>
        <v>0</v>
      </c>
      <c r="K101" s="186"/>
      <c r="L101" s="190"/>
      <c r="S101" s="10"/>
      <c r="T101" s="10"/>
      <c r="U101" s="10"/>
      <c r="V101" s="10"/>
      <c r="W101" s="10"/>
      <c r="X101" s="10"/>
      <c r="Y101" s="10"/>
      <c r="Z101" s="10"/>
      <c r="AA101" s="10"/>
      <c r="AB101" s="10"/>
      <c r="AC101" s="10"/>
      <c r="AD101" s="10"/>
      <c r="AE101" s="10"/>
    </row>
    <row r="102" s="10" customFormat="1" ht="14.88" customHeight="1">
      <c r="A102" s="10"/>
      <c r="B102" s="185"/>
      <c r="C102" s="186"/>
      <c r="D102" s="187" t="s">
        <v>1145</v>
      </c>
      <c r="E102" s="188"/>
      <c r="F102" s="188"/>
      <c r="G102" s="188"/>
      <c r="H102" s="188"/>
      <c r="I102" s="188"/>
      <c r="J102" s="189">
        <f>J141</f>
        <v>0</v>
      </c>
      <c r="K102" s="186"/>
      <c r="L102" s="190"/>
      <c r="S102" s="10"/>
      <c r="T102" s="10"/>
      <c r="U102" s="10"/>
      <c r="V102" s="10"/>
      <c r="W102" s="10"/>
      <c r="X102" s="10"/>
      <c r="Y102" s="10"/>
      <c r="Z102" s="10"/>
      <c r="AA102" s="10"/>
      <c r="AB102" s="10"/>
      <c r="AC102" s="10"/>
      <c r="AD102" s="10"/>
      <c r="AE102" s="10"/>
    </row>
    <row r="103" s="10" customFormat="1" ht="14.88" customHeight="1">
      <c r="A103" s="10"/>
      <c r="B103" s="185"/>
      <c r="C103" s="186"/>
      <c r="D103" s="187" t="s">
        <v>1146</v>
      </c>
      <c r="E103" s="188"/>
      <c r="F103" s="188"/>
      <c r="G103" s="188"/>
      <c r="H103" s="188"/>
      <c r="I103" s="188"/>
      <c r="J103" s="189">
        <f>J159</f>
        <v>0</v>
      </c>
      <c r="K103" s="186"/>
      <c r="L103" s="190"/>
      <c r="S103" s="10"/>
      <c r="T103" s="10"/>
      <c r="U103" s="10"/>
      <c r="V103" s="10"/>
      <c r="W103" s="10"/>
      <c r="X103" s="10"/>
      <c r="Y103" s="10"/>
      <c r="Z103" s="10"/>
      <c r="AA103" s="10"/>
      <c r="AB103" s="10"/>
      <c r="AC103" s="10"/>
      <c r="AD103" s="10"/>
      <c r="AE103" s="10"/>
    </row>
    <row r="104" s="10" customFormat="1" ht="14.88" customHeight="1">
      <c r="A104" s="10"/>
      <c r="B104" s="185"/>
      <c r="C104" s="186"/>
      <c r="D104" s="187" t="s">
        <v>1147</v>
      </c>
      <c r="E104" s="188"/>
      <c r="F104" s="188"/>
      <c r="G104" s="188"/>
      <c r="H104" s="188"/>
      <c r="I104" s="188"/>
      <c r="J104" s="189">
        <f>J190</f>
        <v>0</v>
      </c>
      <c r="K104" s="186"/>
      <c r="L104" s="190"/>
      <c r="S104" s="10"/>
      <c r="T104" s="10"/>
      <c r="U104" s="10"/>
      <c r="V104" s="10"/>
      <c r="W104" s="10"/>
      <c r="X104" s="10"/>
      <c r="Y104" s="10"/>
      <c r="Z104" s="10"/>
      <c r="AA104" s="10"/>
      <c r="AB104" s="10"/>
      <c r="AC104" s="10"/>
      <c r="AD104" s="10"/>
      <c r="AE104" s="10"/>
    </row>
    <row r="105" s="10" customFormat="1" ht="14.88" customHeight="1">
      <c r="A105" s="10"/>
      <c r="B105" s="185"/>
      <c r="C105" s="186"/>
      <c r="D105" s="187" t="s">
        <v>1148</v>
      </c>
      <c r="E105" s="188"/>
      <c r="F105" s="188"/>
      <c r="G105" s="188"/>
      <c r="H105" s="188"/>
      <c r="I105" s="188"/>
      <c r="J105" s="189">
        <f>J221</f>
        <v>0</v>
      </c>
      <c r="K105" s="186"/>
      <c r="L105" s="190"/>
      <c r="S105" s="10"/>
      <c r="T105" s="10"/>
      <c r="U105" s="10"/>
      <c r="V105" s="10"/>
      <c r="W105" s="10"/>
      <c r="X105" s="10"/>
      <c r="Y105" s="10"/>
      <c r="Z105" s="10"/>
      <c r="AA105" s="10"/>
      <c r="AB105" s="10"/>
      <c r="AC105" s="10"/>
      <c r="AD105" s="10"/>
      <c r="AE105" s="10"/>
    </row>
    <row r="106" s="10" customFormat="1" ht="19.92" customHeight="1">
      <c r="A106" s="10"/>
      <c r="B106" s="185"/>
      <c r="C106" s="186"/>
      <c r="D106" s="187" t="s">
        <v>1149</v>
      </c>
      <c r="E106" s="188"/>
      <c r="F106" s="188"/>
      <c r="G106" s="188"/>
      <c r="H106" s="188"/>
      <c r="I106" s="188"/>
      <c r="J106" s="189">
        <f>J241</f>
        <v>0</v>
      </c>
      <c r="K106" s="186"/>
      <c r="L106" s="190"/>
      <c r="S106" s="10"/>
      <c r="T106" s="10"/>
      <c r="U106" s="10"/>
      <c r="V106" s="10"/>
      <c r="W106" s="10"/>
      <c r="X106" s="10"/>
      <c r="Y106" s="10"/>
      <c r="Z106" s="10"/>
      <c r="AA106" s="10"/>
      <c r="AB106" s="10"/>
      <c r="AC106" s="10"/>
      <c r="AD106" s="10"/>
      <c r="AE106" s="10"/>
    </row>
    <row r="107" s="10" customFormat="1" ht="19.92" customHeight="1">
      <c r="A107" s="10"/>
      <c r="B107" s="185"/>
      <c r="C107" s="186"/>
      <c r="D107" s="187" t="s">
        <v>1150</v>
      </c>
      <c r="E107" s="188"/>
      <c r="F107" s="188"/>
      <c r="G107" s="188"/>
      <c r="H107" s="188"/>
      <c r="I107" s="188"/>
      <c r="J107" s="189">
        <f>J248</f>
        <v>0</v>
      </c>
      <c r="K107" s="186"/>
      <c r="L107" s="190"/>
      <c r="S107" s="10"/>
      <c r="T107" s="10"/>
      <c r="U107" s="10"/>
      <c r="V107" s="10"/>
      <c r="W107" s="10"/>
      <c r="X107" s="10"/>
      <c r="Y107" s="10"/>
      <c r="Z107" s="10"/>
      <c r="AA107" s="10"/>
      <c r="AB107" s="10"/>
      <c r="AC107" s="10"/>
      <c r="AD107" s="10"/>
      <c r="AE107" s="10"/>
    </row>
    <row r="108" s="2" customFormat="1" ht="21.84"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6.96" customHeight="1">
      <c r="A109" s="38"/>
      <c r="B109" s="66"/>
      <c r="C109" s="67"/>
      <c r="D109" s="67"/>
      <c r="E109" s="67"/>
      <c r="F109" s="67"/>
      <c r="G109" s="67"/>
      <c r="H109" s="67"/>
      <c r="I109" s="67"/>
      <c r="J109" s="67"/>
      <c r="K109" s="67"/>
      <c r="L109" s="63"/>
      <c r="S109" s="38"/>
      <c r="T109" s="38"/>
      <c r="U109" s="38"/>
      <c r="V109" s="38"/>
      <c r="W109" s="38"/>
      <c r="X109" s="38"/>
      <c r="Y109" s="38"/>
      <c r="Z109" s="38"/>
      <c r="AA109" s="38"/>
      <c r="AB109" s="38"/>
      <c r="AC109" s="38"/>
      <c r="AD109" s="38"/>
      <c r="AE109" s="38"/>
    </row>
    <row r="113" s="2" customFormat="1" ht="6.96" customHeight="1">
      <c r="A113" s="38"/>
      <c r="B113" s="68"/>
      <c r="C113" s="69"/>
      <c r="D113" s="69"/>
      <c r="E113" s="69"/>
      <c r="F113" s="69"/>
      <c r="G113" s="69"/>
      <c r="H113" s="69"/>
      <c r="I113" s="69"/>
      <c r="J113" s="69"/>
      <c r="K113" s="69"/>
      <c r="L113" s="63"/>
      <c r="S113" s="38"/>
      <c r="T113" s="38"/>
      <c r="U113" s="38"/>
      <c r="V113" s="38"/>
      <c r="W113" s="38"/>
      <c r="X113" s="38"/>
      <c r="Y113" s="38"/>
      <c r="Z113" s="38"/>
      <c r="AA113" s="38"/>
      <c r="AB113" s="38"/>
      <c r="AC113" s="38"/>
      <c r="AD113" s="38"/>
      <c r="AE113" s="38"/>
    </row>
    <row r="114" s="2" customFormat="1" ht="24.96" customHeight="1">
      <c r="A114" s="38"/>
      <c r="B114" s="39"/>
      <c r="C114" s="23" t="s">
        <v>144</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16</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174" t="str">
        <f>E7</f>
        <v>Stavební úpravy objektu KTV ČZU v Praze</v>
      </c>
      <c r="F117" s="32"/>
      <c r="G117" s="32"/>
      <c r="H117" s="32"/>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115</v>
      </c>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6.5" customHeight="1">
      <c r="A119" s="38"/>
      <c r="B119" s="39"/>
      <c r="C119" s="40"/>
      <c r="D119" s="40"/>
      <c r="E119" s="76" t="str">
        <f>E9</f>
        <v>05 - Ustřední vytápění</v>
      </c>
      <c r="F119" s="40"/>
      <c r="G119" s="40"/>
      <c r="H119" s="40"/>
      <c r="I119" s="40"/>
      <c r="J119" s="40"/>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2" customHeight="1">
      <c r="A121" s="38"/>
      <c r="B121" s="39"/>
      <c r="C121" s="32" t="s">
        <v>20</v>
      </c>
      <c r="D121" s="40"/>
      <c r="E121" s="40"/>
      <c r="F121" s="27" t="str">
        <f>F12</f>
        <v>Kamýcká 1275,165 00 Praha - Suchdol</v>
      </c>
      <c r="G121" s="40"/>
      <c r="H121" s="40"/>
      <c r="I121" s="32" t="s">
        <v>22</v>
      </c>
      <c r="J121" s="79" t="str">
        <f>IF(J12="","",J12)</f>
        <v>7. 4. 2025</v>
      </c>
      <c r="K121" s="40"/>
      <c r="L121" s="63"/>
      <c r="S121" s="38"/>
      <c r="T121" s="38"/>
      <c r="U121" s="38"/>
      <c r="V121" s="38"/>
      <c r="W121" s="38"/>
      <c r="X121" s="38"/>
      <c r="Y121" s="38"/>
      <c r="Z121" s="38"/>
      <c r="AA121" s="38"/>
      <c r="AB121" s="38"/>
      <c r="AC121" s="38"/>
      <c r="AD121" s="38"/>
      <c r="AE121" s="38"/>
    </row>
    <row r="122" s="2" customFormat="1" ht="6.96"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40.05" customHeight="1">
      <c r="A123" s="38"/>
      <c r="B123" s="39"/>
      <c r="C123" s="32" t="s">
        <v>24</v>
      </c>
      <c r="D123" s="40"/>
      <c r="E123" s="40"/>
      <c r="F123" s="27" t="str">
        <f>E15</f>
        <v>ČZU v Praze, Kamýcká 129, 165 00 Praha - Suchdol</v>
      </c>
      <c r="G123" s="40"/>
      <c r="H123" s="40"/>
      <c r="I123" s="32" t="s">
        <v>30</v>
      </c>
      <c r="J123" s="36" t="str">
        <f>E21</f>
        <v xml:space="preserve">Ing. Radek Bláha K Horoměřicům 1117, 160 00 Praha </v>
      </c>
      <c r="K123" s="40"/>
      <c r="L123" s="63"/>
      <c r="S123" s="38"/>
      <c r="T123" s="38"/>
      <c r="U123" s="38"/>
      <c r="V123" s="38"/>
      <c r="W123" s="38"/>
      <c r="X123" s="38"/>
      <c r="Y123" s="38"/>
      <c r="Z123" s="38"/>
      <c r="AA123" s="38"/>
      <c r="AB123" s="38"/>
      <c r="AC123" s="38"/>
      <c r="AD123" s="38"/>
      <c r="AE123" s="38"/>
    </row>
    <row r="124" s="2" customFormat="1" ht="15.15" customHeight="1">
      <c r="A124" s="38"/>
      <c r="B124" s="39"/>
      <c r="C124" s="32" t="s">
        <v>28</v>
      </c>
      <c r="D124" s="40"/>
      <c r="E124" s="40"/>
      <c r="F124" s="27" t="str">
        <f>IF(E18="","",E18)</f>
        <v>Vyplň údaj</v>
      </c>
      <c r="G124" s="40"/>
      <c r="H124" s="40"/>
      <c r="I124" s="32" t="s">
        <v>33</v>
      </c>
      <c r="J124" s="36" t="str">
        <f>E24</f>
        <v xml:space="preserve"> </v>
      </c>
      <c r="K124" s="40"/>
      <c r="L124" s="63"/>
      <c r="S124" s="38"/>
      <c r="T124" s="38"/>
      <c r="U124" s="38"/>
      <c r="V124" s="38"/>
      <c r="W124" s="38"/>
      <c r="X124" s="38"/>
      <c r="Y124" s="38"/>
      <c r="Z124" s="38"/>
      <c r="AA124" s="38"/>
      <c r="AB124" s="38"/>
      <c r="AC124" s="38"/>
      <c r="AD124" s="38"/>
      <c r="AE124" s="38"/>
    </row>
    <row r="125" s="2" customFormat="1" ht="10.32" customHeight="1">
      <c r="A125" s="38"/>
      <c r="B125" s="39"/>
      <c r="C125" s="40"/>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11" customFormat="1" ht="29.28" customHeight="1">
      <c r="A126" s="191"/>
      <c r="B126" s="192"/>
      <c r="C126" s="193" t="s">
        <v>145</v>
      </c>
      <c r="D126" s="194" t="s">
        <v>61</v>
      </c>
      <c r="E126" s="194" t="s">
        <v>57</v>
      </c>
      <c r="F126" s="194" t="s">
        <v>58</v>
      </c>
      <c r="G126" s="194" t="s">
        <v>146</v>
      </c>
      <c r="H126" s="194" t="s">
        <v>147</v>
      </c>
      <c r="I126" s="194" t="s">
        <v>148</v>
      </c>
      <c r="J126" s="194" t="s">
        <v>119</v>
      </c>
      <c r="K126" s="195" t="s">
        <v>149</v>
      </c>
      <c r="L126" s="196"/>
      <c r="M126" s="100" t="s">
        <v>1</v>
      </c>
      <c r="N126" s="101" t="s">
        <v>40</v>
      </c>
      <c r="O126" s="101" t="s">
        <v>150</v>
      </c>
      <c r="P126" s="101" t="s">
        <v>151</v>
      </c>
      <c r="Q126" s="101" t="s">
        <v>152</v>
      </c>
      <c r="R126" s="101" t="s">
        <v>153</v>
      </c>
      <c r="S126" s="101" t="s">
        <v>154</v>
      </c>
      <c r="T126" s="102" t="s">
        <v>155</v>
      </c>
      <c r="U126" s="191"/>
      <c r="V126" s="191"/>
      <c r="W126" s="191"/>
      <c r="X126" s="191"/>
      <c r="Y126" s="191"/>
      <c r="Z126" s="191"/>
      <c r="AA126" s="191"/>
      <c r="AB126" s="191"/>
      <c r="AC126" s="191"/>
      <c r="AD126" s="191"/>
      <c r="AE126" s="191"/>
    </row>
    <row r="127" s="2" customFormat="1" ht="22.8" customHeight="1">
      <c r="A127" s="38"/>
      <c r="B127" s="39"/>
      <c r="C127" s="107" t="s">
        <v>156</v>
      </c>
      <c r="D127" s="40"/>
      <c r="E127" s="40"/>
      <c r="F127" s="40"/>
      <c r="G127" s="40"/>
      <c r="H127" s="40"/>
      <c r="I127" s="40"/>
      <c r="J127" s="197">
        <f>BK127</f>
        <v>0</v>
      </c>
      <c r="K127" s="40"/>
      <c r="L127" s="44"/>
      <c r="M127" s="103"/>
      <c r="N127" s="198"/>
      <c r="O127" s="104"/>
      <c r="P127" s="199">
        <f>P128</f>
        <v>0</v>
      </c>
      <c r="Q127" s="104"/>
      <c r="R127" s="199">
        <f>R128</f>
        <v>0</v>
      </c>
      <c r="S127" s="104"/>
      <c r="T127" s="200">
        <f>T128</f>
        <v>0</v>
      </c>
      <c r="U127" s="38"/>
      <c r="V127" s="38"/>
      <c r="W127" s="38"/>
      <c r="X127" s="38"/>
      <c r="Y127" s="38"/>
      <c r="Z127" s="38"/>
      <c r="AA127" s="38"/>
      <c r="AB127" s="38"/>
      <c r="AC127" s="38"/>
      <c r="AD127" s="38"/>
      <c r="AE127" s="38"/>
      <c r="AT127" s="17" t="s">
        <v>75</v>
      </c>
      <c r="AU127" s="17" t="s">
        <v>121</v>
      </c>
      <c r="BK127" s="201">
        <f>BK128</f>
        <v>0</v>
      </c>
    </row>
    <row r="128" s="12" customFormat="1" ht="25.92" customHeight="1">
      <c r="A128" s="12"/>
      <c r="B128" s="202"/>
      <c r="C128" s="203"/>
      <c r="D128" s="204" t="s">
        <v>75</v>
      </c>
      <c r="E128" s="205" t="s">
        <v>390</v>
      </c>
      <c r="F128" s="205" t="s">
        <v>1151</v>
      </c>
      <c r="G128" s="203"/>
      <c r="H128" s="203"/>
      <c r="I128" s="206"/>
      <c r="J128" s="207">
        <f>BK128</f>
        <v>0</v>
      </c>
      <c r="K128" s="203"/>
      <c r="L128" s="208"/>
      <c r="M128" s="209"/>
      <c r="N128" s="210"/>
      <c r="O128" s="210"/>
      <c r="P128" s="211">
        <f>P129+P140+P241+P248</f>
        <v>0</v>
      </c>
      <c r="Q128" s="210"/>
      <c r="R128" s="211">
        <f>R129+R140+R241+R248</f>
        <v>0</v>
      </c>
      <c r="S128" s="210"/>
      <c r="T128" s="212">
        <f>T129+T140+T241+T248</f>
        <v>0</v>
      </c>
      <c r="U128" s="12"/>
      <c r="V128" s="12"/>
      <c r="W128" s="12"/>
      <c r="X128" s="12"/>
      <c r="Y128" s="12"/>
      <c r="Z128" s="12"/>
      <c r="AA128" s="12"/>
      <c r="AB128" s="12"/>
      <c r="AC128" s="12"/>
      <c r="AD128" s="12"/>
      <c r="AE128" s="12"/>
      <c r="AR128" s="213" t="s">
        <v>86</v>
      </c>
      <c r="AT128" s="214" t="s">
        <v>75</v>
      </c>
      <c r="AU128" s="214" t="s">
        <v>76</v>
      </c>
      <c r="AY128" s="213" t="s">
        <v>159</v>
      </c>
      <c r="BK128" s="215">
        <f>BK129+BK140+BK241+BK248</f>
        <v>0</v>
      </c>
    </row>
    <row r="129" s="12" customFormat="1" ht="22.8" customHeight="1">
      <c r="A129" s="12"/>
      <c r="B129" s="202"/>
      <c r="C129" s="203"/>
      <c r="D129" s="204" t="s">
        <v>75</v>
      </c>
      <c r="E129" s="216" t="s">
        <v>902</v>
      </c>
      <c r="F129" s="216" t="s">
        <v>1152</v>
      </c>
      <c r="G129" s="203"/>
      <c r="H129" s="203"/>
      <c r="I129" s="206"/>
      <c r="J129" s="217">
        <f>BK129</f>
        <v>0</v>
      </c>
      <c r="K129" s="203"/>
      <c r="L129" s="208"/>
      <c r="M129" s="209"/>
      <c r="N129" s="210"/>
      <c r="O129" s="210"/>
      <c r="P129" s="211">
        <f>P130+P137</f>
        <v>0</v>
      </c>
      <c r="Q129" s="210"/>
      <c r="R129" s="211">
        <f>R130+R137</f>
        <v>0</v>
      </c>
      <c r="S129" s="210"/>
      <c r="T129" s="212">
        <f>T130+T137</f>
        <v>0</v>
      </c>
      <c r="U129" s="12"/>
      <c r="V129" s="12"/>
      <c r="W129" s="12"/>
      <c r="X129" s="12"/>
      <c r="Y129" s="12"/>
      <c r="Z129" s="12"/>
      <c r="AA129" s="12"/>
      <c r="AB129" s="12"/>
      <c r="AC129" s="12"/>
      <c r="AD129" s="12"/>
      <c r="AE129" s="12"/>
      <c r="AR129" s="213" t="s">
        <v>84</v>
      </c>
      <c r="AT129" s="214" t="s">
        <v>75</v>
      </c>
      <c r="AU129" s="214" t="s">
        <v>84</v>
      </c>
      <c r="AY129" s="213" t="s">
        <v>159</v>
      </c>
      <c r="BK129" s="215">
        <f>BK130+BK137</f>
        <v>0</v>
      </c>
    </row>
    <row r="130" s="12" customFormat="1" ht="20.88" customHeight="1">
      <c r="A130" s="12"/>
      <c r="B130" s="202"/>
      <c r="C130" s="203"/>
      <c r="D130" s="204" t="s">
        <v>75</v>
      </c>
      <c r="E130" s="216" t="s">
        <v>929</v>
      </c>
      <c r="F130" s="216" t="s">
        <v>1153</v>
      </c>
      <c r="G130" s="203"/>
      <c r="H130" s="203"/>
      <c r="I130" s="206"/>
      <c r="J130" s="217">
        <f>BK130</f>
        <v>0</v>
      </c>
      <c r="K130" s="203"/>
      <c r="L130" s="208"/>
      <c r="M130" s="209"/>
      <c r="N130" s="210"/>
      <c r="O130" s="210"/>
      <c r="P130" s="211">
        <f>SUM(P131:P136)</f>
        <v>0</v>
      </c>
      <c r="Q130" s="210"/>
      <c r="R130" s="211">
        <f>SUM(R131:R136)</f>
        <v>0</v>
      </c>
      <c r="S130" s="210"/>
      <c r="T130" s="212">
        <f>SUM(T131:T136)</f>
        <v>0</v>
      </c>
      <c r="U130" s="12"/>
      <c r="V130" s="12"/>
      <c r="W130" s="12"/>
      <c r="X130" s="12"/>
      <c r="Y130" s="12"/>
      <c r="Z130" s="12"/>
      <c r="AA130" s="12"/>
      <c r="AB130" s="12"/>
      <c r="AC130" s="12"/>
      <c r="AD130" s="12"/>
      <c r="AE130" s="12"/>
      <c r="AR130" s="213" t="s">
        <v>86</v>
      </c>
      <c r="AT130" s="214" t="s">
        <v>75</v>
      </c>
      <c r="AU130" s="214" t="s">
        <v>86</v>
      </c>
      <c r="AY130" s="213" t="s">
        <v>159</v>
      </c>
      <c r="BK130" s="215">
        <f>SUM(BK131:BK136)</f>
        <v>0</v>
      </c>
    </row>
    <row r="131" s="2" customFormat="1" ht="37.8" customHeight="1">
      <c r="A131" s="38"/>
      <c r="B131" s="39"/>
      <c r="C131" s="218" t="s">
        <v>84</v>
      </c>
      <c r="D131" s="218" t="s">
        <v>161</v>
      </c>
      <c r="E131" s="219" t="s">
        <v>904</v>
      </c>
      <c r="F131" s="220" t="s">
        <v>1154</v>
      </c>
      <c r="G131" s="221" t="s">
        <v>250</v>
      </c>
      <c r="H131" s="222">
        <v>97</v>
      </c>
      <c r="I131" s="223"/>
      <c r="J131" s="224">
        <f>ROUND(I131*H131,2)</f>
        <v>0</v>
      </c>
      <c r="K131" s="220" t="s">
        <v>1</v>
      </c>
      <c r="L131" s="44"/>
      <c r="M131" s="225" t="s">
        <v>1</v>
      </c>
      <c r="N131" s="226" t="s">
        <v>41</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234</v>
      </c>
      <c r="AT131" s="229" t="s">
        <v>161</v>
      </c>
      <c r="AU131" s="229" t="s">
        <v>172</v>
      </c>
      <c r="AY131" s="17" t="s">
        <v>159</v>
      </c>
      <c r="BE131" s="230">
        <f>IF(N131="základní",J131,0)</f>
        <v>0</v>
      </c>
      <c r="BF131" s="230">
        <f>IF(N131="snížená",J131,0)</f>
        <v>0</v>
      </c>
      <c r="BG131" s="230">
        <f>IF(N131="zákl. přenesená",J131,0)</f>
        <v>0</v>
      </c>
      <c r="BH131" s="230">
        <f>IF(N131="sníž. přenesená",J131,0)</f>
        <v>0</v>
      </c>
      <c r="BI131" s="230">
        <f>IF(N131="nulová",J131,0)</f>
        <v>0</v>
      </c>
      <c r="BJ131" s="17" t="s">
        <v>84</v>
      </c>
      <c r="BK131" s="230">
        <f>ROUND(I131*H131,2)</f>
        <v>0</v>
      </c>
      <c r="BL131" s="17" t="s">
        <v>234</v>
      </c>
      <c r="BM131" s="229" t="s">
        <v>86</v>
      </c>
    </row>
    <row r="132" s="2" customFormat="1" ht="16.5" customHeight="1">
      <c r="A132" s="38"/>
      <c r="B132" s="39"/>
      <c r="C132" s="218" t="s">
        <v>86</v>
      </c>
      <c r="D132" s="218" t="s">
        <v>161</v>
      </c>
      <c r="E132" s="219" t="s">
        <v>906</v>
      </c>
      <c r="F132" s="220" t="s">
        <v>1155</v>
      </c>
      <c r="G132" s="221" t="s">
        <v>250</v>
      </c>
      <c r="H132" s="222">
        <v>127</v>
      </c>
      <c r="I132" s="223"/>
      <c r="J132" s="224">
        <f>ROUND(I132*H132,2)</f>
        <v>0</v>
      </c>
      <c r="K132" s="220" t="s">
        <v>1</v>
      </c>
      <c r="L132" s="44"/>
      <c r="M132" s="225" t="s">
        <v>1</v>
      </c>
      <c r="N132" s="226" t="s">
        <v>41</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234</v>
      </c>
      <c r="AT132" s="229" t="s">
        <v>161</v>
      </c>
      <c r="AU132" s="229" t="s">
        <v>172</v>
      </c>
      <c r="AY132" s="17" t="s">
        <v>159</v>
      </c>
      <c r="BE132" s="230">
        <f>IF(N132="základní",J132,0)</f>
        <v>0</v>
      </c>
      <c r="BF132" s="230">
        <f>IF(N132="snížená",J132,0)</f>
        <v>0</v>
      </c>
      <c r="BG132" s="230">
        <f>IF(N132="zákl. přenesená",J132,0)</f>
        <v>0</v>
      </c>
      <c r="BH132" s="230">
        <f>IF(N132="sníž. přenesená",J132,0)</f>
        <v>0</v>
      </c>
      <c r="BI132" s="230">
        <f>IF(N132="nulová",J132,0)</f>
        <v>0</v>
      </c>
      <c r="BJ132" s="17" t="s">
        <v>84</v>
      </c>
      <c r="BK132" s="230">
        <f>ROUND(I132*H132,2)</f>
        <v>0</v>
      </c>
      <c r="BL132" s="17" t="s">
        <v>234</v>
      </c>
      <c r="BM132" s="229" t="s">
        <v>166</v>
      </c>
    </row>
    <row r="133" s="2" customFormat="1" ht="16.5" customHeight="1">
      <c r="A133" s="38"/>
      <c r="B133" s="39"/>
      <c r="C133" s="218" t="s">
        <v>172</v>
      </c>
      <c r="D133" s="218" t="s">
        <v>161</v>
      </c>
      <c r="E133" s="219" t="s">
        <v>908</v>
      </c>
      <c r="F133" s="220" t="s">
        <v>1156</v>
      </c>
      <c r="G133" s="221" t="s">
        <v>250</v>
      </c>
      <c r="H133" s="222">
        <v>15</v>
      </c>
      <c r="I133" s="223"/>
      <c r="J133" s="224">
        <f>ROUND(I133*H133,2)</f>
        <v>0</v>
      </c>
      <c r="K133" s="220" t="s">
        <v>1</v>
      </c>
      <c r="L133" s="44"/>
      <c r="M133" s="225" t="s">
        <v>1</v>
      </c>
      <c r="N133" s="226" t="s">
        <v>41</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234</v>
      </c>
      <c r="AT133" s="229" t="s">
        <v>161</v>
      </c>
      <c r="AU133" s="229" t="s">
        <v>172</v>
      </c>
      <c r="AY133" s="17" t="s">
        <v>159</v>
      </c>
      <c r="BE133" s="230">
        <f>IF(N133="základní",J133,0)</f>
        <v>0</v>
      </c>
      <c r="BF133" s="230">
        <f>IF(N133="snížená",J133,0)</f>
        <v>0</v>
      </c>
      <c r="BG133" s="230">
        <f>IF(N133="zákl. přenesená",J133,0)</f>
        <v>0</v>
      </c>
      <c r="BH133" s="230">
        <f>IF(N133="sníž. přenesená",J133,0)</f>
        <v>0</v>
      </c>
      <c r="BI133" s="230">
        <f>IF(N133="nulová",J133,0)</f>
        <v>0</v>
      </c>
      <c r="BJ133" s="17" t="s">
        <v>84</v>
      </c>
      <c r="BK133" s="230">
        <f>ROUND(I133*H133,2)</f>
        <v>0</v>
      </c>
      <c r="BL133" s="17" t="s">
        <v>234</v>
      </c>
      <c r="BM133" s="229" t="s">
        <v>1157</v>
      </c>
    </row>
    <row r="134" s="2" customFormat="1" ht="16.5" customHeight="1">
      <c r="A134" s="38"/>
      <c r="B134" s="39"/>
      <c r="C134" s="218" t="s">
        <v>166</v>
      </c>
      <c r="D134" s="218" t="s">
        <v>161</v>
      </c>
      <c r="E134" s="219" t="s">
        <v>911</v>
      </c>
      <c r="F134" s="220" t="s">
        <v>1158</v>
      </c>
      <c r="G134" s="221" t="s">
        <v>250</v>
      </c>
      <c r="H134" s="222">
        <v>20</v>
      </c>
      <c r="I134" s="223"/>
      <c r="J134" s="224">
        <f>ROUND(I134*H134,2)</f>
        <v>0</v>
      </c>
      <c r="K134" s="220" t="s">
        <v>1</v>
      </c>
      <c r="L134" s="44"/>
      <c r="M134" s="225" t="s">
        <v>1</v>
      </c>
      <c r="N134" s="226" t="s">
        <v>41</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234</v>
      </c>
      <c r="AT134" s="229" t="s">
        <v>161</v>
      </c>
      <c r="AU134" s="229" t="s">
        <v>172</v>
      </c>
      <c r="AY134" s="17" t="s">
        <v>159</v>
      </c>
      <c r="BE134" s="230">
        <f>IF(N134="základní",J134,0)</f>
        <v>0</v>
      </c>
      <c r="BF134" s="230">
        <f>IF(N134="snížená",J134,0)</f>
        <v>0</v>
      </c>
      <c r="BG134" s="230">
        <f>IF(N134="zákl. přenesená",J134,0)</f>
        <v>0</v>
      </c>
      <c r="BH134" s="230">
        <f>IF(N134="sníž. přenesená",J134,0)</f>
        <v>0</v>
      </c>
      <c r="BI134" s="230">
        <f>IF(N134="nulová",J134,0)</f>
        <v>0</v>
      </c>
      <c r="BJ134" s="17" t="s">
        <v>84</v>
      </c>
      <c r="BK134" s="230">
        <f>ROUND(I134*H134,2)</f>
        <v>0</v>
      </c>
      <c r="BL134" s="17" t="s">
        <v>234</v>
      </c>
      <c r="BM134" s="229" t="s">
        <v>1159</v>
      </c>
    </row>
    <row r="135" s="2" customFormat="1" ht="24.15" customHeight="1">
      <c r="A135" s="38"/>
      <c r="B135" s="39"/>
      <c r="C135" s="218" t="s">
        <v>181</v>
      </c>
      <c r="D135" s="218" t="s">
        <v>161</v>
      </c>
      <c r="E135" s="219" t="s">
        <v>913</v>
      </c>
      <c r="F135" s="220" t="s">
        <v>1160</v>
      </c>
      <c r="G135" s="221" t="s">
        <v>891</v>
      </c>
      <c r="H135" s="222">
        <v>26</v>
      </c>
      <c r="I135" s="223"/>
      <c r="J135" s="224">
        <f>ROUND(I135*H135,2)</f>
        <v>0</v>
      </c>
      <c r="K135" s="220" t="s">
        <v>1</v>
      </c>
      <c r="L135" s="44"/>
      <c r="M135" s="225" t="s">
        <v>1</v>
      </c>
      <c r="N135" s="226" t="s">
        <v>41</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234</v>
      </c>
      <c r="AT135" s="229" t="s">
        <v>161</v>
      </c>
      <c r="AU135" s="229" t="s">
        <v>172</v>
      </c>
      <c r="AY135" s="17" t="s">
        <v>159</v>
      </c>
      <c r="BE135" s="230">
        <f>IF(N135="základní",J135,0)</f>
        <v>0</v>
      </c>
      <c r="BF135" s="230">
        <f>IF(N135="snížená",J135,0)</f>
        <v>0</v>
      </c>
      <c r="BG135" s="230">
        <f>IF(N135="zákl. přenesená",J135,0)</f>
        <v>0</v>
      </c>
      <c r="BH135" s="230">
        <f>IF(N135="sníž. přenesená",J135,0)</f>
        <v>0</v>
      </c>
      <c r="BI135" s="230">
        <f>IF(N135="nulová",J135,0)</f>
        <v>0</v>
      </c>
      <c r="BJ135" s="17" t="s">
        <v>84</v>
      </c>
      <c r="BK135" s="230">
        <f>ROUND(I135*H135,2)</f>
        <v>0</v>
      </c>
      <c r="BL135" s="17" t="s">
        <v>234</v>
      </c>
      <c r="BM135" s="229" t="s">
        <v>185</v>
      </c>
    </row>
    <row r="136" s="2" customFormat="1">
      <c r="A136" s="38"/>
      <c r="B136" s="39"/>
      <c r="C136" s="40"/>
      <c r="D136" s="233" t="s">
        <v>219</v>
      </c>
      <c r="E136" s="40"/>
      <c r="F136" s="254" t="s">
        <v>1161</v>
      </c>
      <c r="G136" s="40"/>
      <c r="H136" s="40"/>
      <c r="I136" s="255"/>
      <c r="J136" s="40"/>
      <c r="K136" s="40"/>
      <c r="L136" s="44"/>
      <c r="M136" s="256"/>
      <c r="N136" s="257"/>
      <c r="O136" s="91"/>
      <c r="P136" s="91"/>
      <c r="Q136" s="91"/>
      <c r="R136" s="91"/>
      <c r="S136" s="91"/>
      <c r="T136" s="92"/>
      <c r="U136" s="38"/>
      <c r="V136" s="38"/>
      <c r="W136" s="38"/>
      <c r="X136" s="38"/>
      <c r="Y136" s="38"/>
      <c r="Z136" s="38"/>
      <c r="AA136" s="38"/>
      <c r="AB136" s="38"/>
      <c r="AC136" s="38"/>
      <c r="AD136" s="38"/>
      <c r="AE136" s="38"/>
      <c r="AT136" s="17" t="s">
        <v>219</v>
      </c>
      <c r="AU136" s="17" t="s">
        <v>172</v>
      </c>
    </row>
    <row r="137" s="12" customFormat="1" ht="20.88" customHeight="1">
      <c r="A137" s="12"/>
      <c r="B137" s="202"/>
      <c r="C137" s="203"/>
      <c r="D137" s="204" t="s">
        <v>75</v>
      </c>
      <c r="E137" s="216" t="s">
        <v>1162</v>
      </c>
      <c r="F137" s="216" t="s">
        <v>1163</v>
      </c>
      <c r="G137" s="203"/>
      <c r="H137" s="203"/>
      <c r="I137" s="206"/>
      <c r="J137" s="217">
        <f>BK137</f>
        <v>0</v>
      </c>
      <c r="K137" s="203"/>
      <c r="L137" s="208"/>
      <c r="M137" s="209"/>
      <c r="N137" s="210"/>
      <c r="O137" s="210"/>
      <c r="P137" s="211">
        <f>SUM(P138:P139)</f>
        <v>0</v>
      </c>
      <c r="Q137" s="210"/>
      <c r="R137" s="211">
        <f>SUM(R138:R139)</f>
        <v>0</v>
      </c>
      <c r="S137" s="210"/>
      <c r="T137" s="212">
        <f>SUM(T138:T139)</f>
        <v>0</v>
      </c>
      <c r="U137" s="12"/>
      <c r="V137" s="12"/>
      <c r="W137" s="12"/>
      <c r="X137" s="12"/>
      <c r="Y137" s="12"/>
      <c r="Z137" s="12"/>
      <c r="AA137" s="12"/>
      <c r="AB137" s="12"/>
      <c r="AC137" s="12"/>
      <c r="AD137" s="12"/>
      <c r="AE137" s="12"/>
      <c r="AR137" s="213" t="s">
        <v>84</v>
      </c>
      <c r="AT137" s="214" t="s">
        <v>75</v>
      </c>
      <c r="AU137" s="214" t="s">
        <v>86</v>
      </c>
      <c r="AY137" s="213" t="s">
        <v>159</v>
      </c>
      <c r="BK137" s="215">
        <f>SUM(BK138:BK139)</f>
        <v>0</v>
      </c>
    </row>
    <row r="138" s="2" customFormat="1" ht="16.5" customHeight="1">
      <c r="A138" s="38"/>
      <c r="B138" s="39"/>
      <c r="C138" s="218" t="s">
        <v>185</v>
      </c>
      <c r="D138" s="218" t="s">
        <v>161</v>
      </c>
      <c r="E138" s="219" t="s">
        <v>915</v>
      </c>
      <c r="F138" s="220" t="s">
        <v>1164</v>
      </c>
      <c r="G138" s="221" t="s">
        <v>891</v>
      </c>
      <c r="H138" s="222">
        <v>22</v>
      </c>
      <c r="I138" s="223"/>
      <c r="J138" s="224">
        <f>ROUND(I138*H138,2)</f>
        <v>0</v>
      </c>
      <c r="K138" s="220" t="s">
        <v>1</v>
      </c>
      <c r="L138" s="44"/>
      <c r="M138" s="225" t="s">
        <v>1</v>
      </c>
      <c r="N138" s="226" t="s">
        <v>41</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234</v>
      </c>
      <c r="AT138" s="229" t="s">
        <v>161</v>
      </c>
      <c r="AU138" s="229" t="s">
        <v>172</v>
      </c>
      <c r="AY138" s="17" t="s">
        <v>159</v>
      </c>
      <c r="BE138" s="230">
        <f>IF(N138="základní",J138,0)</f>
        <v>0</v>
      </c>
      <c r="BF138" s="230">
        <f>IF(N138="snížená",J138,0)</f>
        <v>0</v>
      </c>
      <c r="BG138" s="230">
        <f>IF(N138="zákl. přenesená",J138,0)</f>
        <v>0</v>
      </c>
      <c r="BH138" s="230">
        <f>IF(N138="sníž. přenesená",J138,0)</f>
        <v>0</v>
      </c>
      <c r="BI138" s="230">
        <f>IF(N138="nulová",J138,0)</f>
        <v>0</v>
      </c>
      <c r="BJ138" s="17" t="s">
        <v>84</v>
      </c>
      <c r="BK138" s="230">
        <f>ROUND(I138*H138,2)</f>
        <v>0</v>
      </c>
      <c r="BL138" s="17" t="s">
        <v>234</v>
      </c>
      <c r="BM138" s="229" t="s">
        <v>193</v>
      </c>
    </row>
    <row r="139" s="2" customFormat="1" ht="16.5" customHeight="1">
      <c r="A139" s="38"/>
      <c r="B139" s="39"/>
      <c r="C139" s="218" t="s">
        <v>189</v>
      </c>
      <c r="D139" s="218" t="s">
        <v>161</v>
      </c>
      <c r="E139" s="219" t="s">
        <v>917</v>
      </c>
      <c r="F139" s="220" t="s">
        <v>1165</v>
      </c>
      <c r="G139" s="221" t="s">
        <v>891</v>
      </c>
      <c r="H139" s="222">
        <v>1</v>
      </c>
      <c r="I139" s="223"/>
      <c r="J139" s="224">
        <f>ROUND(I139*H139,2)</f>
        <v>0</v>
      </c>
      <c r="K139" s="220" t="s">
        <v>1</v>
      </c>
      <c r="L139" s="44"/>
      <c r="M139" s="225" t="s">
        <v>1</v>
      </c>
      <c r="N139" s="226" t="s">
        <v>41</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234</v>
      </c>
      <c r="AT139" s="229" t="s">
        <v>161</v>
      </c>
      <c r="AU139" s="229" t="s">
        <v>172</v>
      </c>
      <c r="AY139" s="17" t="s">
        <v>159</v>
      </c>
      <c r="BE139" s="230">
        <f>IF(N139="základní",J139,0)</f>
        <v>0</v>
      </c>
      <c r="BF139" s="230">
        <f>IF(N139="snížená",J139,0)</f>
        <v>0</v>
      </c>
      <c r="BG139" s="230">
        <f>IF(N139="zákl. přenesená",J139,0)</f>
        <v>0</v>
      </c>
      <c r="BH139" s="230">
        <f>IF(N139="sníž. přenesená",J139,0)</f>
        <v>0</v>
      </c>
      <c r="BI139" s="230">
        <f>IF(N139="nulová",J139,0)</f>
        <v>0</v>
      </c>
      <c r="BJ139" s="17" t="s">
        <v>84</v>
      </c>
      <c r="BK139" s="230">
        <f>ROUND(I139*H139,2)</f>
        <v>0</v>
      </c>
      <c r="BL139" s="17" t="s">
        <v>234</v>
      </c>
      <c r="BM139" s="229" t="s">
        <v>111</v>
      </c>
    </row>
    <row r="140" s="12" customFormat="1" ht="22.8" customHeight="1">
      <c r="A140" s="12"/>
      <c r="B140" s="202"/>
      <c r="C140" s="203"/>
      <c r="D140" s="204" t="s">
        <v>75</v>
      </c>
      <c r="E140" s="216" t="s">
        <v>949</v>
      </c>
      <c r="F140" s="216" t="s">
        <v>1166</v>
      </c>
      <c r="G140" s="203"/>
      <c r="H140" s="203"/>
      <c r="I140" s="206"/>
      <c r="J140" s="217">
        <f>BK140</f>
        <v>0</v>
      </c>
      <c r="K140" s="203"/>
      <c r="L140" s="208"/>
      <c r="M140" s="209"/>
      <c r="N140" s="210"/>
      <c r="O140" s="210"/>
      <c r="P140" s="211">
        <f>P141+P159+P190+P221</f>
        <v>0</v>
      </c>
      <c r="Q140" s="210"/>
      <c r="R140" s="211">
        <f>R141+R159+R190+R221</f>
        <v>0</v>
      </c>
      <c r="S140" s="210"/>
      <c r="T140" s="212">
        <f>T141+T159+T190+T221</f>
        <v>0</v>
      </c>
      <c r="U140" s="12"/>
      <c r="V140" s="12"/>
      <c r="W140" s="12"/>
      <c r="X140" s="12"/>
      <c r="Y140" s="12"/>
      <c r="Z140" s="12"/>
      <c r="AA140" s="12"/>
      <c r="AB140" s="12"/>
      <c r="AC140" s="12"/>
      <c r="AD140" s="12"/>
      <c r="AE140" s="12"/>
      <c r="AR140" s="213" t="s">
        <v>84</v>
      </c>
      <c r="AT140" s="214" t="s">
        <v>75</v>
      </c>
      <c r="AU140" s="214" t="s">
        <v>84</v>
      </c>
      <c r="AY140" s="213" t="s">
        <v>159</v>
      </c>
      <c r="BK140" s="215">
        <f>BK141+BK159+BK190+BK221</f>
        <v>0</v>
      </c>
    </row>
    <row r="141" s="12" customFormat="1" ht="20.88" customHeight="1">
      <c r="A141" s="12"/>
      <c r="B141" s="202"/>
      <c r="C141" s="203"/>
      <c r="D141" s="204" t="s">
        <v>75</v>
      </c>
      <c r="E141" s="216" t="s">
        <v>953</v>
      </c>
      <c r="F141" s="216" t="s">
        <v>1167</v>
      </c>
      <c r="G141" s="203"/>
      <c r="H141" s="203"/>
      <c r="I141" s="206"/>
      <c r="J141" s="217">
        <f>BK141</f>
        <v>0</v>
      </c>
      <c r="K141" s="203"/>
      <c r="L141" s="208"/>
      <c r="M141" s="209"/>
      <c r="N141" s="210"/>
      <c r="O141" s="210"/>
      <c r="P141" s="211">
        <f>SUM(P142:P158)</f>
        <v>0</v>
      </c>
      <c r="Q141" s="210"/>
      <c r="R141" s="211">
        <f>SUM(R142:R158)</f>
        <v>0</v>
      </c>
      <c r="S141" s="210"/>
      <c r="T141" s="212">
        <f>SUM(T142:T158)</f>
        <v>0</v>
      </c>
      <c r="U141" s="12"/>
      <c r="V141" s="12"/>
      <c r="W141" s="12"/>
      <c r="X141" s="12"/>
      <c r="Y141" s="12"/>
      <c r="Z141" s="12"/>
      <c r="AA141" s="12"/>
      <c r="AB141" s="12"/>
      <c r="AC141" s="12"/>
      <c r="AD141" s="12"/>
      <c r="AE141" s="12"/>
      <c r="AR141" s="213" t="s">
        <v>84</v>
      </c>
      <c r="AT141" s="214" t="s">
        <v>75</v>
      </c>
      <c r="AU141" s="214" t="s">
        <v>86</v>
      </c>
      <c r="AY141" s="213" t="s">
        <v>159</v>
      </c>
      <c r="BK141" s="215">
        <f>SUM(BK142:BK158)</f>
        <v>0</v>
      </c>
    </row>
    <row r="142" s="2" customFormat="1" ht="16.5" customHeight="1">
      <c r="A142" s="38"/>
      <c r="B142" s="39"/>
      <c r="C142" s="218" t="s">
        <v>193</v>
      </c>
      <c r="D142" s="218" t="s">
        <v>161</v>
      </c>
      <c r="E142" s="219" t="s">
        <v>919</v>
      </c>
      <c r="F142" s="220" t="s">
        <v>1168</v>
      </c>
      <c r="G142" s="221" t="s">
        <v>250</v>
      </c>
      <c r="H142" s="222">
        <v>65</v>
      </c>
      <c r="I142" s="223"/>
      <c r="J142" s="224">
        <f>ROUND(I142*H142,2)</f>
        <v>0</v>
      </c>
      <c r="K142" s="220" t="s">
        <v>1</v>
      </c>
      <c r="L142" s="44"/>
      <c r="M142" s="225" t="s">
        <v>1</v>
      </c>
      <c r="N142" s="226" t="s">
        <v>41</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234</v>
      </c>
      <c r="AT142" s="229" t="s">
        <v>161</v>
      </c>
      <c r="AU142" s="229" t="s">
        <v>172</v>
      </c>
      <c r="AY142" s="17" t="s">
        <v>159</v>
      </c>
      <c r="BE142" s="230">
        <f>IF(N142="základní",J142,0)</f>
        <v>0</v>
      </c>
      <c r="BF142" s="230">
        <f>IF(N142="snížená",J142,0)</f>
        <v>0</v>
      </c>
      <c r="BG142" s="230">
        <f>IF(N142="zákl. přenesená",J142,0)</f>
        <v>0</v>
      </c>
      <c r="BH142" s="230">
        <f>IF(N142="sníž. přenesená",J142,0)</f>
        <v>0</v>
      </c>
      <c r="BI142" s="230">
        <f>IF(N142="nulová",J142,0)</f>
        <v>0</v>
      </c>
      <c r="BJ142" s="17" t="s">
        <v>84</v>
      </c>
      <c r="BK142" s="230">
        <f>ROUND(I142*H142,2)</f>
        <v>0</v>
      </c>
      <c r="BL142" s="17" t="s">
        <v>234</v>
      </c>
      <c r="BM142" s="229" t="s">
        <v>8</v>
      </c>
    </row>
    <row r="143" s="2" customFormat="1">
      <c r="A143" s="38"/>
      <c r="B143" s="39"/>
      <c r="C143" s="40"/>
      <c r="D143" s="233" t="s">
        <v>219</v>
      </c>
      <c r="E143" s="40"/>
      <c r="F143" s="254" t="s">
        <v>1169</v>
      </c>
      <c r="G143" s="40"/>
      <c r="H143" s="40"/>
      <c r="I143" s="255"/>
      <c r="J143" s="40"/>
      <c r="K143" s="40"/>
      <c r="L143" s="44"/>
      <c r="M143" s="256"/>
      <c r="N143" s="257"/>
      <c r="O143" s="91"/>
      <c r="P143" s="91"/>
      <c r="Q143" s="91"/>
      <c r="R143" s="91"/>
      <c r="S143" s="91"/>
      <c r="T143" s="92"/>
      <c r="U143" s="38"/>
      <c r="V143" s="38"/>
      <c r="W143" s="38"/>
      <c r="X143" s="38"/>
      <c r="Y143" s="38"/>
      <c r="Z143" s="38"/>
      <c r="AA143" s="38"/>
      <c r="AB143" s="38"/>
      <c r="AC143" s="38"/>
      <c r="AD143" s="38"/>
      <c r="AE143" s="38"/>
      <c r="AT143" s="17" t="s">
        <v>219</v>
      </c>
      <c r="AU143" s="17" t="s">
        <v>172</v>
      </c>
    </row>
    <row r="144" s="2" customFormat="1" ht="16.5" customHeight="1">
      <c r="A144" s="38"/>
      <c r="B144" s="39"/>
      <c r="C144" s="218" t="s">
        <v>202</v>
      </c>
      <c r="D144" s="218" t="s">
        <v>161</v>
      </c>
      <c r="E144" s="219" t="s">
        <v>921</v>
      </c>
      <c r="F144" s="220" t="s">
        <v>1170</v>
      </c>
      <c r="G144" s="221" t="s">
        <v>891</v>
      </c>
      <c r="H144" s="222">
        <v>39</v>
      </c>
      <c r="I144" s="223"/>
      <c r="J144" s="224">
        <f>ROUND(I144*H144,2)</f>
        <v>0</v>
      </c>
      <c r="K144" s="220" t="s">
        <v>1</v>
      </c>
      <c r="L144" s="44"/>
      <c r="M144" s="225" t="s">
        <v>1</v>
      </c>
      <c r="N144" s="226" t="s">
        <v>41</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234</v>
      </c>
      <c r="AT144" s="229" t="s">
        <v>161</v>
      </c>
      <c r="AU144" s="229" t="s">
        <v>172</v>
      </c>
      <c r="AY144" s="17" t="s">
        <v>159</v>
      </c>
      <c r="BE144" s="230">
        <f>IF(N144="základní",J144,0)</f>
        <v>0</v>
      </c>
      <c r="BF144" s="230">
        <f>IF(N144="snížená",J144,0)</f>
        <v>0</v>
      </c>
      <c r="BG144" s="230">
        <f>IF(N144="zákl. přenesená",J144,0)</f>
        <v>0</v>
      </c>
      <c r="BH144" s="230">
        <f>IF(N144="sníž. přenesená",J144,0)</f>
        <v>0</v>
      </c>
      <c r="BI144" s="230">
        <f>IF(N144="nulová",J144,0)</f>
        <v>0</v>
      </c>
      <c r="BJ144" s="17" t="s">
        <v>84</v>
      </c>
      <c r="BK144" s="230">
        <f>ROUND(I144*H144,2)</f>
        <v>0</v>
      </c>
      <c r="BL144" s="17" t="s">
        <v>234</v>
      </c>
      <c r="BM144" s="229" t="s">
        <v>225</v>
      </c>
    </row>
    <row r="145" s="2" customFormat="1" ht="24.15" customHeight="1">
      <c r="A145" s="38"/>
      <c r="B145" s="39"/>
      <c r="C145" s="218" t="s">
        <v>111</v>
      </c>
      <c r="D145" s="218" t="s">
        <v>161</v>
      </c>
      <c r="E145" s="219" t="s">
        <v>923</v>
      </c>
      <c r="F145" s="220" t="s">
        <v>1171</v>
      </c>
      <c r="G145" s="221" t="s">
        <v>250</v>
      </c>
      <c r="H145" s="222">
        <v>65</v>
      </c>
      <c r="I145" s="223"/>
      <c r="J145" s="224">
        <f>ROUND(I145*H145,2)</f>
        <v>0</v>
      </c>
      <c r="K145" s="220" t="s">
        <v>1</v>
      </c>
      <c r="L145" s="44"/>
      <c r="M145" s="225" t="s">
        <v>1</v>
      </c>
      <c r="N145" s="226" t="s">
        <v>41</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234</v>
      </c>
      <c r="AT145" s="229" t="s">
        <v>161</v>
      </c>
      <c r="AU145" s="229" t="s">
        <v>172</v>
      </c>
      <c r="AY145" s="17" t="s">
        <v>159</v>
      </c>
      <c r="BE145" s="230">
        <f>IF(N145="základní",J145,0)</f>
        <v>0</v>
      </c>
      <c r="BF145" s="230">
        <f>IF(N145="snížená",J145,0)</f>
        <v>0</v>
      </c>
      <c r="BG145" s="230">
        <f>IF(N145="zákl. přenesená",J145,0)</f>
        <v>0</v>
      </c>
      <c r="BH145" s="230">
        <f>IF(N145="sníž. přenesená",J145,0)</f>
        <v>0</v>
      </c>
      <c r="BI145" s="230">
        <f>IF(N145="nulová",J145,0)</f>
        <v>0</v>
      </c>
      <c r="BJ145" s="17" t="s">
        <v>84</v>
      </c>
      <c r="BK145" s="230">
        <f>ROUND(I145*H145,2)</f>
        <v>0</v>
      </c>
      <c r="BL145" s="17" t="s">
        <v>234</v>
      </c>
      <c r="BM145" s="229" t="s">
        <v>234</v>
      </c>
    </row>
    <row r="146" s="2" customFormat="1" ht="21.75" customHeight="1">
      <c r="A146" s="38"/>
      <c r="B146" s="39"/>
      <c r="C146" s="218" t="s">
        <v>212</v>
      </c>
      <c r="D146" s="218" t="s">
        <v>161</v>
      </c>
      <c r="E146" s="219" t="s">
        <v>926</v>
      </c>
      <c r="F146" s="220" t="s">
        <v>1172</v>
      </c>
      <c r="G146" s="221" t="s">
        <v>891</v>
      </c>
      <c r="H146" s="222">
        <v>65</v>
      </c>
      <c r="I146" s="223"/>
      <c r="J146" s="224">
        <f>ROUND(I146*H146,2)</f>
        <v>0</v>
      </c>
      <c r="K146" s="220" t="s">
        <v>1</v>
      </c>
      <c r="L146" s="44"/>
      <c r="M146" s="225" t="s">
        <v>1</v>
      </c>
      <c r="N146" s="226" t="s">
        <v>41</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234</v>
      </c>
      <c r="AT146" s="229" t="s">
        <v>161</v>
      </c>
      <c r="AU146" s="229" t="s">
        <v>172</v>
      </c>
      <c r="AY146" s="17" t="s">
        <v>159</v>
      </c>
      <c r="BE146" s="230">
        <f>IF(N146="základní",J146,0)</f>
        <v>0</v>
      </c>
      <c r="BF146" s="230">
        <f>IF(N146="snížená",J146,0)</f>
        <v>0</v>
      </c>
      <c r="BG146" s="230">
        <f>IF(N146="zákl. přenesená",J146,0)</f>
        <v>0</v>
      </c>
      <c r="BH146" s="230">
        <f>IF(N146="sníž. přenesená",J146,0)</f>
        <v>0</v>
      </c>
      <c r="BI146" s="230">
        <f>IF(N146="nulová",J146,0)</f>
        <v>0</v>
      </c>
      <c r="BJ146" s="17" t="s">
        <v>84</v>
      </c>
      <c r="BK146" s="230">
        <f>ROUND(I146*H146,2)</f>
        <v>0</v>
      </c>
      <c r="BL146" s="17" t="s">
        <v>234</v>
      </c>
      <c r="BM146" s="229" t="s">
        <v>243</v>
      </c>
    </row>
    <row r="147" s="2" customFormat="1" ht="16.5" customHeight="1">
      <c r="A147" s="38"/>
      <c r="B147" s="39"/>
      <c r="C147" s="218" t="s">
        <v>8</v>
      </c>
      <c r="D147" s="218" t="s">
        <v>161</v>
      </c>
      <c r="E147" s="219" t="s">
        <v>931</v>
      </c>
      <c r="F147" s="220" t="s">
        <v>1173</v>
      </c>
      <c r="G147" s="221" t="s">
        <v>250</v>
      </c>
      <c r="H147" s="222">
        <v>66</v>
      </c>
      <c r="I147" s="223"/>
      <c r="J147" s="224">
        <f>ROUND(I147*H147,2)</f>
        <v>0</v>
      </c>
      <c r="K147" s="220" t="s">
        <v>1</v>
      </c>
      <c r="L147" s="44"/>
      <c r="M147" s="225" t="s">
        <v>1</v>
      </c>
      <c r="N147" s="226" t="s">
        <v>41</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234</v>
      </c>
      <c r="AT147" s="229" t="s">
        <v>161</v>
      </c>
      <c r="AU147" s="229" t="s">
        <v>172</v>
      </c>
      <c r="AY147" s="17" t="s">
        <v>159</v>
      </c>
      <c r="BE147" s="230">
        <f>IF(N147="základní",J147,0)</f>
        <v>0</v>
      </c>
      <c r="BF147" s="230">
        <f>IF(N147="snížená",J147,0)</f>
        <v>0</v>
      </c>
      <c r="BG147" s="230">
        <f>IF(N147="zákl. přenesená",J147,0)</f>
        <v>0</v>
      </c>
      <c r="BH147" s="230">
        <f>IF(N147="sníž. přenesená",J147,0)</f>
        <v>0</v>
      </c>
      <c r="BI147" s="230">
        <f>IF(N147="nulová",J147,0)</f>
        <v>0</v>
      </c>
      <c r="BJ147" s="17" t="s">
        <v>84</v>
      </c>
      <c r="BK147" s="230">
        <f>ROUND(I147*H147,2)</f>
        <v>0</v>
      </c>
      <c r="BL147" s="17" t="s">
        <v>234</v>
      </c>
      <c r="BM147" s="229" t="s">
        <v>252</v>
      </c>
    </row>
    <row r="148" s="2" customFormat="1" ht="16.5" customHeight="1">
      <c r="A148" s="38"/>
      <c r="B148" s="39"/>
      <c r="C148" s="218" t="s">
        <v>221</v>
      </c>
      <c r="D148" s="218" t="s">
        <v>161</v>
      </c>
      <c r="E148" s="219" t="s">
        <v>933</v>
      </c>
      <c r="F148" s="220" t="s">
        <v>1174</v>
      </c>
      <c r="G148" s="221" t="s">
        <v>891</v>
      </c>
      <c r="H148" s="222">
        <v>40</v>
      </c>
      <c r="I148" s="223"/>
      <c r="J148" s="224">
        <f>ROUND(I148*H148,2)</f>
        <v>0</v>
      </c>
      <c r="K148" s="220" t="s">
        <v>1</v>
      </c>
      <c r="L148" s="44"/>
      <c r="M148" s="225" t="s">
        <v>1</v>
      </c>
      <c r="N148" s="226" t="s">
        <v>41</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234</v>
      </c>
      <c r="AT148" s="229" t="s">
        <v>161</v>
      </c>
      <c r="AU148" s="229" t="s">
        <v>172</v>
      </c>
      <c r="AY148" s="17" t="s">
        <v>159</v>
      </c>
      <c r="BE148" s="230">
        <f>IF(N148="základní",J148,0)</f>
        <v>0</v>
      </c>
      <c r="BF148" s="230">
        <f>IF(N148="snížená",J148,0)</f>
        <v>0</v>
      </c>
      <c r="BG148" s="230">
        <f>IF(N148="zákl. přenesená",J148,0)</f>
        <v>0</v>
      </c>
      <c r="BH148" s="230">
        <f>IF(N148="sníž. přenesená",J148,0)</f>
        <v>0</v>
      </c>
      <c r="BI148" s="230">
        <f>IF(N148="nulová",J148,0)</f>
        <v>0</v>
      </c>
      <c r="BJ148" s="17" t="s">
        <v>84</v>
      </c>
      <c r="BK148" s="230">
        <f>ROUND(I148*H148,2)</f>
        <v>0</v>
      </c>
      <c r="BL148" s="17" t="s">
        <v>234</v>
      </c>
      <c r="BM148" s="229" t="s">
        <v>263</v>
      </c>
    </row>
    <row r="149" s="2" customFormat="1" ht="24.15" customHeight="1">
      <c r="A149" s="38"/>
      <c r="B149" s="39"/>
      <c r="C149" s="218" t="s">
        <v>225</v>
      </c>
      <c r="D149" s="218" t="s">
        <v>161</v>
      </c>
      <c r="E149" s="219" t="s">
        <v>935</v>
      </c>
      <c r="F149" s="220" t="s">
        <v>1175</v>
      </c>
      <c r="G149" s="221" t="s">
        <v>250</v>
      </c>
      <c r="H149" s="222">
        <v>66</v>
      </c>
      <c r="I149" s="223"/>
      <c r="J149" s="224">
        <f>ROUND(I149*H149,2)</f>
        <v>0</v>
      </c>
      <c r="K149" s="220" t="s">
        <v>1</v>
      </c>
      <c r="L149" s="44"/>
      <c r="M149" s="225" t="s">
        <v>1</v>
      </c>
      <c r="N149" s="226" t="s">
        <v>41</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234</v>
      </c>
      <c r="AT149" s="229" t="s">
        <v>161</v>
      </c>
      <c r="AU149" s="229" t="s">
        <v>172</v>
      </c>
      <c r="AY149" s="17" t="s">
        <v>159</v>
      </c>
      <c r="BE149" s="230">
        <f>IF(N149="základní",J149,0)</f>
        <v>0</v>
      </c>
      <c r="BF149" s="230">
        <f>IF(N149="snížená",J149,0)</f>
        <v>0</v>
      </c>
      <c r="BG149" s="230">
        <f>IF(N149="zákl. přenesená",J149,0)</f>
        <v>0</v>
      </c>
      <c r="BH149" s="230">
        <f>IF(N149="sníž. přenesená",J149,0)</f>
        <v>0</v>
      </c>
      <c r="BI149" s="230">
        <f>IF(N149="nulová",J149,0)</f>
        <v>0</v>
      </c>
      <c r="BJ149" s="17" t="s">
        <v>84</v>
      </c>
      <c r="BK149" s="230">
        <f>ROUND(I149*H149,2)</f>
        <v>0</v>
      </c>
      <c r="BL149" s="17" t="s">
        <v>234</v>
      </c>
      <c r="BM149" s="229" t="s">
        <v>271</v>
      </c>
    </row>
    <row r="150" s="2" customFormat="1" ht="21.75" customHeight="1">
      <c r="A150" s="38"/>
      <c r="B150" s="39"/>
      <c r="C150" s="218" t="s">
        <v>229</v>
      </c>
      <c r="D150" s="218" t="s">
        <v>161</v>
      </c>
      <c r="E150" s="219" t="s">
        <v>938</v>
      </c>
      <c r="F150" s="220" t="s">
        <v>1172</v>
      </c>
      <c r="G150" s="221" t="s">
        <v>891</v>
      </c>
      <c r="H150" s="222">
        <v>66</v>
      </c>
      <c r="I150" s="223"/>
      <c r="J150" s="224">
        <f>ROUND(I150*H150,2)</f>
        <v>0</v>
      </c>
      <c r="K150" s="220" t="s">
        <v>1</v>
      </c>
      <c r="L150" s="44"/>
      <c r="M150" s="225" t="s">
        <v>1</v>
      </c>
      <c r="N150" s="226" t="s">
        <v>41</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234</v>
      </c>
      <c r="AT150" s="229" t="s">
        <v>161</v>
      </c>
      <c r="AU150" s="229" t="s">
        <v>172</v>
      </c>
      <c r="AY150" s="17" t="s">
        <v>159</v>
      </c>
      <c r="BE150" s="230">
        <f>IF(N150="základní",J150,0)</f>
        <v>0</v>
      </c>
      <c r="BF150" s="230">
        <f>IF(N150="snížená",J150,0)</f>
        <v>0</v>
      </c>
      <c r="BG150" s="230">
        <f>IF(N150="zákl. přenesená",J150,0)</f>
        <v>0</v>
      </c>
      <c r="BH150" s="230">
        <f>IF(N150="sníž. přenesená",J150,0)</f>
        <v>0</v>
      </c>
      <c r="BI150" s="230">
        <f>IF(N150="nulová",J150,0)</f>
        <v>0</v>
      </c>
      <c r="BJ150" s="17" t="s">
        <v>84</v>
      </c>
      <c r="BK150" s="230">
        <f>ROUND(I150*H150,2)</f>
        <v>0</v>
      </c>
      <c r="BL150" s="17" t="s">
        <v>234</v>
      </c>
      <c r="BM150" s="229" t="s">
        <v>279</v>
      </c>
    </row>
    <row r="151" s="2" customFormat="1" ht="16.5" customHeight="1">
      <c r="A151" s="38"/>
      <c r="B151" s="39"/>
      <c r="C151" s="218" t="s">
        <v>234</v>
      </c>
      <c r="D151" s="218" t="s">
        <v>161</v>
      </c>
      <c r="E151" s="219" t="s">
        <v>941</v>
      </c>
      <c r="F151" s="220" t="s">
        <v>1176</v>
      </c>
      <c r="G151" s="221" t="s">
        <v>250</v>
      </c>
      <c r="H151" s="222">
        <v>69</v>
      </c>
      <c r="I151" s="223"/>
      <c r="J151" s="224">
        <f>ROUND(I151*H151,2)</f>
        <v>0</v>
      </c>
      <c r="K151" s="220" t="s">
        <v>1</v>
      </c>
      <c r="L151" s="44"/>
      <c r="M151" s="225" t="s">
        <v>1</v>
      </c>
      <c r="N151" s="226" t="s">
        <v>41</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234</v>
      </c>
      <c r="AT151" s="229" t="s">
        <v>161</v>
      </c>
      <c r="AU151" s="229" t="s">
        <v>172</v>
      </c>
      <c r="AY151" s="17" t="s">
        <v>159</v>
      </c>
      <c r="BE151" s="230">
        <f>IF(N151="základní",J151,0)</f>
        <v>0</v>
      </c>
      <c r="BF151" s="230">
        <f>IF(N151="snížená",J151,0)</f>
        <v>0</v>
      </c>
      <c r="BG151" s="230">
        <f>IF(N151="zákl. přenesená",J151,0)</f>
        <v>0</v>
      </c>
      <c r="BH151" s="230">
        <f>IF(N151="sníž. přenesená",J151,0)</f>
        <v>0</v>
      </c>
      <c r="BI151" s="230">
        <f>IF(N151="nulová",J151,0)</f>
        <v>0</v>
      </c>
      <c r="BJ151" s="17" t="s">
        <v>84</v>
      </c>
      <c r="BK151" s="230">
        <f>ROUND(I151*H151,2)</f>
        <v>0</v>
      </c>
      <c r="BL151" s="17" t="s">
        <v>234</v>
      </c>
      <c r="BM151" s="229" t="s">
        <v>288</v>
      </c>
    </row>
    <row r="152" s="2" customFormat="1" ht="16.5" customHeight="1">
      <c r="A152" s="38"/>
      <c r="B152" s="39"/>
      <c r="C152" s="218" t="s">
        <v>238</v>
      </c>
      <c r="D152" s="218" t="s">
        <v>161</v>
      </c>
      <c r="E152" s="219" t="s">
        <v>943</v>
      </c>
      <c r="F152" s="220" t="s">
        <v>1177</v>
      </c>
      <c r="G152" s="221" t="s">
        <v>891</v>
      </c>
      <c r="H152" s="222">
        <v>41</v>
      </c>
      <c r="I152" s="223"/>
      <c r="J152" s="224">
        <f>ROUND(I152*H152,2)</f>
        <v>0</v>
      </c>
      <c r="K152" s="220" t="s">
        <v>1</v>
      </c>
      <c r="L152" s="44"/>
      <c r="M152" s="225" t="s">
        <v>1</v>
      </c>
      <c r="N152" s="226" t="s">
        <v>41</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234</v>
      </c>
      <c r="AT152" s="229" t="s">
        <v>161</v>
      </c>
      <c r="AU152" s="229" t="s">
        <v>172</v>
      </c>
      <c r="AY152" s="17" t="s">
        <v>159</v>
      </c>
      <c r="BE152" s="230">
        <f>IF(N152="základní",J152,0)</f>
        <v>0</v>
      </c>
      <c r="BF152" s="230">
        <f>IF(N152="snížená",J152,0)</f>
        <v>0</v>
      </c>
      <c r="BG152" s="230">
        <f>IF(N152="zákl. přenesená",J152,0)</f>
        <v>0</v>
      </c>
      <c r="BH152" s="230">
        <f>IF(N152="sníž. přenesená",J152,0)</f>
        <v>0</v>
      </c>
      <c r="BI152" s="230">
        <f>IF(N152="nulová",J152,0)</f>
        <v>0</v>
      </c>
      <c r="BJ152" s="17" t="s">
        <v>84</v>
      </c>
      <c r="BK152" s="230">
        <f>ROUND(I152*H152,2)</f>
        <v>0</v>
      </c>
      <c r="BL152" s="17" t="s">
        <v>234</v>
      </c>
      <c r="BM152" s="229" t="s">
        <v>297</v>
      </c>
    </row>
    <row r="153" s="2" customFormat="1" ht="24.15" customHeight="1">
      <c r="A153" s="38"/>
      <c r="B153" s="39"/>
      <c r="C153" s="218" t="s">
        <v>243</v>
      </c>
      <c r="D153" s="218" t="s">
        <v>161</v>
      </c>
      <c r="E153" s="219" t="s">
        <v>945</v>
      </c>
      <c r="F153" s="220" t="s">
        <v>1178</v>
      </c>
      <c r="G153" s="221" t="s">
        <v>250</v>
      </c>
      <c r="H153" s="222">
        <v>69</v>
      </c>
      <c r="I153" s="223"/>
      <c r="J153" s="224">
        <f>ROUND(I153*H153,2)</f>
        <v>0</v>
      </c>
      <c r="K153" s="220" t="s">
        <v>1</v>
      </c>
      <c r="L153" s="44"/>
      <c r="M153" s="225" t="s">
        <v>1</v>
      </c>
      <c r="N153" s="226" t="s">
        <v>41</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234</v>
      </c>
      <c r="AT153" s="229" t="s">
        <v>161</v>
      </c>
      <c r="AU153" s="229" t="s">
        <v>172</v>
      </c>
      <c r="AY153" s="17" t="s">
        <v>159</v>
      </c>
      <c r="BE153" s="230">
        <f>IF(N153="základní",J153,0)</f>
        <v>0</v>
      </c>
      <c r="BF153" s="230">
        <f>IF(N153="snížená",J153,0)</f>
        <v>0</v>
      </c>
      <c r="BG153" s="230">
        <f>IF(N153="zákl. přenesená",J153,0)</f>
        <v>0</v>
      </c>
      <c r="BH153" s="230">
        <f>IF(N153="sníž. přenesená",J153,0)</f>
        <v>0</v>
      </c>
      <c r="BI153" s="230">
        <f>IF(N153="nulová",J153,0)</f>
        <v>0</v>
      </c>
      <c r="BJ153" s="17" t="s">
        <v>84</v>
      </c>
      <c r="BK153" s="230">
        <f>ROUND(I153*H153,2)</f>
        <v>0</v>
      </c>
      <c r="BL153" s="17" t="s">
        <v>234</v>
      </c>
      <c r="BM153" s="229" t="s">
        <v>256</v>
      </c>
    </row>
    <row r="154" s="2" customFormat="1" ht="21.75" customHeight="1">
      <c r="A154" s="38"/>
      <c r="B154" s="39"/>
      <c r="C154" s="218" t="s">
        <v>247</v>
      </c>
      <c r="D154" s="218" t="s">
        <v>161</v>
      </c>
      <c r="E154" s="219" t="s">
        <v>947</v>
      </c>
      <c r="F154" s="220" t="s">
        <v>1179</v>
      </c>
      <c r="G154" s="221" t="s">
        <v>891</v>
      </c>
      <c r="H154" s="222">
        <v>69</v>
      </c>
      <c r="I154" s="223"/>
      <c r="J154" s="224">
        <f>ROUND(I154*H154,2)</f>
        <v>0</v>
      </c>
      <c r="K154" s="220" t="s">
        <v>1</v>
      </c>
      <c r="L154" s="44"/>
      <c r="M154" s="225" t="s">
        <v>1</v>
      </c>
      <c r="N154" s="226"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234</v>
      </c>
      <c r="AT154" s="229" t="s">
        <v>161</v>
      </c>
      <c r="AU154" s="229" t="s">
        <v>172</v>
      </c>
      <c r="AY154" s="17" t="s">
        <v>159</v>
      </c>
      <c r="BE154" s="230">
        <f>IF(N154="základní",J154,0)</f>
        <v>0</v>
      </c>
      <c r="BF154" s="230">
        <f>IF(N154="snížená",J154,0)</f>
        <v>0</v>
      </c>
      <c r="BG154" s="230">
        <f>IF(N154="zákl. přenesená",J154,0)</f>
        <v>0</v>
      </c>
      <c r="BH154" s="230">
        <f>IF(N154="sníž. přenesená",J154,0)</f>
        <v>0</v>
      </c>
      <c r="BI154" s="230">
        <f>IF(N154="nulová",J154,0)</f>
        <v>0</v>
      </c>
      <c r="BJ154" s="17" t="s">
        <v>84</v>
      </c>
      <c r="BK154" s="230">
        <f>ROUND(I154*H154,2)</f>
        <v>0</v>
      </c>
      <c r="BL154" s="17" t="s">
        <v>234</v>
      </c>
      <c r="BM154" s="229" t="s">
        <v>313</v>
      </c>
    </row>
    <row r="155" s="2" customFormat="1" ht="16.5" customHeight="1">
      <c r="A155" s="38"/>
      <c r="B155" s="39"/>
      <c r="C155" s="218" t="s">
        <v>252</v>
      </c>
      <c r="D155" s="218" t="s">
        <v>161</v>
      </c>
      <c r="E155" s="219" t="s">
        <v>1046</v>
      </c>
      <c r="F155" s="220" t="s">
        <v>1180</v>
      </c>
      <c r="G155" s="221" t="s">
        <v>250</v>
      </c>
      <c r="H155" s="222">
        <v>8</v>
      </c>
      <c r="I155" s="223"/>
      <c r="J155" s="224">
        <f>ROUND(I155*H155,2)</f>
        <v>0</v>
      </c>
      <c r="K155" s="220" t="s">
        <v>1</v>
      </c>
      <c r="L155" s="44"/>
      <c r="M155" s="225" t="s">
        <v>1</v>
      </c>
      <c r="N155" s="226" t="s">
        <v>41</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234</v>
      </c>
      <c r="AT155" s="229" t="s">
        <v>161</v>
      </c>
      <c r="AU155" s="229" t="s">
        <v>172</v>
      </c>
      <c r="AY155" s="17" t="s">
        <v>159</v>
      </c>
      <c r="BE155" s="230">
        <f>IF(N155="základní",J155,0)</f>
        <v>0</v>
      </c>
      <c r="BF155" s="230">
        <f>IF(N155="snížená",J155,0)</f>
        <v>0</v>
      </c>
      <c r="BG155" s="230">
        <f>IF(N155="zákl. přenesená",J155,0)</f>
        <v>0</v>
      </c>
      <c r="BH155" s="230">
        <f>IF(N155="sníž. přenesená",J155,0)</f>
        <v>0</v>
      </c>
      <c r="BI155" s="230">
        <f>IF(N155="nulová",J155,0)</f>
        <v>0</v>
      </c>
      <c r="BJ155" s="17" t="s">
        <v>84</v>
      </c>
      <c r="BK155" s="230">
        <f>ROUND(I155*H155,2)</f>
        <v>0</v>
      </c>
      <c r="BL155" s="17" t="s">
        <v>234</v>
      </c>
      <c r="BM155" s="229" t="s">
        <v>1181</v>
      </c>
    </row>
    <row r="156" s="2" customFormat="1" ht="16.5" customHeight="1">
      <c r="A156" s="38"/>
      <c r="B156" s="39"/>
      <c r="C156" s="218" t="s">
        <v>7</v>
      </c>
      <c r="D156" s="218" t="s">
        <v>161</v>
      </c>
      <c r="E156" s="219" t="s">
        <v>955</v>
      </c>
      <c r="F156" s="220" t="s">
        <v>1182</v>
      </c>
      <c r="G156" s="221" t="s">
        <v>891</v>
      </c>
      <c r="H156" s="222">
        <v>8</v>
      </c>
      <c r="I156" s="223"/>
      <c r="J156" s="224">
        <f>ROUND(I156*H156,2)</f>
        <v>0</v>
      </c>
      <c r="K156" s="220" t="s">
        <v>1</v>
      </c>
      <c r="L156" s="44"/>
      <c r="M156" s="225" t="s">
        <v>1</v>
      </c>
      <c r="N156" s="226" t="s">
        <v>41</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234</v>
      </c>
      <c r="AT156" s="229" t="s">
        <v>161</v>
      </c>
      <c r="AU156" s="229" t="s">
        <v>172</v>
      </c>
      <c r="AY156" s="17" t="s">
        <v>159</v>
      </c>
      <c r="BE156" s="230">
        <f>IF(N156="základní",J156,0)</f>
        <v>0</v>
      </c>
      <c r="BF156" s="230">
        <f>IF(N156="snížená",J156,0)</f>
        <v>0</v>
      </c>
      <c r="BG156" s="230">
        <f>IF(N156="zákl. přenesená",J156,0)</f>
        <v>0</v>
      </c>
      <c r="BH156" s="230">
        <f>IF(N156="sníž. přenesená",J156,0)</f>
        <v>0</v>
      </c>
      <c r="BI156" s="230">
        <f>IF(N156="nulová",J156,0)</f>
        <v>0</v>
      </c>
      <c r="BJ156" s="17" t="s">
        <v>84</v>
      </c>
      <c r="BK156" s="230">
        <f>ROUND(I156*H156,2)</f>
        <v>0</v>
      </c>
      <c r="BL156" s="17" t="s">
        <v>234</v>
      </c>
      <c r="BM156" s="229" t="s">
        <v>1183</v>
      </c>
    </row>
    <row r="157" s="2" customFormat="1" ht="24.15" customHeight="1">
      <c r="A157" s="38"/>
      <c r="B157" s="39"/>
      <c r="C157" s="218" t="s">
        <v>263</v>
      </c>
      <c r="D157" s="218" t="s">
        <v>161</v>
      </c>
      <c r="E157" s="219" t="s">
        <v>957</v>
      </c>
      <c r="F157" s="220" t="s">
        <v>1184</v>
      </c>
      <c r="G157" s="221" t="s">
        <v>250</v>
      </c>
      <c r="H157" s="222">
        <v>8</v>
      </c>
      <c r="I157" s="223"/>
      <c r="J157" s="224">
        <f>ROUND(I157*H157,2)</f>
        <v>0</v>
      </c>
      <c r="K157" s="220" t="s">
        <v>1</v>
      </c>
      <c r="L157" s="44"/>
      <c r="M157" s="225" t="s">
        <v>1</v>
      </c>
      <c r="N157" s="226" t="s">
        <v>41</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234</v>
      </c>
      <c r="AT157" s="229" t="s">
        <v>161</v>
      </c>
      <c r="AU157" s="229" t="s">
        <v>172</v>
      </c>
      <c r="AY157" s="17" t="s">
        <v>159</v>
      </c>
      <c r="BE157" s="230">
        <f>IF(N157="základní",J157,0)</f>
        <v>0</v>
      </c>
      <c r="BF157" s="230">
        <f>IF(N157="snížená",J157,0)</f>
        <v>0</v>
      </c>
      <c r="BG157" s="230">
        <f>IF(N157="zákl. přenesená",J157,0)</f>
        <v>0</v>
      </c>
      <c r="BH157" s="230">
        <f>IF(N157="sníž. přenesená",J157,0)</f>
        <v>0</v>
      </c>
      <c r="BI157" s="230">
        <f>IF(N157="nulová",J157,0)</f>
        <v>0</v>
      </c>
      <c r="BJ157" s="17" t="s">
        <v>84</v>
      </c>
      <c r="BK157" s="230">
        <f>ROUND(I157*H157,2)</f>
        <v>0</v>
      </c>
      <c r="BL157" s="17" t="s">
        <v>234</v>
      </c>
      <c r="BM157" s="229" t="s">
        <v>1185</v>
      </c>
    </row>
    <row r="158" s="2" customFormat="1" ht="21.75" customHeight="1">
      <c r="A158" s="38"/>
      <c r="B158" s="39"/>
      <c r="C158" s="218" t="s">
        <v>267</v>
      </c>
      <c r="D158" s="218" t="s">
        <v>161</v>
      </c>
      <c r="E158" s="219" t="s">
        <v>959</v>
      </c>
      <c r="F158" s="220" t="s">
        <v>1186</v>
      </c>
      <c r="G158" s="221" t="s">
        <v>891</v>
      </c>
      <c r="H158" s="222">
        <v>8</v>
      </c>
      <c r="I158" s="223"/>
      <c r="J158" s="224">
        <f>ROUND(I158*H158,2)</f>
        <v>0</v>
      </c>
      <c r="K158" s="220" t="s">
        <v>1</v>
      </c>
      <c r="L158" s="44"/>
      <c r="M158" s="225" t="s">
        <v>1</v>
      </c>
      <c r="N158" s="226" t="s">
        <v>41</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234</v>
      </c>
      <c r="AT158" s="229" t="s">
        <v>161</v>
      </c>
      <c r="AU158" s="229" t="s">
        <v>172</v>
      </c>
      <c r="AY158" s="17" t="s">
        <v>159</v>
      </c>
      <c r="BE158" s="230">
        <f>IF(N158="základní",J158,0)</f>
        <v>0</v>
      </c>
      <c r="BF158" s="230">
        <f>IF(N158="snížená",J158,0)</f>
        <v>0</v>
      </c>
      <c r="BG158" s="230">
        <f>IF(N158="zákl. přenesená",J158,0)</f>
        <v>0</v>
      </c>
      <c r="BH158" s="230">
        <f>IF(N158="sníž. přenesená",J158,0)</f>
        <v>0</v>
      </c>
      <c r="BI158" s="230">
        <f>IF(N158="nulová",J158,0)</f>
        <v>0</v>
      </c>
      <c r="BJ158" s="17" t="s">
        <v>84</v>
      </c>
      <c r="BK158" s="230">
        <f>ROUND(I158*H158,2)</f>
        <v>0</v>
      </c>
      <c r="BL158" s="17" t="s">
        <v>234</v>
      </c>
      <c r="BM158" s="229" t="s">
        <v>1187</v>
      </c>
    </row>
    <row r="159" s="12" customFormat="1" ht="20.88" customHeight="1">
      <c r="A159" s="12"/>
      <c r="B159" s="202"/>
      <c r="C159" s="203"/>
      <c r="D159" s="204" t="s">
        <v>75</v>
      </c>
      <c r="E159" s="216" t="s">
        <v>978</v>
      </c>
      <c r="F159" s="216" t="s">
        <v>1188</v>
      </c>
      <c r="G159" s="203"/>
      <c r="H159" s="203"/>
      <c r="I159" s="206"/>
      <c r="J159" s="217">
        <f>BK159</f>
        <v>0</v>
      </c>
      <c r="K159" s="203"/>
      <c r="L159" s="208"/>
      <c r="M159" s="209"/>
      <c r="N159" s="210"/>
      <c r="O159" s="210"/>
      <c r="P159" s="211">
        <f>SUM(P160:P189)</f>
        <v>0</v>
      </c>
      <c r="Q159" s="210"/>
      <c r="R159" s="211">
        <f>SUM(R160:R189)</f>
        <v>0</v>
      </c>
      <c r="S159" s="210"/>
      <c r="T159" s="212">
        <f>SUM(T160:T189)</f>
        <v>0</v>
      </c>
      <c r="U159" s="12"/>
      <c r="V159" s="12"/>
      <c r="W159" s="12"/>
      <c r="X159" s="12"/>
      <c r="Y159" s="12"/>
      <c r="Z159" s="12"/>
      <c r="AA159" s="12"/>
      <c r="AB159" s="12"/>
      <c r="AC159" s="12"/>
      <c r="AD159" s="12"/>
      <c r="AE159" s="12"/>
      <c r="AR159" s="213" t="s">
        <v>84</v>
      </c>
      <c r="AT159" s="214" t="s">
        <v>75</v>
      </c>
      <c r="AU159" s="214" t="s">
        <v>86</v>
      </c>
      <c r="AY159" s="213" t="s">
        <v>159</v>
      </c>
      <c r="BK159" s="215">
        <f>SUM(BK160:BK189)</f>
        <v>0</v>
      </c>
    </row>
    <row r="160" s="2" customFormat="1" ht="16.5" customHeight="1">
      <c r="A160" s="38"/>
      <c r="B160" s="39"/>
      <c r="C160" s="218" t="s">
        <v>271</v>
      </c>
      <c r="D160" s="218" t="s">
        <v>161</v>
      </c>
      <c r="E160" s="219" t="s">
        <v>961</v>
      </c>
      <c r="F160" s="220" t="s">
        <v>1168</v>
      </c>
      <c r="G160" s="221" t="s">
        <v>250</v>
      </c>
      <c r="H160" s="222">
        <v>2</v>
      </c>
      <c r="I160" s="223"/>
      <c r="J160" s="224">
        <f>ROUND(I160*H160,2)</f>
        <v>0</v>
      </c>
      <c r="K160" s="220" t="s">
        <v>1</v>
      </c>
      <c r="L160" s="44"/>
      <c r="M160" s="225" t="s">
        <v>1</v>
      </c>
      <c r="N160" s="226" t="s">
        <v>41</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234</v>
      </c>
      <c r="AT160" s="229" t="s">
        <v>161</v>
      </c>
      <c r="AU160" s="229" t="s">
        <v>172</v>
      </c>
      <c r="AY160" s="17" t="s">
        <v>159</v>
      </c>
      <c r="BE160" s="230">
        <f>IF(N160="základní",J160,0)</f>
        <v>0</v>
      </c>
      <c r="BF160" s="230">
        <f>IF(N160="snížená",J160,0)</f>
        <v>0</v>
      </c>
      <c r="BG160" s="230">
        <f>IF(N160="zákl. přenesená",J160,0)</f>
        <v>0</v>
      </c>
      <c r="BH160" s="230">
        <f>IF(N160="sníž. přenesená",J160,0)</f>
        <v>0</v>
      </c>
      <c r="BI160" s="230">
        <f>IF(N160="nulová",J160,0)</f>
        <v>0</v>
      </c>
      <c r="BJ160" s="17" t="s">
        <v>84</v>
      </c>
      <c r="BK160" s="230">
        <f>ROUND(I160*H160,2)</f>
        <v>0</v>
      </c>
      <c r="BL160" s="17" t="s">
        <v>234</v>
      </c>
      <c r="BM160" s="229" t="s">
        <v>324</v>
      </c>
    </row>
    <row r="161" s="2" customFormat="1" ht="16.5" customHeight="1">
      <c r="A161" s="38"/>
      <c r="B161" s="39"/>
      <c r="C161" s="218" t="s">
        <v>275</v>
      </c>
      <c r="D161" s="218" t="s">
        <v>161</v>
      </c>
      <c r="E161" s="219" t="s">
        <v>963</v>
      </c>
      <c r="F161" s="220" t="s">
        <v>1170</v>
      </c>
      <c r="G161" s="221" t="s">
        <v>891</v>
      </c>
      <c r="H161" s="222">
        <v>4</v>
      </c>
      <c r="I161" s="223"/>
      <c r="J161" s="224">
        <f>ROUND(I161*H161,2)</f>
        <v>0</v>
      </c>
      <c r="K161" s="220" t="s">
        <v>1</v>
      </c>
      <c r="L161" s="44"/>
      <c r="M161" s="225" t="s">
        <v>1</v>
      </c>
      <c r="N161" s="226" t="s">
        <v>41</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234</v>
      </c>
      <c r="AT161" s="229" t="s">
        <v>161</v>
      </c>
      <c r="AU161" s="229" t="s">
        <v>172</v>
      </c>
      <c r="AY161" s="17" t="s">
        <v>159</v>
      </c>
      <c r="BE161" s="230">
        <f>IF(N161="základní",J161,0)</f>
        <v>0</v>
      </c>
      <c r="BF161" s="230">
        <f>IF(N161="snížená",J161,0)</f>
        <v>0</v>
      </c>
      <c r="BG161" s="230">
        <f>IF(N161="zákl. přenesená",J161,0)</f>
        <v>0</v>
      </c>
      <c r="BH161" s="230">
        <f>IF(N161="sníž. přenesená",J161,0)</f>
        <v>0</v>
      </c>
      <c r="BI161" s="230">
        <f>IF(N161="nulová",J161,0)</f>
        <v>0</v>
      </c>
      <c r="BJ161" s="17" t="s">
        <v>84</v>
      </c>
      <c r="BK161" s="230">
        <f>ROUND(I161*H161,2)</f>
        <v>0</v>
      </c>
      <c r="BL161" s="17" t="s">
        <v>234</v>
      </c>
      <c r="BM161" s="229" t="s">
        <v>335</v>
      </c>
    </row>
    <row r="162" s="2" customFormat="1" ht="21.75" customHeight="1">
      <c r="A162" s="38"/>
      <c r="B162" s="39"/>
      <c r="C162" s="218" t="s">
        <v>279</v>
      </c>
      <c r="D162" s="218" t="s">
        <v>161</v>
      </c>
      <c r="E162" s="219" t="s">
        <v>965</v>
      </c>
      <c r="F162" s="220" t="s">
        <v>1189</v>
      </c>
      <c r="G162" s="221" t="s">
        <v>891</v>
      </c>
      <c r="H162" s="222">
        <v>2</v>
      </c>
      <c r="I162" s="223"/>
      <c r="J162" s="224">
        <f>ROUND(I162*H162,2)</f>
        <v>0</v>
      </c>
      <c r="K162" s="220" t="s">
        <v>1</v>
      </c>
      <c r="L162" s="44"/>
      <c r="M162" s="225" t="s">
        <v>1</v>
      </c>
      <c r="N162" s="226" t="s">
        <v>41</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234</v>
      </c>
      <c r="AT162" s="229" t="s">
        <v>161</v>
      </c>
      <c r="AU162" s="229" t="s">
        <v>172</v>
      </c>
      <c r="AY162" s="17" t="s">
        <v>159</v>
      </c>
      <c r="BE162" s="230">
        <f>IF(N162="základní",J162,0)</f>
        <v>0</v>
      </c>
      <c r="BF162" s="230">
        <f>IF(N162="snížená",J162,0)</f>
        <v>0</v>
      </c>
      <c r="BG162" s="230">
        <f>IF(N162="zákl. přenesená",J162,0)</f>
        <v>0</v>
      </c>
      <c r="BH162" s="230">
        <f>IF(N162="sníž. přenesená",J162,0)</f>
        <v>0</v>
      </c>
      <c r="BI162" s="230">
        <f>IF(N162="nulová",J162,0)</f>
        <v>0</v>
      </c>
      <c r="BJ162" s="17" t="s">
        <v>84</v>
      </c>
      <c r="BK162" s="230">
        <f>ROUND(I162*H162,2)</f>
        <v>0</v>
      </c>
      <c r="BL162" s="17" t="s">
        <v>234</v>
      </c>
      <c r="BM162" s="229" t="s">
        <v>344</v>
      </c>
    </row>
    <row r="163" s="2" customFormat="1" ht="16.5" customHeight="1">
      <c r="A163" s="38"/>
      <c r="B163" s="39"/>
      <c r="C163" s="218" t="s">
        <v>284</v>
      </c>
      <c r="D163" s="218" t="s">
        <v>161</v>
      </c>
      <c r="E163" s="219" t="s">
        <v>967</v>
      </c>
      <c r="F163" s="220" t="s">
        <v>1173</v>
      </c>
      <c r="G163" s="221" t="s">
        <v>250</v>
      </c>
      <c r="H163" s="222">
        <v>14</v>
      </c>
      <c r="I163" s="223"/>
      <c r="J163" s="224">
        <f>ROUND(I163*H163,2)</f>
        <v>0</v>
      </c>
      <c r="K163" s="220" t="s">
        <v>1</v>
      </c>
      <c r="L163" s="44"/>
      <c r="M163" s="225" t="s">
        <v>1</v>
      </c>
      <c r="N163" s="226" t="s">
        <v>41</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234</v>
      </c>
      <c r="AT163" s="229" t="s">
        <v>161</v>
      </c>
      <c r="AU163" s="229" t="s">
        <v>172</v>
      </c>
      <c r="AY163" s="17" t="s">
        <v>159</v>
      </c>
      <c r="BE163" s="230">
        <f>IF(N163="základní",J163,0)</f>
        <v>0</v>
      </c>
      <c r="BF163" s="230">
        <f>IF(N163="snížená",J163,0)</f>
        <v>0</v>
      </c>
      <c r="BG163" s="230">
        <f>IF(N163="zákl. přenesená",J163,0)</f>
        <v>0</v>
      </c>
      <c r="BH163" s="230">
        <f>IF(N163="sníž. přenesená",J163,0)</f>
        <v>0</v>
      </c>
      <c r="BI163" s="230">
        <f>IF(N163="nulová",J163,0)</f>
        <v>0</v>
      </c>
      <c r="BJ163" s="17" t="s">
        <v>84</v>
      </c>
      <c r="BK163" s="230">
        <f>ROUND(I163*H163,2)</f>
        <v>0</v>
      </c>
      <c r="BL163" s="17" t="s">
        <v>234</v>
      </c>
      <c r="BM163" s="229" t="s">
        <v>352</v>
      </c>
    </row>
    <row r="164" s="2" customFormat="1" ht="16.5" customHeight="1">
      <c r="A164" s="38"/>
      <c r="B164" s="39"/>
      <c r="C164" s="218" t="s">
        <v>288</v>
      </c>
      <c r="D164" s="218" t="s">
        <v>161</v>
      </c>
      <c r="E164" s="219" t="s">
        <v>969</v>
      </c>
      <c r="F164" s="220" t="s">
        <v>1174</v>
      </c>
      <c r="G164" s="221" t="s">
        <v>891</v>
      </c>
      <c r="H164" s="222">
        <v>14</v>
      </c>
      <c r="I164" s="223"/>
      <c r="J164" s="224">
        <f>ROUND(I164*H164,2)</f>
        <v>0</v>
      </c>
      <c r="K164" s="220" t="s">
        <v>1</v>
      </c>
      <c r="L164" s="44"/>
      <c r="M164" s="225" t="s">
        <v>1</v>
      </c>
      <c r="N164" s="226" t="s">
        <v>41</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234</v>
      </c>
      <c r="AT164" s="229" t="s">
        <v>161</v>
      </c>
      <c r="AU164" s="229" t="s">
        <v>172</v>
      </c>
      <c r="AY164" s="17" t="s">
        <v>159</v>
      </c>
      <c r="BE164" s="230">
        <f>IF(N164="základní",J164,0)</f>
        <v>0</v>
      </c>
      <c r="BF164" s="230">
        <f>IF(N164="snížená",J164,0)</f>
        <v>0</v>
      </c>
      <c r="BG164" s="230">
        <f>IF(N164="zákl. přenesená",J164,0)</f>
        <v>0</v>
      </c>
      <c r="BH164" s="230">
        <f>IF(N164="sníž. přenesená",J164,0)</f>
        <v>0</v>
      </c>
      <c r="BI164" s="230">
        <f>IF(N164="nulová",J164,0)</f>
        <v>0</v>
      </c>
      <c r="BJ164" s="17" t="s">
        <v>84</v>
      </c>
      <c r="BK164" s="230">
        <f>ROUND(I164*H164,2)</f>
        <v>0</v>
      </c>
      <c r="BL164" s="17" t="s">
        <v>234</v>
      </c>
      <c r="BM164" s="229" t="s">
        <v>364</v>
      </c>
    </row>
    <row r="165" s="2" customFormat="1" ht="21.75" customHeight="1">
      <c r="A165" s="38"/>
      <c r="B165" s="39"/>
      <c r="C165" s="218" t="s">
        <v>292</v>
      </c>
      <c r="D165" s="218" t="s">
        <v>161</v>
      </c>
      <c r="E165" s="219" t="s">
        <v>971</v>
      </c>
      <c r="F165" s="220" t="s">
        <v>1189</v>
      </c>
      <c r="G165" s="221" t="s">
        <v>891</v>
      </c>
      <c r="H165" s="222">
        <v>12</v>
      </c>
      <c r="I165" s="223"/>
      <c r="J165" s="224">
        <f>ROUND(I165*H165,2)</f>
        <v>0</v>
      </c>
      <c r="K165" s="220" t="s">
        <v>1</v>
      </c>
      <c r="L165" s="44"/>
      <c r="M165" s="225" t="s">
        <v>1</v>
      </c>
      <c r="N165" s="226" t="s">
        <v>41</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234</v>
      </c>
      <c r="AT165" s="229" t="s">
        <v>161</v>
      </c>
      <c r="AU165" s="229" t="s">
        <v>172</v>
      </c>
      <c r="AY165" s="17" t="s">
        <v>159</v>
      </c>
      <c r="BE165" s="230">
        <f>IF(N165="základní",J165,0)</f>
        <v>0</v>
      </c>
      <c r="BF165" s="230">
        <f>IF(N165="snížená",J165,0)</f>
        <v>0</v>
      </c>
      <c r="BG165" s="230">
        <f>IF(N165="zákl. přenesená",J165,0)</f>
        <v>0</v>
      </c>
      <c r="BH165" s="230">
        <f>IF(N165="sníž. přenesená",J165,0)</f>
        <v>0</v>
      </c>
      <c r="BI165" s="230">
        <f>IF(N165="nulová",J165,0)</f>
        <v>0</v>
      </c>
      <c r="BJ165" s="17" t="s">
        <v>84</v>
      </c>
      <c r="BK165" s="230">
        <f>ROUND(I165*H165,2)</f>
        <v>0</v>
      </c>
      <c r="BL165" s="17" t="s">
        <v>234</v>
      </c>
      <c r="BM165" s="229" t="s">
        <v>372</v>
      </c>
    </row>
    <row r="166" s="2" customFormat="1" ht="16.5" customHeight="1">
      <c r="A166" s="38"/>
      <c r="B166" s="39"/>
      <c r="C166" s="218" t="s">
        <v>297</v>
      </c>
      <c r="D166" s="218" t="s">
        <v>161</v>
      </c>
      <c r="E166" s="219" t="s">
        <v>973</v>
      </c>
      <c r="F166" s="220" t="s">
        <v>1176</v>
      </c>
      <c r="G166" s="221" t="s">
        <v>250</v>
      </c>
      <c r="H166" s="222">
        <v>4</v>
      </c>
      <c r="I166" s="223"/>
      <c r="J166" s="224">
        <f>ROUND(I166*H166,2)</f>
        <v>0</v>
      </c>
      <c r="K166" s="220" t="s">
        <v>1</v>
      </c>
      <c r="L166" s="44"/>
      <c r="M166" s="225" t="s">
        <v>1</v>
      </c>
      <c r="N166" s="226" t="s">
        <v>41</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234</v>
      </c>
      <c r="AT166" s="229" t="s">
        <v>161</v>
      </c>
      <c r="AU166" s="229" t="s">
        <v>172</v>
      </c>
      <c r="AY166" s="17" t="s">
        <v>159</v>
      </c>
      <c r="BE166" s="230">
        <f>IF(N166="základní",J166,0)</f>
        <v>0</v>
      </c>
      <c r="BF166" s="230">
        <f>IF(N166="snížená",J166,0)</f>
        <v>0</v>
      </c>
      <c r="BG166" s="230">
        <f>IF(N166="zákl. přenesená",J166,0)</f>
        <v>0</v>
      </c>
      <c r="BH166" s="230">
        <f>IF(N166="sníž. přenesená",J166,0)</f>
        <v>0</v>
      </c>
      <c r="BI166" s="230">
        <f>IF(N166="nulová",J166,0)</f>
        <v>0</v>
      </c>
      <c r="BJ166" s="17" t="s">
        <v>84</v>
      </c>
      <c r="BK166" s="230">
        <f>ROUND(I166*H166,2)</f>
        <v>0</v>
      </c>
      <c r="BL166" s="17" t="s">
        <v>234</v>
      </c>
      <c r="BM166" s="229" t="s">
        <v>380</v>
      </c>
    </row>
    <row r="167" s="2" customFormat="1" ht="16.5" customHeight="1">
      <c r="A167" s="38"/>
      <c r="B167" s="39"/>
      <c r="C167" s="218" t="s">
        <v>302</v>
      </c>
      <c r="D167" s="218" t="s">
        <v>161</v>
      </c>
      <c r="E167" s="219" t="s">
        <v>975</v>
      </c>
      <c r="F167" s="220" t="s">
        <v>1177</v>
      </c>
      <c r="G167" s="221" t="s">
        <v>891</v>
      </c>
      <c r="H167" s="222">
        <v>8</v>
      </c>
      <c r="I167" s="223"/>
      <c r="J167" s="224">
        <f>ROUND(I167*H167,2)</f>
        <v>0</v>
      </c>
      <c r="K167" s="220" t="s">
        <v>1</v>
      </c>
      <c r="L167" s="44"/>
      <c r="M167" s="225" t="s">
        <v>1</v>
      </c>
      <c r="N167" s="226" t="s">
        <v>41</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234</v>
      </c>
      <c r="AT167" s="229" t="s">
        <v>161</v>
      </c>
      <c r="AU167" s="229" t="s">
        <v>172</v>
      </c>
      <c r="AY167" s="17" t="s">
        <v>159</v>
      </c>
      <c r="BE167" s="230">
        <f>IF(N167="základní",J167,0)</f>
        <v>0</v>
      </c>
      <c r="BF167" s="230">
        <f>IF(N167="snížená",J167,0)</f>
        <v>0</v>
      </c>
      <c r="BG167" s="230">
        <f>IF(N167="zákl. přenesená",J167,0)</f>
        <v>0</v>
      </c>
      <c r="BH167" s="230">
        <f>IF(N167="sníž. přenesená",J167,0)</f>
        <v>0</v>
      </c>
      <c r="BI167" s="230">
        <f>IF(N167="nulová",J167,0)</f>
        <v>0</v>
      </c>
      <c r="BJ167" s="17" t="s">
        <v>84</v>
      </c>
      <c r="BK167" s="230">
        <f>ROUND(I167*H167,2)</f>
        <v>0</v>
      </c>
      <c r="BL167" s="17" t="s">
        <v>234</v>
      </c>
      <c r="BM167" s="229" t="s">
        <v>394</v>
      </c>
    </row>
    <row r="168" s="2" customFormat="1" ht="21.75" customHeight="1">
      <c r="A168" s="38"/>
      <c r="B168" s="39"/>
      <c r="C168" s="218" t="s">
        <v>256</v>
      </c>
      <c r="D168" s="218" t="s">
        <v>161</v>
      </c>
      <c r="E168" s="219" t="s">
        <v>980</v>
      </c>
      <c r="F168" s="220" t="s">
        <v>1190</v>
      </c>
      <c r="G168" s="221" t="s">
        <v>891</v>
      </c>
      <c r="H168" s="222">
        <v>4</v>
      </c>
      <c r="I168" s="223"/>
      <c r="J168" s="224">
        <f>ROUND(I168*H168,2)</f>
        <v>0</v>
      </c>
      <c r="K168" s="220" t="s">
        <v>1</v>
      </c>
      <c r="L168" s="44"/>
      <c r="M168" s="225" t="s">
        <v>1</v>
      </c>
      <c r="N168" s="226" t="s">
        <v>41</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234</v>
      </c>
      <c r="AT168" s="229" t="s">
        <v>161</v>
      </c>
      <c r="AU168" s="229" t="s">
        <v>172</v>
      </c>
      <c r="AY168" s="17" t="s">
        <v>159</v>
      </c>
      <c r="BE168" s="230">
        <f>IF(N168="základní",J168,0)</f>
        <v>0</v>
      </c>
      <c r="BF168" s="230">
        <f>IF(N168="snížená",J168,0)</f>
        <v>0</v>
      </c>
      <c r="BG168" s="230">
        <f>IF(N168="zákl. přenesená",J168,0)</f>
        <v>0</v>
      </c>
      <c r="BH168" s="230">
        <f>IF(N168="sníž. přenesená",J168,0)</f>
        <v>0</v>
      </c>
      <c r="BI168" s="230">
        <f>IF(N168="nulová",J168,0)</f>
        <v>0</v>
      </c>
      <c r="BJ168" s="17" t="s">
        <v>84</v>
      </c>
      <c r="BK168" s="230">
        <f>ROUND(I168*H168,2)</f>
        <v>0</v>
      </c>
      <c r="BL168" s="17" t="s">
        <v>234</v>
      </c>
      <c r="BM168" s="229" t="s">
        <v>404</v>
      </c>
    </row>
    <row r="169" s="2" customFormat="1" ht="16.5" customHeight="1">
      <c r="A169" s="38"/>
      <c r="B169" s="39"/>
      <c r="C169" s="218" t="s">
        <v>309</v>
      </c>
      <c r="D169" s="218" t="s">
        <v>161</v>
      </c>
      <c r="E169" s="219" t="s">
        <v>982</v>
      </c>
      <c r="F169" s="220" t="s">
        <v>1191</v>
      </c>
      <c r="G169" s="221" t="s">
        <v>250</v>
      </c>
      <c r="H169" s="222">
        <v>1</v>
      </c>
      <c r="I169" s="223"/>
      <c r="J169" s="224">
        <f>ROUND(I169*H169,2)</f>
        <v>0</v>
      </c>
      <c r="K169" s="220" t="s">
        <v>1</v>
      </c>
      <c r="L169" s="44"/>
      <c r="M169" s="225" t="s">
        <v>1</v>
      </c>
      <c r="N169" s="226" t="s">
        <v>41</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234</v>
      </c>
      <c r="AT169" s="229" t="s">
        <v>161</v>
      </c>
      <c r="AU169" s="229" t="s">
        <v>172</v>
      </c>
      <c r="AY169" s="17" t="s">
        <v>159</v>
      </c>
      <c r="BE169" s="230">
        <f>IF(N169="základní",J169,0)</f>
        <v>0</v>
      </c>
      <c r="BF169" s="230">
        <f>IF(N169="snížená",J169,0)</f>
        <v>0</v>
      </c>
      <c r="BG169" s="230">
        <f>IF(N169="zákl. přenesená",J169,0)</f>
        <v>0</v>
      </c>
      <c r="BH169" s="230">
        <f>IF(N169="sníž. přenesená",J169,0)</f>
        <v>0</v>
      </c>
      <c r="BI169" s="230">
        <f>IF(N169="nulová",J169,0)</f>
        <v>0</v>
      </c>
      <c r="BJ169" s="17" t="s">
        <v>84</v>
      </c>
      <c r="BK169" s="230">
        <f>ROUND(I169*H169,2)</f>
        <v>0</v>
      </c>
      <c r="BL169" s="17" t="s">
        <v>234</v>
      </c>
      <c r="BM169" s="229" t="s">
        <v>1192</v>
      </c>
    </row>
    <row r="170" s="2" customFormat="1" ht="16.5" customHeight="1">
      <c r="A170" s="38"/>
      <c r="B170" s="39"/>
      <c r="C170" s="218" t="s">
        <v>313</v>
      </c>
      <c r="D170" s="218" t="s">
        <v>161</v>
      </c>
      <c r="E170" s="219" t="s">
        <v>984</v>
      </c>
      <c r="F170" s="220" t="s">
        <v>1182</v>
      </c>
      <c r="G170" s="221" t="s">
        <v>891</v>
      </c>
      <c r="H170" s="222">
        <v>2</v>
      </c>
      <c r="I170" s="223"/>
      <c r="J170" s="224">
        <f>ROUND(I170*H170,2)</f>
        <v>0</v>
      </c>
      <c r="K170" s="220" t="s">
        <v>1</v>
      </c>
      <c r="L170" s="44"/>
      <c r="M170" s="225" t="s">
        <v>1</v>
      </c>
      <c r="N170" s="226" t="s">
        <v>41</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234</v>
      </c>
      <c r="AT170" s="229" t="s">
        <v>161</v>
      </c>
      <c r="AU170" s="229" t="s">
        <v>172</v>
      </c>
      <c r="AY170" s="17" t="s">
        <v>159</v>
      </c>
      <c r="BE170" s="230">
        <f>IF(N170="základní",J170,0)</f>
        <v>0</v>
      </c>
      <c r="BF170" s="230">
        <f>IF(N170="snížená",J170,0)</f>
        <v>0</v>
      </c>
      <c r="BG170" s="230">
        <f>IF(N170="zákl. přenesená",J170,0)</f>
        <v>0</v>
      </c>
      <c r="BH170" s="230">
        <f>IF(N170="sníž. přenesená",J170,0)</f>
        <v>0</v>
      </c>
      <c r="BI170" s="230">
        <f>IF(N170="nulová",J170,0)</f>
        <v>0</v>
      </c>
      <c r="BJ170" s="17" t="s">
        <v>84</v>
      </c>
      <c r="BK170" s="230">
        <f>ROUND(I170*H170,2)</f>
        <v>0</v>
      </c>
      <c r="BL170" s="17" t="s">
        <v>234</v>
      </c>
      <c r="BM170" s="229" t="s">
        <v>1193</v>
      </c>
    </row>
    <row r="171" s="2" customFormat="1" ht="21.75" customHeight="1">
      <c r="A171" s="38"/>
      <c r="B171" s="39"/>
      <c r="C171" s="218" t="s">
        <v>317</v>
      </c>
      <c r="D171" s="218" t="s">
        <v>161</v>
      </c>
      <c r="E171" s="219" t="s">
        <v>986</v>
      </c>
      <c r="F171" s="220" t="s">
        <v>1194</v>
      </c>
      <c r="G171" s="221" t="s">
        <v>891</v>
      </c>
      <c r="H171" s="222">
        <v>2</v>
      </c>
      <c r="I171" s="223"/>
      <c r="J171" s="224">
        <f>ROUND(I171*H171,2)</f>
        <v>0</v>
      </c>
      <c r="K171" s="220" t="s">
        <v>1</v>
      </c>
      <c r="L171" s="44"/>
      <c r="M171" s="225" t="s">
        <v>1</v>
      </c>
      <c r="N171" s="226" t="s">
        <v>41</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234</v>
      </c>
      <c r="AT171" s="229" t="s">
        <v>161</v>
      </c>
      <c r="AU171" s="229" t="s">
        <v>172</v>
      </c>
      <c r="AY171" s="17" t="s">
        <v>159</v>
      </c>
      <c r="BE171" s="230">
        <f>IF(N171="základní",J171,0)</f>
        <v>0</v>
      </c>
      <c r="BF171" s="230">
        <f>IF(N171="snížená",J171,0)</f>
        <v>0</v>
      </c>
      <c r="BG171" s="230">
        <f>IF(N171="zákl. přenesená",J171,0)</f>
        <v>0</v>
      </c>
      <c r="BH171" s="230">
        <f>IF(N171="sníž. přenesená",J171,0)</f>
        <v>0</v>
      </c>
      <c r="BI171" s="230">
        <f>IF(N171="nulová",J171,0)</f>
        <v>0</v>
      </c>
      <c r="BJ171" s="17" t="s">
        <v>84</v>
      </c>
      <c r="BK171" s="230">
        <f>ROUND(I171*H171,2)</f>
        <v>0</v>
      </c>
      <c r="BL171" s="17" t="s">
        <v>234</v>
      </c>
      <c r="BM171" s="229" t="s">
        <v>1195</v>
      </c>
    </row>
    <row r="172" s="2" customFormat="1" ht="24.15" customHeight="1">
      <c r="A172" s="38"/>
      <c r="B172" s="39"/>
      <c r="C172" s="218" t="s">
        <v>324</v>
      </c>
      <c r="D172" s="218" t="s">
        <v>161</v>
      </c>
      <c r="E172" s="219" t="s">
        <v>988</v>
      </c>
      <c r="F172" s="220" t="s">
        <v>1196</v>
      </c>
      <c r="G172" s="221" t="s">
        <v>891</v>
      </c>
      <c r="H172" s="222">
        <v>7</v>
      </c>
      <c r="I172" s="223"/>
      <c r="J172" s="224">
        <f>ROUND(I172*H172,2)</f>
        <v>0</v>
      </c>
      <c r="K172" s="220" t="s">
        <v>1</v>
      </c>
      <c r="L172" s="44"/>
      <c r="M172" s="225" t="s">
        <v>1</v>
      </c>
      <c r="N172" s="226" t="s">
        <v>41</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234</v>
      </c>
      <c r="AT172" s="229" t="s">
        <v>161</v>
      </c>
      <c r="AU172" s="229" t="s">
        <v>172</v>
      </c>
      <c r="AY172" s="17" t="s">
        <v>159</v>
      </c>
      <c r="BE172" s="230">
        <f>IF(N172="základní",J172,0)</f>
        <v>0</v>
      </c>
      <c r="BF172" s="230">
        <f>IF(N172="snížená",J172,0)</f>
        <v>0</v>
      </c>
      <c r="BG172" s="230">
        <f>IF(N172="zákl. přenesená",J172,0)</f>
        <v>0</v>
      </c>
      <c r="BH172" s="230">
        <f>IF(N172="sníž. přenesená",J172,0)</f>
        <v>0</v>
      </c>
      <c r="BI172" s="230">
        <f>IF(N172="nulová",J172,0)</f>
        <v>0</v>
      </c>
      <c r="BJ172" s="17" t="s">
        <v>84</v>
      </c>
      <c r="BK172" s="230">
        <f>ROUND(I172*H172,2)</f>
        <v>0</v>
      </c>
      <c r="BL172" s="17" t="s">
        <v>234</v>
      </c>
      <c r="BM172" s="229" t="s">
        <v>413</v>
      </c>
    </row>
    <row r="173" s="2" customFormat="1">
      <c r="A173" s="38"/>
      <c r="B173" s="39"/>
      <c r="C173" s="40"/>
      <c r="D173" s="233" t="s">
        <v>219</v>
      </c>
      <c r="E173" s="40"/>
      <c r="F173" s="254" t="s">
        <v>1197</v>
      </c>
      <c r="G173" s="40"/>
      <c r="H173" s="40"/>
      <c r="I173" s="255"/>
      <c r="J173" s="40"/>
      <c r="K173" s="40"/>
      <c r="L173" s="44"/>
      <c r="M173" s="256"/>
      <c r="N173" s="257"/>
      <c r="O173" s="91"/>
      <c r="P173" s="91"/>
      <c r="Q173" s="91"/>
      <c r="R173" s="91"/>
      <c r="S173" s="91"/>
      <c r="T173" s="92"/>
      <c r="U173" s="38"/>
      <c r="V173" s="38"/>
      <c r="W173" s="38"/>
      <c r="X173" s="38"/>
      <c r="Y173" s="38"/>
      <c r="Z173" s="38"/>
      <c r="AA173" s="38"/>
      <c r="AB173" s="38"/>
      <c r="AC173" s="38"/>
      <c r="AD173" s="38"/>
      <c r="AE173" s="38"/>
      <c r="AT173" s="17" t="s">
        <v>219</v>
      </c>
      <c r="AU173" s="17" t="s">
        <v>172</v>
      </c>
    </row>
    <row r="174" s="2" customFormat="1" ht="24.15" customHeight="1">
      <c r="A174" s="38"/>
      <c r="B174" s="39"/>
      <c r="C174" s="218" t="s">
        <v>329</v>
      </c>
      <c r="D174" s="218" t="s">
        <v>161</v>
      </c>
      <c r="E174" s="219" t="s">
        <v>990</v>
      </c>
      <c r="F174" s="220" t="s">
        <v>1198</v>
      </c>
      <c r="G174" s="221" t="s">
        <v>891</v>
      </c>
      <c r="H174" s="222">
        <v>2</v>
      </c>
      <c r="I174" s="223"/>
      <c r="J174" s="224">
        <f>ROUND(I174*H174,2)</f>
        <v>0</v>
      </c>
      <c r="K174" s="220" t="s">
        <v>1</v>
      </c>
      <c r="L174" s="44"/>
      <c r="M174" s="225" t="s">
        <v>1</v>
      </c>
      <c r="N174" s="226" t="s">
        <v>41</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234</v>
      </c>
      <c r="AT174" s="229" t="s">
        <v>161</v>
      </c>
      <c r="AU174" s="229" t="s">
        <v>172</v>
      </c>
      <c r="AY174" s="17" t="s">
        <v>159</v>
      </c>
      <c r="BE174" s="230">
        <f>IF(N174="základní",J174,0)</f>
        <v>0</v>
      </c>
      <c r="BF174" s="230">
        <f>IF(N174="snížená",J174,0)</f>
        <v>0</v>
      </c>
      <c r="BG174" s="230">
        <f>IF(N174="zákl. přenesená",J174,0)</f>
        <v>0</v>
      </c>
      <c r="BH174" s="230">
        <f>IF(N174="sníž. přenesená",J174,0)</f>
        <v>0</v>
      </c>
      <c r="BI174" s="230">
        <f>IF(N174="nulová",J174,0)</f>
        <v>0</v>
      </c>
      <c r="BJ174" s="17" t="s">
        <v>84</v>
      </c>
      <c r="BK174" s="230">
        <f>ROUND(I174*H174,2)</f>
        <v>0</v>
      </c>
      <c r="BL174" s="17" t="s">
        <v>234</v>
      </c>
      <c r="BM174" s="229" t="s">
        <v>424</v>
      </c>
    </row>
    <row r="175" s="2" customFormat="1">
      <c r="A175" s="38"/>
      <c r="B175" s="39"/>
      <c r="C175" s="40"/>
      <c r="D175" s="233" t="s">
        <v>219</v>
      </c>
      <c r="E175" s="40"/>
      <c r="F175" s="254" t="s">
        <v>1199</v>
      </c>
      <c r="G175" s="40"/>
      <c r="H175" s="40"/>
      <c r="I175" s="255"/>
      <c r="J175" s="40"/>
      <c r="K175" s="40"/>
      <c r="L175" s="44"/>
      <c r="M175" s="256"/>
      <c r="N175" s="257"/>
      <c r="O175" s="91"/>
      <c r="P175" s="91"/>
      <c r="Q175" s="91"/>
      <c r="R175" s="91"/>
      <c r="S175" s="91"/>
      <c r="T175" s="92"/>
      <c r="U175" s="38"/>
      <c r="V175" s="38"/>
      <c r="W175" s="38"/>
      <c r="X175" s="38"/>
      <c r="Y175" s="38"/>
      <c r="Z175" s="38"/>
      <c r="AA175" s="38"/>
      <c r="AB175" s="38"/>
      <c r="AC175" s="38"/>
      <c r="AD175" s="38"/>
      <c r="AE175" s="38"/>
      <c r="AT175" s="17" t="s">
        <v>219</v>
      </c>
      <c r="AU175" s="17" t="s">
        <v>172</v>
      </c>
    </row>
    <row r="176" s="2" customFormat="1" ht="24.15" customHeight="1">
      <c r="A176" s="38"/>
      <c r="B176" s="39"/>
      <c r="C176" s="218" t="s">
        <v>335</v>
      </c>
      <c r="D176" s="218" t="s">
        <v>161</v>
      </c>
      <c r="E176" s="219" t="s">
        <v>993</v>
      </c>
      <c r="F176" s="220" t="s">
        <v>1200</v>
      </c>
      <c r="G176" s="221" t="s">
        <v>891</v>
      </c>
      <c r="H176" s="222">
        <v>9</v>
      </c>
      <c r="I176" s="223"/>
      <c r="J176" s="224">
        <f>ROUND(I176*H176,2)</f>
        <v>0</v>
      </c>
      <c r="K176" s="220" t="s">
        <v>1</v>
      </c>
      <c r="L176" s="44"/>
      <c r="M176" s="225" t="s">
        <v>1</v>
      </c>
      <c r="N176" s="226" t="s">
        <v>41</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234</v>
      </c>
      <c r="AT176" s="229" t="s">
        <v>161</v>
      </c>
      <c r="AU176" s="229" t="s">
        <v>172</v>
      </c>
      <c r="AY176" s="17" t="s">
        <v>159</v>
      </c>
      <c r="BE176" s="230">
        <f>IF(N176="základní",J176,0)</f>
        <v>0</v>
      </c>
      <c r="BF176" s="230">
        <f>IF(N176="snížená",J176,0)</f>
        <v>0</v>
      </c>
      <c r="BG176" s="230">
        <f>IF(N176="zákl. přenesená",J176,0)</f>
        <v>0</v>
      </c>
      <c r="BH176" s="230">
        <f>IF(N176="sníž. přenesená",J176,0)</f>
        <v>0</v>
      </c>
      <c r="BI176" s="230">
        <f>IF(N176="nulová",J176,0)</f>
        <v>0</v>
      </c>
      <c r="BJ176" s="17" t="s">
        <v>84</v>
      </c>
      <c r="BK176" s="230">
        <f>ROUND(I176*H176,2)</f>
        <v>0</v>
      </c>
      <c r="BL176" s="17" t="s">
        <v>234</v>
      </c>
      <c r="BM176" s="229" t="s">
        <v>435</v>
      </c>
    </row>
    <row r="177" s="2" customFormat="1" ht="24.15" customHeight="1">
      <c r="A177" s="38"/>
      <c r="B177" s="39"/>
      <c r="C177" s="218" t="s">
        <v>340</v>
      </c>
      <c r="D177" s="218" t="s">
        <v>161</v>
      </c>
      <c r="E177" s="219" t="s">
        <v>996</v>
      </c>
      <c r="F177" s="220" t="s">
        <v>1201</v>
      </c>
      <c r="G177" s="221" t="s">
        <v>891</v>
      </c>
      <c r="H177" s="222">
        <v>2</v>
      </c>
      <c r="I177" s="223"/>
      <c r="J177" s="224">
        <f>ROUND(I177*H177,2)</f>
        <v>0</v>
      </c>
      <c r="K177" s="220" t="s">
        <v>1</v>
      </c>
      <c r="L177" s="44"/>
      <c r="M177" s="225" t="s">
        <v>1</v>
      </c>
      <c r="N177" s="226" t="s">
        <v>41</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234</v>
      </c>
      <c r="AT177" s="229" t="s">
        <v>161</v>
      </c>
      <c r="AU177" s="229" t="s">
        <v>172</v>
      </c>
      <c r="AY177" s="17" t="s">
        <v>159</v>
      </c>
      <c r="BE177" s="230">
        <f>IF(N177="základní",J177,0)</f>
        <v>0</v>
      </c>
      <c r="BF177" s="230">
        <f>IF(N177="snížená",J177,0)</f>
        <v>0</v>
      </c>
      <c r="BG177" s="230">
        <f>IF(N177="zákl. přenesená",J177,0)</f>
        <v>0</v>
      </c>
      <c r="BH177" s="230">
        <f>IF(N177="sníž. přenesená",J177,0)</f>
        <v>0</v>
      </c>
      <c r="BI177" s="230">
        <f>IF(N177="nulová",J177,0)</f>
        <v>0</v>
      </c>
      <c r="BJ177" s="17" t="s">
        <v>84</v>
      </c>
      <c r="BK177" s="230">
        <f>ROUND(I177*H177,2)</f>
        <v>0</v>
      </c>
      <c r="BL177" s="17" t="s">
        <v>234</v>
      </c>
      <c r="BM177" s="229" t="s">
        <v>445</v>
      </c>
    </row>
    <row r="178" s="2" customFormat="1" ht="24.15" customHeight="1">
      <c r="A178" s="38"/>
      <c r="B178" s="39"/>
      <c r="C178" s="218" t="s">
        <v>344</v>
      </c>
      <c r="D178" s="218" t="s">
        <v>161</v>
      </c>
      <c r="E178" s="219" t="s">
        <v>998</v>
      </c>
      <c r="F178" s="220" t="s">
        <v>1202</v>
      </c>
      <c r="G178" s="221" t="s">
        <v>891</v>
      </c>
      <c r="H178" s="222">
        <v>2</v>
      </c>
      <c r="I178" s="223"/>
      <c r="J178" s="224">
        <f>ROUND(I178*H178,2)</f>
        <v>0</v>
      </c>
      <c r="K178" s="220" t="s">
        <v>1</v>
      </c>
      <c r="L178" s="44"/>
      <c r="M178" s="225" t="s">
        <v>1</v>
      </c>
      <c r="N178" s="226" t="s">
        <v>41</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234</v>
      </c>
      <c r="AT178" s="229" t="s">
        <v>161</v>
      </c>
      <c r="AU178" s="229" t="s">
        <v>172</v>
      </c>
      <c r="AY178" s="17" t="s">
        <v>159</v>
      </c>
      <c r="BE178" s="230">
        <f>IF(N178="základní",J178,0)</f>
        <v>0</v>
      </c>
      <c r="BF178" s="230">
        <f>IF(N178="snížená",J178,0)</f>
        <v>0</v>
      </c>
      <c r="BG178" s="230">
        <f>IF(N178="zákl. přenesená",J178,0)</f>
        <v>0</v>
      </c>
      <c r="BH178" s="230">
        <f>IF(N178="sníž. přenesená",J178,0)</f>
        <v>0</v>
      </c>
      <c r="BI178" s="230">
        <f>IF(N178="nulová",J178,0)</f>
        <v>0</v>
      </c>
      <c r="BJ178" s="17" t="s">
        <v>84</v>
      </c>
      <c r="BK178" s="230">
        <f>ROUND(I178*H178,2)</f>
        <v>0</v>
      </c>
      <c r="BL178" s="17" t="s">
        <v>234</v>
      </c>
      <c r="BM178" s="229" t="s">
        <v>457</v>
      </c>
    </row>
    <row r="179" s="2" customFormat="1" ht="24.15" customHeight="1">
      <c r="A179" s="38"/>
      <c r="B179" s="39"/>
      <c r="C179" s="218" t="s">
        <v>348</v>
      </c>
      <c r="D179" s="218" t="s">
        <v>161</v>
      </c>
      <c r="E179" s="219" t="s">
        <v>1001</v>
      </c>
      <c r="F179" s="220" t="s">
        <v>1203</v>
      </c>
      <c r="G179" s="221" t="s">
        <v>891</v>
      </c>
      <c r="H179" s="222">
        <v>3</v>
      </c>
      <c r="I179" s="223"/>
      <c r="J179" s="224">
        <f>ROUND(I179*H179,2)</f>
        <v>0</v>
      </c>
      <c r="K179" s="220" t="s">
        <v>1</v>
      </c>
      <c r="L179" s="44"/>
      <c r="M179" s="225" t="s">
        <v>1</v>
      </c>
      <c r="N179" s="226" t="s">
        <v>41</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234</v>
      </c>
      <c r="AT179" s="229" t="s">
        <v>161</v>
      </c>
      <c r="AU179" s="229" t="s">
        <v>172</v>
      </c>
      <c r="AY179" s="17" t="s">
        <v>159</v>
      </c>
      <c r="BE179" s="230">
        <f>IF(N179="základní",J179,0)</f>
        <v>0</v>
      </c>
      <c r="BF179" s="230">
        <f>IF(N179="snížená",J179,0)</f>
        <v>0</v>
      </c>
      <c r="BG179" s="230">
        <f>IF(N179="zákl. přenesená",J179,0)</f>
        <v>0</v>
      </c>
      <c r="BH179" s="230">
        <f>IF(N179="sníž. přenesená",J179,0)</f>
        <v>0</v>
      </c>
      <c r="BI179" s="230">
        <f>IF(N179="nulová",J179,0)</f>
        <v>0</v>
      </c>
      <c r="BJ179" s="17" t="s">
        <v>84</v>
      </c>
      <c r="BK179" s="230">
        <f>ROUND(I179*H179,2)</f>
        <v>0</v>
      </c>
      <c r="BL179" s="17" t="s">
        <v>234</v>
      </c>
      <c r="BM179" s="229" t="s">
        <v>466</v>
      </c>
    </row>
    <row r="180" s="2" customFormat="1" ht="24.15" customHeight="1">
      <c r="A180" s="38"/>
      <c r="B180" s="39"/>
      <c r="C180" s="218" t="s">
        <v>352</v>
      </c>
      <c r="D180" s="218" t="s">
        <v>161</v>
      </c>
      <c r="E180" s="219" t="s">
        <v>1004</v>
      </c>
      <c r="F180" s="220" t="s">
        <v>1204</v>
      </c>
      <c r="G180" s="221" t="s">
        <v>891</v>
      </c>
      <c r="H180" s="222">
        <v>3</v>
      </c>
      <c r="I180" s="223"/>
      <c r="J180" s="224">
        <f>ROUND(I180*H180,2)</f>
        <v>0</v>
      </c>
      <c r="K180" s="220" t="s">
        <v>1</v>
      </c>
      <c r="L180" s="44"/>
      <c r="M180" s="225" t="s">
        <v>1</v>
      </c>
      <c r="N180" s="226" t="s">
        <v>41</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234</v>
      </c>
      <c r="AT180" s="229" t="s">
        <v>161</v>
      </c>
      <c r="AU180" s="229" t="s">
        <v>172</v>
      </c>
      <c r="AY180" s="17" t="s">
        <v>159</v>
      </c>
      <c r="BE180" s="230">
        <f>IF(N180="základní",J180,0)</f>
        <v>0</v>
      </c>
      <c r="BF180" s="230">
        <f>IF(N180="snížená",J180,0)</f>
        <v>0</v>
      </c>
      <c r="BG180" s="230">
        <f>IF(N180="zákl. přenesená",J180,0)</f>
        <v>0</v>
      </c>
      <c r="BH180" s="230">
        <f>IF(N180="sníž. přenesená",J180,0)</f>
        <v>0</v>
      </c>
      <c r="BI180" s="230">
        <f>IF(N180="nulová",J180,0)</f>
        <v>0</v>
      </c>
      <c r="BJ180" s="17" t="s">
        <v>84</v>
      </c>
      <c r="BK180" s="230">
        <f>ROUND(I180*H180,2)</f>
        <v>0</v>
      </c>
      <c r="BL180" s="17" t="s">
        <v>234</v>
      </c>
      <c r="BM180" s="229" t="s">
        <v>475</v>
      </c>
    </row>
    <row r="181" s="2" customFormat="1" ht="24.15" customHeight="1">
      <c r="A181" s="38"/>
      <c r="B181" s="39"/>
      <c r="C181" s="218" t="s">
        <v>356</v>
      </c>
      <c r="D181" s="218" t="s">
        <v>161</v>
      </c>
      <c r="E181" s="219" t="s">
        <v>1007</v>
      </c>
      <c r="F181" s="220" t="s">
        <v>1205</v>
      </c>
      <c r="G181" s="221" t="s">
        <v>891</v>
      </c>
      <c r="H181" s="222">
        <v>5</v>
      </c>
      <c r="I181" s="223"/>
      <c r="J181" s="224">
        <f>ROUND(I181*H181,2)</f>
        <v>0</v>
      </c>
      <c r="K181" s="220" t="s">
        <v>1</v>
      </c>
      <c r="L181" s="44"/>
      <c r="M181" s="225" t="s">
        <v>1</v>
      </c>
      <c r="N181" s="226" t="s">
        <v>41</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234</v>
      </c>
      <c r="AT181" s="229" t="s">
        <v>161</v>
      </c>
      <c r="AU181" s="229" t="s">
        <v>172</v>
      </c>
      <c r="AY181" s="17" t="s">
        <v>159</v>
      </c>
      <c r="BE181" s="230">
        <f>IF(N181="základní",J181,0)</f>
        <v>0</v>
      </c>
      <c r="BF181" s="230">
        <f>IF(N181="snížená",J181,0)</f>
        <v>0</v>
      </c>
      <c r="BG181" s="230">
        <f>IF(N181="zákl. přenesená",J181,0)</f>
        <v>0</v>
      </c>
      <c r="BH181" s="230">
        <f>IF(N181="sníž. přenesená",J181,0)</f>
        <v>0</v>
      </c>
      <c r="BI181" s="230">
        <f>IF(N181="nulová",J181,0)</f>
        <v>0</v>
      </c>
      <c r="BJ181" s="17" t="s">
        <v>84</v>
      </c>
      <c r="BK181" s="230">
        <f>ROUND(I181*H181,2)</f>
        <v>0</v>
      </c>
      <c r="BL181" s="17" t="s">
        <v>234</v>
      </c>
      <c r="BM181" s="229" t="s">
        <v>1206</v>
      </c>
    </row>
    <row r="182" s="2" customFormat="1" ht="16.5" customHeight="1">
      <c r="A182" s="38"/>
      <c r="B182" s="39"/>
      <c r="C182" s="218" t="s">
        <v>364</v>
      </c>
      <c r="D182" s="218" t="s">
        <v>161</v>
      </c>
      <c r="E182" s="219" t="s">
        <v>1010</v>
      </c>
      <c r="F182" s="220" t="s">
        <v>1207</v>
      </c>
      <c r="G182" s="221" t="s">
        <v>891</v>
      </c>
      <c r="H182" s="222">
        <v>2</v>
      </c>
      <c r="I182" s="223"/>
      <c r="J182" s="224">
        <f>ROUND(I182*H182,2)</f>
        <v>0</v>
      </c>
      <c r="K182" s="220" t="s">
        <v>1</v>
      </c>
      <c r="L182" s="44"/>
      <c r="M182" s="225" t="s">
        <v>1</v>
      </c>
      <c r="N182" s="226" t="s">
        <v>41</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234</v>
      </c>
      <c r="AT182" s="229" t="s">
        <v>161</v>
      </c>
      <c r="AU182" s="229" t="s">
        <v>172</v>
      </c>
      <c r="AY182" s="17" t="s">
        <v>159</v>
      </c>
      <c r="BE182" s="230">
        <f>IF(N182="základní",J182,0)</f>
        <v>0</v>
      </c>
      <c r="BF182" s="230">
        <f>IF(N182="snížená",J182,0)</f>
        <v>0</v>
      </c>
      <c r="BG182" s="230">
        <f>IF(N182="zákl. přenesená",J182,0)</f>
        <v>0</v>
      </c>
      <c r="BH182" s="230">
        <f>IF(N182="sníž. přenesená",J182,0)</f>
        <v>0</v>
      </c>
      <c r="BI182" s="230">
        <f>IF(N182="nulová",J182,0)</f>
        <v>0</v>
      </c>
      <c r="BJ182" s="17" t="s">
        <v>84</v>
      </c>
      <c r="BK182" s="230">
        <f>ROUND(I182*H182,2)</f>
        <v>0</v>
      </c>
      <c r="BL182" s="17" t="s">
        <v>234</v>
      </c>
      <c r="BM182" s="229" t="s">
        <v>1208</v>
      </c>
    </row>
    <row r="183" s="2" customFormat="1">
      <c r="A183" s="38"/>
      <c r="B183" s="39"/>
      <c r="C183" s="40"/>
      <c r="D183" s="233" t="s">
        <v>219</v>
      </c>
      <c r="E183" s="40"/>
      <c r="F183" s="254" t="s">
        <v>1209</v>
      </c>
      <c r="G183" s="40"/>
      <c r="H183" s="40"/>
      <c r="I183" s="255"/>
      <c r="J183" s="40"/>
      <c r="K183" s="40"/>
      <c r="L183" s="44"/>
      <c r="M183" s="256"/>
      <c r="N183" s="257"/>
      <c r="O183" s="91"/>
      <c r="P183" s="91"/>
      <c r="Q183" s="91"/>
      <c r="R183" s="91"/>
      <c r="S183" s="91"/>
      <c r="T183" s="92"/>
      <c r="U183" s="38"/>
      <c r="V183" s="38"/>
      <c r="W183" s="38"/>
      <c r="X183" s="38"/>
      <c r="Y183" s="38"/>
      <c r="Z183" s="38"/>
      <c r="AA183" s="38"/>
      <c r="AB183" s="38"/>
      <c r="AC183" s="38"/>
      <c r="AD183" s="38"/>
      <c r="AE183" s="38"/>
      <c r="AT183" s="17" t="s">
        <v>219</v>
      </c>
      <c r="AU183" s="17" t="s">
        <v>172</v>
      </c>
    </row>
    <row r="184" s="2" customFormat="1" ht="16.5" customHeight="1">
      <c r="A184" s="38"/>
      <c r="B184" s="39"/>
      <c r="C184" s="218" t="s">
        <v>368</v>
      </c>
      <c r="D184" s="218" t="s">
        <v>161</v>
      </c>
      <c r="E184" s="219" t="s">
        <v>1210</v>
      </c>
      <c r="F184" s="220" t="s">
        <v>1211</v>
      </c>
      <c r="G184" s="221" t="s">
        <v>891</v>
      </c>
      <c r="H184" s="222">
        <v>1</v>
      </c>
      <c r="I184" s="223"/>
      <c r="J184" s="224">
        <f>ROUND(I184*H184,2)</f>
        <v>0</v>
      </c>
      <c r="K184" s="220" t="s">
        <v>1</v>
      </c>
      <c r="L184" s="44"/>
      <c r="M184" s="225" t="s">
        <v>1</v>
      </c>
      <c r="N184" s="226" t="s">
        <v>41</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234</v>
      </c>
      <c r="AT184" s="229" t="s">
        <v>161</v>
      </c>
      <c r="AU184" s="229" t="s">
        <v>172</v>
      </c>
      <c r="AY184" s="17" t="s">
        <v>159</v>
      </c>
      <c r="BE184" s="230">
        <f>IF(N184="základní",J184,0)</f>
        <v>0</v>
      </c>
      <c r="BF184" s="230">
        <f>IF(N184="snížená",J184,0)</f>
        <v>0</v>
      </c>
      <c r="BG184" s="230">
        <f>IF(N184="zákl. přenesená",J184,0)</f>
        <v>0</v>
      </c>
      <c r="BH184" s="230">
        <f>IF(N184="sníž. přenesená",J184,0)</f>
        <v>0</v>
      </c>
      <c r="BI184" s="230">
        <f>IF(N184="nulová",J184,0)</f>
        <v>0</v>
      </c>
      <c r="BJ184" s="17" t="s">
        <v>84</v>
      </c>
      <c r="BK184" s="230">
        <f>ROUND(I184*H184,2)</f>
        <v>0</v>
      </c>
      <c r="BL184" s="17" t="s">
        <v>234</v>
      </c>
      <c r="BM184" s="229" t="s">
        <v>1212</v>
      </c>
    </row>
    <row r="185" s="2" customFormat="1">
      <c r="A185" s="38"/>
      <c r="B185" s="39"/>
      <c r="C185" s="40"/>
      <c r="D185" s="233" t="s">
        <v>219</v>
      </c>
      <c r="E185" s="40"/>
      <c r="F185" s="254" t="s">
        <v>1209</v>
      </c>
      <c r="G185" s="40"/>
      <c r="H185" s="40"/>
      <c r="I185" s="255"/>
      <c r="J185" s="40"/>
      <c r="K185" s="40"/>
      <c r="L185" s="44"/>
      <c r="M185" s="256"/>
      <c r="N185" s="257"/>
      <c r="O185" s="91"/>
      <c r="P185" s="91"/>
      <c r="Q185" s="91"/>
      <c r="R185" s="91"/>
      <c r="S185" s="91"/>
      <c r="T185" s="92"/>
      <c r="U185" s="38"/>
      <c r="V185" s="38"/>
      <c r="W185" s="38"/>
      <c r="X185" s="38"/>
      <c r="Y185" s="38"/>
      <c r="Z185" s="38"/>
      <c r="AA185" s="38"/>
      <c r="AB185" s="38"/>
      <c r="AC185" s="38"/>
      <c r="AD185" s="38"/>
      <c r="AE185" s="38"/>
      <c r="AT185" s="17" t="s">
        <v>219</v>
      </c>
      <c r="AU185" s="17" t="s">
        <v>172</v>
      </c>
    </row>
    <row r="186" s="2" customFormat="1" ht="24.15" customHeight="1">
      <c r="A186" s="38"/>
      <c r="B186" s="39"/>
      <c r="C186" s="218" t="s">
        <v>372</v>
      </c>
      <c r="D186" s="218" t="s">
        <v>161</v>
      </c>
      <c r="E186" s="219" t="s">
        <v>1213</v>
      </c>
      <c r="F186" s="220" t="s">
        <v>1214</v>
      </c>
      <c r="G186" s="221" t="s">
        <v>891</v>
      </c>
      <c r="H186" s="222">
        <v>2</v>
      </c>
      <c r="I186" s="223"/>
      <c r="J186" s="224">
        <f>ROUND(I186*H186,2)</f>
        <v>0</v>
      </c>
      <c r="K186" s="220" t="s">
        <v>1</v>
      </c>
      <c r="L186" s="44"/>
      <c r="M186" s="225" t="s">
        <v>1</v>
      </c>
      <c r="N186" s="226" t="s">
        <v>41</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234</v>
      </c>
      <c r="AT186" s="229" t="s">
        <v>161</v>
      </c>
      <c r="AU186" s="229" t="s">
        <v>172</v>
      </c>
      <c r="AY186" s="17" t="s">
        <v>159</v>
      </c>
      <c r="BE186" s="230">
        <f>IF(N186="základní",J186,0)</f>
        <v>0</v>
      </c>
      <c r="BF186" s="230">
        <f>IF(N186="snížená",J186,0)</f>
        <v>0</v>
      </c>
      <c r="BG186" s="230">
        <f>IF(N186="zákl. přenesená",J186,0)</f>
        <v>0</v>
      </c>
      <c r="BH186" s="230">
        <f>IF(N186="sníž. přenesená",J186,0)</f>
        <v>0</v>
      </c>
      <c r="BI186" s="230">
        <f>IF(N186="nulová",J186,0)</f>
        <v>0</v>
      </c>
      <c r="BJ186" s="17" t="s">
        <v>84</v>
      </c>
      <c r="BK186" s="230">
        <f>ROUND(I186*H186,2)</f>
        <v>0</v>
      </c>
      <c r="BL186" s="17" t="s">
        <v>234</v>
      </c>
      <c r="BM186" s="229" t="s">
        <v>1215</v>
      </c>
    </row>
    <row r="187" s="2" customFormat="1">
      <c r="A187" s="38"/>
      <c r="B187" s="39"/>
      <c r="C187" s="40"/>
      <c r="D187" s="233" t="s">
        <v>219</v>
      </c>
      <c r="E187" s="40"/>
      <c r="F187" s="254" t="s">
        <v>1209</v>
      </c>
      <c r="G187" s="40"/>
      <c r="H187" s="40"/>
      <c r="I187" s="255"/>
      <c r="J187" s="40"/>
      <c r="K187" s="40"/>
      <c r="L187" s="44"/>
      <c r="M187" s="256"/>
      <c r="N187" s="257"/>
      <c r="O187" s="91"/>
      <c r="P187" s="91"/>
      <c r="Q187" s="91"/>
      <c r="R187" s="91"/>
      <c r="S187" s="91"/>
      <c r="T187" s="92"/>
      <c r="U187" s="38"/>
      <c r="V187" s="38"/>
      <c r="W187" s="38"/>
      <c r="X187" s="38"/>
      <c r="Y187" s="38"/>
      <c r="Z187" s="38"/>
      <c r="AA187" s="38"/>
      <c r="AB187" s="38"/>
      <c r="AC187" s="38"/>
      <c r="AD187" s="38"/>
      <c r="AE187" s="38"/>
      <c r="AT187" s="17" t="s">
        <v>219</v>
      </c>
      <c r="AU187" s="17" t="s">
        <v>172</v>
      </c>
    </row>
    <row r="188" s="2" customFormat="1" ht="24.15" customHeight="1">
      <c r="A188" s="38"/>
      <c r="B188" s="39"/>
      <c r="C188" s="218" t="s">
        <v>376</v>
      </c>
      <c r="D188" s="218" t="s">
        <v>161</v>
      </c>
      <c r="E188" s="219" t="s">
        <v>1216</v>
      </c>
      <c r="F188" s="220" t="s">
        <v>1205</v>
      </c>
      <c r="G188" s="221" t="s">
        <v>891</v>
      </c>
      <c r="H188" s="222">
        <v>1</v>
      </c>
      <c r="I188" s="223"/>
      <c r="J188" s="224">
        <f>ROUND(I188*H188,2)</f>
        <v>0</v>
      </c>
      <c r="K188" s="220" t="s">
        <v>1</v>
      </c>
      <c r="L188" s="44"/>
      <c r="M188" s="225" t="s">
        <v>1</v>
      </c>
      <c r="N188" s="226" t="s">
        <v>41</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234</v>
      </c>
      <c r="AT188" s="229" t="s">
        <v>161</v>
      </c>
      <c r="AU188" s="229" t="s">
        <v>172</v>
      </c>
      <c r="AY188" s="17" t="s">
        <v>159</v>
      </c>
      <c r="BE188" s="230">
        <f>IF(N188="základní",J188,0)</f>
        <v>0</v>
      </c>
      <c r="BF188" s="230">
        <f>IF(N188="snížená",J188,0)</f>
        <v>0</v>
      </c>
      <c r="BG188" s="230">
        <f>IF(N188="zákl. přenesená",J188,0)</f>
        <v>0</v>
      </c>
      <c r="BH188" s="230">
        <f>IF(N188="sníž. přenesená",J188,0)</f>
        <v>0</v>
      </c>
      <c r="BI188" s="230">
        <f>IF(N188="nulová",J188,0)</f>
        <v>0</v>
      </c>
      <c r="BJ188" s="17" t="s">
        <v>84</v>
      </c>
      <c r="BK188" s="230">
        <f>ROUND(I188*H188,2)</f>
        <v>0</v>
      </c>
      <c r="BL188" s="17" t="s">
        <v>234</v>
      </c>
      <c r="BM188" s="229" t="s">
        <v>1217</v>
      </c>
    </row>
    <row r="189" s="2" customFormat="1">
      <c r="A189" s="38"/>
      <c r="B189" s="39"/>
      <c r="C189" s="40"/>
      <c r="D189" s="233" t="s">
        <v>219</v>
      </c>
      <c r="E189" s="40"/>
      <c r="F189" s="254" t="s">
        <v>1209</v>
      </c>
      <c r="G189" s="40"/>
      <c r="H189" s="40"/>
      <c r="I189" s="255"/>
      <c r="J189" s="40"/>
      <c r="K189" s="40"/>
      <c r="L189" s="44"/>
      <c r="M189" s="256"/>
      <c r="N189" s="257"/>
      <c r="O189" s="91"/>
      <c r="P189" s="91"/>
      <c r="Q189" s="91"/>
      <c r="R189" s="91"/>
      <c r="S189" s="91"/>
      <c r="T189" s="92"/>
      <c r="U189" s="38"/>
      <c r="V189" s="38"/>
      <c r="W189" s="38"/>
      <c r="X189" s="38"/>
      <c r="Y189" s="38"/>
      <c r="Z189" s="38"/>
      <c r="AA189" s="38"/>
      <c r="AB189" s="38"/>
      <c r="AC189" s="38"/>
      <c r="AD189" s="38"/>
      <c r="AE189" s="38"/>
      <c r="AT189" s="17" t="s">
        <v>219</v>
      </c>
      <c r="AU189" s="17" t="s">
        <v>172</v>
      </c>
    </row>
    <row r="190" s="12" customFormat="1" ht="20.88" customHeight="1">
      <c r="A190" s="12"/>
      <c r="B190" s="202"/>
      <c r="C190" s="203"/>
      <c r="D190" s="204" t="s">
        <v>75</v>
      </c>
      <c r="E190" s="216" t="s">
        <v>1013</v>
      </c>
      <c r="F190" s="216" t="s">
        <v>1218</v>
      </c>
      <c r="G190" s="203"/>
      <c r="H190" s="203"/>
      <c r="I190" s="206"/>
      <c r="J190" s="217">
        <f>BK190</f>
        <v>0</v>
      </c>
      <c r="K190" s="203"/>
      <c r="L190" s="208"/>
      <c r="M190" s="209"/>
      <c r="N190" s="210"/>
      <c r="O190" s="210"/>
      <c r="P190" s="211">
        <f>SUM(P191:P220)</f>
        <v>0</v>
      </c>
      <c r="Q190" s="210"/>
      <c r="R190" s="211">
        <f>SUM(R191:R220)</f>
        <v>0</v>
      </c>
      <c r="S190" s="210"/>
      <c r="T190" s="212">
        <f>SUM(T191:T220)</f>
        <v>0</v>
      </c>
      <c r="U190" s="12"/>
      <c r="V190" s="12"/>
      <c r="W190" s="12"/>
      <c r="X190" s="12"/>
      <c r="Y190" s="12"/>
      <c r="Z190" s="12"/>
      <c r="AA190" s="12"/>
      <c r="AB190" s="12"/>
      <c r="AC190" s="12"/>
      <c r="AD190" s="12"/>
      <c r="AE190" s="12"/>
      <c r="AR190" s="213" t="s">
        <v>84</v>
      </c>
      <c r="AT190" s="214" t="s">
        <v>75</v>
      </c>
      <c r="AU190" s="214" t="s">
        <v>86</v>
      </c>
      <c r="AY190" s="213" t="s">
        <v>159</v>
      </c>
      <c r="BK190" s="215">
        <f>SUM(BK191:BK220)</f>
        <v>0</v>
      </c>
    </row>
    <row r="191" s="2" customFormat="1" ht="16.5" customHeight="1">
      <c r="A191" s="38"/>
      <c r="B191" s="39"/>
      <c r="C191" s="218" t="s">
        <v>380</v>
      </c>
      <c r="D191" s="218" t="s">
        <v>161</v>
      </c>
      <c r="E191" s="219" t="s">
        <v>1219</v>
      </c>
      <c r="F191" s="220" t="s">
        <v>1220</v>
      </c>
      <c r="G191" s="221" t="s">
        <v>891</v>
      </c>
      <c r="H191" s="222">
        <v>6</v>
      </c>
      <c r="I191" s="223"/>
      <c r="J191" s="224">
        <f>ROUND(I191*H191,2)</f>
        <v>0</v>
      </c>
      <c r="K191" s="220" t="s">
        <v>1</v>
      </c>
      <c r="L191" s="44"/>
      <c r="M191" s="225" t="s">
        <v>1</v>
      </c>
      <c r="N191" s="226" t="s">
        <v>41</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234</v>
      </c>
      <c r="AT191" s="229" t="s">
        <v>161</v>
      </c>
      <c r="AU191" s="229" t="s">
        <v>172</v>
      </c>
      <c r="AY191" s="17" t="s">
        <v>159</v>
      </c>
      <c r="BE191" s="230">
        <f>IF(N191="základní",J191,0)</f>
        <v>0</v>
      </c>
      <c r="BF191" s="230">
        <f>IF(N191="snížená",J191,0)</f>
        <v>0</v>
      </c>
      <c r="BG191" s="230">
        <f>IF(N191="zákl. přenesená",J191,0)</f>
        <v>0</v>
      </c>
      <c r="BH191" s="230">
        <f>IF(N191="sníž. přenesená",J191,0)</f>
        <v>0</v>
      </c>
      <c r="BI191" s="230">
        <f>IF(N191="nulová",J191,0)</f>
        <v>0</v>
      </c>
      <c r="BJ191" s="17" t="s">
        <v>84</v>
      </c>
      <c r="BK191" s="230">
        <f>ROUND(I191*H191,2)</f>
        <v>0</v>
      </c>
      <c r="BL191" s="17" t="s">
        <v>234</v>
      </c>
      <c r="BM191" s="229" t="s">
        <v>483</v>
      </c>
    </row>
    <row r="192" s="2" customFormat="1">
      <c r="A192" s="38"/>
      <c r="B192" s="39"/>
      <c r="C192" s="40"/>
      <c r="D192" s="233" t="s">
        <v>219</v>
      </c>
      <c r="E192" s="40"/>
      <c r="F192" s="254" t="s">
        <v>1221</v>
      </c>
      <c r="G192" s="40"/>
      <c r="H192" s="40"/>
      <c r="I192" s="255"/>
      <c r="J192" s="40"/>
      <c r="K192" s="40"/>
      <c r="L192" s="44"/>
      <c r="M192" s="256"/>
      <c r="N192" s="257"/>
      <c r="O192" s="91"/>
      <c r="P192" s="91"/>
      <c r="Q192" s="91"/>
      <c r="R192" s="91"/>
      <c r="S192" s="91"/>
      <c r="T192" s="92"/>
      <c r="U192" s="38"/>
      <c r="V192" s="38"/>
      <c r="W192" s="38"/>
      <c r="X192" s="38"/>
      <c r="Y192" s="38"/>
      <c r="Z192" s="38"/>
      <c r="AA192" s="38"/>
      <c r="AB192" s="38"/>
      <c r="AC192" s="38"/>
      <c r="AD192" s="38"/>
      <c r="AE192" s="38"/>
      <c r="AT192" s="17" t="s">
        <v>219</v>
      </c>
      <c r="AU192" s="17" t="s">
        <v>172</v>
      </c>
    </row>
    <row r="193" s="2" customFormat="1" ht="16.5" customHeight="1">
      <c r="A193" s="38"/>
      <c r="B193" s="39"/>
      <c r="C193" s="218" t="s">
        <v>386</v>
      </c>
      <c r="D193" s="218" t="s">
        <v>161</v>
      </c>
      <c r="E193" s="219" t="s">
        <v>1222</v>
      </c>
      <c r="F193" s="220" t="s">
        <v>1223</v>
      </c>
      <c r="G193" s="221" t="s">
        <v>891</v>
      </c>
      <c r="H193" s="222">
        <v>1</v>
      </c>
      <c r="I193" s="223"/>
      <c r="J193" s="224">
        <f>ROUND(I193*H193,2)</f>
        <v>0</v>
      </c>
      <c r="K193" s="220" t="s">
        <v>1</v>
      </c>
      <c r="L193" s="44"/>
      <c r="M193" s="225" t="s">
        <v>1</v>
      </c>
      <c r="N193" s="226" t="s">
        <v>41</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234</v>
      </c>
      <c r="AT193" s="229" t="s">
        <v>161</v>
      </c>
      <c r="AU193" s="229" t="s">
        <v>172</v>
      </c>
      <c r="AY193" s="17" t="s">
        <v>159</v>
      </c>
      <c r="BE193" s="230">
        <f>IF(N193="základní",J193,0)</f>
        <v>0</v>
      </c>
      <c r="BF193" s="230">
        <f>IF(N193="snížená",J193,0)</f>
        <v>0</v>
      </c>
      <c r="BG193" s="230">
        <f>IF(N193="zákl. přenesená",J193,0)</f>
        <v>0</v>
      </c>
      <c r="BH193" s="230">
        <f>IF(N193="sníž. přenesená",J193,0)</f>
        <v>0</v>
      </c>
      <c r="BI193" s="230">
        <f>IF(N193="nulová",J193,0)</f>
        <v>0</v>
      </c>
      <c r="BJ193" s="17" t="s">
        <v>84</v>
      </c>
      <c r="BK193" s="230">
        <f>ROUND(I193*H193,2)</f>
        <v>0</v>
      </c>
      <c r="BL193" s="17" t="s">
        <v>234</v>
      </c>
      <c r="BM193" s="229" t="s">
        <v>492</v>
      </c>
    </row>
    <row r="194" s="2" customFormat="1">
      <c r="A194" s="38"/>
      <c r="B194" s="39"/>
      <c r="C194" s="40"/>
      <c r="D194" s="233" t="s">
        <v>219</v>
      </c>
      <c r="E194" s="40"/>
      <c r="F194" s="254" t="s">
        <v>1224</v>
      </c>
      <c r="G194" s="40"/>
      <c r="H194" s="40"/>
      <c r="I194" s="255"/>
      <c r="J194" s="40"/>
      <c r="K194" s="40"/>
      <c r="L194" s="44"/>
      <c r="M194" s="256"/>
      <c r="N194" s="257"/>
      <c r="O194" s="91"/>
      <c r="P194" s="91"/>
      <c r="Q194" s="91"/>
      <c r="R194" s="91"/>
      <c r="S194" s="91"/>
      <c r="T194" s="92"/>
      <c r="U194" s="38"/>
      <c r="V194" s="38"/>
      <c r="W194" s="38"/>
      <c r="X194" s="38"/>
      <c r="Y194" s="38"/>
      <c r="Z194" s="38"/>
      <c r="AA194" s="38"/>
      <c r="AB194" s="38"/>
      <c r="AC194" s="38"/>
      <c r="AD194" s="38"/>
      <c r="AE194" s="38"/>
      <c r="AT194" s="17" t="s">
        <v>219</v>
      </c>
      <c r="AU194" s="17" t="s">
        <v>172</v>
      </c>
    </row>
    <row r="195" s="2" customFormat="1" ht="16.5" customHeight="1">
      <c r="A195" s="38"/>
      <c r="B195" s="39"/>
      <c r="C195" s="218" t="s">
        <v>394</v>
      </c>
      <c r="D195" s="218" t="s">
        <v>161</v>
      </c>
      <c r="E195" s="219" t="s">
        <v>1225</v>
      </c>
      <c r="F195" s="220" t="s">
        <v>1226</v>
      </c>
      <c r="G195" s="221" t="s">
        <v>891</v>
      </c>
      <c r="H195" s="222">
        <v>1</v>
      </c>
      <c r="I195" s="223"/>
      <c r="J195" s="224">
        <f>ROUND(I195*H195,2)</f>
        <v>0</v>
      </c>
      <c r="K195" s="220" t="s">
        <v>1</v>
      </c>
      <c r="L195" s="44"/>
      <c r="M195" s="225" t="s">
        <v>1</v>
      </c>
      <c r="N195" s="226" t="s">
        <v>41</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234</v>
      </c>
      <c r="AT195" s="229" t="s">
        <v>161</v>
      </c>
      <c r="AU195" s="229" t="s">
        <v>172</v>
      </c>
      <c r="AY195" s="17" t="s">
        <v>159</v>
      </c>
      <c r="BE195" s="230">
        <f>IF(N195="základní",J195,0)</f>
        <v>0</v>
      </c>
      <c r="BF195" s="230">
        <f>IF(N195="snížená",J195,0)</f>
        <v>0</v>
      </c>
      <c r="BG195" s="230">
        <f>IF(N195="zákl. přenesená",J195,0)</f>
        <v>0</v>
      </c>
      <c r="BH195" s="230">
        <f>IF(N195="sníž. přenesená",J195,0)</f>
        <v>0</v>
      </c>
      <c r="BI195" s="230">
        <f>IF(N195="nulová",J195,0)</f>
        <v>0</v>
      </c>
      <c r="BJ195" s="17" t="s">
        <v>84</v>
      </c>
      <c r="BK195" s="230">
        <f>ROUND(I195*H195,2)</f>
        <v>0</v>
      </c>
      <c r="BL195" s="17" t="s">
        <v>234</v>
      </c>
      <c r="BM195" s="229" t="s">
        <v>500</v>
      </c>
    </row>
    <row r="196" s="2" customFormat="1">
      <c r="A196" s="38"/>
      <c r="B196" s="39"/>
      <c r="C196" s="40"/>
      <c r="D196" s="233" t="s">
        <v>219</v>
      </c>
      <c r="E196" s="40"/>
      <c r="F196" s="254" t="s">
        <v>1224</v>
      </c>
      <c r="G196" s="40"/>
      <c r="H196" s="40"/>
      <c r="I196" s="255"/>
      <c r="J196" s="40"/>
      <c r="K196" s="40"/>
      <c r="L196" s="44"/>
      <c r="M196" s="256"/>
      <c r="N196" s="257"/>
      <c r="O196" s="91"/>
      <c r="P196" s="91"/>
      <c r="Q196" s="91"/>
      <c r="R196" s="91"/>
      <c r="S196" s="91"/>
      <c r="T196" s="92"/>
      <c r="U196" s="38"/>
      <c r="V196" s="38"/>
      <c r="W196" s="38"/>
      <c r="X196" s="38"/>
      <c r="Y196" s="38"/>
      <c r="Z196" s="38"/>
      <c r="AA196" s="38"/>
      <c r="AB196" s="38"/>
      <c r="AC196" s="38"/>
      <c r="AD196" s="38"/>
      <c r="AE196" s="38"/>
      <c r="AT196" s="17" t="s">
        <v>219</v>
      </c>
      <c r="AU196" s="17" t="s">
        <v>172</v>
      </c>
    </row>
    <row r="197" s="2" customFormat="1" ht="16.5" customHeight="1">
      <c r="A197" s="38"/>
      <c r="B197" s="39"/>
      <c r="C197" s="218" t="s">
        <v>398</v>
      </c>
      <c r="D197" s="218" t="s">
        <v>161</v>
      </c>
      <c r="E197" s="219" t="s">
        <v>1227</v>
      </c>
      <c r="F197" s="220" t="s">
        <v>1228</v>
      </c>
      <c r="G197" s="221" t="s">
        <v>891</v>
      </c>
      <c r="H197" s="222">
        <v>1</v>
      </c>
      <c r="I197" s="223"/>
      <c r="J197" s="224">
        <f>ROUND(I197*H197,2)</f>
        <v>0</v>
      </c>
      <c r="K197" s="220" t="s">
        <v>1</v>
      </c>
      <c r="L197" s="44"/>
      <c r="M197" s="225" t="s">
        <v>1</v>
      </c>
      <c r="N197" s="226" t="s">
        <v>41</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234</v>
      </c>
      <c r="AT197" s="229" t="s">
        <v>161</v>
      </c>
      <c r="AU197" s="229" t="s">
        <v>172</v>
      </c>
      <c r="AY197" s="17" t="s">
        <v>159</v>
      </c>
      <c r="BE197" s="230">
        <f>IF(N197="základní",J197,0)</f>
        <v>0</v>
      </c>
      <c r="BF197" s="230">
        <f>IF(N197="snížená",J197,0)</f>
        <v>0</v>
      </c>
      <c r="BG197" s="230">
        <f>IF(N197="zákl. přenesená",J197,0)</f>
        <v>0</v>
      </c>
      <c r="BH197" s="230">
        <f>IF(N197="sníž. přenesená",J197,0)</f>
        <v>0</v>
      </c>
      <c r="BI197" s="230">
        <f>IF(N197="nulová",J197,0)</f>
        <v>0</v>
      </c>
      <c r="BJ197" s="17" t="s">
        <v>84</v>
      </c>
      <c r="BK197" s="230">
        <f>ROUND(I197*H197,2)</f>
        <v>0</v>
      </c>
      <c r="BL197" s="17" t="s">
        <v>234</v>
      </c>
      <c r="BM197" s="229" t="s">
        <v>508</v>
      </c>
    </row>
    <row r="198" s="2" customFormat="1">
      <c r="A198" s="38"/>
      <c r="B198" s="39"/>
      <c r="C198" s="40"/>
      <c r="D198" s="233" t="s">
        <v>219</v>
      </c>
      <c r="E198" s="40"/>
      <c r="F198" s="254" t="s">
        <v>1229</v>
      </c>
      <c r="G198" s="40"/>
      <c r="H198" s="40"/>
      <c r="I198" s="255"/>
      <c r="J198" s="40"/>
      <c r="K198" s="40"/>
      <c r="L198" s="44"/>
      <c r="M198" s="256"/>
      <c r="N198" s="257"/>
      <c r="O198" s="91"/>
      <c r="P198" s="91"/>
      <c r="Q198" s="91"/>
      <c r="R198" s="91"/>
      <c r="S198" s="91"/>
      <c r="T198" s="92"/>
      <c r="U198" s="38"/>
      <c r="V198" s="38"/>
      <c r="W198" s="38"/>
      <c r="X198" s="38"/>
      <c r="Y198" s="38"/>
      <c r="Z198" s="38"/>
      <c r="AA198" s="38"/>
      <c r="AB198" s="38"/>
      <c r="AC198" s="38"/>
      <c r="AD198" s="38"/>
      <c r="AE198" s="38"/>
      <c r="AT198" s="17" t="s">
        <v>219</v>
      </c>
      <c r="AU198" s="17" t="s">
        <v>172</v>
      </c>
    </row>
    <row r="199" s="2" customFormat="1" ht="16.5" customHeight="1">
      <c r="A199" s="38"/>
      <c r="B199" s="39"/>
      <c r="C199" s="218" t="s">
        <v>404</v>
      </c>
      <c r="D199" s="218" t="s">
        <v>161</v>
      </c>
      <c r="E199" s="219" t="s">
        <v>1230</v>
      </c>
      <c r="F199" s="220" t="s">
        <v>1231</v>
      </c>
      <c r="G199" s="221" t="s">
        <v>891</v>
      </c>
      <c r="H199" s="222">
        <v>1</v>
      </c>
      <c r="I199" s="223"/>
      <c r="J199" s="224">
        <f>ROUND(I199*H199,2)</f>
        <v>0</v>
      </c>
      <c r="K199" s="220" t="s">
        <v>1</v>
      </c>
      <c r="L199" s="44"/>
      <c r="M199" s="225" t="s">
        <v>1</v>
      </c>
      <c r="N199" s="226" t="s">
        <v>41</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234</v>
      </c>
      <c r="AT199" s="229" t="s">
        <v>161</v>
      </c>
      <c r="AU199" s="229" t="s">
        <v>172</v>
      </c>
      <c r="AY199" s="17" t="s">
        <v>159</v>
      </c>
      <c r="BE199" s="230">
        <f>IF(N199="základní",J199,0)</f>
        <v>0</v>
      </c>
      <c r="BF199" s="230">
        <f>IF(N199="snížená",J199,0)</f>
        <v>0</v>
      </c>
      <c r="BG199" s="230">
        <f>IF(N199="zákl. přenesená",J199,0)</f>
        <v>0</v>
      </c>
      <c r="BH199" s="230">
        <f>IF(N199="sníž. přenesená",J199,0)</f>
        <v>0</v>
      </c>
      <c r="BI199" s="230">
        <f>IF(N199="nulová",J199,0)</f>
        <v>0</v>
      </c>
      <c r="BJ199" s="17" t="s">
        <v>84</v>
      </c>
      <c r="BK199" s="230">
        <f>ROUND(I199*H199,2)</f>
        <v>0</v>
      </c>
      <c r="BL199" s="17" t="s">
        <v>234</v>
      </c>
      <c r="BM199" s="229" t="s">
        <v>516</v>
      </c>
    </row>
    <row r="200" s="2" customFormat="1">
      <c r="A200" s="38"/>
      <c r="B200" s="39"/>
      <c r="C200" s="40"/>
      <c r="D200" s="233" t="s">
        <v>219</v>
      </c>
      <c r="E200" s="40"/>
      <c r="F200" s="254" t="s">
        <v>1229</v>
      </c>
      <c r="G200" s="40"/>
      <c r="H200" s="40"/>
      <c r="I200" s="255"/>
      <c r="J200" s="40"/>
      <c r="K200" s="40"/>
      <c r="L200" s="44"/>
      <c r="M200" s="256"/>
      <c r="N200" s="257"/>
      <c r="O200" s="91"/>
      <c r="P200" s="91"/>
      <c r="Q200" s="91"/>
      <c r="R200" s="91"/>
      <c r="S200" s="91"/>
      <c r="T200" s="92"/>
      <c r="U200" s="38"/>
      <c r="V200" s="38"/>
      <c r="W200" s="38"/>
      <c r="X200" s="38"/>
      <c r="Y200" s="38"/>
      <c r="Z200" s="38"/>
      <c r="AA200" s="38"/>
      <c r="AB200" s="38"/>
      <c r="AC200" s="38"/>
      <c r="AD200" s="38"/>
      <c r="AE200" s="38"/>
      <c r="AT200" s="17" t="s">
        <v>219</v>
      </c>
      <c r="AU200" s="17" t="s">
        <v>172</v>
      </c>
    </row>
    <row r="201" s="2" customFormat="1" ht="16.5" customHeight="1">
      <c r="A201" s="38"/>
      <c r="B201" s="39"/>
      <c r="C201" s="218" t="s">
        <v>408</v>
      </c>
      <c r="D201" s="218" t="s">
        <v>161</v>
      </c>
      <c r="E201" s="219" t="s">
        <v>1232</v>
      </c>
      <c r="F201" s="220" t="s">
        <v>1233</v>
      </c>
      <c r="G201" s="221" t="s">
        <v>891</v>
      </c>
      <c r="H201" s="222">
        <v>4</v>
      </c>
      <c r="I201" s="223"/>
      <c r="J201" s="224">
        <f>ROUND(I201*H201,2)</f>
        <v>0</v>
      </c>
      <c r="K201" s="220" t="s">
        <v>1</v>
      </c>
      <c r="L201" s="44"/>
      <c r="M201" s="225" t="s">
        <v>1</v>
      </c>
      <c r="N201" s="226" t="s">
        <v>41</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234</v>
      </c>
      <c r="AT201" s="229" t="s">
        <v>161</v>
      </c>
      <c r="AU201" s="229" t="s">
        <v>172</v>
      </c>
      <c r="AY201" s="17" t="s">
        <v>159</v>
      </c>
      <c r="BE201" s="230">
        <f>IF(N201="základní",J201,0)</f>
        <v>0</v>
      </c>
      <c r="BF201" s="230">
        <f>IF(N201="snížená",J201,0)</f>
        <v>0</v>
      </c>
      <c r="BG201" s="230">
        <f>IF(N201="zákl. přenesená",J201,0)</f>
        <v>0</v>
      </c>
      <c r="BH201" s="230">
        <f>IF(N201="sníž. přenesená",J201,0)</f>
        <v>0</v>
      </c>
      <c r="BI201" s="230">
        <f>IF(N201="nulová",J201,0)</f>
        <v>0</v>
      </c>
      <c r="BJ201" s="17" t="s">
        <v>84</v>
      </c>
      <c r="BK201" s="230">
        <f>ROUND(I201*H201,2)</f>
        <v>0</v>
      </c>
      <c r="BL201" s="17" t="s">
        <v>234</v>
      </c>
      <c r="BM201" s="229" t="s">
        <v>524</v>
      </c>
    </row>
    <row r="202" s="2" customFormat="1">
      <c r="A202" s="38"/>
      <c r="B202" s="39"/>
      <c r="C202" s="40"/>
      <c r="D202" s="233" t="s">
        <v>219</v>
      </c>
      <c r="E202" s="40"/>
      <c r="F202" s="254" t="s">
        <v>1229</v>
      </c>
      <c r="G202" s="40"/>
      <c r="H202" s="40"/>
      <c r="I202" s="255"/>
      <c r="J202" s="40"/>
      <c r="K202" s="40"/>
      <c r="L202" s="44"/>
      <c r="M202" s="256"/>
      <c r="N202" s="257"/>
      <c r="O202" s="91"/>
      <c r="P202" s="91"/>
      <c r="Q202" s="91"/>
      <c r="R202" s="91"/>
      <c r="S202" s="91"/>
      <c r="T202" s="92"/>
      <c r="U202" s="38"/>
      <c r="V202" s="38"/>
      <c r="W202" s="38"/>
      <c r="X202" s="38"/>
      <c r="Y202" s="38"/>
      <c r="Z202" s="38"/>
      <c r="AA202" s="38"/>
      <c r="AB202" s="38"/>
      <c r="AC202" s="38"/>
      <c r="AD202" s="38"/>
      <c r="AE202" s="38"/>
      <c r="AT202" s="17" t="s">
        <v>219</v>
      </c>
      <c r="AU202" s="17" t="s">
        <v>172</v>
      </c>
    </row>
    <row r="203" s="2" customFormat="1" ht="16.5" customHeight="1">
      <c r="A203" s="38"/>
      <c r="B203" s="39"/>
      <c r="C203" s="218" t="s">
        <v>413</v>
      </c>
      <c r="D203" s="218" t="s">
        <v>161</v>
      </c>
      <c r="E203" s="219" t="s">
        <v>1234</v>
      </c>
      <c r="F203" s="220" t="s">
        <v>1235</v>
      </c>
      <c r="G203" s="221" t="s">
        <v>891</v>
      </c>
      <c r="H203" s="222">
        <v>1</v>
      </c>
      <c r="I203" s="223"/>
      <c r="J203" s="224">
        <f>ROUND(I203*H203,2)</f>
        <v>0</v>
      </c>
      <c r="K203" s="220" t="s">
        <v>1</v>
      </c>
      <c r="L203" s="44"/>
      <c r="M203" s="225" t="s">
        <v>1</v>
      </c>
      <c r="N203" s="226" t="s">
        <v>41</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234</v>
      </c>
      <c r="AT203" s="229" t="s">
        <v>161</v>
      </c>
      <c r="AU203" s="229" t="s">
        <v>172</v>
      </c>
      <c r="AY203" s="17" t="s">
        <v>159</v>
      </c>
      <c r="BE203" s="230">
        <f>IF(N203="základní",J203,0)</f>
        <v>0</v>
      </c>
      <c r="BF203" s="230">
        <f>IF(N203="snížená",J203,0)</f>
        <v>0</v>
      </c>
      <c r="BG203" s="230">
        <f>IF(N203="zákl. přenesená",J203,0)</f>
        <v>0</v>
      </c>
      <c r="BH203" s="230">
        <f>IF(N203="sníž. přenesená",J203,0)</f>
        <v>0</v>
      </c>
      <c r="BI203" s="230">
        <f>IF(N203="nulová",J203,0)</f>
        <v>0</v>
      </c>
      <c r="BJ203" s="17" t="s">
        <v>84</v>
      </c>
      <c r="BK203" s="230">
        <f>ROUND(I203*H203,2)</f>
        <v>0</v>
      </c>
      <c r="BL203" s="17" t="s">
        <v>234</v>
      </c>
      <c r="BM203" s="229" t="s">
        <v>532</v>
      </c>
    </row>
    <row r="204" s="2" customFormat="1">
      <c r="A204" s="38"/>
      <c r="B204" s="39"/>
      <c r="C204" s="40"/>
      <c r="D204" s="233" t="s">
        <v>219</v>
      </c>
      <c r="E204" s="40"/>
      <c r="F204" s="254" t="s">
        <v>1229</v>
      </c>
      <c r="G204" s="40"/>
      <c r="H204" s="40"/>
      <c r="I204" s="255"/>
      <c r="J204" s="40"/>
      <c r="K204" s="40"/>
      <c r="L204" s="44"/>
      <c r="M204" s="256"/>
      <c r="N204" s="257"/>
      <c r="O204" s="91"/>
      <c r="P204" s="91"/>
      <c r="Q204" s="91"/>
      <c r="R204" s="91"/>
      <c r="S204" s="91"/>
      <c r="T204" s="92"/>
      <c r="U204" s="38"/>
      <c r="V204" s="38"/>
      <c r="W204" s="38"/>
      <c r="X204" s="38"/>
      <c r="Y204" s="38"/>
      <c r="Z204" s="38"/>
      <c r="AA204" s="38"/>
      <c r="AB204" s="38"/>
      <c r="AC204" s="38"/>
      <c r="AD204" s="38"/>
      <c r="AE204" s="38"/>
      <c r="AT204" s="17" t="s">
        <v>219</v>
      </c>
      <c r="AU204" s="17" t="s">
        <v>172</v>
      </c>
    </row>
    <row r="205" s="2" customFormat="1" ht="16.5" customHeight="1">
      <c r="A205" s="38"/>
      <c r="B205" s="39"/>
      <c r="C205" s="218" t="s">
        <v>418</v>
      </c>
      <c r="D205" s="218" t="s">
        <v>161</v>
      </c>
      <c r="E205" s="219" t="s">
        <v>1236</v>
      </c>
      <c r="F205" s="220" t="s">
        <v>1237</v>
      </c>
      <c r="G205" s="221" t="s">
        <v>891</v>
      </c>
      <c r="H205" s="222">
        <v>1</v>
      </c>
      <c r="I205" s="223"/>
      <c r="J205" s="224">
        <f>ROUND(I205*H205,2)</f>
        <v>0</v>
      </c>
      <c r="K205" s="220" t="s">
        <v>1</v>
      </c>
      <c r="L205" s="44"/>
      <c r="M205" s="225" t="s">
        <v>1</v>
      </c>
      <c r="N205" s="226" t="s">
        <v>41</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234</v>
      </c>
      <c r="AT205" s="229" t="s">
        <v>161</v>
      </c>
      <c r="AU205" s="229" t="s">
        <v>172</v>
      </c>
      <c r="AY205" s="17" t="s">
        <v>159</v>
      </c>
      <c r="BE205" s="230">
        <f>IF(N205="základní",J205,0)</f>
        <v>0</v>
      </c>
      <c r="BF205" s="230">
        <f>IF(N205="snížená",J205,0)</f>
        <v>0</v>
      </c>
      <c r="BG205" s="230">
        <f>IF(N205="zákl. přenesená",J205,0)</f>
        <v>0</v>
      </c>
      <c r="BH205" s="230">
        <f>IF(N205="sníž. přenesená",J205,0)</f>
        <v>0</v>
      </c>
      <c r="BI205" s="230">
        <f>IF(N205="nulová",J205,0)</f>
        <v>0</v>
      </c>
      <c r="BJ205" s="17" t="s">
        <v>84</v>
      </c>
      <c r="BK205" s="230">
        <f>ROUND(I205*H205,2)</f>
        <v>0</v>
      </c>
      <c r="BL205" s="17" t="s">
        <v>234</v>
      </c>
      <c r="BM205" s="229" t="s">
        <v>540</v>
      </c>
    </row>
    <row r="206" s="2" customFormat="1">
      <c r="A206" s="38"/>
      <c r="B206" s="39"/>
      <c r="C206" s="40"/>
      <c r="D206" s="233" t="s">
        <v>219</v>
      </c>
      <c r="E206" s="40"/>
      <c r="F206" s="254" t="s">
        <v>1229</v>
      </c>
      <c r="G206" s="40"/>
      <c r="H206" s="40"/>
      <c r="I206" s="255"/>
      <c r="J206" s="40"/>
      <c r="K206" s="40"/>
      <c r="L206" s="44"/>
      <c r="M206" s="256"/>
      <c r="N206" s="257"/>
      <c r="O206" s="91"/>
      <c r="P206" s="91"/>
      <c r="Q206" s="91"/>
      <c r="R206" s="91"/>
      <c r="S206" s="91"/>
      <c r="T206" s="92"/>
      <c r="U206" s="38"/>
      <c r="V206" s="38"/>
      <c r="W206" s="38"/>
      <c r="X206" s="38"/>
      <c r="Y206" s="38"/>
      <c r="Z206" s="38"/>
      <c r="AA206" s="38"/>
      <c r="AB206" s="38"/>
      <c r="AC206" s="38"/>
      <c r="AD206" s="38"/>
      <c r="AE206" s="38"/>
      <c r="AT206" s="17" t="s">
        <v>219</v>
      </c>
      <c r="AU206" s="17" t="s">
        <v>172</v>
      </c>
    </row>
    <row r="207" s="2" customFormat="1" ht="16.5" customHeight="1">
      <c r="A207" s="38"/>
      <c r="B207" s="39"/>
      <c r="C207" s="218" t="s">
        <v>424</v>
      </c>
      <c r="D207" s="218" t="s">
        <v>161</v>
      </c>
      <c r="E207" s="219" t="s">
        <v>1238</v>
      </c>
      <c r="F207" s="220" t="s">
        <v>1239</v>
      </c>
      <c r="G207" s="221" t="s">
        <v>891</v>
      </c>
      <c r="H207" s="222">
        <v>2</v>
      </c>
      <c r="I207" s="223"/>
      <c r="J207" s="224">
        <f>ROUND(I207*H207,2)</f>
        <v>0</v>
      </c>
      <c r="K207" s="220" t="s">
        <v>1</v>
      </c>
      <c r="L207" s="44"/>
      <c r="M207" s="225" t="s">
        <v>1</v>
      </c>
      <c r="N207" s="226" t="s">
        <v>41</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234</v>
      </c>
      <c r="AT207" s="229" t="s">
        <v>161</v>
      </c>
      <c r="AU207" s="229" t="s">
        <v>172</v>
      </c>
      <c r="AY207" s="17" t="s">
        <v>159</v>
      </c>
      <c r="BE207" s="230">
        <f>IF(N207="základní",J207,0)</f>
        <v>0</v>
      </c>
      <c r="BF207" s="230">
        <f>IF(N207="snížená",J207,0)</f>
        <v>0</v>
      </c>
      <c r="BG207" s="230">
        <f>IF(N207="zákl. přenesená",J207,0)</f>
        <v>0</v>
      </c>
      <c r="BH207" s="230">
        <f>IF(N207="sníž. přenesená",J207,0)</f>
        <v>0</v>
      </c>
      <c r="BI207" s="230">
        <f>IF(N207="nulová",J207,0)</f>
        <v>0</v>
      </c>
      <c r="BJ207" s="17" t="s">
        <v>84</v>
      </c>
      <c r="BK207" s="230">
        <f>ROUND(I207*H207,2)</f>
        <v>0</v>
      </c>
      <c r="BL207" s="17" t="s">
        <v>234</v>
      </c>
      <c r="BM207" s="229" t="s">
        <v>548</v>
      </c>
    </row>
    <row r="208" s="2" customFormat="1">
      <c r="A208" s="38"/>
      <c r="B208" s="39"/>
      <c r="C208" s="40"/>
      <c r="D208" s="233" t="s">
        <v>219</v>
      </c>
      <c r="E208" s="40"/>
      <c r="F208" s="254" t="s">
        <v>1229</v>
      </c>
      <c r="G208" s="40"/>
      <c r="H208" s="40"/>
      <c r="I208" s="255"/>
      <c r="J208" s="40"/>
      <c r="K208" s="40"/>
      <c r="L208" s="44"/>
      <c r="M208" s="256"/>
      <c r="N208" s="257"/>
      <c r="O208" s="91"/>
      <c r="P208" s="91"/>
      <c r="Q208" s="91"/>
      <c r="R208" s="91"/>
      <c r="S208" s="91"/>
      <c r="T208" s="92"/>
      <c r="U208" s="38"/>
      <c r="V208" s="38"/>
      <c r="W208" s="38"/>
      <c r="X208" s="38"/>
      <c r="Y208" s="38"/>
      <c r="Z208" s="38"/>
      <c r="AA208" s="38"/>
      <c r="AB208" s="38"/>
      <c r="AC208" s="38"/>
      <c r="AD208" s="38"/>
      <c r="AE208" s="38"/>
      <c r="AT208" s="17" t="s">
        <v>219</v>
      </c>
      <c r="AU208" s="17" t="s">
        <v>172</v>
      </c>
    </row>
    <row r="209" s="2" customFormat="1" ht="16.5" customHeight="1">
      <c r="A209" s="38"/>
      <c r="B209" s="39"/>
      <c r="C209" s="218" t="s">
        <v>428</v>
      </c>
      <c r="D209" s="218" t="s">
        <v>161</v>
      </c>
      <c r="E209" s="219" t="s">
        <v>1240</v>
      </c>
      <c r="F209" s="220" t="s">
        <v>1235</v>
      </c>
      <c r="G209" s="221" t="s">
        <v>891</v>
      </c>
      <c r="H209" s="222">
        <v>1</v>
      </c>
      <c r="I209" s="223"/>
      <c r="J209" s="224">
        <f>ROUND(I209*H209,2)</f>
        <v>0</v>
      </c>
      <c r="K209" s="220" t="s">
        <v>1</v>
      </c>
      <c r="L209" s="44"/>
      <c r="M209" s="225" t="s">
        <v>1</v>
      </c>
      <c r="N209" s="226" t="s">
        <v>41</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234</v>
      </c>
      <c r="AT209" s="229" t="s">
        <v>161</v>
      </c>
      <c r="AU209" s="229" t="s">
        <v>172</v>
      </c>
      <c r="AY209" s="17" t="s">
        <v>159</v>
      </c>
      <c r="BE209" s="230">
        <f>IF(N209="základní",J209,0)</f>
        <v>0</v>
      </c>
      <c r="BF209" s="230">
        <f>IF(N209="snížená",J209,0)</f>
        <v>0</v>
      </c>
      <c r="BG209" s="230">
        <f>IF(N209="zákl. přenesená",J209,0)</f>
        <v>0</v>
      </c>
      <c r="BH209" s="230">
        <f>IF(N209="sníž. přenesená",J209,0)</f>
        <v>0</v>
      </c>
      <c r="BI209" s="230">
        <f>IF(N209="nulová",J209,0)</f>
        <v>0</v>
      </c>
      <c r="BJ209" s="17" t="s">
        <v>84</v>
      </c>
      <c r="BK209" s="230">
        <f>ROUND(I209*H209,2)</f>
        <v>0</v>
      </c>
      <c r="BL209" s="17" t="s">
        <v>234</v>
      </c>
      <c r="BM209" s="229" t="s">
        <v>1241</v>
      </c>
    </row>
    <row r="210" s="2" customFormat="1">
      <c r="A210" s="38"/>
      <c r="B210" s="39"/>
      <c r="C210" s="40"/>
      <c r="D210" s="233" t="s">
        <v>219</v>
      </c>
      <c r="E210" s="40"/>
      <c r="F210" s="254" t="s">
        <v>1242</v>
      </c>
      <c r="G210" s="40"/>
      <c r="H210" s="40"/>
      <c r="I210" s="255"/>
      <c r="J210" s="40"/>
      <c r="K210" s="40"/>
      <c r="L210" s="44"/>
      <c r="M210" s="256"/>
      <c r="N210" s="257"/>
      <c r="O210" s="91"/>
      <c r="P210" s="91"/>
      <c r="Q210" s="91"/>
      <c r="R210" s="91"/>
      <c r="S210" s="91"/>
      <c r="T210" s="92"/>
      <c r="U210" s="38"/>
      <c r="V210" s="38"/>
      <c r="W210" s="38"/>
      <c r="X210" s="38"/>
      <c r="Y210" s="38"/>
      <c r="Z210" s="38"/>
      <c r="AA210" s="38"/>
      <c r="AB210" s="38"/>
      <c r="AC210" s="38"/>
      <c r="AD210" s="38"/>
      <c r="AE210" s="38"/>
      <c r="AT210" s="17" t="s">
        <v>219</v>
      </c>
      <c r="AU210" s="17" t="s">
        <v>172</v>
      </c>
    </row>
    <row r="211" s="2" customFormat="1" ht="16.5" customHeight="1">
      <c r="A211" s="38"/>
      <c r="B211" s="39"/>
      <c r="C211" s="218" t="s">
        <v>435</v>
      </c>
      <c r="D211" s="218" t="s">
        <v>161</v>
      </c>
      <c r="E211" s="219" t="s">
        <v>1243</v>
      </c>
      <c r="F211" s="220" t="s">
        <v>1237</v>
      </c>
      <c r="G211" s="221" t="s">
        <v>891</v>
      </c>
      <c r="H211" s="222">
        <v>1</v>
      </c>
      <c r="I211" s="223"/>
      <c r="J211" s="224">
        <f>ROUND(I211*H211,2)</f>
        <v>0</v>
      </c>
      <c r="K211" s="220" t="s">
        <v>1</v>
      </c>
      <c r="L211" s="44"/>
      <c r="M211" s="225" t="s">
        <v>1</v>
      </c>
      <c r="N211" s="226" t="s">
        <v>41</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234</v>
      </c>
      <c r="AT211" s="229" t="s">
        <v>161</v>
      </c>
      <c r="AU211" s="229" t="s">
        <v>172</v>
      </c>
      <c r="AY211" s="17" t="s">
        <v>159</v>
      </c>
      <c r="BE211" s="230">
        <f>IF(N211="základní",J211,0)</f>
        <v>0</v>
      </c>
      <c r="BF211" s="230">
        <f>IF(N211="snížená",J211,0)</f>
        <v>0</v>
      </c>
      <c r="BG211" s="230">
        <f>IF(N211="zákl. přenesená",J211,0)</f>
        <v>0</v>
      </c>
      <c r="BH211" s="230">
        <f>IF(N211="sníž. přenesená",J211,0)</f>
        <v>0</v>
      </c>
      <c r="BI211" s="230">
        <f>IF(N211="nulová",J211,0)</f>
        <v>0</v>
      </c>
      <c r="BJ211" s="17" t="s">
        <v>84</v>
      </c>
      <c r="BK211" s="230">
        <f>ROUND(I211*H211,2)</f>
        <v>0</v>
      </c>
      <c r="BL211" s="17" t="s">
        <v>234</v>
      </c>
      <c r="BM211" s="229" t="s">
        <v>1244</v>
      </c>
    </row>
    <row r="212" s="2" customFormat="1">
      <c r="A212" s="38"/>
      <c r="B212" s="39"/>
      <c r="C212" s="40"/>
      <c r="D212" s="233" t="s">
        <v>219</v>
      </c>
      <c r="E212" s="40"/>
      <c r="F212" s="254" t="s">
        <v>1242</v>
      </c>
      <c r="G212" s="40"/>
      <c r="H212" s="40"/>
      <c r="I212" s="255"/>
      <c r="J212" s="40"/>
      <c r="K212" s="40"/>
      <c r="L212" s="44"/>
      <c r="M212" s="256"/>
      <c r="N212" s="257"/>
      <c r="O212" s="91"/>
      <c r="P212" s="91"/>
      <c r="Q212" s="91"/>
      <c r="R212" s="91"/>
      <c r="S212" s="91"/>
      <c r="T212" s="92"/>
      <c r="U212" s="38"/>
      <c r="V212" s="38"/>
      <c r="W212" s="38"/>
      <c r="X212" s="38"/>
      <c r="Y212" s="38"/>
      <c r="Z212" s="38"/>
      <c r="AA212" s="38"/>
      <c r="AB212" s="38"/>
      <c r="AC212" s="38"/>
      <c r="AD212" s="38"/>
      <c r="AE212" s="38"/>
      <c r="AT212" s="17" t="s">
        <v>219</v>
      </c>
      <c r="AU212" s="17" t="s">
        <v>172</v>
      </c>
    </row>
    <row r="213" s="2" customFormat="1" ht="66.75" customHeight="1">
      <c r="A213" s="38"/>
      <c r="B213" s="39"/>
      <c r="C213" s="218" t="s">
        <v>440</v>
      </c>
      <c r="D213" s="218" t="s">
        <v>161</v>
      </c>
      <c r="E213" s="219" t="s">
        <v>1245</v>
      </c>
      <c r="F213" s="220" t="s">
        <v>1246</v>
      </c>
      <c r="G213" s="221" t="s">
        <v>891</v>
      </c>
      <c r="H213" s="222">
        <v>44</v>
      </c>
      <c r="I213" s="223"/>
      <c r="J213" s="224">
        <f>ROUND(I213*H213,2)</f>
        <v>0</v>
      </c>
      <c r="K213" s="220" t="s">
        <v>1</v>
      </c>
      <c r="L213" s="44"/>
      <c r="M213" s="225" t="s">
        <v>1</v>
      </c>
      <c r="N213" s="226" t="s">
        <v>41</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234</v>
      </c>
      <c r="AT213" s="229" t="s">
        <v>161</v>
      </c>
      <c r="AU213" s="229" t="s">
        <v>172</v>
      </c>
      <c r="AY213" s="17" t="s">
        <v>159</v>
      </c>
      <c r="BE213" s="230">
        <f>IF(N213="základní",J213,0)</f>
        <v>0</v>
      </c>
      <c r="BF213" s="230">
        <f>IF(N213="snížená",J213,0)</f>
        <v>0</v>
      </c>
      <c r="BG213" s="230">
        <f>IF(N213="zákl. přenesená",J213,0)</f>
        <v>0</v>
      </c>
      <c r="BH213" s="230">
        <f>IF(N213="sníž. přenesená",J213,0)</f>
        <v>0</v>
      </c>
      <c r="BI213" s="230">
        <f>IF(N213="nulová",J213,0)</f>
        <v>0</v>
      </c>
      <c r="BJ213" s="17" t="s">
        <v>84</v>
      </c>
      <c r="BK213" s="230">
        <f>ROUND(I213*H213,2)</f>
        <v>0</v>
      </c>
      <c r="BL213" s="17" t="s">
        <v>234</v>
      </c>
      <c r="BM213" s="229" t="s">
        <v>556</v>
      </c>
    </row>
    <row r="214" s="2" customFormat="1" ht="16.5" customHeight="1">
      <c r="A214" s="38"/>
      <c r="B214" s="39"/>
      <c r="C214" s="218" t="s">
        <v>445</v>
      </c>
      <c r="D214" s="218" t="s">
        <v>161</v>
      </c>
      <c r="E214" s="219" t="s">
        <v>1247</v>
      </c>
      <c r="F214" s="220" t="s">
        <v>1248</v>
      </c>
      <c r="G214" s="221" t="s">
        <v>250</v>
      </c>
      <c r="H214" s="222">
        <v>2</v>
      </c>
      <c r="I214" s="223"/>
      <c r="J214" s="224">
        <f>ROUND(I214*H214,2)</f>
        <v>0</v>
      </c>
      <c r="K214" s="220" t="s">
        <v>1</v>
      </c>
      <c r="L214" s="44"/>
      <c r="M214" s="225" t="s">
        <v>1</v>
      </c>
      <c r="N214" s="226" t="s">
        <v>41</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234</v>
      </c>
      <c r="AT214" s="229" t="s">
        <v>161</v>
      </c>
      <c r="AU214" s="229" t="s">
        <v>172</v>
      </c>
      <c r="AY214" s="17" t="s">
        <v>159</v>
      </c>
      <c r="BE214" s="230">
        <f>IF(N214="základní",J214,0)</f>
        <v>0</v>
      </c>
      <c r="BF214" s="230">
        <f>IF(N214="snížená",J214,0)</f>
        <v>0</v>
      </c>
      <c r="BG214" s="230">
        <f>IF(N214="zákl. přenesená",J214,0)</f>
        <v>0</v>
      </c>
      <c r="BH214" s="230">
        <f>IF(N214="sníž. přenesená",J214,0)</f>
        <v>0</v>
      </c>
      <c r="BI214" s="230">
        <f>IF(N214="nulová",J214,0)</f>
        <v>0</v>
      </c>
      <c r="BJ214" s="17" t="s">
        <v>84</v>
      </c>
      <c r="BK214" s="230">
        <f>ROUND(I214*H214,2)</f>
        <v>0</v>
      </c>
      <c r="BL214" s="17" t="s">
        <v>234</v>
      </c>
      <c r="BM214" s="229" t="s">
        <v>1249</v>
      </c>
    </row>
    <row r="215" s="2" customFormat="1">
      <c r="A215" s="38"/>
      <c r="B215" s="39"/>
      <c r="C215" s="40"/>
      <c r="D215" s="233" t="s">
        <v>219</v>
      </c>
      <c r="E215" s="40"/>
      <c r="F215" s="254" t="s">
        <v>1250</v>
      </c>
      <c r="G215" s="40"/>
      <c r="H215" s="40"/>
      <c r="I215" s="255"/>
      <c r="J215" s="40"/>
      <c r="K215" s="40"/>
      <c r="L215" s="44"/>
      <c r="M215" s="256"/>
      <c r="N215" s="257"/>
      <c r="O215" s="91"/>
      <c r="P215" s="91"/>
      <c r="Q215" s="91"/>
      <c r="R215" s="91"/>
      <c r="S215" s="91"/>
      <c r="T215" s="92"/>
      <c r="U215" s="38"/>
      <c r="V215" s="38"/>
      <c r="W215" s="38"/>
      <c r="X215" s="38"/>
      <c r="Y215" s="38"/>
      <c r="Z215" s="38"/>
      <c r="AA215" s="38"/>
      <c r="AB215" s="38"/>
      <c r="AC215" s="38"/>
      <c r="AD215" s="38"/>
      <c r="AE215" s="38"/>
      <c r="AT215" s="17" t="s">
        <v>219</v>
      </c>
      <c r="AU215" s="17" t="s">
        <v>172</v>
      </c>
    </row>
    <row r="216" s="2" customFormat="1" ht="16.5" customHeight="1">
      <c r="A216" s="38"/>
      <c r="B216" s="39"/>
      <c r="C216" s="218" t="s">
        <v>451</v>
      </c>
      <c r="D216" s="218" t="s">
        <v>161</v>
      </c>
      <c r="E216" s="219" t="s">
        <v>1251</v>
      </c>
      <c r="F216" s="220" t="s">
        <v>1252</v>
      </c>
      <c r="G216" s="221" t="s">
        <v>891</v>
      </c>
      <c r="H216" s="222">
        <v>4</v>
      </c>
      <c r="I216" s="223"/>
      <c r="J216" s="224">
        <f>ROUND(I216*H216,2)</f>
        <v>0</v>
      </c>
      <c r="K216" s="220" t="s">
        <v>1</v>
      </c>
      <c r="L216" s="44"/>
      <c r="M216" s="225" t="s">
        <v>1</v>
      </c>
      <c r="N216" s="226" t="s">
        <v>41</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234</v>
      </c>
      <c r="AT216" s="229" t="s">
        <v>161</v>
      </c>
      <c r="AU216" s="229" t="s">
        <v>172</v>
      </c>
      <c r="AY216" s="17" t="s">
        <v>159</v>
      </c>
      <c r="BE216" s="230">
        <f>IF(N216="základní",J216,0)</f>
        <v>0</v>
      </c>
      <c r="BF216" s="230">
        <f>IF(N216="snížená",J216,0)</f>
        <v>0</v>
      </c>
      <c r="BG216" s="230">
        <f>IF(N216="zákl. přenesená",J216,0)</f>
        <v>0</v>
      </c>
      <c r="BH216" s="230">
        <f>IF(N216="sníž. přenesená",J216,0)</f>
        <v>0</v>
      </c>
      <c r="BI216" s="230">
        <f>IF(N216="nulová",J216,0)</f>
        <v>0</v>
      </c>
      <c r="BJ216" s="17" t="s">
        <v>84</v>
      </c>
      <c r="BK216" s="230">
        <f>ROUND(I216*H216,2)</f>
        <v>0</v>
      </c>
      <c r="BL216" s="17" t="s">
        <v>234</v>
      </c>
      <c r="BM216" s="229" t="s">
        <v>1253</v>
      </c>
    </row>
    <row r="217" s="2" customFormat="1">
      <c r="A217" s="38"/>
      <c r="B217" s="39"/>
      <c r="C217" s="40"/>
      <c r="D217" s="233" t="s">
        <v>219</v>
      </c>
      <c r="E217" s="40"/>
      <c r="F217" s="254" t="s">
        <v>1254</v>
      </c>
      <c r="G217" s="40"/>
      <c r="H217" s="40"/>
      <c r="I217" s="255"/>
      <c r="J217" s="40"/>
      <c r="K217" s="40"/>
      <c r="L217" s="44"/>
      <c r="M217" s="256"/>
      <c r="N217" s="257"/>
      <c r="O217" s="91"/>
      <c r="P217" s="91"/>
      <c r="Q217" s="91"/>
      <c r="R217" s="91"/>
      <c r="S217" s="91"/>
      <c r="T217" s="92"/>
      <c r="U217" s="38"/>
      <c r="V217" s="38"/>
      <c r="W217" s="38"/>
      <c r="X217" s="38"/>
      <c r="Y217" s="38"/>
      <c r="Z217" s="38"/>
      <c r="AA217" s="38"/>
      <c r="AB217" s="38"/>
      <c r="AC217" s="38"/>
      <c r="AD217" s="38"/>
      <c r="AE217" s="38"/>
      <c r="AT217" s="17" t="s">
        <v>219</v>
      </c>
      <c r="AU217" s="17" t="s">
        <v>172</v>
      </c>
    </row>
    <row r="218" s="2" customFormat="1" ht="62.7" customHeight="1">
      <c r="A218" s="38"/>
      <c r="B218" s="39"/>
      <c r="C218" s="218" t="s">
        <v>457</v>
      </c>
      <c r="D218" s="218" t="s">
        <v>161</v>
      </c>
      <c r="E218" s="219" t="s">
        <v>1255</v>
      </c>
      <c r="F218" s="220" t="s">
        <v>1256</v>
      </c>
      <c r="G218" s="221" t="s">
        <v>891</v>
      </c>
      <c r="H218" s="222">
        <v>4</v>
      </c>
      <c r="I218" s="223"/>
      <c r="J218" s="224">
        <f>ROUND(I218*H218,2)</f>
        <v>0</v>
      </c>
      <c r="K218" s="220" t="s">
        <v>1</v>
      </c>
      <c r="L218" s="44"/>
      <c r="M218" s="225" t="s">
        <v>1</v>
      </c>
      <c r="N218" s="226" t="s">
        <v>41</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234</v>
      </c>
      <c r="AT218" s="229" t="s">
        <v>161</v>
      </c>
      <c r="AU218" s="229" t="s">
        <v>172</v>
      </c>
      <c r="AY218" s="17" t="s">
        <v>159</v>
      </c>
      <c r="BE218" s="230">
        <f>IF(N218="základní",J218,0)</f>
        <v>0</v>
      </c>
      <c r="BF218" s="230">
        <f>IF(N218="snížená",J218,0)</f>
        <v>0</v>
      </c>
      <c r="BG218" s="230">
        <f>IF(N218="zákl. přenesená",J218,0)</f>
        <v>0</v>
      </c>
      <c r="BH218" s="230">
        <f>IF(N218="sníž. přenesená",J218,0)</f>
        <v>0</v>
      </c>
      <c r="BI218" s="230">
        <f>IF(N218="nulová",J218,0)</f>
        <v>0</v>
      </c>
      <c r="BJ218" s="17" t="s">
        <v>84</v>
      </c>
      <c r="BK218" s="230">
        <f>ROUND(I218*H218,2)</f>
        <v>0</v>
      </c>
      <c r="BL218" s="17" t="s">
        <v>234</v>
      </c>
      <c r="BM218" s="229" t="s">
        <v>574</v>
      </c>
    </row>
    <row r="219" s="2" customFormat="1" ht="16.5" customHeight="1">
      <c r="A219" s="38"/>
      <c r="B219" s="39"/>
      <c r="C219" s="218" t="s">
        <v>461</v>
      </c>
      <c r="D219" s="218" t="s">
        <v>161</v>
      </c>
      <c r="E219" s="219" t="s">
        <v>1257</v>
      </c>
      <c r="F219" s="220" t="s">
        <v>1258</v>
      </c>
      <c r="G219" s="221" t="s">
        <v>891</v>
      </c>
      <c r="H219" s="222">
        <v>32</v>
      </c>
      <c r="I219" s="223"/>
      <c r="J219" s="224">
        <f>ROUND(I219*H219,2)</f>
        <v>0</v>
      </c>
      <c r="K219" s="220" t="s">
        <v>1</v>
      </c>
      <c r="L219" s="44"/>
      <c r="M219" s="225" t="s">
        <v>1</v>
      </c>
      <c r="N219" s="226" t="s">
        <v>41</v>
      </c>
      <c r="O219" s="91"/>
      <c r="P219" s="227">
        <f>O219*H219</f>
        <v>0</v>
      </c>
      <c r="Q219" s="227">
        <v>0</v>
      </c>
      <c r="R219" s="227">
        <f>Q219*H219</f>
        <v>0</v>
      </c>
      <c r="S219" s="227">
        <v>0</v>
      </c>
      <c r="T219" s="228">
        <f>S219*H219</f>
        <v>0</v>
      </c>
      <c r="U219" s="38"/>
      <c r="V219" s="38"/>
      <c r="W219" s="38"/>
      <c r="X219" s="38"/>
      <c r="Y219" s="38"/>
      <c r="Z219" s="38"/>
      <c r="AA219" s="38"/>
      <c r="AB219" s="38"/>
      <c r="AC219" s="38"/>
      <c r="AD219" s="38"/>
      <c r="AE219" s="38"/>
      <c r="AR219" s="229" t="s">
        <v>234</v>
      </c>
      <c r="AT219" s="229" t="s">
        <v>161</v>
      </c>
      <c r="AU219" s="229" t="s">
        <v>172</v>
      </c>
      <c r="AY219" s="17" t="s">
        <v>159</v>
      </c>
      <c r="BE219" s="230">
        <f>IF(N219="základní",J219,0)</f>
        <v>0</v>
      </c>
      <c r="BF219" s="230">
        <f>IF(N219="snížená",J219,0)</f>
        <v>0</v>
      </c>
      <c r="BG219" s="230">
        <f>IF(N219="zákl. přenesená",J219,0)</f>
        <v>0</v>
      </c>
      <c r="BH219" s="230">
        <f>IF(N219="sníž. přenesená",J219,0)</f>
        <v>0</v>
      </c>
      <c r="BI219" s="230">
        <f>IF(N219="nulová",J219,0)</f>
        <v>0</v>
      </c>
      <c r="BJ219" s="17" t="s">
        <v>84</v>
      </c>
      <c r="BK219" s="230">
        <f>ROUND(I219*H219,2)</f>
        <v>0</v>
      </c>
      <c r="BL219" s="17" t="s">
        <v>234</v>
      </c>
      <c r="BM219" s="229" t="s">
        <v>1259</v>
      </c>
    </row>
    <row r="220" s="2" customFormat="1">
      <c r="A220" s="38"/>
      <c r="B220" s="39"/>
      <c r="C220" s="40"/>
      <c r="D220" s="233" t="s">
        <v>219</v>
      </c>
      <c r="E220" s="40"/>
      <c r="F220" s="254" t="s">
        <v>1260</v>
      </c>
      <c r="G220" s="40"/>
      <c r="H220" s="40"/>
      <c r="I220" s="255"/>
      <c r="J220" s="40"/>
      <c r="K220" s="40"/>
      <c r="L220" s="44"/>
      <c r="M220" s="256"/>
      <c r="N220" s="257"/>
      <c r="O220" s="91"/>
      <c r="P220" s="91"/>
      <c r="Q220" s="91"/>
      <c r="R220" s="91"/>
      <c r="S220" s="91"/>
      <c r="T220" s="92"/>
      <c r="U220" s="38"/>
      <c r="V220" s="38"/>
      <c r="W220" s="38"/>
      <c r="X220" s="38"/>
      <c r="Y220" s="38"/>
      <c r="Z220" s="38"/>
      <c r="AA220" s="38"/>
      <c r="AB220" s="38"/>
      <c r="AC220" s="38"/>
      <c r="AD220" s="38"/>
      <c r="AE220" s="38"/>
      <c r="AT220" s="17" t="s">
        <v>219</v>
      </c>
      <c r="AU220" s="17" t="s">
        <v>172</v>
      </c>
    </row>
    <row r="221" s="12" customFormat="1" ht="20.88" customHeight="1">
      <c r="A221" s="12"/>
      <c r="B221" s="202"/>
      <c r="C221" s="203"/>
      <c r="D221" s="204" t="s">
        <v>75</v>
      </c>
      <c r="E221" s="216" t="s">
        <v>1261</v>
      </c>
      <c r="F221" s="216" t="s">
        <v>1262</v>
      </c>
      <c r="G221" s="203"/>
      <c r="H221" s="203"/>
      <c r="I221" s="206"/>
      <c r="J221" s="217">
        <f>BK221</f>
        <v>0</v>
      </c>
      <c r="K221" s="203"/>
      <c r="L221" s="208"/>
      <c r="M221" s="209"/>
      <c r="N221" s="210"/>
      <c r="O221" s="210"/>
      <c r="P221" s="211">
        <f>SUM(P222:P240)</f>
        <v>0</v>
      </c>
      <c r="Q221" s="210"/>
      <c r="R221" s="211">
        <f>SUM(R222:R240)</f>
        <v>0</v>
      </c>
      <c r="S221" s="210"/>
      <c r="T221" s="212">
        <f>SUM(T222:T240)</f>
        <v>0</v>
      </c>
      <c r="U221" s="12"/>
      <c r="V221" s="12"/>
      <c r="W221" s="12"/>
      <c r="X221" s="12"/>
      <c r="Y221" s="12"/>
      <c r="Z221" s="12"/>
      <c r="AA221" s="12"/>
      <c r="AB221" s="12"/>
      <c r="AC221" s="12"/>
      <c r="AD221" s="12"/>
      <c r="AE221" s="12"/>
      <c r="AR221" s="213" t="s">
        <v>84</v>
      </c>
      <c r="AT221" s="214" t="s">
        <v>75</v>
      </c>
      <c r="AU221" s="214" t="s">
        <v>86</v>
      </c>
      <c r="AY221" s="213" t="s">
        <v>159</v>
      </c>
      <c r="BK221" s="215">
        <f>SUM(BK222:BK240)</f>
        <v>0</v>
      </c>
    </row>
    <row r="222" s="2" customFormat="1" ht="49.05" customHeight="1">
      <c r="A222" s="38"/>
      <c r="B222" s="39"/>
      <c r="C222" s="218" t="s">
        <v>466</v>
      </c>
      <c r="D222" s="218" t="s">
        <v>161</v>
      </c>
      <c r="E222" s="219" t="s">
        <v>1263</v>
      </c>
      <c r="F222" s="220" t="s">
        <v>1264</v>
      </c>
      <c r="G222" s="221" t="s">
        <v>891</v>
      </c>
      <c r="H222" s="222">
        <v>20</v>
      </c>
      <c r="I222" s="223"/>
      <c r="J222" s="224">
        <f>ROUND(I222*H222,2)</f>
        <v>0</v>
      </c>
      <c r="K222" s="220" t="s">
        <v>1</v>
      </c>
      <c r="L222" s="44"/>
      <c r="M222" s="225" t="s">
        <v>1</v>
      </c>
      <c r="N222" s="226" t="s">
        <v>41</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234</v>
      </c>
      <c r="AT222" s="229" t="s">
        <v>161</v>
      </c>
      <c r="AU222" s="229" t="s">
        <v>172</v>
      </c>
      <c r="AY222" s="17" t="s">
        <v>159</v>
      </c>
      <c r="BE222" s="230">
        <f>IF(N222="základní",J222,0)</f>
        <v>0</v>
      </c>
      <c r="BF222" s="230">
        <f>IF(N222="snížená",J222,0)</f>
        <v>0</v>
      </c>
      <c r="BG222" s="230">
        <f>IF(N222="zákl. přenesená",J222,0)</f>
        <v>0</v>
      </c>
      <c r="BH222" s="230">
        <f>IF(N222="sníž. přenesená",J222,0)</f>
        <v>0</v>
      </c>
      <c r="BI222" s="230">
        <f>IF(N222="nulová",J222,0)</f>
        <v>0</v>
      </c>
      <c r="BJ222" s="17" t="s">
        <v>84</v>
      </c>
      <c r="BK222" s="230">
        <f>ROUND(I222*H222,2)</f>
        <v>0</v>
      </c>
      <c r="BL222" s="17" t="s">
        <v>234</v>
      </c>
      <c r="BM222" s="229" t="s">
        <v>582</v>
      </c>
    </row>
    <row r="223" s="2" customFormat="1">
      <c r="A223" s="38"/>
      <c r="B223" s="39"/>
      <c r="C223" s="40"/>
      <c r="D223" s="233" t="s">
        <v>219</v>
      </c>
      <c r="E223" s="40"/>
      <c r="F223" s="254" t="s">
        <v>1265</v>
      </c>
      <c r="G223" s="40"/>
      <c r="H223" s="40"/>
      <c r="I223" s="255"/>
      <c r="J223" s="40"/>
      <c r="K223" s="40"/>
      <c r="L223" s="44"/>
      <c r="M223" s="256"/>
      <c r="N223" s="257"/>
      <c r="O223" s="91"/>
      <c r="P223" s="91"/>
      <c r="Q223" s="91"/>
      <c r="R223" s="91"/>
      <c r="S223" s="91"/>
      <c r="T223" s="92"/>
      <c r="U223" s="38"/>
      <c r="V223" s="38"/>
      <c r="W223" s="38"/>
      <c r="X223" s="38"/>
      <c r="Y223" s="38"/>
      <c r="Z223" s="38"/>
      <c r="AA223" s="38"/>
      <c r="AB223" s="38"/>
      <c r="AC223" s="38"/>
      <c r="AD223" s="38"/>
      <c r="AE223" s="38"/>
      <c r="AT223" s="17" t="s">
        <v>219</v>
      </c>
      <c r="AU223" s="17" t="s">
        <v>172</v>
      </c>
    </row>
    <row r="224" s="2" customFormat="1" ht="44.25" customHeight="1">
      <c r="A224" s="38"/>
      <c r="B224" s="39"/>
      <c r="C224" s="218" t="s">
        <v>471</v>
      </c>
      <c r="D224" s="218" t="s">
        <v>161</v>
      </c>
      <c r="E224" s="219" t="s">
        <v>1266</v>
      </c>
      <c r="F224" s="220" t="s">
        <v>1267</v>
      </c>
      <c r="G224" s="221" t="s">
        <v>891</v>
      </c>
      <c r="H224" s="222">
        <v>20</v>
      </c>
      <c r="I224" s="223"/>
      <c r="J224" s="224">
        <f>ROUND(I224*H224,2)</f>
        <v>0</v>
      </c>
      <c r="K224" s="220" t="s">
        <v>1</v>
      </c>
      <c r="L224" s="44"/>
      <c r="M224" s="225" t="s">
        <v>1</v>
      </c>
      <c r="N224" s="226" t="s">
        <v>41</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234</v>
      </c>
      <c r="AT224" s="229" t="s">
        <v>161</v>
      </c>
      <c r="AU224" s="229" t="s">
        <v>172</v>
      </c>
      <c r="AY224" s="17" t="s">
        <v>159</v>
      </c>
      <c r="BE224" s="230">
        <f>IF(N224="základní",J224,0)</f>
        <v>0</v>
      </c>
      <c r="BF224" s="230">
        <f>IF(N224="snížená",J224,0)</f>
        <v>0</v>
      </c>
      <c r="BG224" s="230">
        <f>IF(N224="zákl. přenesená",J224,0)</f>
        <v>0</v>
      </c>
      <c r="BH224" s="230">
        <f>IF(N224="sníž. přenesená",J224,0)</f>
        <v>0</v>
      </c>
      <c r="BI224" s="230">
        <f>IF(N224="nulová",J224,0)</f>
        <v>0</v>
      </c>
      <c r="BJ224" s="17" t="s">
        <v>84</v>
      </c>
      <c r="BK224" s="230">
        <f>ROUND(I224*H224,2)</f>
        <v>0</v>
      </c>
      <c r="BL224" s="17" t="s">
        <v>234</v>
      </c>
      <c r="BM224" s="229" t="s">
        <v>590</v>
      </c>
    </row>
    <row r="225" s="2" customFormat="1">
      <c r="A225" s="38"/>
      <c r="B225" s="39"/>
      <c r="C225" s="40"/>
      <c r="D225" s="233" t="s">
        <v>219</v>
      </c>
      <c r="E225" s="40"/>
      <c r="F225" s="254" t="s">
        <v>1265</v>
      </c>
      <c r="G225" s="40"/>
      <c r="H225" s="40"/>
      <c r="I225" s="255"/>
      <c r="J225" s="40"/>
      <c r="K225" s="40"/>
      <c r="L225" s="44"/>
      <c r="M225" s="256"/>
      <c r="N225" s="257"/>
      <c r="O225" s="91"/>
      <c r="P225" s="91"/>
      <c r="Q225" s="91"/>
      <c r="R225" s="91"/>
      <c r="S225" s="91"/>
      <c r="T225" s="92"/>
      <c r="U225" s="38"/>
      <c r="V225" s="38"/>
      <c r="W225" s="38"/>
      <c r="X225" s="38"/>
      <c r="Y225" s="38"/>
      <c r="Z225" s="38"/>
      <c r="AA225" s="38"/>
      <c r="AB225" s="38"/>
      <c r="AC225" s="38"/>
      <c r="AD225" s="38"/>
      <c r="AE225" s="38"/>
      <c r="AT225" s="17" t="s">
        <v>219</v>
      </c>
      <c r="AU225" s="17" t="s">
        <v>172</v>
      </c>
    </row>
    <row r="226" s="2" customFormat="1" ht="16.5" customHeight="1">
      <c r="A226" s="38"/>
      <c r="B226" s="39"/>
      <c r="C226" s="218" t="s">
        <v>475</v>
      </c>
      <c r="D226" s="218" t="s">
        <v>161</v>
      </c>
      <c r="E226" s="219" t="s">
        <v>1268</v>
      </c>
      <c r="F226" s="220" t="s">
        <v>1269</v>
      </c>
      <c r="G226" s="221" t="s">
        <v>891</v>
      </c>
      <c r="H226" s="222">
        <v>40</v>
      </c>
      <c r="I226" s="223"/>
      <c r="J226" s="224">
        <f>ROUND(I226*H226,2)</f>
        <v>0</v>
      </c>
      <c r="K226" s="220" t="s">
        <v>1</v>
      </c>
      <c r="L226" s="44"/>
      <c r="M226" s="225" t="s">
        <v>1</v>
      </c>
      <c r="N226" s="226" t="s">
        <v>41</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234</v>
      </c>
      <c r="AT226" s="229" t="s">
        <v>161</v>
      </c>
      <c r="AU226" s="229" t="s">
        <v>172</v>
      </c>
      <c r="AY226" s="17" t="s">
        <v>159</v>
      </c>
      <c r="BE226" s="230">
        <f>IF(N226="základní",J226,0)</f>
        <v>0</v>
      </c>
      <c r="BF226" s="230">
        <f>IF(N226="snížená",J226,0)</f>
        <v>0</v>
      </c>
      <c r="BG226" s="230">
        <f>IF(N226="zákl. přenesená",J226,0)</f>
        <v>0</v>
      </c>
      <c r="BH226" s="230">
        <f>IF(N226="sníž. přenesená",J226,0)</f>
        <v>0</v>
      </c>
      <c r="BI226" s="230">
        <f>IF(N226="nulová",J226,0)</f>
        <v>0</v>
      </c>
      <c r="BJ226" s="17" t="s">
        <v>84</v>
      </c>
      <c r="BK226" s="230">
        <f>ROUND(I226*H226,2)</f>
        <v>0</v>
      </c>
      <c r="BL226" s="17" t="s">
        <v>234</v>
      </c>
      <c r="BM226" s="229" t="s">
        <v>598</v>
      </c>
    </row>
    <row r="227" s="2" customFormat="1">
      <c r="A227" s="38"/>
      <c r="B227" s="39"/>
      <c r="C227" s="40"/>
      <c r="D227" s="233" t="s">
        <v>219</v>
      </c>
      <c r="E227" s="40"/>
      <c r="F227" s="254" t="s">
        <v>1265</v>
      </c>
      <c r="G227" s="40"/>
      <c r="H227" s="40"/>
      <c r="I227" s="255"/>
      <c r="J227" s="40"/>
      <c r="K227" s="40"/>
      <c r="L227" s="44"/>
      <c r="M227" s="256"/>
      <c r="N227" s="257"/>
      <c r="O227" s="91"/>
      <c r="P227" s="91"/>
      <c r="Q227" s="91"/>
      <c r="R227" s="91"/>
      <c r="S227" s="91"/>
      <c r="T227" s="92"/>
      <c r="U227" s="38"/>
      <c r="V227" s="38"/>
      <c r="W227" s="38"/>
      <c r="X227" s="38"/>
      <c r="Y227" s="38"/>
      <c r="Z227" s="38"/>
      <c r="AA227" s="38"/>
      <c r="AB227" s="38"/>
      <c r="AC227" s="38"/>
      <c r="AD227" s="38"/>
      <c r="AE227" s="38"/>
      <c r="AT227" s="17" t="s">
        <v>219</v>
      </c>
      <c r="AU227" s="17" t="s">
        <v>172</v>
      </c>
    </row>
    <row r="228" s="2" customFormat="1" ht="24.15" customHeight="1">
      <c r="A228" s="38"/>
      <c r="B228" s="39"/>
      <c r="C228" s="218" t="s">
        <v>479</v>
      </c>
      <c r="D228" s="218" t="s">
        <v>161</v>
      </c>
      <c r="E228" s="219" t="s">
        <v>1270</v>
      </c>
      <c r="F228" s="220" t="s">
        <v>1271</v>
      </c>
      <c r="G228" s="221" t="s">
        <v>891</v>
      </c>
      <c r="H228" s="222">
        <v>20</v>
      </c>
      <c r="I228" s="223"/>
      <c r="J228" s="224">
        <f>ROUND(I228*H228,2)</f>
        <v>0</v>
      </c>
      <c r="K228" s="220" t="s">
        <v>1</v>
      </c>
      <c r="L228" s="44"/>
      <c r="M228" s="225" t="s">
        <v>1</v>
      </c>
      <c r="N228" s="226" t="s">
        <v>41</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234</v>
      </c>
      <c r="AT228" s="229" t="s">
        <v>161</v>
      </c>
      <c r="AU228" s="229" t="s">
        <v>172</v>
      </c>
      <c r="AY228" s="17" t="s">
        <v>159</v>
      </c>
      <c r="BE228" s="230">
        <f>IF(N228="základní",J228,0)</f>
        <v>0</v>
      </c>
      <c r="BF228" s="230">
        <f>IF(N228="snížená",J228,0)</f>
        <v>0</v>
      </c>
      <c r="BG228" s="230">
        <f>IF(N228="zákl. přenesená",J228,0)</f>
        <v>0</v>
      </c>
      <c r="BH228" s="230">
        <f>IF(N228="sníž. přenesená",J228,0)</f>
        <v>0</v>
      </c>
      <c r="BI228" s="230">
        <f>IF(N228="nulová",J228,0)</f>
        <v>0</v>
      </c>
      <c r="BJ228" s="17" t="s">
        <v>84</v>
      </c>
      <c r="BK228" s="230">
        <f>ROUND(I228*H228,2)</f>
        <v>0</v>
      </c>
      <c r="BL228" s="17" t="s">
        <v>234</v>
      </c>
      <c r="BM228" s="229" t="s">
        <v>607</v>
      </c>
    </row>
    <row r="229" s="2" customFormat="1">
      <c r="A229" s="38"/>
      <c r="B229" s="39"/>
      <c r="C229" s="40"/>
      <c r="D229" s="233" t="s">
        <v>219</v>
      </c>
      <c r="E229" s="40"/>
      <c r="F229" s="254" t="s">
        <v>1265</v>
      </c>
      <c r="G229" s="40"/>
      <c r="H229" s="40"/>
      <c r="I229" s="255"/>
      <c r="J229" s="40"/>
      <c r="K229" s="40"/>
      <c r="L229" s="44"/>
      <c r="M229" s="256"/>
      <c r="N229" s="257"/>
      <c r="O229" s="91"/>
      <c r="P229" s="91"/>
      <c r="Q229" s="91"/>
      <c r="R229" s="91"/>
      <c r="S229" s="91"/>
      <c r="T229" s="92"/>
      <c r="U229" s="38"/>
      <c r="V229" s="38"/>
      <c r="W229" s="38"/>
      <c r="X229" s="38"/>
      <c r="Y229" s="38"/>
      <c r="Z229" s="38"/>
      <c r="AA229" s="38"/>
      <c r="AB229" s="38"/>
      <c r="AC229" s="38"/>
      <c r="AD229" s="38"/>
      <c r="AE229" s="38"/>
      <c r="AT229" s="17" t="s">
        <v>219</v>
      </c>
      <c r="AU229" s="17" t="s">
        <v>172</v>
      </c>
    </row>
    <row r="230" s="2" customFormat="1" ht="33" customHeight="1">
      <c r="A230" s="38"/>
      <c r="B230" s="39"/>
      <c r="C230" s="218" t="s">
        <v>483</v>
      </c>
      <c r="D230" s="218" t="s">
        <v>161</v>
      </c>
      <c r="E230" s="219" t="s">
        <v>1272</v>
      </c>
      <c r="F230" s="220" t="s">
        <v>1273</v>
      </c>
      <c r="G230" s="221" t="s">
        <v>891</v>
      </c>
      <c r="H230" s="222">
        <v>2</v>
      </c>
      <c r="I230" s="223"/>
      <c r="J230" s="224">
        <f>ROUND(I230*H230,2)</f>
        <v>0</v>
      </c>
      <c r="K230" s="220" t="s">
        <v>1</v>
      </c>
      <c r="L230" s="44"/>
      <c r="M230" s="225" t="s">
        <v>1</v>
      </c>
      <c r="N230" s="226" t="s">
        <v>41</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234</v>
      </c>
      <c r="AT230" s="229" t="s">
        <v>161</v>
      </c>
      <c r="AU230" s="229" t="s">
        <v>172</v>
      </c>
      <c r="AY230" s="17" t="s">
        <v>159</v>
      </c>
      <c r="BE230" s="230">
        <f>IF(N230="základní",J230,0)</f>
        <v>0</v>
      </c>
      <c r="BF230" s="230">
        <f>IF(N230="snížená",J230,0)</f>
        <v>0</v>
      </c>
      <c r="BG230" s="230">
        <f>IF(N230="zákl. přenesená",J230,0)</f>
        <v>0</v>
      </c>
      <c r="BH230" s="230">
        <f>IF(N230="sníž. přenesená",J230,0)</f>
        <v>0</v>
      </c>
      <c r="BI230" s="230">
        <f>IF(N230="nulová",J230,0)</f>
        <v>0</v>
      </c>
      <c r="BJ230" s="17" t="s">
        <v>84</v>
      </c>
      <c r="BK230" s="230">
        <f>ROUND(I230*H230,2)</f>
        <v>0</v>
      </c>
      <c r="BL230" s="17" t="s">
        <v>234</v>
      </c>
      <c r="BM230" s="229" t="s">
        <v>617</v>
      </c>
    </row>
    <row r="231" s="2" customFormat="1">
      <c r="A231" s="38"/>
      <c r="B231" s="39"/>
      <c r="C231" s="40"/>
      <c r="D231" s="233" t="s">
        <v>219</v>
      </c>
      <c r="E231" s="40"/>
      <c r="F231" s="254" t="s">
        <v>1274</v>
      </c>
      <c r="G231" s="40"/>
      <c r="H231" s="40"/>
      <c r="I231" s="255"/>
      <c r="J231" s="40"/>
      <c r="K231" s="40"/>
      <c r="L231" s="44"/>
      <c r="M231" s="256"/>
      <c r="N231" s="257"/>
      <c r="O231" s="91"/>
      <c r="P231" s="91"/>
      <c r="Q231" s="91"/>
      <c r="R231" s="91"/>
      <c r="S231" s="91"/>
      <c r="T231" s="92"/>
      <c r="U231" s="38"/>
      <c r="V231" s="38"/>
      <c r="W231" s="38"/>
      <c r="X231" s="38"/>
      <c r="Y231" s="38"/>
      <c r="Z231" s="38"/>
      <c r="AA231" s="38"/>
      <c r="AB231" s="38"/>
      <c r="AC231" s="38"/>
      <c r="AD231" s="38"/>
      <c r="AE231" s="38"/>
      <c r="AT231" s="17" t="s">
        <v>219</v>
      </c>
      <c r="AU231" s="17" t="s">
        <v>172</v>
      </c>
    </row>
    <row r="232" s="2" customFormat="1" ht="33" customHeight="1">
      <c r="A232" s="38"/>
      <c r="B232" s="39"/>
      <c r="C232" s="218" t="s">
        <v>488</v>
      </c>
      <c r="D232" s="218" t="s">
        <v>161</v>
      </c>
      <c r="E232" s="219" t="s">
        <v>1275</v>
      </c>
      <c r="F232" s="220" t="s">
        <v>1276</v>
      </c>
      <c r="G232" s="221" t="s">
        <v>891</v>
      </c>
      <c r="H232" s="222">
        <v>2</v>
      </c>
      <c r="I232" s="223"/>
      <c r="J232" s="224">
        <f>ROUND(I232*H232,2)</f>
        <v>0</v>
      </c>
      <c r="K232" s="220" t="s">
        <v>1</v>
      </c>
      <c r="L232" s="44"/>
      <c r="M232" s="225" t="s">
        <v>1</v>
      </c>
      <c r="N232" s="226" t="s">
        <v>41</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234</v>
      </c>
      <c r="AT232" s="229" t="s">
        <v>161</v>
      </c>
      <c r="AU232" s="229" t="s">
        <v>172</v>
      </c>
      <c r="AY232" s="17" t="s">
        <v>159</v>
      </c>
      <c r="BE232" s="230">
        <f>IF(N232="základní",J232,0)</f>
        <v>0</v>
      </c>
      <c r="BF232" s="230">
        <f>IF(N232="snížená",J232,0)</f>
        <v>0</v>
      </c>
      <c r="BG232" s="230">
        <f>IF(N232="zákl. přenesená",J232,0)</f>
        <v>0</v>
      </c>
      <c r="BH232" s="230">
        <f>IF(N232="sníž. přenesená",J232,0)</f>
        <v>0</v>
      </c>
      <c r="BI232" s="230">
        <f>IF(N232="nulová",J232,0)</f>
        <v>0</v>
      </c>
      <c r="BJ232" s="17" t="s">
        <v>84</v>
      </c>
      <c r="BK232" s="230">
        <f>ROUND(I232*H232,2)</f>
        <v>0</v>
      </c>
      <c r="BL232" s="17" t="s">
        <v>234</v>
      </c>
      <c r="BM232" s="229" t="s">
        <v>1277</v>
      </c>
    </row>
    <row r="233" s="2" customFormat="1">
      <c r="A233" s="38"/>
      <c r="B233" s="39"/>
      <c r="C233" s="40"/>
      <c r="D233" s="233" t="s">
        <v>219</v>
      </c>
      <c r="E233" s="40"/>
      <c r="F233" s="254" t="s">
        <v>1274</v>
      </c>
      <c r="G233" s="40"/>
      <c r="H233" s="40"/>
      <c r="I233" s="255"/>
      <c r="J233" s="40"/>
      <c r="K233" s="40"/>
      <c r="L233" s="44"/>
      <c r="M233" s="256"/>
      <c r="N233" s="257"/>
      <c r="O233" s="91"/>
      <c r="P233" s="91"/>
      <c r="Q233" s="91"/>
      <c r="R233" s="91"/>
      <c r="S233" s="91"/>
      <c r="T233" s="92"/>
      <c r="U233" s="38"/>
      <c r="V233" s="38"/>
      <c r="W233" s="38"/>
      <c r="X233" s="38"/>
      <c r="Y233" s="38"/>
      <c r="Z233" s="38"/>
      <c r="AA233" s="38"/>
      <c r="AB233" s="38"/>
      <c r="AC233" s="38"/>
      <c r="AD233" s="38"/>
      <c r="AE233" s="38"/>
      <c r="AT233" s="17" t="s">
        <v>219</v>
      </c>
      <c r="AU233" s="17" t="s">
        <v>172</v>
      </c>
    </row>
    <row r="234" s="2" customFormat="1" ht="49.05" customHeight="1">
      <c r="A234" s="38"/>
      <c r="B234" s="39"/>
      <c r="C234" s="218" t="s">
        <v>492</v>
      </c>
      <c r="D234" s="218" t="s">
        <v>161</v>
      </c>
      <c r="E234" s="219" t="s">
        <v>1278</v>
      </c>
      <c r="F234" s="220" t="s">
        <v>1264</v>
      </c>
      <c r="G234" s="221" t="s">
        <v>891</v>
      </c>
      <c r="H234" s="222">
        <v>4</v>
      </c>
      <c r="I234" s="223"/>
      <c r="J234" s="224">
        <f>ROUND(I234*H234,2)</f>
        <v>0</v>
      </c>
      <c r="K234" s="220" t="s">
        <v>1</v>
      </c>
      <c r="L234" s="44"/>
      <c r="M234" s="225" t="s">
        <v>1</v>
      </c>
      <c r="N234" s="226" t="s">
        <v>41</v>
      </c>
      <c r="O234" s="91"/>
      <c r="P234" s="227">
        <f>O234*H234</f>
        <v>0</v>
      </c>
      <c r="Q234" s="227">
        <v>0</v>
      </c>
      <c r="R234" s="227">
        <f>Q234*H234</f>
        <v>0</v>
      </c>
      <c r="S234" s="227">
        <v>0</v>
      </c>
      <c r="T234" s="228">
        <f>S234*H234</f>
        <v>0</v>
      </c>
      <c r="U234" s="38"/>
      <c r="V234" s="38"/>
      <c r="W234" s="38"/>
      <c r="X234" s="38"/>
      <c r="Y234" s="38"/>
      <c r="Z234" s="38"/>
      <c r="AA234" s="38"/>
      <c r="AB234" s="38"/>
      <c r="AC234" s="38"/>
      <c r="AD234" s="38"/>
      <c r="AE234" s="38"/>
      <c r="AR234" s="229" t="s">
        <v>234</v>
      </c>
      <c r="AT234" s="229" t="s">
        <v>161</v>
      </c>
      <c r="AU234" s="229" t="s">
        <v>172</v>
      </c>
      <c r="AY234" s="17" t="s">
        <v>159</v>
      </c>
      <c r="BE234" s="230">
        <f>IF(N234="základní",J234,0)</f>
        <v>0</v>
      </c>
      <c r="BF234" s="230">
        <f>IF(N234="snížená",J234,0)</f>
        <v>0</v>
      </c>
      <c r="BG234" s="230">
        <f>IF(N234="zákl. přenesená",J234,0)</f>
        <v>0</v>
      </c>
      <c r="BH234" s="230">
        <f>IF(N234="sníž. přenesená",J234,0)</f>
        <v>0</v>
      </c>
      <c r="BI234" s="230">
        <f>IF(N234="nulová",J234,0)</f>
        <v>0</v>
      </c>
      <c r="BJ234" s="17" t="s">
        <v>84</v>
      </c>
      <c r="BK234" s="230">
        <f>ROUND(I234*H234,2)</f>
        <v>0</v>
      </c>
      <c r="BL234" s="17" t="s">
        <v>234</v>
      </c>
      <c r="BM234" s="229" t="s">
        <v>625</v>
      </c>
    </row>
    <row r="235" s="2" customFormat="1">
      <c r="A235" s="38"/>
      <c r="B235" s="39"/>
      <c r="C235" s="40"/>
      <c r="D235" s="233" t="s">
        <v>219</v>
      </c>
      <c r="E235" s="40"/>
      <c r="F235" s="254" t="s">
        <v>1274</v>
      </c>
      <c r="G235" s="40"/>
      <c r="H235" s="40"/>
      <c r="I235" s="255"/>
      <c r="J235" s="40"/>
      <c r="K235" s="40"/>
      <c r="L235" s="44"/>
      <c r="M235" s="256"/>
      <c r="N235" s="257"/>
      <c r="O235" s="91"/>
      <c r="P235" s="91"/>
      <c r="Q235" s="91"/>
      <c r="R235" s="91"/>
      <c r="S235" s="91"/>
      <c r="T235" s="92"/>
      <c r="U235" s="38"/>
      <c r="V235" s="38"/>
      <c r="W235" s="38"/>
      <c r="X235" s="38"/>
      <c r="Y235" s="38"/>
      <c r="Z235" s="38"/>
      <c r="AA235" s="38"/>
      <c r="AB235" s="38"/>
      <c r="AC235" s="38"/>
      <c r="AD235" s="38"/>
      <c r="AE235" s="38"/>
      <c r="AT235" s="17" t="s">
        <v>219</v>
      </c>
      <c r="AU235" s="17" t="s">
        <v>172</v>
      </c>
    </row>
    <row r="236" s="2" customFormat="1" ht="24.15" customHeight="1">
      <c r="A236" s="38"/>
      <c r="B236" s="39"/>
      <c r="C236" s="218" t="s">
        <v>496</v>
      </c>
      <c r="D236" s="218" t="s">
        <v>161</v>
      </c>
      <c r="E236" s="219" t="s">
        <v>1279</v>
      </c>
      <c r="F236" s="220" t="s">
        <v>1280</v>
      </c>
      <c r="G236" s="221" t="s">
        <v>891</v>
      </c>
      <c r="H236" s="222">
        <v>4</v>
      </c>
      <c r="I236" s="223"/>
      <c r="J236" s="224">
        <f>ROUND(I236*H236,2)</f>
        <v>0</v>
      </c>
      <c r="K236" s="220" t="s">
        <v>1</v>
      </c>
      <c r="L236" s="44"/>
      <c r="M236" s="225" t="s">
        <v>1</v>
      </c>
      <c r="N236" s="226" t="s">
        <v>41</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234</v>
      </c>
      <c r="AT236" s="229" t="s">
        <v>161</v>
      </c>
      <c r="AU236" s="229" t="s">
        <v>172</v>
      </c>
      <c r="AY236" s="17" t="s">
        <v>159</v>
      </c>
      <c r="BE236" s="230">
        <f>IF(N236="základní",J236,0)</f>
        <v>0</v>
      </c>
      <c r="BF236" s="230">
        <f>IF(N236="snížená",J236,0)</f>
        <v>0</v>
      </c>
      <c r="BG236" s="230">
        <f>IF(N236="zákl. přenesená",J236,0)</f>
        <v>0</v>
      </c>
      <c r="BH236" s="230">
        <f>IF(N236="sníž. přenesená",J236,0)</f>
        <v>0</v>
      </c>
      <c r="BI236" s="230">
        <f>IF(N236="nulová",J236,0)</f>
        <v>0</v>
      </c>
      <c r="BJ236" s="17" t="s">
        <v>84</v>
      </c>
      <c r="BK236" s="230">
        <f>ROUND(I236*H236,2)</f>
        <v>0</v>
      </c>
      <c r="BL236" s="17" t="s">
        <v>234</v>
      </c>
      <c r="BM236" s="229" t="s">
        <v>634</v>
      </c>
    </row>
    <row r="237" s="2" customFormat="1" ht="16.5" customHeight="1">
      <c r="A237" s="38"/>
      <c r="B237" s="39"/>
      <c r="C237" s="218" t="s">
        <v>500</v>
      </c>
      <c r="D237" s="218" t="s">
        <v>161</v>
      </c>
      <c r="E237" s="219" t="s">
        <v>1281</v>
      </c>
      <c r="F237" s="220" t="s">
        <v>1269</v>
      </c>
      <c r="G237" s="221" t="s">
        <v>891</v>
      </c>
      <c r="H237" s="222">
        <v>8</v>
      </c>
      <c r="I237" s="223"/>
      <c r="J237" s="224">
        <f>ROUND(I237*H237,2)</f>
        <v>0</v>
      </c>
      <c r="K237" s="220" t="s">
        <v>1</v>
      </c>
      <c r="L237" s="44"/>
      <c r="M237" s="225" t="s">
        <v>1</v>
      </c>
      <c r="N237" s="226" t="s">
        <v>41</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234</v>
      </c>
      <c r="AT237" s="229" t="s">
        <v>161</v>
      </c>
      <c r="AU237" s="229" t="s">
        <v>172</v>
      </c>
      <c r="AY237" s="17" t="s">
        <v>159</v>
      </c>
      <c r="BE237" s="230">
        <f>IF(N237="základní",J237,0)</f>
        <v>0</v>
      </c>
      <c r="BF237" s="230">
        <f>IF(N237="snížená",J237,0)</f>
        <v>0</v>
      </c>
      <c r="BG237" s="230">
        <f>IF(N237="zákl. přenesená",J237,0)</f>
        <v>0</v>
      </c>
      <c r="BH237" s="230">
        <f>IF(N237="sníž. přenesená",J237,0)</f>
        <v>0</v>
      </c>
      <c r="BI237" s="230">
        <f>IF(N237="nulová",J237,0)</f>
        <v>0</v>
      </c>
      <c r="BJ237" s="17" t="s">
        <v>84</v>
      </c>
      <c r="BK237" s="230">
        <f>ROUND(I237*H237,2)</f>
        <v>0</v>
      </c>
      <c r="BL237" s="17" t="s">
        <v>234</v>
      </c>
      <c r="BM237" s="229" t="s">
        <v>645</v>
      </c>
    </row>
    <row r="238" s="2" customFormat="1" ht="24.15" customHeight="1">
      <c r="A238" s="38"/>
      <c r="B238" s="39"/>
      <c r="C238" s="218" t="s">
        <v>504</v>
      </c>
      <c r="D238" s="218" t="s">
        <v>161</v>
      </c>
      <c r="E238" s="219" t="s">
        <v>1282</v>
      </c>
      <c r="F238" s="220" t="s">
        <v>1271</v>
      </c>
      <c r="G238" s="221" t="s">
        <v>891</v>
      </c>
      <c r="H238" s="222">
        <v>8</v>
      </c>
      <c r="I238" s="223"/>
      <c r="J238" s="224">
        <f>ROUND(I238*H238,2)</f>
        <v>0</v>
      </c>
      <c r="K238" s="220" t="s">
        <v>1</v>
      </c>
      <c r="L238" s="44"/>
      <c r="M238" s="225" t="s">
        <v>1</v>
      </c>
      <c r="N238" s="226" t="s">
        <v>41</v>
      </c>
      <c r="O238" s="91"/>
      <c r="P238" s="227">
        <f>O238*H238</f>
        <v>0</v>
      </c>
      <c r="Q238" s="227">
        <v>0</v>
      </c>
      <c r="R238" s="227">
        <f>Q238*H238</f>
        <v>0</v>
      </c>
      <c r="S238" s="227">
        <v>0</v>
      </c>
      <c r="T238" s="228">
        <f>S238*H238</f>
        <v>0</v>
      </c>
      <c r="U238" s="38"/>
      <c r="V238" s="38"/>
      <c r="W238" s="38"/>
      <c r="X238" s="38"/>
      <c r="Y238" s="38"/>
      <c r="Z238" s="38"/>
      <c r="AA238" s="38"/>
      <c r="AB238" s="38"/>
      <c r="AC238" s="38"/>
      <c r="AD238" s="38"/>
      <c r="AE238" s="38"/>
      <c r="AR238" s="229" t="s">
        <v>234</v>
      </c>
      <c r="AT238" s="229" t="s">
        <v>161</v>
      </c>
      <c r="AU238" s="229" t="s">
        <v>172</v>
      </c>
      <c r="AY238" s="17" t="s">
        <v>159</v>
      </c>
      <c r="BE238" s="230">
        <f>IF(N238="základní",J238,0)</f>
        <v>0</v>
      </c>
      <c r="BF238" s="230">
        <f>IF(N238="snížená",J238,0)</f>
        <v>0</v>
      </c>
      <c r="BG238" s="230">
        <f>IF(N238="zákl. přenesená",J238,0)</f>
        <v>0</v>
      </c>
      <c r="BH238" s="230">
        <f>IF(N238="sníž. přenesená",J238,0)</f>
        <v>0</v>
      </c>
      <c r="BI238" s="230">
        <f>IF(N238="nulová",J238,0)</f>
        <v>0</v>
      </c>
      <c r="BJ238" s="17" t="s">
        <v>84</v>
      </c>
      <c r="BK238" s="230">
        <f>ROUND(I238*H238,2)</f>
        <v>0</v>
      </c>
      <c r="BL238" s="17" t="s">
        <v>234</v>
      </c>
      <c r="BM238" s="229" t="s">
        <v>655</v>
      </c>
    </row>
    <row r="239" s="2" customFormat="1" ht="24.15" customHeight="1">
      <c r="A239" s="38"/>
      <c r="B239" s="39"/>
      <c r="C239" s="218" t="s">
        <v>508</v>
      </c>
      <c r="D239" s="218" t="s">
        <v>161</v>
      </c>
      <c r="E239" s="219" t="s">
        <v>1283</v>
      </c>
      <c r="F239" s="220" t="s">
        <v>1284</v>
      </c>
      <c r="G239" s="221" t="s">
        <v>891</v>
      </c>
      <c r="H239" s="222">
        <v>4</v>
      </c>
      <c r="I239" s="223"/>
      <c r="J239" s="224">
        <f>ROUND(I239*H239,2)</f>
        <v>0</v>
      </c>
      <c r="K239" s="220" t="s">
        <v>1</v>
      </c>
      <c r="L239" s="44"/>
      <c r="M239" s="225" t="s">
        <v>1</v>
      </c>
      <c r="N239" s="226" t="s">
        <v>41</v>
      </c>
      <c r="O239" s="91"/>
      <c r="P239" s="227">
        <f>O239*H239</f>
        <v>0</v>
      </c>
      <c r="Q239" s="227">
        <v>0</v>
      </c>
      <c r="R239" s="227">
        <f>Q239*H239</f>
        <v>0</v>
      </c>
      <c r="S239" s="227">
        <v>0</v>
      </c>
      <c r="T239" s="228">
        <f>S239*H239</f>
        <v>0</v>
      </c>
      <c r="U239" s="38"/>
      <c r="V239" s="38"/>
      <c r="W239" s="38"/>
      <c r="X239" s="38"/>
      <c r="Y239" s="38"/>
      <c r="Z239" s="38"/>
      <c r="AA239" s="38"/>
      <c r="AB239" s="38"/>
      <c r="AC239" s="38"/>
      <c r="AD239" s="38"/>
      <c r="AE239" s="38"/>
      <c r="AR239" s="229" t="s">
        <v>234</v>
      </c>
      <c r="AT239" s="229" t="s">
        <v>161</v>
      </c>
      <c r="AU239" s="229" t="s">
        <v>172</v>
      </c>
      <c r="AY239" s="17" t="s">
        <v>159</v>
      </c>
      <c r="BE239" s="230">
        <f>IF(N239="základní",J239,0)</f>
        <v>0</v>
      </c>
      <c r="BF239" s="230">
        <f>IF(N239="snížená",J239,0)</f>
        <v>0</v>
      </c>
      <c r="BG239" s="230">
        <f>IF(N239="zákl. přenesená",J239,0)</f>
        <v>0</v>
      </c>
      <c r="BH239" s="230">
        <f>IF(N239="sníž. přenesená",J239,0)</f>
        <v>0</v>
      </c>
      <c r="BI239" s="230">
        <f>IF(N239="nulová",J239,0)</f>
        <v>0</v>
      </c>
      <c r="BJ239" s="17" t="s">
        <v>84</v>
      </c>
      <c r="BK239" s="230">
        <f>ROUND(I239*H239,2)</f>
        <v>0</v>
      </c>
      <c r="BL239" s="17" t="s">
        <v>234</v>
      </c>
      <c r="BM239" s="229" t="s">
        <v>1285</v>
      </c>
    </row>
    <row r="240" s="2" customFormat="1">
      <c r="A240" s="38"/>
      <c r="B240" s="39"/>
      <c r="C240" s="40"/>
      <c r="D240" s="233" t="s">
        <v>219</v>
      </c>
      <c r="E240" s="40"/>
      <c r="F240" s="254" t="s">
        <v>1286</v>
      </c>
      <c r="G240" s="40"/>
      <c r="H240" s="40"/>
      <c r="I240" s="255"/>
      <c r="J240" s="40"/>
      <c r="K240" s="40"/>
      <c r="L240" s="44"/>
      <c r="M240" s="256"/>
      <c r="N240" s="257"/>
      <c r="O240" s="91"/>
      <c r="P240" s="91"/>
      <c r="Q240" s="91"/>
      <c r="R240" s="91"/>
      <c r="S240" s="91"/>
      <c r="T240" s="92"/>
      <c r="U240" s="38"/>
      <c r="V240" s="38"/>
      <c r="W240" s="38"/>
      <c r="X240" s="38"/>
      <c r="Y240" s="38"/>
      <c r="Z240" s="38"/>
      <c r="AA240" s="38"/>
      <c r="AB240" s="38"/>
      <c r="AC240" s="38"/>
      <c r="AD240" s="38"/>
      <c r="AE240" s="38"/>
      <c r="AT240" s="17" t="s">
        <v>219</v>
      </c>
      <c r="AU240" s="17" t="s">
        <v>172</v>
      </c>
    </row>
    <row r="241" s="12" customFormat="1" ht="22.8" customHeight="1">
      <c r="A241" s="12"/>
      <c r="B241" s="202"/>
      <c r="C241" s="203"/>
      <c r="D241" s="204" t="s">
        <v>75</v>
      </c>
      <c r="E241" s="216" t="s">
        <v>866</v>
      </c>
      <c r="F241" s="216" t="s">
        <v>1287</v>
      </c>
      <c r="G241" s="203"/>
      <c r="H241" s="203"/>
      <c r="I241" s="206"/>
      <c r="J241" s="217">
        <f>BK241</f>
        <v>0</v>
      </c>
      <c r="K241" s="203"/>
      <c r="L241" s="208"/>
      <c r="M241" s="209"/>
      <c r="N241" s="210"/>
      <c r="O241" s="210"/>
      <c r="P241" s="211">
        <f>SUM(P242:P247)</f>
        <v>0</v>
      </c>
      <c r="Q241" s="210"/>
      <c r="R241" s="211">
        <f>SUM(R242:R247)</f>
        <v>0</v>
      </c>
      <c r="S241" s="210"/>
      <c r="T241" s="212">
        <f>SUM(T242:T247)</f>
        <v>0</v>
      </c>
      <c r="U241" s="12"/>
      <c r="V241" s="12"/>
      <c r="W241" s="12"/>
      <c r="X241" s="12"/>
      <c r="Y241" s="12"/>
      <c r="Z241" s="12"/>
      <c r="AA241" s="12"/>
      <c r="AB241" s="12"/>
      <c r="AC241" s="12"/>
      <c r="AD241" s="12"/>
      <c r="AE241" s="12"/>
      <c r="AR241" s="213" t="s">
        <v>84</v>
      </c>
      <c r="AT241" s="214" t="s">
        <v>75</v>
      </c>
      <c r="AU241" s="214" t="s">
        <v>84</v>
      </c>
      <c r="AY241" s="213" t="s">
        <v>159</v>
      </c>
      <c r="BK241" s="215">
        <f>SUM(BK242:BK247)</f>
        <v>0</v>
      </c>
    </row>
    <row r="242" s="2" customFormat="1" ht="24.15" customHeight="1">
      <c r="A242" s="38"/>
      <c r="B242" s="39"/>
      <c r="C242" s="218" t="s">
        <v>512</v>
      </c>
      <c r="D242" s="218" t="s">
        <v>161</v>
      </c>
      <c r="E242" s="219" t="s">
        <v>1288</v>
      </c>
      <c r="F242" s="220" t="s">
        <v>1289</v>
      </c>
      <c r="G242" s="221" t="s">
        <v>841</v>
      </c>
      <c r="H242" s="222">
        <v>8</v>
      </c>
      <c r="I242" s="223"/>
      <c r="J242" s="224">
        <f>ROUND(I242*H242,2)</f>
        <v>0</v>
      </c>
      <c r="K242" s="220" t="s">
        <v>1</v>
      </c>
      <c r="L242" s="44"/>
      <c r="M242" s="225" t="s">
        <v>1</v>
      </c>
      <c r="N242" s="226" t="s">
        <v>41</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234</v>
      </c>
      <c r="AT242" s="229" t="s">
        <v>161</v>
      </c>
      <c r="AU242" s="229" t="s">
        <v>86</v>
      </c>
      <c r="AY242" s="17" t="s">
        <v>159</v>
      </c>
      <c r="BE242" s="230">
        <f>IF(N242="základní",J242,0)</f>
        <v>0</v>
      </c>
      <c r="BF242" s="230">
        <f>IF(N242="snížená",J242,0)</f>
        <v>0</v>
      </c>
      <c r="BG242" s="230">
        <f>IF(N242="zákl. přenesená",J242,0)</f>
        <v>0</v>
      </c>
      <c r="BH242" s="230">
        <f>IF(N242="sníž. přenesená",J242,0)</f>
        <v>0</v>
      </c>
      <c r="BI242" s="230">
        <f>IF(N242="nulová",J242,0)</f>
        <v>0</v>
      </c>
      <c r="BJ242" s="17" t="s">
        <v>84</v>
      </c>
      <c r="BK242" s="230">
        <f>ROUND(I242*H242,2)</f>
        <v>0</v>
      </c>
      <c r="BL242" s="17" t="s">
        <v>234</v>
      </c>
      <c r="BM242" s="229" t="s">
        <v>665</v>
      </c>
    </row>
    <row r="243" s="2" customFormat="1" ht="21.75" customHeight="1">
      <c r="A243" s="38"/>
      <c r="B243" s="39"/>
      <c r="C243" s="218" t="s">
        <v>516</v>
      </c>
      <c r="D243" s="218" t="s">
        <v>161</v>
      </c>
      <c r="E243" s="219" t="s">
        <v>1290</v>
      </c>
      <c r="F243" s="220" t="s">
        <v>1291</v>
      </c>
      <c r="G243" s="221" t="s">
        <v>841</v>
      </c>
      <c r="H243" s="222">
        <v>4</v>
      </c>
      <c r="I243" s="223"/>
      <c r="J243" s="224">
        <f>ROUND(I243*H243,2)</f>
        <v>0</v>
      </c>
      <c r="K243" s="220" t="s">
        <v>1</v>
      </c>
      <c r="L243" s="44"/>
      <c r="M243" s="225" t="s">
        <v>1</v>
      </c>
      <c r="N243" s="226" t="s">
        <v>41</v>
      </c>
      <c r="O243" s="91"/>
      <c r="P243" s="227">
        <f>O243*H243</f>
        <v>0</v>
      </c>
      <c r="Q243" s="227">
        <v>0</v>
      </c>
      <c r="R243" s="227">
        <f>Q243*H243</f>
        <v>0</v>
      </c>
      <c r="S243" s="227">
        <v>0</v>
      </c>
      <c r="T243" s="228">
        <f>S243*H243</f>
        <v>0</v>
      </c>
      <c r="U243" s="38"/>
      <c r="V243" s="38"/>
      <c r="W243" s="38"/>
      <c r="X243" s="38"/>
      <c r="Y243" s="38"/>
      <c r="Z243" s="38"/>
      <c r="AA243" s="38"/>
      <c r="AB243" s="38"/>
      <c r="AC243" s="38"/>
      <c r="AD243" s="38"/>
      <c r="AE243" s="38"/>
      <c r="AR243" s="229" t="s">
        <v>234</v>
      </c>
      <c r="AT243" s="229" t="s">
        <v>161</v>
      </c>
      <c r="AU243" s="229" t="s">
        <v>86</v>
      </c>
      <c r="AY243" s="17" t="s">
        <v>159</v>
      </c>
      <c r="BE243" s="230">
        <f>IF(N243="základní",J243,0)</f>
        <v>0</v>
      </c>
      <c r="BF243" s="230">
        <f>IF(N243="snížená",J243,0)</f>
        <v>0</v>
      </c>
      <c r="BG243" s="230">
        <f>IF(N243="zákl. přenesená",J243,0)</f>
        <v>0</v>
      </c>
      <c r="BH243" s="230">
        <f>IF(N243="sníž. přenesená",J243,0)</f>
        <v>0</v>
      </c>
      <c r="BI243" s="230">
        <f>IF(N243="nulová",J243,0)</f>
        <v>0</v>
      </c>
      <c r="BJ243" s="17" t="s">
        <v>84</v>
      </c>
      <c r="BK243" s="230">
        <f>ROUND(I243*H243,2)</f>
        <v>0</v>
      </c>
      <c r="BL243" s="17" t="s">
        <v>234</v>
      </c>
      <c r="BM243" s="229" t="s">
        <v>674</v>
      </c>
    </row>
    <row r="244" s="2" customFormat="1" ht="24.15" customHeight="1">
      <c r="A244" s="38"/>
      <c r="B244" s="39"/>
      <c r="C244" s="218" t="s">
        <v>520</v>
      </c>
      <c r="D244" s="218" t="s">
        <v>161</v>
      </c>
      <c r="E244" s="219" t="s">
        <v>1292</v>
      </c>
      <c r="F244" s="220" t="s">
        <v>1293</v>
      </c>
      <c r="G244" s="221" t="s">
        <v>841</v>
      </c>
      <c r="H244" s="222">
        <v>8</v>
      </c>
      <c r="I244" s="223"/>
      <c r="J244" s="224">
        <f>ROUND(I244*H244,2)</f>
        <v>0</v>
      </c>
      <c r="K244" s="220" t="s">
        <v>1</v>
      </c>
      <c r="L244" s="44"/>
      <c r="M244" s="225" t="s">
        <v>1</v>
      </c>
      <c r="N244" s="226" t="s">
        <v>41</v>
      </c>
      <c r="O244" s="91"/>
      <c r="P244" s="227">
        <f>O244*H244</f>
        <v>0</v>
      </c>
      <c r="Q244" s="227">
        <v>0</v>
      </c>
      <c r="R244" s="227">
        <f>Q244*H244</f>
        <v>0</v>
      </c>
      <c r="S244" s="227">
        <v>0</v>
      </c>
      <c r="T244" s="228">
        <f>S244*H244</f>
        <v>0</v>
      </c>
      <c r="U244" s="38"/>
      <c r="V244" s="38"/>
      <c r="W244" s="38"/>
      <c r="X244" s="38"/>
      <c r="Y244" s="38"/>
      <c r="Z244" s="38"/>
      <c r="AA244" s="38"/>
      <c r="AB244" s="38"/>
      <c r="AC244" s="38"/>
      <c r="AD244" s="38"/>
      <c r="AE244" s="38"/>
      <c r="AR244" s="229" t="s">
        <v>234</v>
      </c>
      <c r="AT244" s="229" t="s">
        <v>161</v>
      </c>
      <c r="AU244" s="229" t="s">
        <v>86</v>
      </c>
      <c r="AY244" s="17" t="s">
        <v>159</v>
      </c>
      <c r="BE244" s="230">
        <f>IF(N244="základní",J244,0)</f>
        <v>0</v>
      </c>
      <c r="BF244" s="230">
        <f>IF(N244="snížená",J244,0)</f>
        <v>0</v>
      </c>
      <c r="BG244" s="230">
        <f>IF(N244="zákl. přenesená",J244,0)</f>
        <v>0</v>
      </c>
      <c r="BH244" s="230">
        <f>IF(N244="sníž. přenesená",J244,0)</f>
        <v>0</v>
      </c>
      <c r="BI244" s="230">
        <f>IF(N244="nulová",J244,0)</f>
        <v>0</v>
      </c>
      <c r="BJ244" s="17" t="s">
        <v>84</v>
      </c>
      <c r="BK244" s="230">
        <f>ROUND(I244*H244,2)</f>
        <v>0</v>
      </c>
      <c r="BL244" s="17" t="s">
        <v>234</v>
      </c>
      <c r="BM244" s="229" t="s">
        <v>684</v>
      </c>
    </row>
    <row r="245" s="2" customFormat="1" ht="44.25" customHeight="1">
      <c r="A245" s="38"/>
      <c r="B245" s="39"/>
      <c r="C245" s="218" t="s">
        <v>524</v>
      </c>
      <c r="D245" s="218" t="s">
        <v>161</v>
      </c>
      <c r="E245" s="219" t="s">
        <v>1294</v>
      </c>
      <c r="F245" s="220" t="s">
        <v>1295</v>
      </c>
      <c r="G245" s="221" t="s">
        <v>841</v>
      </c>
      <c r="H245" s="222">
        <v>8</v>
      </c>
      <c r="I245" s="223"/>
      <c r="J245" s="224">
        <f>ROUND(I245*H245,2)</f>
        <v>0</v>
      </c>
      <c r="K245" s="220" t="s">
        <v>1</v>
      </c>
      <c r="L245" s="44"/>
      <c r="M245" s="225" t="s">
        <v>1</v>
      </c>
      <c r="N245" s="226" t="s">
        <v>41</v>
      </c>
      <c r="O245" s="91"/>
      <c r="P245" s="227">
        <f>O245*H245</f>
        <v>0</v>
      </c>
      <c r="Q245" s="227">
        <v>0</v>
      </c>
      <c r="R245" s="227">
        <f>Q245*H245</f>
        <v>0</v>
      </c>
      <c r="S245" s="227">
        <v>0</v>
      </c>
      <c r="T245" s="228">
        <f>S245*H245</f>
        <v>0</v>
      </c>
      <c r="U245" s="38"/>
      <c r="V245" s="38"/>
      <c r="W245" s="38"/>
      <c r="X245" s="38"/>
      <c r="Y245" s="38"/>
      <c r="Z245" s="38"/>
      <c r="AA245" s="38"/>
      <c r="AB245" s="38"/>
      <c r="AC245" s="38"/>
      <c r="AD245" s="38"/>
      <c r="AE245" s="38"/>
      <c r="AR245" s="229" t="s">
        <v>234</v>
      </c>
      <c r="AT245" s="229" t="s">
        <v>161</v>
      </c>
      <c r="AU245" s="229" t="s">
        <v>86</v>
      </c>
      <c r="AY245" s="17" t="s">
        <v>159</v>
      </c>
      <c r="BE245" s="230">
        <f>IF(N245="základní",J245,0)</f>
        <v>0</v>
      </c>
      <c r="BF245" s="230">
        <f>IF(N245="snížená",J245,0)</f>
        <v>0</v>
      </c>
      <c r="BG245" s="230">
        <f>IF(N245="zákl. přenesená",J245,0)</f>
        <v>0</v>
      </c>
      <c r="BH245" s="230">
        <f>IF(N245="sníž. přenesená",J245,0)</f>
        <v>0</v>
      </c>
      <c r="BI245" s="230">
        <f>IF(N245="nulová",J245,0)</f>
        <v>0</v>
      </c>
      <c r="BJ245" s="17" t="s">
        <v>84</v>
      </c>
      <c r="BK245" s="230">
        <f>ROUND(I245*H245,2)</f>
        <v>0</v>
      </c>
      <c r="BL245" s="17" t="s">
        <v>234</v>
      </c>
      <c r="BM245" s="229" t="s">
        <v>693</v>
      </c>
    </row>
    <row r="246" s="2" customFormat="1" ht="33" customHeight="1">
      <c r="A246" s="38"/>
      <c r="B246" s="39"/>
      <c r="C246" s="218" t="s">
        <v>528</v>
      </c>
      <c r="D246" s="218" t="s">
        <v>161</v>
      </c>
      <c r="E246" s="219" t="s">
        <v>1296</v>
      </c>
      <c r="F246" s="220" t="s">
        <v>1297</v>
      </c>
      <c r="G246" s="221" t="s">
        <v>841</v>
      </c>
      <c r="H246" s="222">
        <v>16</v>
      </c>
      <c r="I246" s="223"/>
      <c r="J246" s="224">
        <f>ROUND(I246*H246,2)</f>
        <v>0</v>
      </c>
      <c r="K246" s="220" t="s">
        <v>1</v>
      </c>
      <c r="L246" s="44"/>
      <c r="M246" s="225" t="s">
        <v>1</v>
      </c>
      <c r="N246" s="226" t="s">
        <v>41</v>
      </c>
      <c r="O246" s="91"/>
      <c r="P246" s="227">
        <f>O246*H246</f>
        <v>0</v>
      </c>
      <c r="Q246" s="227">
        <v>0</v>
      </c>
      <c r="R246" s="227">
        <f>Q246*H246</f>
        <v>0</v>
      </c>
      <c r="S246" s="227">
        <v>0</v>
      </c>
      <c r="T246" s="228">
        <f>S246*H246</f>
        <v>0</v>
      </c>
      <c r="U246" s="38"/>
      <c r="V246" s="38"/>
      <c r="W246" s="38"/>
      <c r="X246" s="38"/>
      <c r="Y246" s="38"/>
      <c r="Z246" s="38"/>
      <c r="AA246" s="38"/>
      <c r="AB246" s="38"/>
      <c r="AC246" s="38"/>
      <c r="AD246" s="38"/>
      <c r="AE246" s="38"/>
      <c r="AR246" s="229" t="s">
        <v>234</v>
      </c>
      <c r="AT246" s="229" t="s">
        <v>161</v>
      </c>
      <c r="AU246" s="229" t="s">
        <v>86</v>
      </c>
      <c r="AY246" s="17" t="s">
        <v>159</v>
      </c>
      <c r="BE246" s="230">
        <f>IF(N246="základní",J246,0)</f>
        <v>0</v>
      </c>
      <c r="BF246" s="230">
        <f>IF(N246="snížená",J246,0)</f>
        <v>0</v>
      </c>
      <c r="BG246" s="230">
        <f>IF(N246="zákl. přenesená",J246,0)</f>
        <v>0</v>
      </c>
      <c r="BH246" s="230">
        <f>IF(N246="sníž. přenesená",J246,0)</f>
        <v>0</v>
      </c>
      <c r="BI246" s="230">
        <f>IF(N246="nulová",J246,0)</f>
        <v>0</v>
      </c>
      <c r="BJ246" s="17" t="s">
        <v>84</v>
      </c>
      <c r="BK246" s="230">
        <f>ROUND(I246*H246,2)</f>
        <v>0</v>
      </c>
      <c r="BL246" s="17" t="s">
        <v>234</v>
      </c>
      <c r="BM246" s="229" t="s">
        <v>703</v>
      </c>
    </row>
    <row r="247" s="2" customFormat="1" ht="24.15" customHeight="1">
      <c r="A247" s="38"/>
      <c r="B247" s="39"/>
      <c r="C247" s="218" t="s">
        <v>532</v>
      </c>
      <c r="D247" s="218" t="s">
        <v>161</v>
      </c>
      <c r="E247" s="219" t="s">
        <v>1298</v>
      </c>
      <c r="F247" s="220" t="s">
        <v>1299</v>
      </c>
      <c r="G247" s="221" t="s">
        <v>735</v>
      </c>
      <c r="H247" s="222">
        <v>1</v>
      </c>
      <c r="I247" s="223"/>
      <c r="J247" s="224">
        <f>ROUND(I247*H247,2)</f>
        <v>0</v>
      </c>
      <c r="K247" s="220" t="s">
        <v>1</v>
      </c>
      <c r="L247" s="44"/>
      <c r="M247" s="225" t="s">
        <v>1</v>
      </c>
      <c r="N247" s="226" t="s">
        <v>41</v>
      </c>
      <c r="O247" s="91"/>
      <c r="P247" s="227">
        <f>O247*H247</f>
        <v>0</v>
      </c>
      <c r="Q247" s="227">
        <v>0</v>
      </c>
      <c r="R247" s="227">
        <f>Q247*H247</f>
        <v>0</v>
      </c>
      <c r="S247" s="227">
        <v>0</v>
      </c>
      <c r="T247" s="228">
        <f>S247*H247</f>
        <v>0</v>
      </c>
      <c r="U247" s="38"/>
      <c r="V247" s="38"/>
      <c r="W247" s="38"/>
      <c r="X247" s="38"/>
      <c r="Y247" s="38"/>
      <c r="Z247" s="38"/>
      <c r="AA247" s="38"/>
      <c r="AB247" s="38"/>
      <c r="AC247" s="38"/>
      <c r="AD247" s="38"/>
      <c r="AE247" s="38"/>
      <c r="AR247" s="229" t="s">
        <v>234</v>
      </c>
      <c r="AT247" s="229" t="s">
        <v>161</v>
      </c>
      <c r="AU247" s="229" t="s">
        <v>86</v>
      </c>
      <c r="AY247" s="17" t="s">
        <v>159</v>
      </c>
      <c r="BE247" s="230">
        <f>IF(N247="základní",J247,0)</f>
        <v>0</v>
      </c>
      <c r="BF247" s="230">
        <f>IF(N247="snížená",J247,0)</f>
        <v>0</v>
      </c>
      <c r="BG247" s="230">
        <f>IF(N247="zákl. přenesená",J247,0)</f>
        <v>0</v>
      </c>
      <c r="BH247" s="230">
        <f>IF(N247="sníž. přenesená",J247,0)</f>
        <v>0</v>
      </c>
      <c r="BI247" s="230">
        <f>IF(N247="nulová",J247,0)</f>
        <v>0</v>
      </c>
      <c r="BJ247" s="17" t="s">
        <v>84</v>
      </c>
      <c r="BK247" s="230">
        <f>ROUND(I247*H247,2)</f>
        <v>0</v>
      </c>
      <c r="BL247" s="17" t="s">
        <v>234</v>
      </c>
      <c r="BM247" s="229" t="s">
        <v>712</v>
      </c>
    </row>
    <row r="248" s="12" customFormat="1" ht="22.8" customHeight="1">
      <c r="A248" s="12"/>
      <c r="B248" s="202"/>
      <c r="C248" s="203"/>
      <c r="D248" s="204" t="s">
        <v>75</v>
      </c>
      <c r="E248" s="216" t="s">
        <v>1300</v>
      </c>
      <c r="F248" s="216" t="s">
        <v>1301</v>
      </c>
      <c r="G248" s="203"/>
      <c r="H248" s="203"/>
      <c r="I248" s="206"/>
      <c r="J248" s="217">
        <f>BK248</f>
        <v>0</v>
      </c>
      <c r="K248" s="203"/>
      <c r="L248" s="208"/>
      <c r="M248" s="209"/>
      <c r="N248" s="210"/>
      <c r="O248" s="210"/>
      <c r="P248" s="211">
        <f>SUM(P249:P250)</f>
        <v>0</v>
      </c>
      <c r="Q248" s="210"/>
      <c r="R248" s="211">
        <f>SUM(R249:R250)</f>
        <v>0</v>
      </c>
      <c r="S248" s="210"/>
      <c r="T248" s="212">
        <f>SUM(T249:T250)</f>
        <v>0</v>
      </c>
      <c r="U248" s="12"/>
      <c r="V248" s="12"/>
      <c r="W248" s="12"/>
      <c r="X248" s="12"/>
      <c r="Y248" s="12"/>
      <c r="Z248" s="12"/>
      <c r="AA248" s="12"/>
      <c r="AB248" s="12"/>
      <c r="AC248" s="12"/>
      <c r="AD248" s="12"/>
      <c r="AE248" s="12"/>
      <c r="AR248" s="213" t="s">
        <v>84</v>
      </c>
      <c r="AT248" s="214" t="s">
        <v>75</v>
      </c>
      <c r="AU248" s="214" t="s">
        <v>84</v>
      </c>
      <c r="AY248" s="213" t="s">
        <v>159</v>
      </c>
      <c r="BK248" s="215">
        <f>SUM(BK249:BK250)</f>
        <v>0</v>
      </c>
    </row>
    <row r="249" s="2" customFormat="1" ht="24.15" customHeight="1">
      <c r="A249" s="38"/>
      <c r="B249" s="39"/>
      <c r="C249" s="218" t="s">
        <v>536</v>
      </c>
      <c r="D249" s="218" t="s">
        <v>161</v>
      </c>
      <c r="E249" s="219" t="s">
        <v>1302</v>
      </c>
      <c r="F249" s="220" t="s">
        <v>1303</v>
      </c>
      <c r="G249" s="221" t="s">
        <v>735</v>
      </c>
      <c r="H249" s="222">
        <v>11</v>
      </c>
      <c r="I249" s="223"/>
      <c r="J249" s="224">
        <f>ROUND(I249*H249,2)</f>
        <v>0</v>
      </c>
      <c r="K249" s="220" t="s">
        <v>1</v>
      </c>
      <c r="L249" s="44"/>
      <c r="M249" s="225" t="s">
        <v>1</v>
      </c>
      <c r="N249" s="226" t="s">
        <v>41</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166</v>
      </c>
      <c r="AT249" s="229" t="s">
        <v>161</v>
      </c>
      <c r="AU249" s="229" t="s">
        <v>86</v>
      </c>
      <c r="AY249" s="17" t="s">
        <v>159</v>
      </c>
      <c r="BE249" s="230">
        <f>IF(N249="základní",J249,0)</f>
        <v>0</v>
      </c>
      <c r="BF249" s="230">
        <f>IF(N249="snížená",J249,0)</f>
        <v>0</v>
      </c>
      <c r="BG249" s="230">
        <f>IF(N249="zákl. přenesená",J249,0)</f>
        <v>0</v>
      </c>
      <c r="BH249" s="230">
        <f>IF(N249="sníž. přenesená",J249,0)</f>
        <v>0</v>
      </c>
      <c r="BI249" s="230">
        <f>IF(N249="nulová",J249,0)</f>
        <v>0</v>
      </c>
      <c r="BJ249" s="17" t="s">
        <v>84</v>
      </c>
      <c r="BK249" s="230">
        <f>ROUND(I249*H249,2)</f>
        <v>0</v>
      </c>
      <c r="BL249" s="17" t="s">
        <v>166</v>
      </c>
      <c r="BM249" s="229" t="s">
        <v>738</v>
      </c>
    </row>
    <row r="250" s="2" customFormat="1" ht="55.5" customHeight="1">
      <c r="A250" s="38"/>
      <c r="B250" s="39"/>
      <c r="C250" s="218" t="s">
        <v>540</v>
      </c>
      <c r="D250" s="218" t="s">
        <v>161</v>
      </c>
      <c r="E250" s="219" t="s">
        <v>1304</v>
      </c>
      <c r="F250" s="220" t="s">
        <v>1305</v>
      </c>
      <c r="G250" s="221" t="s">
        <v>250</v>
      </c>
      <c r="H250" s="222">
        <v>95</v>
      </c>
      <c r="I250" s="223"/>
      <c r="J250" s="224">
        <f>ROUND(I250*H250,2)</f>
        <v>0</v>
      </c>
      <c r="K250" s="220" t="s">
        <v>1</v>
      </c>
      <c r="L250" s="44"/>
      <c r="M250" s="278" t="s">
        <v>1</v>
      </c>
      <c r="N250" s="279" t="s">
        <v>41</v>
      </c>
      <c r="O250" s="280"/>
      <c r="P250" s="281">
        <f>O250*H250</f>
        <v>0</v>
      </c>
      <c r="Q250" s="281">
        <v>0</v>
      </c>
      <c r="R250" s="281">
        <f>Q250*H250</f>
        <v>0</v>
      </c>
      <c r="S250" s="281">
        <v>0</v>
      </c>
      <c r="T250" s="282">
        <f>S250*H250</f>
        <v>0</v>
      </c>
      <c r="U250" s="38"/>
      <c r="V250" s="38"/>
      <c r="W250" s="38"/>
      <c r="X250" s="38"/>
      <c r="Y250" s="38"/>
      <c r="Z250" s="38"/>
      <c r="AA250" s="38"/>
      <c r="AB250" s="38"/>
      <c r="AC250" s="38"/>
      <c r="AD250" s="38"/>
      <c r="AE250" s="38"/>
      <c r="AR250" s="229" t="s">
        <v>166</v>
      </c>
      <c r="AT250" s="229" t="s">
        <v>161</v>
      </c>
      <c r="AU250" s="229" t="s">
        <v>86</v>
      </c>
      <c r="AY250" s="17" t="s">
        <v>159</v>
      </c>
      <c r="BE250" s="230">
        <f>IF(N250="základní",J250,0)</f>
        <v>0</v>
      </c>
      <c r="BF250" s="230">
        <f>IF(N250="snížená",J250,0)</f>
        <v>0</v>
      </c>
      <c r="BG250" s="230">
        <f>IF(N250="zákl. přenesená",J250,0)</f>
        <v>0</v>
      </c>
      <c r="BH250" s="230">
        <f>IF(N250="sníž. přenesená",J250,0)</f>
        <v>0</v>
      </c>
      <c r="BI250" s="230">
        <f>IF(N250="nulová",J250,0)</f>
        <v>0</v>
      </c>
      <c r="BJ250" s="17" t="s">
        <v>84</v>
      </c>
      <c r="BK250" s="230">
        <f>ROUND(I250*H250,2)</f>
        <v>0</v>
      </c>
      <c r="BL250" s="17" t="s">
        <v>166</v>
      </c>
      <c r="BM250" s="229" t="s">
        <v>755</v>
      </c>
    </row>
    <row r="251" s="2" customFormat="1" ht="6.96" customHeight="1">
      <c r="A251" s="38"/>
      <c r="B251" s="66"/>
      <c r="C251" s="67"/>
      <c r="D251" s="67"/>
      <c r="E251" s="67"/>
      <c r="F251" s="67"/>
      <c r="G251" s="67"/>
      <c r="H251" s="67"/>
      <c r="I251" s="67"/>
      <c r="J251" s="67"/>
      <c r="K251" s="67"/>
      <c r="L251" s="44"/>
      <c r="M251" s="38"/>
      <c r="O251" s="38"/>
      <c r="P251" s="38"/>
      <c r="Q251" s="38"/>
      <c r="R251" s="38"/>
      <c r="S251" s="38"/>
      <c r="T251" s="38"/>
      <c r="U251" s="38"/>
      <c r="V251" s="38"/>
      <c r="W251" s="38"/>
      <c r="X251" s="38"/>
      <c r="Y251" s="38"/>
      <c r="Z251" s="38"/>
      <c r="AA251" s="38"/>
      <c r="AB251" s="38"/>
      <c r="AC251" s="38"/>
      <c r="AD251" s="38"/>
      <c r="AE251" s="38"/>
    </row>
  </sheetData>
  <sheetProtection sheet="1" autoFilter="0" formatColumns="0" formatRows="0" objects="1" scenarios="1" spinCount="100000" saltValue="Lcx6RKOJFhUZuPepSPx3th08Q8J6sVCOIPJ/okCF9hoiqppI6DQVCFTRzcr7/R5m1ZFUh3eN9LoIQW8v9zb1lg==" hashValue="hAPTp+TgQOQDN8P5tjFPt8xOtW7FMwivtoLRXD8nB3UNGh8PJcONxGHVxZu/KEZ0dl+YpUF/ULyFWqXu0f3w6w==" algorithmName="SHA-512" password="CC35"/>
  <autoFilter ref="C126:K250"/>
  <mergeCells count="9">
    <mergeCell ref="E7:H7"/>
    <mergeCell ref="E9:H9"/>
    <mergeCell ref="E18:H18"/>
    <mergeCell ref="E27:H27"/>
    <mergeCell ref="E85:H85"/>
    <mergeCell ref="E87:H87"/>
    <mergeCell ref="E117:H117"/>
    <mergeCell ref="E119:H11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101</v>
      </c>
    </row>
    <row r="3" s="1" customFormat="1" ht="6.96" customHeight="1">
      <c r="B3" s="136"/>
      <c r="C3" s="137"/>
      <c r="D3" s="137"/>
      <c r="E3" s="137"/>
      <c r="F3" s="137"/>
      <c r="G3" s="137"/>
      <c r="H3" s="137"/>
      <c r="I3" s="137"/>
      <c r="J3" s="137"/>
      <c r="K3" s="137"/>
      <c r="L3" s="20"/>
      <c r="AT3" s="17" t="s">
        <v>86</v>
      </c>
    </row>
    <row r="4" s="1" customFormat="1" ht="24.96" customHeight="1">
      <c r="B4" s="20"/>
      <c r="D4" s="138" t="s">
        <v>114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Stavební úpravy objektu KTV ČZU v Praze</v>
      </c>
      <c r="F7" s="140"/>
      <c r="G7" s="140"/>
      <c r="H7" s="140"/>
      <c r="L7" s="20"/>
    </row>
    <row r="8" s="2" customFormat="1" ht="12" customHeight="1">
      <c r="A8" s="38"/>
      <c r="B8" s="44"/>
      <c r="C8" s="38"/>
      <c r="D8" s="140" t="s">
        <v>115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1306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7. 4. 2025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27</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59.25" customHeight="1">
      <c r="A27" s="145"/>
      <c r="B27" s="146"/>
      <c r="C27" s="145"/>
      <c r="D27" s="145"/>
      <c r="E27" s="147" t="s">
        <v>1307</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ROUND(J122,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ROUND((SUM(BE122:BE215)),  2)</f>
        <v>0</v>
      </c>
      <c r="G33" s="38"/>
      <c r="H33" s="38"/>
      <c r="I33" s="155">
        <v>0.20999999999999999</v>
      </c>
      <c r="J33" s="154">
        <f>ROUND(((SUM(BE122:BE215))*I33),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ROUND((SUM(BF122:BF215)),  2)</f>
        <v>0</v>
      </c>
      <c r="G34" s="38"/>
      <c r="H34" s="38"/>
      <c r="I34" s="155">
        <v>0.12</v>
      </c>
      <c r="J34" s="154">
        <f>ROUND(((SUM(BF122:BF215))*I34),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ROUND((SUM(BG122:BG215)),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ROUND((SUM(BH122:BH215)),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ROUND((SUM(BI122:BI215)),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Stavební úpravy objektu KTV ČZU v Praze</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 xml:space="preserve">06 - Zdravotně technické instalace  -  zařizovací předměty</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Kamýcká 1275,165 00 Praha - Suchdol</v>
      </c>
      <c r="G89" s="40"/>
      <c r="H89" s="40"/>
      <c r="I89" s="32" t="s">
        <v>22</v>
      </c>
      <c r="J89" s="79" t="str">
        <f>IF(J12="","",J12)</f>
        <v>7. 4. 2025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40.05" customHeight="1">
      <c r="A91" s="38"/>
      <c r="B91" s="39"/>
      <c r="C91" s="32" t="s">
        <v>24</v>
      </c>
      <c r="D91" s="40"/>
      <c r="E91" s="40"/>
      <c r="F91" s="27" t="str">
        <f>E15</f>
        <v>ČZU v Praze, Kamýcká 129, 165 00 Praha - Suchdol</v>
      </c>
      <c r="G91" s="40"/>
      <c r="H91" s="40"/>
      <c r="I91" s="32" t="s">
        <v>30</v>
      </c>
      <c r="J91" s="36" t="str">
        <f>E21</f>
        <v xml:space="preserve">Ing. Radek Bláha K Horoměřicům 1117, 160 00 Praha </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118</v>
      </c>
      <c r="D94" s="176"/>
      <c r="E94" s="176"/>
      <c r="F94" s="176"/>
      <c r="G94" s="176"/>
      <c r="H94" s="176"/>
      <c r="I94" s="176"/>
      <c r="J94" s="177" t="s">
        <v>119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120</v>
      </c>
      <c r="D96" s="40"/>
      <c r="E96" s="40"/>
      <c r="F96" s="40"/>
      <c r="G96" s="40"/>
      <c r="H96" s="40"/>
      <c r="I96" s="40"/>
      <c r="J96" s="110">
        <f>J122</f>
        <v>0</v>
      </c>
      <c r="K96" s="40"/>
      <c r="L96" s="63"/>
      <c r="S96" s="38"/>
      <c r="T96" s="38"/>
      <c r="U96" s="38"/>
      <c r="V96" s="38"/>
      <c r="W96" s="38"/>
      <c r="X96" s="38"/>
      <c r="Y96" s="38"/>
      <c r="Z96" s="38"/>
      <c r="AA96" s="38"/>
      <c r="AB96" s="38"/>
      <c r="AC96" s="38"/>
      <c r="AD96" s="38"/>
      <c r="AE96" s="38"/>
      <c r="AU96" s="17" t="s">
        <v>121</v>
      </c>
    </row>
    <row r="97" s="9" customFormat="1" ht="24.96" customHeight="1">
      <c r="A97" s="9"/>
      <c r="B97" s="179"/>
      <c r="C97" s="180"/>
      <c r="D97" s="181" t="s">
        <v>1308</v>
      </c>
      <c r="E97" s="182"/>
      <c r="F97" s="182"/>
      <c r="G97" s="182"/>
      <c r="H97" s="182"/>
      <c r="I97" s="182"/>
      <c r="J97" s="183">
        <f>J123</f>
        <v>0</v>
      </c>
      <c r="K97" s="180"/>
      <c r="L97" s="184"/>
      <c r="S97" s="9"/>
      <c r="T97" s="9"/>
      <c r="U97" s="9"/>
      <c r="V97" s="9"/>
      <c r="W97" s="9"/>
      <c r="X97" s="9"/>
      <c r="Y97" s="9"/>
      <c r="Z97" s="9"/>
      <c r="AA97" s="9"/>
      <c r="AB97" s="9"/>
      <c r="AC97" s="9"/>
      <c r="AD97" s="9"/>
      <c r="AE97" s="9"/>
    </row>
    <row r="98" s="10" customFormat="1" ht="19.92" customHeight="1">
      <c r="A98" s="10"/>
      <c r="B98" s="185"/>
      <c r="C98" s="186"/>
      <c r="D98" s="187" t="s">
        <v>1309</v>
      </c>
      <c r="E98" s="188"/>
      <c r="F98" s="188"/>
      <c r="G98" s="188"/>
      <c r="H98" s="188"/>
      <c r="I98" s="188"/>
      <c r="J98" s="189">
        <f>J124</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1310</v>
      </c>
      <c r="E99" s="188"/>
      <c r="F99" s="188"/>
      <c r="G99" s="188"/>
      <c r="H99" s="188"/>
      <c r="I99" s="188"/>
      <c r="J99" s="189">
        <f>J137</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1311</v>
      </c>
      <c r="E100" s="188"/>
      <c r="F100" s="188"/>
      <c r="G100" s="188"/>
      <c r="H100" s="188"/>
      <c r="I100" s="188"/>
      <c r="J100" s="189">
        <f>J183</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1312</v>
      </c>
      <c r="E101" s="188"/>
      <c r="F101" s="188"/>
      <c r="G101" s="188"/>
      <c r="H101" s="188"/>
      <c r="I101" s="188"/>
      <c r="J101" s="189">
        <f>J212</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1313</v>
      </c>
      <c r="E102" s="188"/>
      <c r="F102" s="188"/>
      <c r="G102" s="188"/>
      <c r="H102" s="188"/>
      <c r="I102" s="188"/>
      <c r="J102" s="189">
        <f>J214</f>
        <v>0</v>
      </c>
      <c r="K102" s="186"/>
      <c r="L102" s="190"/>
      <c r="S102" s="10"/>
      <c r="T102" s="10"/>
      <c r="U102" s="10"/>
      <c r="V102" s="10"/>
      <c r="W102" s="10"/>
      <c r="X102" s="10"/>
      <c r="Y102" s="10"/>
      <c r="Z102" s="10"/>
      <c r="AA102" s="10"/>
      <c r="AB102" s="10"/>
      <c r="AC102" s="10"/>
      <c r="AD102" s="10"/>
      <c r="AE102" s="10"/>
    </row>
    <row r="103" s="2" customFormat="1" ht="21.84" customHeight="1">
      <c r="A103" s="38"/>
      <c r="B103" s="39"/>
      <c r="C103" s="40"/>
      <c r="D103" s="40"/>
      <c r="E103" s="40"/>
      <c r="F103" s="40"/>
      <c r="G103" s="40"/>
      <c r="H103" s="40"/>
      <c r="I103" s="40"/>
      <c r="J103" s="40"/>
      <c r="K103" s="40"/>
      <c r="L103" s="63"/>
      <c r="S103" s="38"/>
      <c r="T103" s="38"/>
      <c r="U103" s="38"/>
      <c r="V103" s="38"/>
      <c r="W103" s="38"/>
      <c r="X103" s="38"/>
      <c r="Y103" s="38"/>
      <c r="Z103" s="38"/>
      <c r="AA103" s="38"/>
      <c r="AB103" s="38"/>
      <c r="AC103" s="38"/>
      <c r="AD103" s="38"/>
      <c r="AE103" s="38"/>
    </row>
    <row r="104" s="2" customFormat="1" ht="6.96" customHeight="1">
      <c r="A104" s="38"/>
      <c r="B104" s="66"/>
      <c r="C104" s="67"/>
      <c r="D104" s="67"/>
      <c r="E104" s="67"/>
      <c r="F104" s="67"/>
      <c r="G104" s="67"/>
      <c r="H104" s="67"/>
      <c r="I104" s="67"/>
      <c r="J104" s="67"/>
      <c r="K104" s="67"/>
      <c r="L104" s="63"/>
      <c r="S104" s="38"/>
      <c r="T104" s="38"/>
      <c r="U104" s="38"/>
      <c r="V104" s="38"/>
      <c r="W104" s="38"/>
      <c r="X104" s="38"/>
      <c r="Y104" s="38"/>
      <c r="Z104" s="38"/>
      <c r="AA104" s="38"/>
      <c r="AB104" s="38"/>
      <c r="AC104" s="38"/>
      <c r="AD104" s="38"/>
      <c r="AE104" s="38"/>
    </row>
    <row r="108" s="2" customFormat="1" ht="6.96" customHeight="1">
      <c r="A108" s="38"/>
      <c r="B108" s="68"/>
      <c r="C108" s="69"/>
      <c r="D108" s="69"/>
      <c r="E108" s="69"/>
      <c r="F108" s="69"/>
      <c r="G108" s="69"/>
      <c r="H108" s="69"/>
      <c r="I108" s="69"/>
      <c r="J108" s="69"/>
      <c r="K108" s="69"/>
      <c r="L108" s="63"/>
      <c r="S108" s="38"/>
      <c r="T108" s="38"/>
      <c r="U108" s="38"/>
      <c r="V108" s="38"/>
      <c r="W108" s="38"/>
      <c r="X108" s="38"/>
      <c r="Y108" s="38"/>
      <c r="Z108" s="38"/>
      <c r="AA108" s="38"/>
      <c r="AB108" s="38"/>
      <c r="AC108" s="38"/>
      <c r="AD108" s="38"/>
      <c r="AE108" s="38"/>
    </row>
    <row r="109" s="2" customFormat="1" ht="24.96" customHeight="1">
      <c r="A109" s="38"/>
      <c r="B109" s="39"/>
      <c r="C109" s="23" t="s">
        <v>144</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16</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6.5" customHeight="1">
      <c r="A112" s="38"/>
      <c r="B112" s="39"/>
      <c r="C112" s="40"/>
      <c r="D112" s="40"/>
      <c r="E112" s="174" t="str">
        <f>E7</f>
        <v>Stavební úpravy objektu KTV ČZU v Praze</v>
      </c>
      <c r="F112" s="32"/>
      <c r="G112" s="32"/>
      <c r="H112" s="32"/>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115</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E9</f>
        <v xml:space="preserve">06 - Zdravotně technické instalace  -  zařizovací předměty</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20</v>
      </c>
      <c r="D116" s="40"/>
      <c r="E116" s="40"/>
      <c r="F116" s="27" t="str">
        <f>F12</f>
        <v>Kamýcká 1275,165 00 Praha - Suchdol</v>
      </c>
      <c r="G116" s="40"/>
      <c r="H116" s="40"/>
      <c r="I116" s="32" t="s">
        <v>22</v>
      </c>
      <c r="J116" s="79" t="str">
        <f>IF(J12="","",J12)</f>
        <v>7. 4. 2025</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40.05" customHeight="1">
      <c r="A118" s="38"/>
      <c r="B118" s="39"/>
      <c r="C118" s="32" t="s">
        <v>24</v>
      </c>
      <c r="D118" s="40"/>
      <c r="E118" s="40"/>
      <c r="F118" s="27" t="str">
        <f>E15</f>
        <v>ČZU v Praze, Kamýcká 129, 165 00 Praha - Suchdol</v>
      </c>
      <c r="G118" s="40"/>
      <c r="H118" s="40"/>
      <c r="I118" s="32" t="s">
        <v>30</v>
      </c>
      <c r="J118" s="36" t="str">
        <f>E21</f>
        <v xml:space="preserve">Ing. Radek Bláha K Horoměřicům 1117, 160 00 Praha </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28</v>
      </c>
      <c r="D119" s="40"/>
      <c r="E119" s="40"/>
      <c r="F119" s="27" t="str">
        <f>IF(E18="","",E18)</f>
        <v>Vyplň údaj</v>
      </c>
      <c r="G119" s="40"/>
      <c r="H119" s="40"/>
      <c r="I119" s="32" t="s">
        <v>33</v>
      </c>
      <c r="J119" s="36" t="str">
        <f>E24</f>
        <v xml:space="preserve"> </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1"/>
      <c r="B121" s="192"/>
      <c r="C121" s="193" t="s">
        <v>145</v>
      </c>
      <c r="D121" s="194" t="s">
        <v>61</v>
      </c>
      <c r="E121" s="194" t="s">
        <v>57</v>
      </c>
      <c r="F121" s="194" t="s">
        <v>58</v>
      </c>
      <c r="G121" s="194" t="s">
        <v>146</v>
      </c>
      <c r="H121" s="194" t="s">
        <v>147</v>
      </c>
      <c r="I121" s="194" t="s">
        <v>148</v>
      </c>
      <c r="J121" s="194" t="s">
        <v>119</v>
      </c>
      <c r="K121" s="195" t="s">
        <v>149</v>
      </c>
      <c r="L121" s="196"/>
      <c r="M121" s="100" t="s">
        <v>1</v>
      </c>
      <c r="N121" s="101" t="s">
        <v>40</v>
      </c>
      <c r="O121" s="101" t="s">
        <v>150</v>
      </c>
      <c r="P121" s="101" t="s">
        <v>151</v>
      </c>
      <c r="Q121" s="101" t="s">
        <v>152</v>
      </c>
      <c r="R121" s="101" t="s">
        <v>153</v>
      </c>
      <c r="S121" s="101" t="s">
        <v>154</v>
      </c>
      <c r="T121" s="102" t="s">
        <v>155</v>
      </c>
      <c r="U121" s="191"/>
      <c r="V121" s="191"/>
      <c r="W121" s="191"/>
      <c r="X121" s="191"/>
      <c r="Y121" s="191"/>
      <c r="Z121" s="191"/>
      <c r="AA121" s="191"/>
      <c r="AB121" s="191"/>
      <c r="AC121" s="191"/>
      <c r="AD121" s="191"/>
      <c r="AE121" s="191"/>
    </row>
    <row r="122" s="2" customFormat="1" ht="22.8" customHeight="1">
      <c r="A122" s="38"/>
      <c r="B122" s="39"/>
      <c r="C122" s="107" t="s">
        <v>156</v>
      </c>
      <c r="D122" s="40"/>
      <c r="E122" s="40"/>
      <c r="F122" s="40"/>
      <c r="G122" s="40"/>
      <c r="H122" s="40"/>
      <c r="I122" s="40"/>
      <c r="J122" s="197">
        <f>BK122</f>
        <v>0</v>
      </c>
      <c r="K122" s="40"/>
      <c r="L122" s="44"/>
      <c r="M122" s="103"/>
      <c r="N122" s="198"/>
      <c r="O122" s="104"/>
      <c r="P122" s="199">
        <f>P123</f>
        <v>0</v>
      </c>
      <c r="Q122" s="104"/>
      <c r="R122" s="199">
        <f>R123</f>
        <v>0</v>
      </c>
      <c r="S122" s="104"/>
      <c r="T122" s="200">
        <f>T123</f>
        <v>0</v>
      </c>
      <c r="U122" s="38"/>
      <c r="V122" s="38"/>
      <c r="W122" s="38"/>
      <c r="X122" s="38"/>
      <c r="Y122" s="38"/>
      <c r="Z122" s="38"/>
      <c r="AA122" s="38"/>
      <c r="AB122" s="38"/>
      <c r="AC122" s="38"/>
      <c r="AD122" s="38"/>
      <c r="AE122" s="38"/>
      <c r="AT122" s="17" t="s">
        <v>75</v>
      </c>
      <c r="AU122" s="17" t="s">
        <v>121</v>
      </c>
      <c r="BK122" s="201">
        <f>BK123</f>
        <v>0</v>
      </c>
    </row>
    <row r="123" s="12" customFormat="1" ht="25.92" customHeight="1">
      <c r="A123" s="12"/>
      <c r="B123" s="202"/>
      <c r="C123" s="203"/>
      <c r="D123" s="204" t="s">
        <v>75</v>
      </c>
      <c r="E123" s="205" t="s">
        <v>390</v>
      </c>
      <c r="F123" s="205" t="s">
        <v>1314</v>
      </c>
      <c r="G123" s="203"/>
      <c r="H123" s="203"/>
      <c r="I123" s="206"/>
      <c r="J123" s="207">
        <f>BK123</f>
        <v>0</v>
      </c>
      <c r="K123" s="203"/>
      <c r="L123" s="208"/>
      <c r="M123" s="209"/>
      <c r="N123" s="210"/>
      <c r="O123" s="210"/>
      <c r="P123" s="211">
        <f>P124+P137+P183+P212+P214</f>
        <v>0</v>
      </c>
      <c r="Q123" s="210"/>
      <c r="R123" s="211">
        <f>R124+R137+R183+R212+R214</f>
        <v>0</v>
      </c>
      <c r="S123" s="210"/>
      <c r="T123" s="212">
        <f>T124+T137+T183+T212+T214</f>
        <v>0</v>
      </c>
      <c r="U123" s="12"/>
      <c r="V123" s="12"/>
      <c r="W123" s="12"/>
      <c r="X123" s="12"/>
      <c r="Y123" s="12"/>
      <c r="Z123" s="12"/>
      <c r="AA123" s="12"/>
      <c r="AB123" s="12"/>
      <c r="AC123" s="12"/>
      <c r="AD123" s="12"/>
      <c r="AE123" s="12"/>
      <c r="AR123" s="213" t="s">
        <v>86</v>
      </c>
      <c r="AT123" s="214" t="s">
        <v>75</v>
      </c>
      <c r="AU123" s="214" t="s">
        <v>76</v>
      </c>
      <c r="AY123" s="213" t="s">
        <v>159</v>
      </c>
      <c r="BK123" s="215">
        <f>BK124+BK137+BK183+BK212+BK214</f>
        <v>0</v>
      </c>
    </row>
    <row r="124" s="12" customFormat="1" ht="22.8" customHeight="1">
      <c r="A124" s="12"/>
      <c r="B124" s="202"/>
      <c r="C124" s="203"/>
      <c r="D124" s="204" t="s">
        <v>75</v>
      </c>
      <c r="E124" s="216" t="s">
        <v>902</v>
      </c>
      <c r="F124" s="216" t="s">
        <v>1315</v>
      </c>
      <c r="G124" s="203"/>
      <c r="H124" s="203"/>
      <c r="I124" s="206"/>
      <c r="J124" s="217">
        <f>BK124</f>
        <v>0</v>
      </c>
      <c r="K124" s="203"/>
      <c r="L124" s="208"/>
      <c r="M124" s="209"/>
      <c r="N124" s="210"/>
      <c r="O124" s="210"/>
      <c r="P124" s="211">
        <f>SUM(P125:P136)</f>
        <v>0</v>
      </c>
      <c r="Q124" s="210"/>
      <c r="R124" s="211">
        <f>SUM(R125:R136)</f>
        <v>0</v>
      </c>
      <c r="S124" s="210"/>
      <c r="T124" s="212">
        <f>SUM(T125:T136)</f>
        <v>0</v>
      </c>
      <c r="U124" s="12"/>
      <c r="V124" s="12"/>
      <c r="W124" s="12"/>
      <c r="X124" s="12"/>
      <c r="Y124" s="12"/>
      <c r="Z124" s="12"/>
      <c r="AA124" s="12"/>
      <c r="AB124" s="12"/>
      <c r="AC124" s="12"/>
      <c r="AD124" s="12"/>
      <c r="AE124" s="12"/>
      <c r="AR124" s="213" t="s">
        <v>84</v>
      </c>
      <c r="AT124" s="214" t="s">
        <v>75</v>
      </c>
      <c r="AU124" s="214" t="s">
        <v>84</v>
      </c>
      <c r="AY124" s="213" t="s">
        <v>159</v>
      </c>
      <c r="BK124" s="215">
        <f>SUM(BK125:BK136)</f>
        <v>0</v>
      </c>
    </row>
    <row r="125" s="2" customFormat="1" ht="33" customHeight="1">
      <c r="A125" s="38"/>
      <c r="B125" s="39"/>
      <c r="C125" s="218" t="s">
        <v>84</v>
      </c>
      <c r="D125" s="218" t="s">
        <v>161</v>
      </c>
      <c r="E125" s="219" t="s">
        <v>1316</v>
      </c>
      <c r="F125" s="220" t="s">
        <v>1317</v>
      </c>
      <c r="G125" s="221" t="s">
        <v>891</v>
      </c>
      <c r="H125" s="222">
        <v>11</v>
      </c>
      <c r="I125" s="223"/>
      <c r="J125" s="224">
        <f>ROUND(I125*H125,2)</f>
        <v>0</v>
      </c>
      <c r="K125" s="220" t="s">
        <v>1</v>
      </c>
      <c r="L125" s="44"/>
      <c r="M125" s="225" t="s">
        <v>1</v>
      </c>
      <c r="N125" s="226" t="s">
        <v>41</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234</v>
      </c>
      <c r="AT125" s="229" t="s">
        <v>161</v>
      </c>
      <c r="AU125" s="229" t="s">
        <v>86</v>
      </c>
      <c r="AY125" s="17" t="s">
        <v>159</v>
      </c>
      <c r="BE125" s="230">
        <f>IF(N125="základní",J125,0)</f>
        <v>0</v>
      </c>
      <c r="BF125" s="230">
        <f>IF(N125="snížená",J125,0)</f>
        <v>0</v>
      </c>
      <c r="BG125" s="230">
        <f>IF(N125="zákl. přenesená",J125,0)</f>
        <v>0</v>
      </c>
      <c r="BH125" s="230">
        <f>IF(N125="sníž. přenesená",J125,0)</f>
        <v>0</v>
      </c>
      <c r="BI125" s="230">
        <f>IF(N125="nulová",J125,0)</f>
        <v>0</v>
      </c>
      <c r="BJ125" s="17" t="s">
        <v>84</v>
      </c>
      <c r="BK125" s="230">
        <f>ROUND(I125*H125,2)</f>
        <v>0</v>
      </c>
      <c r="BL125" s="17" t="s">
        <v>234</v>
      </c>
      <c r="BM125" s="229" t="s">
        <v>86</v>
      </c>
    </row>
    <row r="126" s="2" customFormat="1" ht="24.15" customHeight="1">
      <c r="A126" s="38"/>
      <c r="B126" s="39"/>
      <c r="C126" s="218" t="s">
        <v>86</v>
      </c>
      <c r="D126" s="218" t="s">
        <v>161</v>
      </c>
      <c r="E126" s="219" t="s">
        <v>1318</v>
      </c>
      <c r="F126" s="220" t="s">
        <v>1319</v>
      </c>
      <c r="G126" s="221" t="s">
        <v>891</v>
      </c>
      <c r="H126" s="222">
        <v>2</v>
      </c>
      <c r="I126" s="223"/>
      <c r="J126" s="224">
        <f>ROUND(I126*H126,2)</f>
        <v>0</v>
      </c>
      <c r="K126" s="220" t="s">
        <v>1</v>
      </c>
      <c r="L126" s="44"/>
      <c r="M126" s="225" t="s">
        <v>1</v>
      </c>
      <c r="N126" s="226" t="s">
        <v>41</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234</v>
      </c>
      <c r="AT126" s="229" t="s">
        <v>161</v>
      </c>
      <c r="AU126" s="229" t="s">
        <v>86</v>
      </c>
      <c r="AY126" s="17" t="s">
        <v>159</v>
      </c>
      <c r="BE126" s="230">
        <f>IF(N126="základní",J126,0)</f>
        <v>0</v>
      </c>
      <c r="BF126" s="230">
        <f>IF(N126="snížená",J126,0)</f>
        <v>0</v>
      </c>
      <c r="BG126" s="230">
        <f>IF(N126="zákl. přenesená",J126,0)</f>
        <v>0</v>
      </c>
      <c r="BH126" s="230">
        <f>IF(N126="sníž. přenesená",J126,0)</f>
        <v>0</v>
      </c>
      <c r="BI126" s="230">
        <f>IF(N126="nulová",J126,0)</f>
        <v>0</v>
      </c>
      <c r="BJ126" s="17" t="s">
        <v>84</v>
      </c>
      <c r="BK126" s="230">
        <f>ROUND(I126*H126,2)</f>
        <v>0</v>
      </c>
      <c r="BL126" s="17" t="s">
        <v>234</v>
      </c>
      <c r="BM126" s="229" t="s">
        <v>166</v>
      </c>
    </row>
    <row r="127" s="2" customFormat="1" ht="24.15" customHeight="1">
      <c r="A127" s="38"/>
      <c r="B127" s="39"/>
      <c r="C127" s="218" t="s">
        <v>172</v>
      </c>
      <c r="D127" s="218" t="s">
        <v>161</v>
      </c>
      <c r="E127" s="219" t="s">
        <v>1320</v>
      </c>
      <c r="F127" s="220" t="s">
        <v>1321</v>
      </c>
      <c r="G127" s="221" t="s">
        <v>891</v>
      </c>
      <c r="H127" s="222">
        <v>6</v>
      </c>
      <c r="I127" s="223"/>
      <c r="J127" s="224">
        <f>ROUND(I127*H127,2)</f>
        <v>0</v>
      </c>
      <c r="K127" s="220" t="s">
        <v>1</v>
      </c>
      <c r="L127" s="44"/>
      <c r="M127" s="225" t="s">
        <v>1</v>
      </c>
      <c r="N127" s="226" t="s">
        <v>41</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234</v>
      </c>
      <c r="AT127" s="229" t="s">
        <v>161</v>
      </c>
      <c r="AU127" s="229" t="s">
        <v>86</v>
      </c>
      <c r="AY127" s="17" t="s">
        <v>159</v>
      </c>
      <c r="BE127" s="230">
        <f>IF(N127="základní",J127,0)</f>
        <v>0</v>
      </c>
      <c r="BF127" s="230">
        <f>IF(N127="snížená",J127,0)</f>
        <v>0</v>
      </c>
      <c r="BG127" s="230">
        <f>IF(N127="zákl. přenesená",J127,0)</f>
        <v>0</v>
      </c>
      <c r="BH127" s="230">
        <f>IF(N127="sníž. přenesená",J127,0)</f>
        <v>0</v>
      </c>
      <c r="BI127" s="230">
        <f>IF(N127="nulová",J127,0)</f>
        <v>0</v>
      </c>
      <c r="BJ127" s="17" t="s">
        <v>84</v>
      </c>
      <c r="BK127" s="230">
        <f>ROUND(I127*H127,2)</f>
        <v>0</v>
      </c>
      <c r="BL127" s="17" t="s">
        <v>234</v>
      </c>
      <c r="BM127" s="229" t="s">
        <v>185</v>
      </c>
    </row>
    <row r="128" s="2" customFormat="1" ht="24.15" customHeight="1">
      <c r="A128" s="38"/>
      <c r="B128" s="39"/>
      <c r="C128" s="218" t="s">
        <v>166</v>
      </c>
      <c r="D128" s="218" t="s">
        <v>161</v>
      </c>
      <c r="E128" s="219" t="s">
        <v>1322</v>
      </c>
      <c r="F128" s="220" t="s">
        <v>1323</v>
      </c>
      <c r="G128" s="221" t="s">
        <v>891</v>
      </c>
      <c r="H128" s="222">
        <v>2</v>
      </c>
      <c r="I128" s="223"/>
      <c r="J128" s="224">
        <f>ROUND(I128*H128,2)</f>
        <v>0</v>
      </c>
      <c r="K128" s="220" t="s">
        <v>1</v>
      </c>
      <c r="L128" s="44"/>
      <c r="M128" s="225" t="s">
        <v>1</v>
      </c>
      <c r="N128" s="226" t="s">
        <v>41</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234</v>
      </c>
      <c r="AT128" s="229" t="s">
        <v>161</v>
      </c>
      <c r="AU128" s="229" t="s">
        <v>86</v>
      </c>
      <c r="AY128" s="17" t="s">
        <v>159</v>
      </c>
      <c r="BE128" s="230">
        <f>IF(N128="základní",J128,0)</f>
        <v>0</v>
      </c>
      <c r="BF128" s="230">
        <f>IF(N128="snížená",J128,0)</f>
        <v>0</v>
      </c>
      <c r="BG128" s="230">
        <f>IF(N128="zákl. přenesená",J128,0)</f>
        <v>0</v>
      </c>
      <c r="BH128" s="230">
        <f>IF(N128="sníž. přenesená",J128,0)</f>
        <v>0</v>
      </c>
      <c r="BI128" s="230">
        <f>IF(N128="nulová",J128,0)</f>
        <v>0</v>
      </c>
      <c r="BJ128" s="17" t="s">
        <v>84</v>
      </c>
      <c r="BK128" s="230">
        <f>ROUND(I128*H128,2)</f>
        <v>0</v>
      </c>
      <c r="BL128" s="17" t="s">
        <v>234</v>
      </c>
      <c r="BM128" s="229" t="s">
        <v>193</v>
      </c>
    </row>
    <row r="129" s="2" customFormat="1" ht="24.15" customHeight="1">
      <c r="A129" s="38"/>
      <c r="B129" s="39"/>
      <c r="C129" s="218" t="s">
        <v>181</v>
      </c>
      <c r="D129" s="218" t="s">
        <v>161</v>
      </c>
      <c r="E129" s="219" t="s">
        <v>1324</v>
      </c>
      <c r="F129" s="220" t="s">
        <v>1325</v>
      </c>
      <c r="G129" s="221" t="s">
        <v>891</v>
      </c>
      <c r="H129" s="222">
        <v>6</v>
      </c>
      <c r="I129" s="223"/>
      <c r="J129" s="224">
        <f>ROUND(I129*H129,2)</f>
        <v>0</v>
      </c>
      <c r="K129" s="220" t="s">
        <v>1</v>
      </c>
      <c r="L129" s="44"/>
      <c r="M129" s="225" t="s">
        <v>1</v>
      </c>
      <c r="N129" s="226" t="s">
        <v>41</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234</v>
      </c>
      <c r="AT129" s="229" t="s">
        <v>161</v>
      </c>
      <c r="AU129" s="229" t="s">
        <v>86</v>
      </c>
      <c r="AY129" s="17" t="s">
        <v>159</v>
      </c>
      <c r="BE129" s="230">
        <f>IF(N129="základní",J129,0)</f>
        <v>0</v>
      </c>
      <c r="BF129" s="230">
        <f>IF(N129="snížená",J129,0)</f>
        <v>0</v>
      </c>
      <c r="BG129" s="230">
        <f>IF(N129="zákl. přenesená",J129,0)</f>
        <v>0</v>
      </c>
      <c r="BH129" s="230">
        <f>IF(N129="sníž. přenesená",J129,0)</f>
        <v>0</v>
      </c>
      <c r="BI129" s="230">
        <f>IF(N129="nulová",J129,0)</f>
        <v>0</v>
      </c>
      <c r="BJ129" s="17" t="s">
        <v>84</v>
      </c>
      <c r="BK129" s="230">
        <f>ROUND(I129*H129,2)</f>
        <v>0</v>
      </c>
      <c r="BL129" s="17" t="s">
        <v>234</v>
      </c>
      <c r="BM129" s="229" t="s">
        <v>111</v>
      </c>
    </row>
    <row r="130" s="2" customFormat="1" ht="24.15" customHeight="1">
      <c r="A130" s="38"/>
      <c r="B130" s="39"/>
      <c r="C130" s="218" t="s">
        <v>185</v>
      </c>
      <c r="D130" s="218" t="s">
        <v>161</v>
      </c>
      <c r="E130" s="219" t="s">
        <v>1326</v>
      </c>
      <c r="F130" s="220" t="s">
        <v>1327</v>
      </c>
      <c r="G130" s="221" t="s">
        <v>891</v>
      </c>
      <c r="H130" s="222">
        <v>16</v>
      </c>
      <c r="I130" s="223"/>
      <c r="J130" s="224">
        <f>ROUND(I130*H130,2)</f>
        <v>0</v>
      </c>
      <c r="K130" s="220" t="s">
        <v>1</v>
      </c>
      <c r="L130" s="44"/>
      <c r="M130" s="225" t="s">
        <v>1</v>
      </c>
      <c r="N130" s="226" t="s">
        <v>41</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234</v>
      </c>
      <c r="AT130" s="229" t="s">
        <v>161</v>
      </c>
      <c r="AU130" s="229" t="s">
        <v>86</v>
      </c>
      <c r="AY130" s="17" t="s">
        <v>159</v>
      </c>
      <c r="BE130" s="230">
        <f>IF(N130="základní",J130,0)</f>
        <v>0</v>
      </c>
      <c r="BF130" s="230">
        <f>IF(N130="snížená",J130,0)</f>
        <v>0</v>
      </c>
      <c r="BG130" s="230">
        <f>IF(N130="zákl. přenesená",J130,0)</f>
        <v>0</v>
      </c>
      <c r="BH130" s="230">
        <f>IF(N130="sníž. přenesená",J130,0)</f>
        <v>0</v>
      </c>
      <c r="BI130" s="230">
        <f>IF(N130="nulová",J130,0)</f>
        <v>0</v>
      </c>
      <c r="BJ130" s="17" t="s">
        <v>84</v>
      </c>
      <c r="BK130" s="230">
        <f>ROUND(I130*H130,2)</f>
        <v>0</v>
      </c>
      <c r="BL130" s="17" t="s">
        <v>234</v>
      </c>
      <c r="BM130" s="229" t="s">
        <v>8</v>
      </c>
    </row>
    <row r="131" s="2" customFormat="1" ht="21.75" customHeight="1">
      <c r="A131" s="38"/>
      <c r="B131" s="39"/>
      <c r="C131" s="218" t="s">
        <v>189</v>
      </c>
      <c r="D131" s="218" t="s">
        <v>161</v>
      </c>
      <c r="E131" s="219" t="s">
        <v>1328</v>
      </c>
      <c r="F131" s="220" t="s">
        <v>1329</v>
      </c>
      <c r="G131" s="221" t="s">
        <v>891</v>
      </c>
      <c r="H131" s="222">
        <v>4</v>
      </c>
      <c r="I131" s="223"/>
      <c r="J131" s="224">
        <f>ROUND(I131*H131,2)</f>
        <v>0</v>
      </c>
      <c r="K131" s="220" t="s">
        <v>1</v>
      </c>
      <c r="L131" s="44"/>
      <c r="M131" s="225" t="s">
        <v>1</v>
      </c>
      <c r="N131" s="226" t="s">
        <v>41</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234</v>
      </c>
      <c r="AT131" s="229" t="s">
        <v>161</v>
      </c>
      <c r="AU131" s="229" t="s">
        <v>86</v>
      </c>
      <c r="AY131" s="17" t="s">
        <v>159</v>
      </c>
      <c r="BE131" s="230">
        <f>IF(N131="základní",J131,0)</f>
        <v>0</v>
      </c>
      <c r="BF131" s="230">
        <f>IF(N131="snížená",J131,0)</f>
        <v>0</v>
      </c>
      <c r="BG131" s="230">
        <f>IF(N131="zákl. přenesená",J131,0)</f>
        <v>0</v>
      </c>
      <c r="BH131" s="230">
        <f>IF(N131="sníž. přenesená",J131,0)</f>
        <v>0</v>
      </c>
      <c r="BI131" s="230">
        <f>IF(N131="nulová",J131,0)</f>
        <v>0</v>
      </c>
      <c r="BJ131" s="17" t="s">
        <v>84</v>
      </c>
      <c r="BK131" s="230">
        <f>ROUND(I131*H131,2)</f>
        <v>0</v>
      </c>
      <c r="BL131" s="17" t="s">
        <v>234</v>
      </c>
      <c r="BM131" s="229" t="s">
        <v>225</v>
      </c>
    </row>
    <row r="132" s="2" customFormat="1" ht="21.75" customHeight="1">
      <c r="A132" s="38"/>
      <c r="B132" s="39"/>
      <c r="C132" s="218" t="s">
        <v>193</v>
      </c>
      <c r="D132" s="218" t="s">
        <v>161</v>
      </c>
      <c r="E132" s="219" t="s">
        <v>1330</v>
      </c>
      <c r="F132" s="220" t="s">
        <v>1331</v>
      </c>
      <c r="G132" s="221" t="s">
        <v>891</v>
      </c>
      <c r="H132" s="222">
        <v>4</v>
      </c>
      <c r="I132" s="223"/>
      <c r="J132" s="224">
        <f>ROUND(I132*H132,2)</f>
        <v>0</v>
      </c>
      <c r="K132" s="220" t="s">
        <v>1</v>
      </c>
      <c r="L132" s="44"/>
      <c r="M132" s="225" t="s">
        <v>1</v>
      </c>
      <c r="N132" s="226" t="s">
        <v>41</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234</v>
      </c>
      <c r="AT132" s="229" t="s">
        <v>161</v>
      </c>
      <c r="AU132" s="229" t="s">
        <v>86</v>
      </c>
      <c r="AY132" s="17" t="s">
        <v>159</v>
      </c>
      <c r="BE132" s="230">
        <f>IF(N132="základní",J132,0)</f>
        <v>0</v>
      </c>
      <c r="BF132" s="230">
        <f>IF(N132="snížená",J132,0)</f>
        <v>0</v>
      </c>
      <c r="BG132" s="230">
        <f>IF(N132="zákl. přenesená",J132,0)</f>
        <v>0</v>
      </c>
      <c r="BH132" s="230">
        <f>IF(N132="sníž. přenesená",J132,0)</f>
        <v>0</v>
      </c>
      <c r="BI132" s="230">
        <f>IF(N132="nulová",J132,0)</f>
        <v>0</v>
      </c>
      <c r="BJ132" s="17" t="s">
        <v>84</v>
      </c>
      <c r="BK132" s="230">
        <f>ROUND(I132*H132,2)</f>
        <v>0</v>
      </c>
      <c r="BL132" s="17" t="s">
        <v>234</v>
      </c>
      <c r="BM132" s="229" t="s">
        <v>234</v>
      </c>
    </row>
    <row r="133" s="2" customFormat="1" ht="16.5" customHeight="1">
      <c r="A133" s="38"/>
      <c r="B133" s="39"/>
      <c r="C133" s="218" t="s">
        <v>202</v>
      </c>
      <c r="D133" s="218" t="s">
        <v>161</v>
      </c>
      <c r="E133" s="219" t="s">
        <v>1332</v>
      </c>
      <c r="F133" s="220" t="s">
        <v>1333</v>
      </c>
      <c r="G133" s="221" t="s">
        <v>891</v>
      </c>
      <c r="H133" s="222">
        <v>4</v>
      </c>
      <c r="I133" s="223"/>
      <c r="J133" s="224">
        <f>ROUND(I133*H133,2)</f>
        <v>0</v>
      </c>
      <c r="K133" s="220" t="s">
        <v>1</v>
      </c>
      <c r="L133" s="44"/>
      <c r="M133" s="225" t="s">
        <v>1</v>
      </c>
      <c r="N133" s="226" t="s">
        <v>41</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234</v>
      </c>
      <c r="AT133" s="229" t="s">
        <v>161</v>
      </c>
      <c r="AU133" s="229" t="s">
        <v>86</v>
      </c>
      <c r="AY133" s="17" t="s">
        <v>159</v>
      </c>
      <c r="BE133" s="230">
        <f>IF(N133="základní",J133,0)</f>
        <v>0</v>
      </c>
      <c r="BF133" s="230">
        <f>IF(N133="snížená",J133,0)</f>
        <v>0</v>
      </c>
      <c r="BG133" s="230">
        <f>IF(N133="zákl. přenesená",J133,0)</f>
        <v>0</v>
      </c>
      <c r="BH133" s="230">
        <f>IF(N133="sníž. přenesená",J133,0)</f>
        <v>0</v>
      </c>
      <c r="BI133" s="230">
        <f>IF(N133="nulová",J133,0)</f>
        <v>0</v>
      </c>
      <c r="BJ133" s="17" t="s">
        <v>84</v>
      </c>
      <c r="BK133" s="230">
        <f>ROUND(I133*H133,2)</f>
        <v>0</v>
      </c>
      <c r="BL133" s="17" t="s">
        <v>234</v>
      </c>
      <c r="BM133" s="229" t="s">
        <v>243</v>
      </c>
    </row>
    <row r="134" s="2" customFormat="1" ht="24.15" customHeight="1">
      <c r="A134" s="38"/>
      <c r="B134" s="39"/>
      <c r="C134" s="218" t="s">
        <v>111</v>
      </c>
      <c r="D134" s="218" t="s">
        <v>161</v>
      </c>
      <c r="E134" s="219" t="s">
        <v>1334</v>
      </c>
      <c r="F134" s="220" t="s">
        <v>1335</v>
      </c>
      <c r="G134" s="221" t="s">
        <v>891</v>
      </c>
      <c r="H134" s="222">
        <v>2</v>
      </c>
      <c r="I134" s="223"/>
      <c r="J134" s="224">
        <f>ROUND(I134*H134,2)</f>
        <v>0</v>
      </c>
      <c r="K134" s="220" t="s">
        <v>1</v>
      </c>
      <c r="L134" s="44"/>
      <c r="M134" s="225" t="s">
        <v>1</v>
      </c>
      <c r="N134" s="226" t="s">
        <v>41</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234</v>
      </c>
      <c r="AT134" s="229" t="s">
        <v>161</v>
      </c>
      <c r="AU134" s="229" t="s">
        <v>86</v>
      </c>
      <c r="AY134" s="17" t="s">
        <v>159</v>
      </c>
      <c r="BE134" s="230">
        <f>IF(N134="základní",J134,0)</f>
        <v>0</v>
      </c>
      <c r="BF134" s="230">
        <f>IF(N134="snížená",J134,0)</f>
        <v>0</v>
      </c>
      <c r="BG134" s="230">
        <f>IF(N134="zákl. přenesená",J134,0)</f>
        <v>0</v>
      </c>
      <c r="BH134" s="230">
        <f>IF(N134="sníž. přenesená",J134,0)</f>
        <v>0</v>
      </c>
      <c r="BI134" s="230">
        <f>IF(N134="nulová",J134,0)</f>
        <v>0</v>
      </c>
      <c r="BJ134" s="17" t="s">
        <v>84</v>
      </c>
      <c r="BK134" s="230">
        <f>ROUND(I134*H134,2)</f>
        <v>0</v>
      </c>
      <c r="BL134" s="17" t="s">
        <v>234</v>
      </c>
      <c r="BM134" s="229" t="s">
        <v>252</v>
      </c>
    </row>
    <row r="135" s="2" customFormat="1" ht="16.5" customHeight="1">
      <c r="A135" s="38"/>
      <c r="B135" s="39"/>
      <c r="C135" s="218" t="s">
        <v>212</v>
      </c>
      <c r="D135" s="218" t="s">
        <v>161</v>
      </c>
      <c r="E135" s="219" t="s">
        <v>1336</v>
      </c>
      <c r="F135" s="220" t="s">
        <v>1337</v>
      </c>
      <c r="G135" s="221" t="s">
        <v>891</v>
      </c>
      <c r="H135" s="222">
        <v>6</v>
      </c>
      <c r="I135" s="223"/>
      <c r="J135" s="224">
        <f>ROUND(I135*H135,2)</f>
        <v>0</v>
      </c>
      <c r="K135" s="220" t="s">
        <v>1</v>
      </c>
      <c r="L135" s="44"/>
      <c r="M135" s="225" t="s">
        <v>1</v>
      </c>
      <c r="N135" s="226" t="s">
        <v>41</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234</v>
      </c>
      <c r="AT135" s="229" t="s">
        <v>161</v>
      </c>
      <c r="AU135" s="229" t="s">
        <v>86</v>
      </c>
      <c r="AY135" s="17" t="s">
        <v>159</v>
      </c>
      <c r="BE135" s="230">
        <f>IF(N135="základní",J135,0)</f>
        <v>0</v>
      </c>
      <c r="BF135" s="230">
        <f>IF(N135="snížená",J135,0)</f>
        <v>0</v>
      </c>
      <c r="BG135" s="230">
        <f>IF(N135="zákl. přenesená",J135,0)</f>
        <v>0</v>
      </c>
      <c r="BH135" s="230">
        <f>IF(N135="sníž. přenesená",J135,0)</f>
        <v>0</v>
      </c>
      <c r="BI135" s="230">
        <f>IF(N135="nulová",J135,0)</f>
        <v>0</v>
      </c>
      <c r="BJ135" s="17" t="s">
        <v>84</v>
      </c>
      <c r="BK135" s="230">
        <f>ROUND(I135*H135,2)</f>
        <v>0</v>
      </c>
      <c r="BL135" s="17" t="s">
        <v>234</v>
      </c>
      <c r="BM135" s="229" t="s">
        <v>263</v>
      </c>
    </row>
    <row r="136" s="2" customFormat="1" ht="24.15" customHeight="1">
      <c r="A136" s="38"/>
      <c r="B136" s="39"/>
      <c r="C136" s="218" t="s">
        <v>8</v>
      </c>
      <c r="D136" s="218" t="s">
        <v>161</v>
      </c>
      <c r="E136" s="219" t="s">
        <v>1338</v>
      </c>
      <c r="F136" s="220" t="s">
        <v>1339</v>
      </c>
      <c r="G136" s="221" t="s">
        <v>891</v>
      </c>
      <c r="H136" s="222">
        <v>4</v>
      </c>
      <c r="I136" s="223"/>
      <c r="J136" s="224">
        <f>ROUND(I136*H136,2)</f>
        <v>0</v>
      </c>
      <c r="K136" s="220" t="s">
        <v>1</v>
      </c>
      <c r="L136" s="44"/>
      <c r="M136" s="225" t="s">
        <v>1</v>
      </c>
      <c r="N136" s="226" t="s">
        <v>41</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234</v>
      </c>
      <c r="AT136" s="229" t="s">
        <v>161</v>
      </c>
      <c r="AU136" s="229" t="s">
        <v>86</v>
      </c>
      <c r="AY136" s="17" t="s">
        <v>159</v>
      </c>
      <c r="BE136" s="230">
        <f>IF(N136="základní",J136,0)</f>
        <v>0</v>
      </c>
      <c r="BF136" s="230">
        <f>IF(N136="snížená",J136,0)</f>
        <v>0</v>
      </c>
      <c r="BG136" s="230">
        <f>IF(N136="zákl. přenesená",J136,0)</f>
        <v>0</v>
      </c>
      <c r="BH136" s="230">
        <f>IF(N136="sníž. přenesená",J136,0)</f>
        <v>0</v>
      </c>
      <c r="BI136" s="230">
        <f>IF(N136="nulová",J136,0)</f>
        <v>0</v>
      </c>
      <c r="BJ136" s="17" t="s">
        <v>84</v>
      </c>
      <c r="BK136" s="230">
        <f>ROUND(I136*H136,2)</f>
        <v>0</v>
      </c>
      <c r="BL136" s="17" t="s">
        <v>234</v>
      </c>
      <c r="BM136" s="229" t="s">
        <v>271</v>
      </c>
    </row>
    <row r="137" s="12" customFormat="1" ht="22.8" customHeight="1">
      <c r="A137" s="12"/>
      <c r="B137" s="202"/>
      <c r="C137" s="203"/>
      <c r="D137" s="204" t="s">
        <v>75</v>
      </c>
      <c r="E137" s="216" t="s">
        <v>929</v>
      </c>
      <c r="F137" s="216" t="s">
        <v>1340</v>
      </c>
      <c r="G137" s="203"/>
      <c r="H137" s="203"/>
      <c r="I137" s="206"/>
      <c r="J137" s="217">
        <f>BK137</f>
        <v>0</v>
      </c>
      <c r="K137" s="203"/>
      <c r="L137" s="208"/>
      <c r="M137" s="209"/>
      <c r="N137" s="210"/>
      <c r="O137" s="210"/>
      <c r="P137" s="211">
        <f>SUM(P138:P182)</f>
        <v>0</v>
      </c>
      <c r="Q137" s="210"/>
      <c r="R137" s="211">
        <f>SUM(R138:R182)</f>
        <v>0</v>
      </c>
      <c r="S137" s="210"/>
      <c r="T137" s="212">
        <f>SUM(T138:T182)</f>
        <v>0</v>
      </c>
      <c r="U137" s="12"/>
      <c r="V137" s="12"/>
      <c r="W137" s="12"/>
      <c r="X137" s="12"/>
      <c r="Y137" s="12"/>
      <c r="Z137" s="12"/>
      <c r="AA137" s="12"/>
      <c r="AB137" s="12"/>
      <c r="AC137" s="12"/>
      <c r="AD137" s="12"/>
      <c r="AE137" s="12"/>
      <c r="AR137" s="213" t="s">
        <v>84</v>
      </c>
      <c r="AT137" s="214" t="s">
        <v>75</v>
      </c>
      <c r="AU137" s="214" t="s">
        <v>84</v>
      </c>
      <c r="AY137" s="213" t="s">
        <v>159</v>
      </c>
      <c r="BK137" s="215">
        <f>SUM(BK138:BK182)</f>
        <v>0</v>
      </c>
    </row>
    <row r="138" s="2" customFormat="1" ht="21.75" customHeight="1">
      <c r="A138" s="38"/>
      <c r="B138" s="39"/>
      <c r="C138" s="218" t="s">
        <v>221</v>
      </c>
      <c r="D138" s="218" t="s">
        <v>161</v>
      </c>
      <c r="E138" s="219" t="s">
        <v>1341</v>
      </c>
      <c r="F138" s="220" t="s">
        <v>1342</v>
      </c>
      <c r="G138" s="221" t="s">
        <v>891</v>
      </c>
      <c r="H138" s="222">
        <v>4</v>
      </c>
      <c r="I138" s="223"/>
      <c r="J138" s="224">
        <f>ROUND(I138*H138,2)</f>
        <v>0</v>
      </c>
      <c r="K138" s="220" t="s">
        <v>1</v>
      </c>
      <c r="L138" s="44"/>
      <c r="M138" s="225" t="s">
        <v>1</v>
      </c>
      <c r="N138" s="226" t="s">
        <v>41</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234</v>
      </c>
      <c r="AT138" s="229" t="s">
        <v>161</v>
      </c>
      <c r="AU138" s="229" t="s">
        <v>86</v>
      </c>
      <c r="AY138" s="17" t="s">
        <v>159</v>
      </c>
      <c r="BE138" s="230">
        <f>IF(N138="základní",J138,0)</f>
        <v>0</v>
      </c>
      <c r="BF138" s="230">
        <f>IF(N138="snížená",J138,0)</f>
        <v>0</v>
      </c>
      <c r="BG138" s="230">
        <f>IF(N138="zákl. přenesená",J138,0)</f>
        <v>0</v>
      </c>
      <c r="BH138" s="230">
        <f>IF(N138="sníž. přenesená",J138,0)</f>
        <v>0</v>
      </c>
      <c r="BI138" s="230">
        <f>IF(N138="nulová",J138,0)</f>
        <v>0</v>
      </c>
      <c r="BJ138" s="17" t="s">
        <v>84</v>
      </c>
      <c r="BK138" s="230">
        <f>ROUND(I138*H138,2)</f>
        <v>0</v>
      </c>
      <c r="BL138" s="17" t="s">
        <v>234</v>
      </c>
      <c r="BM138" s="229" t="s">
        <v>279</v>
      </c>
    </row>
    <row r="139" s="2" customFormat="1" ht="33" customHeight="1">
      <c r="A139" s="38"/>
      <c r="B139" s="39"/>
      <c r="C139" s="218" t="s">
        <v>225</v>
      </c>
      <c r="D139" s="218" t="s">
        <v>161</v>
      </c>
      <c r="E139" s="219" t="s">
        <v>1343</v>
      </c>
      <c r="F139" s="220" t="s">
        <v>1344</v>
      </c>
      <c r="G139" s="221" t="s">
        <v>891</v>
      </c>
      <c r="H139" s="222">
        <v>4</v>
      </c>
      <c r="I139" s="223"/>
      <c r="J139" s="224">
        <f>ROUND(I139*H139,2)</f>
        <v>0</v>
      </c>
      <c r="K139" s="220" t="s">
        <v>1</v>
      </c>
      <c r="L139" s="44"/>
      <c r="M139" s="225" t="s">
        <v>1</v>
      </c>
      <c r="N139" s="226" t="s">
        <v>41</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234</v>
      </c>
      <c r="AT139" s="229" t="s">
        <v>161</v>
      </c>
      <c r="AU139" s="229" t="s">
        <v>86</v>
      </c>
      <c r="AY139" s="17" t="s">
        <v>159</v>
      </c>
      <c r="BE139" s="230">
        <f>IF(N139="základní",J139,0)</f>
        <v>0</v>
      </c>
      <c r="BF139" s="230">
        <f>IF(N139="snížená",J139,0)</f>
        <v>0</v>
      </c>
      <c r="BG139" s="230">
        <f>IF(N139="zákl. přenesená",J139,0)</f>
        <v>0</v>
      </c>
      <c r="BH139" s="230">
        <f>IF(N139="sníž. přenesená",J139,0)</f>
        <v>0</v>
      </c>
      <c r="BI139" s="230">
        <f>IF(N139="nulová",J139,0)</f>
        <v>0</v>
      </c>
      <c r="BJ139" s="17" t="s">
        <v>84</v>
      </c>
      <c r="BK139" s="230">
        <f>ROUND(I139*H139,2)</f>
        <v>0</v>
      </c>
      <c r="BL139" s="17" t="s">
        <v>234</v>
      </c>
      <c r="BM139" s="229" t="s">
        <v>297</v>
      </c>
    </row>
    <row r="140" s="2" customFormat="1" ht="16.5" customHeight="1">
      <c r="A140" s="38"/>
      <c r="B140" s="39"/>
      <c r="C140" s="218" t="s">
        <v>229</v>
      </c>
      <c r="D140" s="218" t="s">
        <v>161</v>
      </c>
      <c r="E140" s="219" t="s">
        <v>1345</v>
      </c>
      <c r="F140" s="220" t="s">
        <v>1346</v>
      </c>
      <c r="G140" s="221" t="s">
        <v>891</v>
      </c>
      <c r="H140" s="222">
        <v>4</v>
      </c>
      <c r="I140" s="223"/>
      <c r="J140" s="224">
        <f>ROUND(I140*H140,2)</f>
        <v>0</v>
      </c>
      <c r="K140" s="220" t="s">
        <v>1</v>
      </c>
      <c r="L140" s="44"/>
      <c r="M140" s="225" t="s">
        <v>1</v>
      </c>
      <c r="N140" s="226" t="s">
        <v>41</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234</v>
      </c>
      <c r="AT140" s="229" t="s">
        <v>161</v>
      </c>
      <c r="AU140" s="229" t="s">
        <v>86</v>
      </c>
      <c r="AY140" s="17" t="s">
        <v>159</v>
      </c>
      <c r="BE140" s="230">
        <f>IF(N140="základní",J140,0)</f>
        <v>0</v>
      </c>
      <c r="BF140" s="230">
        <f>IF(N140="snížená",J140,0)</f>
        <v>0</v>
      </c>
      <c r="BG140" s="230">
        <f>IF(N140="zákl. přenesená",J140,0)</f>
        <v>0</v>
      </c>
      <c r="BH140" s="230">
        <f>IF(N140="sníž. přenesená",J140,0)</f>
        <v>0</v>
      </c>
      <c r="BI140" s="230">
        <f>IF(N140="nulová",J140,0)</f>
        <v>0</v>
      </c>
      <c r="BJ140" s="17" t="s">
        <v>84</v>
      </c>
      <c r="BK140" s="230">
        <f>ROUND(I140*H140,2)</f>
        <v>0</v>
      </c>
      <c r="BL140" s="17" t="s">
        <v>234</v>
      </c>
      <c r="BM140" s="229" t="s">
        <v>1347</v>
      </c>
    </row>
    <row r="141" s="2" customFormat="1" ht="24.15" customHeight="1">
      <c r="A141" s="38"/>
      <c r="B141" s="39"/>
      <c r="C141" s="218" t="s">
        <v>234</v>
      </c>
      <c r="D141" s="218" t="s">
        <v>161</v>
      </c>
      <c r="E141" s="219" t="s">
        <v>1348</v>
      </c>
      <c r="F141" s="220" t="s">
        <v>1349</v>
      </c>
      <c r="G141" s="221" t="s">
        <v>891</v>
      </c>
      <c r="H141" s="222">
        <v>4</v>
      </c>
      <c r="I141" s="223"/>
      <c r="J141" s="224">
        <f>ROUND(I141*H141,2)</f>
        <v>0</v>
      </c>
      <c r="K141" s="220" t="s">
        <v>1</v>
      </c>
      <c r="L141" s="44"/>
      <c r="M141" s="225" t="s">
        <v>1</v>
      </c>
      <c r="N141" s="226" t="s">
        <v>41</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234</v>
      </c>
      <c r="AT141" s="229" t="s">
        <v>161</v>
      </c>
      <c r="AU141" s="229" t="s">
        <v>86</v>
      </c>
      <c r="AY141" s="17" t="s">
        <v>159</v>
      </c>
      <c r="BE141" s="230">
        <f>IF(N141="základní",J141,0)</f>
        <v>0</v>
      </c>
      <c r="BF141" s="230">
        <f>IF(N141="snížená",J141,0)</f>
        <v>0</v>
      </c>
      <c r="BG141" s="230">
        <f>IF(N141="zákl. přenesená",J141,0)</f>
        <v>0</v>
      </c>
      <c r="BH141" s="230">
        <f>IF(N141="sníž. přenesená",J141,0)</f>
        <v>0</v>
      </c>
      <c r="BI141" s="230">
        <f>IF(N141="nulová",J141,0)</f>
        <v>0</v>
      </c>
      <c r="BJ141" s="17" t="s">
        <v>84</v>
      </c>
      <c r="BK141" s="230">
        <f>ROUND(I141*H141,2)</f>
        <v>0</v>
      </c>
      <c r="BL141" s="17" t="s">
        <v>234</v>
      </c>
      <c r="BM141" s="229" t="s">
        <v>256</v>
      </c>
    </row>
    <row r="142" s="2" customFormat="1" ht="37.8" customHeight="1">
      <c r="A142" s="38"/>
      <c r="B142" s="39"/>
      <c r="C142" s="218" t="s">
        <v>238</v>
      </c>
      <c r="D142" s="218" t="s">
        <v>161</v>
      </c>
      <c r="E142" s="219" t="s">
        <v>1350</v>
      </c>
      <c r="F142" s="220" t="s">
        <v>1351</v>
      </c>
      <c r="G142" s="221" t="s">
        <v>891</v>
      </c>
      <c r="H142" s="222">
        <v>4</v>
      </c>
      <c r="I142" s="223"/>
      <c r="J142" s="224">
        <f>ROUND(I142*H142,2)</f>
        <v>0</v>
      </c>
      <c r="K142" s="220" t="s">
        <v>1</v>
      </c>
      <c r="L142" s="44"/>
      <c r="M142" s="225" t="s">
        <v>1</v>
      </c>
      <c r="N142" s="226" t="s">
        <v>41</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234</v>
      </c>
      <c r="AT142" s="229" t="s">
        <v>161</v>
      </c>
      <c r="AU142" s="229" t="s">
        <v>86</v>
      </c>
      <c r="AY142" s="17" t="s">
        <v>159</v>
      </c>
      <c r="BE142" s="230">
        <f>IF(N142="základní",J142,0)</f>
        <v>0</v>
      </c>
      <c r="BF142" s="230">
        <f>IF(N142="snížená",J142,0)</f>
        <v>0</v>
      </c>
      <c r="BG142" s="230">
        <f>IF(N142="zákl. přenesená",J142,0)</f>
        <v>0</v>
      </c>
      <c r="BH142" s="230">
        <f>IF(N142="sníž. přenesená",J142,0)</f>
        <v>0</v>
      </c>
      <c r="BI142" s="230">
        <f>IF(N142="nulová",J142,0)</f>
        <v>0</v>
      </c>
      <c r="BJ142" s="17" t="s">
        <v>84</v>
      </c>
      <c r="BK142" s="230">
        <f>ROUND(I142*H142,2)</f>
        <v>0</v>
      </c>
      <c r="BL142" s="17" t="s">
        <v>234</v>
      </c>
      <c r="BM142" s="229" t="s">
        <v>288</v>
      </c>
    </row>
    <row r="143" s="2" customFormat="1" ht="16.5" customHeight="1">
      <c r="A143" s="38"/>
      <c r="B143" s="39"/>
      <c r="C143" s="218" t="s">
        <v>243</v>
      </c>
      <c r="D143" s="218" t="s">
        <v>161</v>
      </c>
      <c r="E143" s="219" t="s">
        <v>1352</v>
      </c>
      <c r="F143" s="220" t="s">
        <v>1353</v>
      </c>
      <c r="G143" s="221" t="s">
        <v>558</v>
      </c>
      <c r="H143" s="222">
        <v>1</v>
      </c>
      <c r="I143" s="223"/>
      <c r="J143" s="224">
        <f>ROUND(I143*H143,2)</f>
        <v>0</v>
      </c>
      <c r="K143" s="220" t="s">
        <v>1</v>
      </c>
      <c r="L143" s="44"/>
      <c r="M143" s="225" t="s">
        <v>1</v>
      </c>
      <c r="N143" s="226" t="s">
        <v>41</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234</v>
      </c>
      <c r="AT143" s="229" t="s">
        <v>161</v>
      </c>
      <c r="AU143" s="229" t="s">
        <v>86</v>
      </c>
      <c r="AY143" s="17" t="s">
        <v>159</v>
      </c>
      <c r="BE143" s="230">
        <f>IF(N143="základní",J143,0)</f>
        <v>0</v>
      </c>
      <c r="BF143" s="230">
        <f>IF(N143="snížená",J143,0)</f>
        <v>0</v>
      </c>
      <c r="BG143" s="230">
        <f>IF(N143="zákl. přenesená",J143,0)</f>
        <v>0</v>
      </c>
      <c r="BH143" s="230">
        <f>IF(N143="sníž. přenesená",J143,0)</f>
        <v>0</v>
      </c>
      <c r="BI143" s="230">
        <f>IF(N143="nulová",J143,0)</f>
        <v>0</v>
      </c>
      <c r="BJ143" s="17" t="s">
        <v>84</v>
      </c>
      <c r="BK143" s="230">
        <f>ROUND(I143*H143,2)</f>
        <v>0</v>
      </c>
      <c r="BL143" s="17" t="s">
        <v>234</v>
      </c>
      <c r="BM143" s="229" t="s">
        <v>1354</v>
      </c>
    </row>
    <row r="144" s="2" customFormat="1" ht="21.75" customHeight="1">
      <c r="A144" s="38"/>
      <c r="B144" s="39"/>
      <c r="C144" s="218" t="s">
        <v>247</v>
      </c>
      <c r="D144" s="218" t="s">
        <v>161</v>
      </c>
      <c r="E144" s="219" t="s">
        <v>1355</v>
      </c>
      <c r="F144" s="220" t="s">
        <v>1356</v>
      </c>
      <c r="G144" s="221" t="s">
        <v>891</v>
      </c>
      <c r="H144" s="222">
        <v>9</v>
      </c>
      <c r="I144" s="223"/>
      <c r="J144" s="224">
        <f>ROUND(I144*H144,2)</f>
        <v>0</v>
      </c>
      <c r="K144" s="220" t="s">
        <v>1</v>
      </c>
      <c r="L144" s="44"/>
      <c r="M144" s="225" t="s">
        <v>1</v>
      </c>
      <c r="N144" s="226" t="s">
        <v>41</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234</v>
      </c>
      <c r="AT144" s="229" t="s">
        <v>161</v>
      </c>
      <c r="AU144" s="229" t="s">
        <v>86</v>
      </c>
      <c r="AY144" s="17" t="s">
        <v>159</v>
      </c>
      <c r="BE144" s="230">
        <f>IF(N144="základní",J144,0)</f>
        <v>0</v>
      </c>
      <c r="BF144" s="230">
        <f>IF(N144="snížená",J144,0)</f>
        <v>0</v>
      </c>
      <c r="BG144" s="230">
        <f>IF(N144="zákl. přenesená",J144,0)</f>
        <v>0</v>
      </c>
      <c r="BH144" s="230">
        <f>IF(N144="sníž. přenesená",J144,0)</f>
        <v>0</v>
      </c>
      <c r="BI144" s="230">
        <f>IF(N144="nulová",J144,0)</f>
        <v>0</v>
      </c>
      <c r="BJ144" s="17" t="s">
        <v>84</v>
      </c>
      <c r="BK144" s="230">
        <f>ROUND(I144*H144,2)</f>
        <v>0</v>
      </c>
      <c r="BL144" s="17" t="s">
        <v>234</v>
      </c>
      <c r="BM144" s="229" t="s">
        <v>313</v>
      </c>
    </row>
    <row r="145" s="2" customFormat="1" ht="24.15" customHeight="1">
      <c r="A145" s="38"/>
      <c r="B145" s="39"/>
      <c r="C145" s="218" t="s">
        <v>252</v>
      </c>
      <c r="D145" s="218" t="s">
        <v>161</v>
      </c>
      <c r="E145" s="219" t="s">
        <v>1357</v>
      </c>
      <c r="F145" s="220" t="s">
        <v>1358</v>
      </c>
      <c r="G145" s="221" t="s">
        <v>891</v>
      </c>
      <c r="H145" s="222">
        <v>9</v>
      </c>
      <c r="I145" s="223"/>
      <c r="J145" s="224">
        <f>ROUND(I145*H145,2)</f>
        <v>0</v>
      </c>
      <c r="K145" s="220" t="s">
        <v>1</v>
      </c>
      <c r="L145" s="44"/>
      <c r="M145" s="225" t="s">
        <v>1</v>
      </c>
      <c r="N145" s="226" t="s">
        <v>41</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234</v>
      </c>
      <c r="AT145" s="229" t="s">
        <v>161</v>
      </c>
      <c r="AU145" s="229" t="s">
        <v>86</v>
      </c>
      <c r="AY145" s="17" t="s">
        <v>159</v>
      </c>
      <c r="BE145" s="230">
        <f>IF(N145="základní",J145,0)</f>
        <v>0</v>
      </c>
      <c r="BF145" s="230">
        <f>IF(N145="snížená",J145,0)</f>
        <v>0</v>
      </c>
      <c r="BG145" s="230">
        <f>IF(N145="zákl. přenesená",J145,0)</f>
        <v>0</v>
      </c>
      <c r="BH145" s="230">
        <f>IF(N145="sníž. přenesená",J145,0)</f>
        <v>0</v>
      </c>
      <c r="BI145" s="230">
        <f>IF(N145="nulová",J145,0)</f>
        <v>0</v>
      </c>
      <c r="BJ145" s="17" t="s">
        <v>84</v>
      </c>
      <c r="BK145" s="230">
        <f>ROUND(I145*H145,2)</f>
        <v>0</v>
      </c>
      <c r="BL145" s="17" t="s">
        <v>234</v>
      </c>
      <c r="BM145" s="229" t="s">
        <v>335</v>
      </c>
    </row>
    <row r="146" s="2" customFormat="1" ht="16.5" customHeight="1">
      <c r="A146" s="38"/>
      <c r="B146" s="39"/>
      <c r="C146" s="218" t="s">
        <v>7</v>
      </c>
      <c r="D146" s="218" t="s">
        <v>161</v>
      </c>
      <c r="E146" s="219" t="s">
        <v>1359</v>
      </c>
      <c r="F146" s="220" t="s">
        <v>1346</v>
      </c>
      <c r="G146" s="221" t="s">
        <v>891</v>
      </c>
      <c r="H146" s="222">
        <v>9</v>
      </c>
      <c r="I146" s="223"/>
      <c r="J146" s="224">
        <f>ROUND(I146*H146,2)</f>
        <v>0</v>
      </c>
      <c r="K146" s="220" t="s">
        <v>1</v>
      </c>
      <c r="L146" s="44"/>
      <c r="M146" s="225" t="s">
        <v>1</v>
      </c>
      <c r="N146" s="226" t="s">
        <v>41</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234</v>
      </c>
      <c r="AT146" s="229" t="s">
        <v>161</v>
      </c>
      <c r="AU146" s="229" t="s">
        <v>86</v>
      </c>
      <c r="AY146" s="17" t="s">
        <v>159</v>
      </c>
      <c r="BE146" s="230">
        <f>IF(N146="základní",J146,0)</f>
        <v>0</v>
      </c>
      <c r="BF146" s="230">
        <f>IF(N146="snížená",J146,0)</f>
        <v>0</v>
      </c>
      <c r="BG146" s="230">
        <f>IF(N146="zákl. přenesená",J146,0)</f>
        <v>0</v>
      </c>
      <c r="BH146" s="230">
        <f>IF(N146="sníž. přenesená",J146,0)</f>
        <v>0</v>
      </c>
      <c r="BI146" s="230">
        <f>IF(N146="nulová",J146,0)</f>
        <v>0</v>
      </c>
      <c r="BJ146" s="17" t="s">
        <v>84</v>
      </c>
      <c r="BK146" s="230">
        <f>ROUND(I146*H146,2)</f>
        <v>0</v>
      </c>
      <c r="BL146" s="17" t="s">
        <v>234</v>
      </c>
      <c r="BM146" s="229" t="s">
        <v>352</v>
      </c>
    </row>
    <row r="147" s="2" customFormat="1" ht="24.15" customHeight="1">
      <c r="A147" s="38"/>
      <c r="B147" s="39"/>
      <c r="C147" s="218" t="s">
        <v>263</v>
      </c>
      <c r="D147" s="218" t="s">
        <v>161</v>
      </c>
      <c r="E147" s="219" t="s">
        <v>1360</v>
      </c>
      <c r="F147" s="220" t="s">
        <v>1361</v>
      </c>
      <c r="G147" s="221" t="s">
        <v>891</v>
      </c>
      <c r="H147" s="222">
        <v>9</v>
      </c>
      <c r="I147" s="223"/>
      <c r="J147" s="224">
        <f>ROUND(I147*H147,2)</f>
        <v>0</v>
      </c>
      <c r="K147" s="220" t="s">
        <v>1</v>
      </c>
      <c r="L147" s="44"/>
      <c r="M147" s="225" t="s">
        <v>1</v>
      </c>
      <c r="N147" s="226" t="s">
        <v>41</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234</v>
      </c>
      <c r="AT147" s="229" t="s">
        <v>161</v>
      </c>
      <c r="AU147" s="229" t="s">
        <v>86</v>
      </c>
      <c r="AY147" s="17" t="s">
        <v>159</v>
      </c>
      <c r="BE147" s="230">
        <f>IF(N147="základní",J147,0)</f>
        <v>0</v>
      </c>
      <c r="BF147" s="230">
        <f>IF(N147="snížená",J147,0)</f>
        <v>0</v>
      </c>
      <c r="BG147" s="230">
        <f>IF(N147="zákl. přenesená",J147,0)</f>
        <v>0</v>
      </c>
      <c r="BH147" s="230">
        <f>IF(N147="sníž. přenesená",J147,0)</f>
        <v>0</v>
      </c>
      <c r="BI147" s="230">
        <f>IF(N147="nulová",J147,0)</f>
        <v>0</v>
      </c>
      <c r="BJ147" s="17" t="s">
        <v>84</v>
      </c>
      <c r="BK147" s="230">
        <f>ROUND(I147*H147,2)</f>
        <v>0</v>
      </c>
      <c r="BL147" s="17" t="s">
        <v>234</v>
      </c>
      <c r="BM147" s="229" t="s">
        <v>344</v>
      </c>
    </row>
    <row r="148" s="2" customFormat="1" ht="37.8" customHeight="1">
      <c r="A148" s="38"/>
      <c r="B148" s="39"/>
      <c r="C148" s="218" t="s">
        <v>267</v>
      </c>
      <c r="D148" s="218" t="s">
        <v>161</v>
      </c>
      <c r="E148" s="219" t="s">
        <v>1362</v>
      </c>
      <c r="F148" s="220" t="s">
        <v>1363</v>
      </c>
      <c r="G148" s="221" t="s">
        <v>891</v>
      </c>
      <c r="H148" s="222">
        <v>9</v>
      </c>
      <c r="I148" s="223"/>
      <c r="J148" s="224">
        <f>ROUND(I148*H148,2)</f>
        <v>0</v>
      </c>
      <c r="K148" s="220" t="s">
        <v>1</v>
      </c>
      <c r="L148" s="44"/>
      <c r="M148" s="225" t="s">
        <v>1</v>
      </c>
      <c r="N148" s="226" t="s">
        <v>41</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234</v>
      </c>
      <c r="AT148" s="229" t="s">
        <v>161</v>
      </c>
      <c r="AU148" s="229" t="s">
        <v>86</v>
      </c>
      <c r="AY148" s="17" t="s">
        <v>159</v>
      </c>
      <c r="BE148" s="230">
        <f>IF(N148="základní",J148,0)</f>
        <v>0</v>
      </c>
      <c r="BF148" s="230">
        <f>IF(N148="snížená",J148,0)</f>
        <v>0</v>
      </c>
      <c r="BG148" s="230">
        <f>IF(N148="zákl. přenesená",J148,0)</f>
        <v>0</v>
      </c>
      <c r="BH148" s="230">
        <f>IF(N148="sníž. přenesená",J148,0)</f>
        <v>0</v>
      </c>
      <c r="BI148" s="230">
        <f>IF(N148="nulová",J148,0)</f>
        <v>0</v>
      </c>
      <c r="BJ148" s="17" t="s">
        <v>84</v>
      </c>
      <c r="BK148" s="230">
        <f>ROUND(I148*H148,2)</f>
        <v>0</v>
      </c>
      <c r="BL148" s="17" t="s">
        <v>234</v>
      </c>
      <c r="BM148" s="229" t="s">
        <v>324</v>
      </c>
    </row>
    <row r="149" s="2" customFormat="1" ht="16.5" customHeight="1">
      <c r="A149" s="38"/>
      <c r="B149" s="39"/>
      <c r="C149" s="218" t="s">
        <v>271</v>
      </c>
      <c r="D149" s="218" t="s">
        <v>161</v>
      </c>
      <c r="E149" s="219" t="s">
        <v>1364</v>
      </c>
      <c r="F149" s="220" t="s">
        <v>1365</v>
      </c>
      <c r="G149" s="221" t="s">
        <v>558</v>
      </c>
      <c r="H149" s="222">
        <v>1</v>
      </c>
      <c r="I149" s="223"/>
      <c r="J149" s="224">
        <f>ROUND(I149*H149,2)</f>
        <v>0</v>
      </c>
      <c r="K149" s="220" t="s">
        <v>1</v>
      </c>
      <c r="L149" s="44"/>
      <c r="M149" s="225" t="s">
        <v>1</v>
      </c>
      <c r="N149" s="226" t="s">
        <v>41</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234</v>
      </c>
      <c r="AT149" s="229" t="s">
        <v>161</v>
      </c>
      <c r="AU149" s="229" t="s">
        <v>86</v>
      </c>
      <c r="AY149" s="17" t="s">
        <v>159</v>
      </c>
      <c r="BE149" s="230">
        <f>IF(N149="základní",J149,0)</f>
        <v>0</v>
      </c>
      <c r="BF149" s="230">
        <f>IF(N149="snížená",J149,0)</f>
        <v>0</v>
      </c>
      <c r="BG149" s="230">
        <f>IF(N149="zákl. přenesená",J149,0)</f>
        <v>0</v>
      </c>
      <c r="BH149" s="230">
        <f>IF(N149="sníž. přenesená",J149,0)</f>
        <v>0</v>
      </c>
      <c r="BI149" s="230">
        <f>IF(N149="nulová",J149,0)</f>
        <v>0</v>
      </c>
      <c r="BJ149" s="17" t="s">
        <v>84</v>
      </c>
      <c r="BK149" s="230">
        <f>ROUND(I149*H149,2)</f>
        <v>0</v>
      </c>
      <c r="BL149" s="17" t="s">
        <v>234</v>
      </c>
      <c r="BM149" s="229" t="s">
        <v>1366</v>
      </c>
    </row>
    <row r="150" s="2" customFormat="1" ht="24.15" customHeight="1">
      <c r="A150" s="38"/>
      <c r="B150" s="39"/>
      <c r="C150" s="218" t="s">
        <v>275</v>
      </c>
      <c r="D150" s="218" t="s">
        <v>161</v>
      </c>
      <c r="E150" s="219" t="s">
        <v>1367</v>
      </c>
      <c r="F150" s="220" t="s">
        <v>1368</v>
      </c>
      <c r="G150" s="221" t="s">
        <v>891</v>
      </c>
      <c r="H150" s="222">
        <v>4</v>
      </c>
      <c r="I150" s="223"/>
      <c r="J150" s="224">
        <f>ROUND(I150*H150,2)</f>
        <v>0</v>
      </c>
      <c r="K150" s="220" t="s">
        <v>1</v>
      </c>
      <c r="L150" s="44"/>
      <c r="M150" s="225" t="s">
        <v>1</v>
      </c>
      <c r="N150" s="226" t="s">
        <v>41</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234</v>
      </c>
      <c r="AT150" s="229" t="s">
        <v>161</v>
      </c>
      <c r="AU150" s="229" t="s">
        <v>86</v>
      </c>
      <c r="AY150" s="17" t="s">
        <v>159</v>
      </c>
      <c r="BE150" s="230">
        <f>IF(N150="základní",J150,0)</f>
        <v>0</v>
      </c>
      <c r="BF150" s="230">
        <f>IF(N150="snížená",J150,0)</f>
        <v>0</v>
      </c>
      <c r="BG150" s="230">
        <f>IF(N150="zákl. přenesená",J150,0)</f>
        <v>0</v>
      </c>
      <c r="BH150" s="230">
        <f>IF(N150="sníž. přenesená",J150,0)</f>
        <v>0</v>
      </c>
      <c r="BI150" s="230">
        <f>IF(N150="nulová",J150,0)</f>
        <v>0</v>
      </c>
      <c r="BJ150" s="17" t="s">
        <v>84</v>
      </c>
      <c r="BK150" s="230">
        <f>ROUND(I150*H150,2)</f>
        <v>0</v>
      </c>
      <c r="BL150" s="17" t="s">
        <v>234</v>
      </c>
      <c r="BM150" s="229" t="s">
        <v>404</v>
      </c>
    </row>
    <row r="151" s="2" customFormat="1" ht="16.5" customHeight="1">
      <c r="A151" s="38"/>
      <c r="B151" s="39"/>
      <c r="C151" s="218" t="s">
        <v>279</v>
      </c>
      <c r="D151" s="218" t="s">
        <v>161</v>
      </c>
      <c r="E151" s="219" t="s">
        <v>1369</v>
      </c>
      <c r="F151" s="220" t="s">
        <v>1370</v>
      </c>
      <c r="G151" s="221" t="s">
        <v>891</v>
      </c>
      <c r="H151" s="222">
        <v>4</v>
      </c>
      <c r="I151" s="223"/>
      <c r="J151" s="224">
        <f>ROUND(I151*H151,2)</f>
        <v>0</v>
      </c>
      <c r="K151" s="220" t="s">
        <v>1</v>
      </c>
      <c r="L151" s="44"/>
      <c r="M151" s="225" t="s">
        <v>1</v>
      </c>
      <c r="N151" s="226" t="s">
        <v>41</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234</v>
      </c>
      <c r="AT151" s="229" t="s">
        <v>161</v>
      </c>
      <c r="AU151" s="229" t="s">
        <v>86</v>
      </c>
      <c r="AY151" s="17" t="s">
        <v>159</v>
      </c>
      <c r="BE151" s="230">
        <f>IF(N151="základní",J151,0)</f>
        <v>0</v>
      </c>
      <c r="BF151" s="230">
        <f>IF(N151="snížená",J151,0)</f>
        <v>0</v>
      </c>
      <c r="BG151" s="230">
        <f>IF(N151="zákl. přenesená",J151,0)</f>
        <v>0</v>
      </c>
      <c r="BH151" s="230">
        <f>IF(N151="sníž. přenesená",J151,0)</f>
        <v>0</v>
      </c>
      <c r="BI151" s="230">
        <f>IF(N151="nulová",J151,0)</f>
        <v>0</v>
      </c>
      <c r="BJ151" s="17" t="s">
        <v>84</v>
      </c>
      <c r="BK151" s="230">
        <f>ROUND(I151*H151,2)</f>
        <v>0</v>
      </c>
      <c r="BL151" s="17" t="s">
        <v>234</v>
      </c>
      <c r="BM151" s="229" t="s">
        <v>413</v>
      </c>
    </row>
    <row r="152" s="2" customFormat="1" ht="49.05" customHeight="1">
      <c r="A152" s="38"/>
      <c r="B152" s="39"/>
      <c r="C152" s="218" t="s">
        <v>284</v>
      </c>
      <c r="D152" s="218" t="s">
        <v>161</v>
      </c>
      <c r="E152" s="219" t="s">
        <v>1371</v>
      </c>
      <c r="F152" s="220" t="s">
        <v>1372</v>
      </c>
      <c r="G152" s="221" t="s">
        <v>891</v>
      </c>
      <c r="H152" s="222">
        <v>4</v>
      </c>
      <c r="I152" s="223"/>
      <c r="J152" s="224">
        <f>ROUND(I152*H152,2)</f>
        <v>0</v>
      </c>
      <c r="K152" s="220" t="s">
        <v>1</v>
      </c>
      <c r="L152" s="44"/>
      <c r="M152" s="225" t="s">
        <v>1</v>
      </c>
      <c r="N152" s="226" t="s">
        <v>41</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234</v>
      </c>
      <c r="AT152" s="229" t="s">
        <v>161</v>
      </c>
      <c r="AU152" s="229" t="s">
        <v>86</v>
      </c>
      <c r="AY152" s="17" t="s">
        <v>159</v>
      </c>
      <c r="BE152" s="230">
        <f>IF(N152="základní",J152,0)</f>
        <v>0</v>
      </c>
      <c r="BF152" s="230">
        <f>IF(N152="snížená",J152,0)</f>
        <v>0</v>
      </c>
      <c r="BG152" s="230">
        <f>IF(N152="zákl. přenesená",J152,0)</f>
        <v>0</v>
      </c>
      <c r="BH152" s="230">
        <f>IF(N152="sníž. přenesená",J152,0)</f>
        <v>0</v>
      </c>
      <c r="BI152" s="230">
        <f>IF(N152="nulová",J152,0)</f>
        <v>0</v>
      </c>
      <c r="BJ152" s="17" t="s">
        <v>84</v>
      </c>
      <c r="BK152" s="230">
        <f>ROUND(I152*H152,2)</f>
        <v>0</v>
      </c>
      <c r="BL152" s="17" t="s">
        <v>234</v>
      </c>
      <c r="BM152" s="229" t="s">
        <v>424</v>
      </c>
    </row>
    <row r="153" s="2" customFormat="1" ht="16.5" customHeight="1">
      <c r="A153" s="38"/>
      <c r="B153" s="39"/>
      <c r="C153" s="218" t="s">
        <v>288</v>
      </c>
      <c r="D153" s="218" t="s">
        <v>161</v>
      </c>
      <c r="E153" s="219" t="s">
        <v>1373</v>
      </c>
      <c r="F153" s="220" t="s">
        <v>1374</v>
      </c>
      <c r="G153" s="221" t="s">
        <v>891</v>
      </c>
      <c r="H153" s="222">
        <v>4</v>
      </c>
      <c r="I153" s="223"/>
      <c r="J153" s="224">
        <f>ROUND(I153*H153,2)</f>
        <v>0</v>
      </c>
      <c r="K153" s="220" t="s">
        <v>1</v>
      </c>
      <c r="L153" s="44"/>
      <c r="M153" s="225" t="s">
        <v>1</v>
      </c>
      <c r="N153" s="226" t="s">
        <v>41</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234</v>
      </c>
      <c r="AT153" s="229" t="s">
        <v>161</v>
      </c>
      <c r="AU153" s="229" t="s">
        <v>86</v>
      </c>
      <c r="AY153" s="17" t="s">
        <v>159</v>
      </c>
      <c r="BE153" s="230">
        <f>IF(N153="základní",J153,0)</f>
        <v>0</v>
      </c>
      <c r="BF153" s="230">
        <f>IF(N153="snížená",J153,0)</f>
        <v>0</v>
      </c>
      <c r="BG153" s="230">
        <f>IF(N153="zákl. přenesená",J153,0)</f>
        <v>0</v>
      </c>
      <c r="BH153" s="230">
        <f>IF(N153="sníž. přenesená",J153,0)</f>
        <v>0</v>
      </c>
      <c r="BI153" s="230">
        <f>IF(N153="nulová",J153,0)</f>
        <v>0</v>
      </c>
      <c r="BJ153" s="17" t="s">
        <v>84</v>
      </c>
      <c r="BK153" s="230">
        <f>ROUND(I153*H153,2)</f>
        <v>0</v>
      </c>
      <c r="BL153" s="17" t="s">
        <v>234</v>
      </c>
      <c r="BM153" s="229" t="s">
        <v>435</v>
      </c>
    </row>
    <row r="154" s="2" customFormat="1" ht="37.8" customHeight="1">
      <c r="A154" s="38"/>
      <c r="B154" s="39"/>
      <c r="C154" s="218" t="s">
        <v>292</v>
      </c>
      <c r="D154" s="218" t="s">
        <v>161</v>
      </c>
      <c r="E154" s="219" t="s">
        <v>1375</v>
      </c>
      <c r="F154" s="220" t="s">
        <v>1376</v>
      </c>
      <c r="G154" s="221" t="s">
        <v>891</v>
      </c>
      <c r="H154" s="222">
        <v>4</v>
      </c>
      <c r="I154" s="223"/>
      <c r="J154" s="224">
        <f>ROUND(I154*H154,2)</f>
        <v>0</v>
      </c>
      <c r="K154" s="220" t="s">
        <v>1</v>
      </c>
      <c r="L154" s="44"/>
      <c r="M154" s="225" t="s">
        <v>1</v>
      </c>
      <c r="N154" s="226"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234</v>
      </c>
      <c r="AT154" s="229" t="s">
        <v>161</v>
      </c>
      <c r="AU154" s="229" t="s">
        <v>86</v>
      </c>
      <c r="AY154" s="17" t="s">
        <v>159</v>
      </c>
      <c r="BE154" s="230">
        <f>IF(N154="základní",J154,0)</f>
        <v>0</v>
      </c>
      <c r="BF154" s="230">
        <f>IF(N154="snížená",J154,0)</f>
        <v>0</v>
      </c>
      <c r="BG154" s="230">
        <f>IF(N154="zákl. přenesená",J154,0)</f>
        <v>0</v>
      </c>
      <c r="BH154" s="230">
        <f>IF(N154="sníž. přenesená",J154,0)</f>
        <v>0</v>
      </c>
      <c r="BI154" s="230">
        <f>IF(N154="nulová",J154,0)</f>
        <v>0</v>
      </c>
      <c r="BJ154" s="17" t="s">
        <v>84</v>
      </c>
      <c r="BK154" s="230">
        <f>ROUND(I154*H154,2)</f>
        <v>0</v>
      </c>
      <c r="BL154" s="17" t="s">
        <v>234</v>
      </c>
      <c r="BM154" s="229" t="s">
        <v>445</v>
      </c>
    </row>
    <row r="155" s="2" customFormat="1" ht="24.15" customHeight="1">
      <c r="A155" s="38"/>
      <c r="B155" s="39"/>
      <c r="C155" s="218" t="s">
        <v>297</v>
      </c>
      <c r="D155" s="218" t="s">
        <v>161</v>
      </c>
      <c r="E155" s="219" t="s">
        <v>1377</v>
      </c>
      <c r="F155" s="220" t="s">
        <v>1378</v>
      </c>
      <c r="G155" s="221" t="s">
        <v>891</v>
      </c>
      <c r="H155" s="222">
        <v>4</v>
      </c>
      <c r="I155" s="223"/>
      <c r="J155" s="224">
        <f>ROUND(I155*H155,2)</f>
        <v>0</v>
      </c>
      <c r="K155" s="220" t="s">
        <v>1</v>
      </c>
      <c r="L155" s="44"/>
      <c r="M155" s="225" t="s">
        <v>1</v>
      </c>
      <c r="N155" s="226" t="s">
        <v>41</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234</v>
      </c>
      <c r="AT155" s="229" t="s">
        <v>161</v>
      </c>
      <c r="AU155" s="229" t="s">
        <v>86</v>
      </c>
      <c r="AY155" s="17" t="s">
        <v>159</v>
      </c>
      <c r="BE155" s="230">
        <f>IF(N155="základní",J155,0)</f>
        <v>0</v>
      </c>
      <c r="BF155" s="230">
        <f>IF(N155="snížená",J155,0)</f>
        <v>0</v>
      </c>
      <c r="BG155" s="230">
        <f>IF(N155="zákl. přenesená",J155,0)</f>
        <v>0</v>
      </c>
      <c r="BH155" s="230">
        <f>IF(N155="sníž. přenesená",J155,0)</f>
        <v>0</v>
      </c>
      <c r="BI155" s="230">
        <f>IF(N155="nulová",J155,0)</f>
        <v>0</v>
      </c>
      <c r="BJ155" s="17" t="s">
        <v>84</v>
      </c>
      <c r="BK155" s="230">
        <f>ROUND(I155*H155,2)</f>
        <v>0</v>
      </c>
      <c r="BL155" s="17" t="s">
        <v>234</v>
      </c>
      <c r="BM155" s="229" t="s">
        <v>457</v>
      </c>
    </row>
    <row r="156" s="2" customFormat="1" ht="16.5" customHeight="1">
      <c r="A156" s="38"/>
      <c r="B156" s="39"/>
      <c r="C156" s="218" t="s">
        <v>302</v>
      </c>
      <c r="D156" s="218" t="s">
        <v>161</v>
      </c>
      <c r="E156" s="219" t="s">
        <v>1379</v>
      </c>
      <c r="F156" s="220" t="s">
        <v>1380</v>
      </c>
      <c r="G156" s="221" t="s">
        <v>558</v>
      </c>
      <c r="H156" s="222">
        <v>1</v>
      </c>
      <c r="I156" s="223"/>
      <c r="J156" s="224">
        <f>ROUND(I156*H156,2)</f>
        <v>0</v>
      </c>
      <c r="K156" s="220" t="s">
        <v>1</v>
      </c>
      <c r="L156" s="44"/>
      <c r="M156" s="225" t="s">
        <v>1</v>
      </c>
      <c r="N156" s="226" t="s">
        <v>41</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234</v>
      </c>
      <c r="AT156" s="229" t="s">
        <v>161</v>
      </c>
      <c r="AU156" s="229" t="s">
        <v>86</v>
      </c>
      <c r="AY156" s="17" t="s">
        <v>159</v>
      </c>
      <c r="BE156" s="230">
        <f>IF(N156="základní",J156,0)</f>
        <v>0</v>
      </c>
      <c r="BF156" s="230">
        <f>IF(N156="snížená",J156,0)</f>
        <v>0</v>
      </c>
      <c r="BG156" s="230">
        <f>IF(N156="zákl. přenesená",J156,0)</f>
        <v>0</v>
      </c>
      <c r="BH156" s="230">
        <f>IF(N156="sníž. přenesená",J156,0)</f>
        <v>0</v>
      </c>
      <c r="BI156" s="230">
        <f>IF(N156="nulová",J156,0)</f>
        <v>0</v>
      </c>
      <c r="BJ156" s="17" t="s">
        <v>84</v>
      </c>
      <c r="BK156" s="230">
        <f>ROUND(I156*H156,2)</f>
        <v>0</v>
      </c>
      <c r="BL156" s="17" t="s">
        <v>234</v>
      </c>
      <c r="BM156" s="229" t="s">
        <v>1381</v>
      </c>
    </row>
    <row r="157" s="2" customFormat="1" ht="24.15" customHeight="1">
      <c r="A157" s="38"/>
      <c r="B157" s="39"/>
      <c r="C157" s="218" t="s">
        <v>256</v>
      </c>
      <c r="D157" s="218" t="s">
        <v>161</v>
      </c>
      <c r="E157" s="219" t="s">
        <v>1382</v>
      </c>
      <c r="F157" s="220" t="s">
        <v>1383</v>
      </c>
      <c r="G157" s="221" t="s">
        <v>891</v>
      </c>
      <c r="H157" s="222">
        <v>7</v>
      </c>
      <c r="I157" s="223"/>
      <c r="J157" s="224">
        <f>ROUND(I157*H157,2)</f>
        <v>0</v>
      </c>
      <c r="K157" s="220" t="s">
        <v>1</v>
      </c>
      <c r="L157" s="44"/>
      <c r="M157" s="225" t="s">
        <v>1</v>
      </c>
      <c r="N157" s="226" t="s">
        <v>41</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234</v>
      </c>
      <c r="AT157" s="229" t="s">
        <v>161</v>
      </c>
      <c r="AU157" s="229" t="s">
        <v>86</v>
      </c>
      <c r="AY157" s="17" t="s">
        <v>159</v>
      </c>
      <c r="BE157" s="230">
        <f>IF(N157="základní",J157,0)</f>
        <v>0</v>
      </c>
      <c r="BF157" s="230">
        <f>IF(N157="snížená",J157,0)</f>
        <v>0</v>
      </c>
      <c r="BG157" s="230">
        <f>IF(N157="zákl. přenesená",J157,0)</f>
        <v>0</v>
      </c>
      <c r="BH157" s="230">
        <f>IF(N157="sníž. přenesená",J157,0)</f>
        <v>0</v>
      </c>
      <c r="BI157" s="230">
        <f>IF(N157="nulová",J157,0)</f>
        <v>0</v>
      </c>
      <c r="BJ157" s="17" t="s">
        <v>84</v>
      </c>
      <c r="BK157" s="230">
        <f>ROUND(I157*H157,2)</f>
        <v>0</v>
      </c>
      <c r="BL157" s="17" t="s">
        <v>234</v>
      </c>
      <c r="BM157" s="229" t="s">
        <v>466</v>
      </c>
    </row>
    <row r="158" s="2" customFormat="1" ht="16.5" customHeight="1">
      <c r="A158" s="38"/>
      <c r="B158" s="39"/>
      <c r="C158" s="218" t="s">
        <v>309</v>
      </c>
      <c r="D158" s="218" t="s">
        <v>161</v>
      </c>
      <c r="E158" s="219" t="s">
        <v>1384</v>
      </c>
      <c r="F158" s="220" t="s">
        <v>1370</v>
      </c>
      <c r="G158" s="221" t="s">
        <v>891</v>
      </c>
      <c r="H158" s="222">
        <v>7</v>
      </c>
      <c r="I158" s="223"/>
      <c r="J158" s="224">
        <f>ROUND(I158*H158,2)</f>
        <v>0</v>
      </c>
      <c r="K158" s="220" t="s">
        <v>1</v>
      </c>
      <c r="L158" s="44"/>
      <c r="M158" s="225" t="s">
        <v>1</v>
      </c>
      <c r="N158" s="226" t="s">
        <v>41</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234</v>
      </c>
      <c r="AT158" s="229" t="s">
        <v>161</v>
      </c>
      <c r="AU158" s="229" t="s">
        <v>86</v>
      </c>
      <c r="AY158" s="17" t="s">
        <v>159</v>
      </c>
      <c r="BE158" s="230">
        <f>IF(N158="základní",J158,0)</f>
        <v>0</v>
      </c>
      <c r="BF158" s="230">
        <f>IF(N158="snížená",J158,0)</f>
        <v>0</v>
      </c>
      <c r="BG158" s="230">
        <f>IF(N158="zákl. přenesená",J158,0)</f>
        <v>0</v>
      </c>
      <c r="BH158" s="230">
        <f>IF(N158="sníž. přenesená",J158,0)</f>
        <v>0</v>
      </c>
      <c r="BI158" s="230">
        <f>IF(N158="nulová",J158,0)</f>
        <v>0</v>
      </c>
      <c r="BJ158" s="17" t="s">
        <v>84</v>
      </c>
      <c r="BK158" s="230">
        <f>ROUND(I158*H158,2)</f>
        <v>0</v>
      </c>
      <c r="BL158" s="17" t="s">
        <v>234</v>
      </c>
      <c r="BM158" s="229" t="s">
        <v>475</v>
      </c>
    </row>
    <row r="159" s="2" customFormat="1" ht="33" customHeight="1">
      <c r="A159" s="38"/>
      <c r="B159" s="39"/>
      <c r="C159" s="218" t="s">
        <v>313</v>
      </c>
      <c r="D159" s="218" t="s">
        <v>161</v>
      </c>
      <c r="E159" s="219" t="s">
        <v>1385</v>
      </c>
      <c r="F159" s="220" t="s">
        <v>1386</v>
      </c>
      <c r="G159" s="221" t="s">
        <v>891</v>
      </c>
      <c r="H159" s="222">
        <v>7</v>
      </c>
      <c r="I159" s="223"/>
      <c r="J159" s="224">
        <f>ROUND(I159*H159,2)</f>
        <v>0</v>
      </c>
      <c r="K159" s="220" t="s">
        <v>1</v>
      </c>
      <c r="L159" s="44"/>
      <c r="M159" s="225" t="s">
        <v>1</v>
      </c>
      <c r="N159" s="226" t="s">
        <v>41</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234</v>
      </c>
      <c r="AT159" s="229" t="s">
        <v>161</v>
      </c>
      <c r="AU159" s="229" t="s">
        <v>86</v>
      </c>
      <c r="AY159" s="17" t="s">
        <v>159</v>
      </c>
      <c r="BE159" s="230">
        <f>IF(N159="základní",J159,0)</f>
        <v>0</v>
      </c>
      <c r="BF159" s="230">
        <f>IF(N159="snížená",J159,0)</f>
        <v>0</v>
      </c>
      <c r="BG159" s="230">
        <f>IF(N159="zákl. přenesená",J159,0)</f>
        <v>0</v>
      </c>
      <c r="BH159" s="230">
        <f>IF(N159="sníž. přenesená",J159,0)</f>
        <v>0</v>
      </c>
      <c r="BI159" s="230">
        <f>IF(N159="nulová",J159,0)</f>
        <v>0</v>
      </c>
      <c r="BJ159" s="17" t="s">
        <v>84</v>
      </c>
      <c r="BK159" s="230">
        <f>ROUND(I159*H159,2)</f>
        <v>0</v>
      </c>
      <c r="BL159" s="17" t="s">
        <v>234</v>
      </c>
      <c r="BM159" s="229" t="s">
        <v>483</v>
      </c>
    </row>
    <row r="160" s="2" customFormat="1" ht="16.5" customHeight="1">
      <c r="A160" s="38"/>
      <c r="B160" s="39"/>
      <c r="C160" s="218" t="s">
        <v>317</v>
      </c>
      <c r="D160" s="218" t="s">
        <v>161</v>
      </c>
      <c r="E160" s="219" t="s">
        <v>1387</v>
      </c>
      <c r="F160" s="220" t="s">
        <v>1388</v>
      </c>
      <c r="G160" s="221" t="s">
        <v>891</v>
      </c>
      <c r="H160" s="222">
        <v>7</v>
      </c>
      <c r="I160" s="223"/>
      <c r="J160" s="224">
        <f>ROUND(I160*H160,2)</f>
        <v>0</v>
      </c>
      <c r="K160" s="220" t="s">
        <v>1</v>
      </c>
      <c r="L160" s="44"/>
      <c r="M160" s="225" t="s">
        <v>1</v>
      </c>
      <c r="N160" s="226" t="s">
        <v>41</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234</v>
      </c>
      <c r="AT160" s="229" t="s">
        <v>161</v>
      </c>
      <c r="AU160" s="229" t="s">
        <v>86</v>
      </c>
      <c r="AY160" s="17" t="s">
        <v>159</v>
      </c>
      <c r="BE160" s="230">
        <f>IF(N160="základní",J160,0)</f>
        <v>0</v>
      </c>
      <c r="BF160" s="230">
        <f>IF(N160="snížená",J160,0)</f>
        <v>0</v>
      </c>
      <c r="BG160" s="230">
        <f>IF(N160="zákl. přenesená",J160,0)</f>
        <v>0</v>
      </c>
      <c r="BH160" s="230">
        <f>IF(N160="sníž. přenesená",J160,0)</f>
        <v>0</v>
      </c>
      <c r="BI160" s="230">
        <f>IF(N160="nulová",J160,0)</f>
        <v>0</v>
      </c>
      <c r="BJ160" s="17" t="s">
        <v>84</v>
      </c>
      <c r="BK160" s="230">
        <f>ROUND(I160*H160,2)</f>
        <v>0</v>
      </c>
      <c r="BL160" s="17" t="s">
        <v>234</v>
      </c>
      <c r="BM160" s="229" t="s">
        <v>492</v>
      </c>
    </row>
    <row r="161" s="2" customFormat="1" ht="49.05" customHeight="1">
      <c r="A161" s="38"/>
      <c r="B161" s="39"/>
      <c r="C161" s="218" t="s">
        <v>324</v>
      </c>
      <c r="D161" s="218" t="s">
        <v>161</v>
      </c>
      <c r="E161" s="219" t="s">
        <v>1389</v>
      </c>
      <c r="F161" s="220" t="s">
        <v>1390</v>
      </c>
      <c r="G161" s="221" t="s">
        <v>891</v>
      </c>
      <c r="H161" s="222">
        <v>7</v>
      </c>
      <c r="I161" s="223"/>
      <c r="J161" s="224">
        <f>ROUND(I161*H161,2)</f>
        <v>0</v>
      </c>
      <c r="K161" s="220" t="s">
        <v>1</v>
      </c>
      <c r="L161" s="44"/>
      <c r="M161" s="225" t="s">
        <v>1</v>
      </c>
      <c r="N161" s="226" t="s">
        <v>41</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234</v>
      </c>
      <c r="AT161" s="229" t="s">
        <v>161</v>
      </c>
      <c r="AU161" s="229" t="s">
        <v>86</v>
      </c>
      <c r="AY161" s="17" t="s">
        <v>159</v>
      </c>
      <c r="BE161" s="230">
        <f>IF(N161="základní",J161,0)</f>
        <v>0</v>
      </c>
      <c r="BF161" s="230">
        <f>IF(N161="snížená",J161,0)</f>
        <v>0</v>
      </c>
      <c r="BG161" s="230">
        <f>IF(N161="zákl. přenesená",J161,0)</f>
        <v>0</v>
      </c>
      <c r="BH161" s="230">
        <f>IF(N161="sníž. přenesená",J161,0)</f>
        <v>0</v>
      </c>
      <c r="BI161" s="230">
        <f>IF(N161="nulová",J161,0)</f>
        <v>0</v>
      </c>
      <c r="BJ161" s="17" t="s">
        <v>84</v>
      </c>
      <c r="BK161" s="230">
        <f>ROUND(I161*H161,2)</f>
        <v>0</v>
      </c>
      <c r="BL161" s="17" t="s">
        <v>234</v>
      </c>
      <c r="BM161" s="229" t="s">
        <v>500</v>
      </c>
    </row>
    <row r="162" s="2" customFormat="1" ht="24.15" customHeight="1">
      <c r="A162" s="38"/>
      <c r="B162" s="39"/>
      <c r="C162" s="218" t="s">
        <v>329</v>
      </c>
      <c r="D162" s="218" t="s">
        <v>161</v>
      </c>
      <c r="E162" s="219" t="s">
        <v>1391</v>
      </c>
      <c r="F162" s="220" t="s">
        <v>1378</v>
      </c>
      <c r="G162" s="221" t="s">
        <v>891</v>
      </c>
      <c r="H162" s="222">
        <v>7</v>
      </c>
      <c r="I162" s="223"/>
      <c r="J162" s="224">
        <f>ROUND(I162*H162,2)</f>
        <v>0</v>
      </c>
      <c r="K162" s="220" t="s">
        <v>1</v>
      </c>
      <c r="L162" s="44"/>
      <c r="M162" s="225" t="s">
        <v>1</v>
      </c>
      <c r="N162" s="226" t="s">
        <v>41</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234</v>
      </c>
      <c r="AT162" s="229" t="s">
        <v>161</v>
      </c>
      <c r="AU162" s="229" t="s">
        <v>86</v>
      </c>
      <c r="AY162" s="17" t="s">
        <v>159</v>
      </c>
      <c r="BE162" s="230">
        <f>IF(N162="základní",J162,0)</f>
        <v>0</v>
      </c>
      <c r="BF162" s="230">
        <f>IF(N162="snížená",J162,0)</f>
        <v>0</v>
      </c>
      <c r="BG162" s="230">
        <f>IF(N162="zákl. přenesená",J162,0)</f>
        <v>0</v>
      </c>
      <c r="BH162" s="230">
        <f>IF(N162="sníž. přenesená",J162,0)</f>
        <v>0</v>
      </c>
      <c r="BI162" s="230">
        <f>IF(N162="nulová",J162,0)</f>
        <v>0</v>
      </c>
      <c r="BJ162" s="17" t="s">
        <v>84</v>
      </c>
      <c r="BK162" s="230">
        <f>ROUND(I162*H162,2)</f>
        <v>0</v>
      </c>
      <c r="BL162" s="17" t="s">
        <v>234</v>
      </c>
      <c r="BM162" s="229" t="s">
        <v>508</v>
      </c>
    </row>
    <row r="163" s="2" customFormat="1" ht="16.5" customHeight="1">
      <c r="A163" s="38"/>
      <c r="B163" s="39"/>
      <c r="C163" s="218" t="s">
        <v>335</v>
      </c>
      <c r="D163" s="218" t="s">
        <v>161</v>
      </c>
      <c r="E163" s="219" t="s">
        <v>1392</v>
      </c>
      <c r="F163" s="220" t="s">
        <v>1393</v>
      </c>
      <c r="G163" s="221" t="s">
        <v>558</v>
      </c>
      <c r="H163" s="222">
        <v>1</v>
      </c>
      <c r="I163" s="223"/>
      <c r="J163" s="224">
        <f>ROUND(I163*H163,2)</f>
        <v>0</v>
      </c>
      <c r="K163" s="220" t="s">
        <v>1</v>
      </c>
      <c r="L163" s="44"/>
      <c r="M163" s="225" t="s">
        <v>1</v>
      </c>
      <c r="N163" s="226" t="s">
        <v>41</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234</v>
      </c>
      <c r="AT163" s="229" t="s">
        <v>161</v>
      </c>
      <c r="AU163" s="229" t="s">
        <v>86</v>
      </c>
      <c r="AY163" s="17" t="s">
        <v>159</v>
      </c>
      <c r="BE163" s="230">
        <f>IF(N163="základní",J163,0)</f>
        <v>0</v>
      </c>
      <c r="BF163" s="230">
        <f>IF(N163="snížená",J163,0)</f>
        <v>0</v>
      </c>
      <c r="BG163" s="230">
        <f>IF(N163="zákl. přenesená",J163,0)</f>
        <v>0</v>
      </c>
      <c r="BH163" s="230">
        <f>IF(N163="sníž. přenesená",J163,0)</f>
        <v>0</v>
      </c>
      <c r="BI163" s="230">
        <f>IF(N163="nulová",J163,0)</f>
        <v>0</v>
      </c>
      <c r="BJ163" s="17" t="s">
        <v>84</v>
      </c>
      <c r="BK163" s="230">
        <f>ROUND(I163*H163,2)</f>
        <v>0</v>
      </c>
      <c r="BL163" s="17" t="s">
        <v>234</v>
      </c>
      <c r="BM163" s="229" t="s">
        <v>1394</v>
      </c>
    </row>
    <row r="164" s="2" customFormat="1" ht="24.15" customHeight="1">
      <c r="A164" s="38"/>
      <c r="B164" s="39"/>
      <c r="C164" s="218" t="s">
        <v>340</v>
      </c>
      <c r="D164" s="218" t="s">
        <v>161</v>
      </c>
      <c r="E164" s="219" t="s">
        <v>1395</v>
      </c>
      <c r="F164" s="220" t="s">
        <v>1396</v>
      </c>
      <c r="G164" s="221" t="s">
        <v>891</v>
      </c>
      <c r="H164" s="222">
        <v>5</v>
      </c>
      <c r="I164" s="223"/>
      <c r="J164" s="224">
        <f>ROUND(I164*H164,2)</f>
        <v>0</v>
      </c>
      <c r="K164" s="220" t="s">
        <v>1</v>
      </c>
      <c r="L164" s="44"/>
      <c r="M164" s="225" t="s">
        <v>1</v>
      </c>
      <c r="N164" s="226" t="s">
        <v>41</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234</v>
      </c>
      <c r="AT164" s="229" t="s">
        <v>161</v>
      </c>
      <c r="AU164" s="229" t="s">
        <v>86</v>
      </c>
      <c r="AY164" s="17" t="s">
        <v>159</v>
      </c>
      <c r="BE164" s="230">
        <f>IF(N164="základní",J164,0)</f>
        <v>0</v>
      </c>
      <c r="BF164" s="230">
        <f>IF(N164="snížená",J164,0)</f>
        <v>0</v>
      </c>
      <c r="BG164" s="230">
        <f>IF(N164="zákl. přenesená",J164,0)</f>
        <v>0</v>
      </c>
      <c r="BH164" s="230">
        <f>IF(N164="sníž. přenesená",J164,0)</f>
        <v>0</v>
      </c>
      <c r="BI164" s="230">
        <f>IF(N164="nulová",J164,0)</f>
        <v>0</v>
      </c>
      <c r="BJ164" s="17" t="s">
        <v>84</v>
      </c>
      <c r="BK164" s="230">
        <f>ROUND(I164*H164,2)</f>
        <v>0</v>
      </c>
      <c r="BL164" s="17" t="s">
        <v>234</v>
      </c>
      <c r="BM164" s="229" t="s">
        <v>516</v>
      </c>
    </row>
    <row r="165" s="2" customFormat="1" ht="16.5" customHeight="1">
      <c r="A165" s="38"/>
      <c r="B165" s="39"/>
      <c r="C165" s="218" t="s">
        <v>344</v>
      </c>
      <c r="D165" s="218" t="s">
        <v>161</v>
      </c>
      <c r="E165" s="219" t="s">
        <v>1397</v>
      </c>
      <c r="F165" s="220" t="s">
        <v>1398</v>
      </c>
      <c r="G165" s="221" t="s">
        <v>891</v>
      </c>
      <c r="H165" s="222">
        <v>1</v>
      </c>
      <c r="I165" s="223"/>
      <c r="J165" s="224">
        <f>ROUND(I165*H165,2)</f>
        <v>0</v>
      </c>
      <c r="K165" s="220" t="s">
        <v>1</v>
      </c>
      <c r="L165" s="44"/>
      <c r="M165" s="225" t="s">
        <v>1</v>
      </c>
      <c r="N165" s="226" t="s">
        <v>41</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234</v>
      </c>
      <c r="AT165" s="229" t="s">
        <v>161</v>
      </c>
      <c r="AU165" s="229" t="s">
        <v>86</v>
      </c>
      <c r="AY165" s="17" t="s">
        <v>159</v>
      </c>
      <c r="BE165" s="230">
        <f>IF(N165="základní",J165,0)</f>
        <v>0</v>
      </c>
      <c r="BF165" s="230">
        <f>IF(N165="snížená",J165,0)</f>
        <v>0</v>
      </c>
      <c r="BG165" s="230">
        <f>IF(N165="zákl. přenesená",J165,0)</f>
        <v>0</v>
      </c>
      <c r="BH165" s="230">
        <f>IF(N165="sníž. přenesená",J165,0)</f>
        <v>0</v>
      </c>
      <c r="BI165" s="230">
        <f>IF(N165="nulová",J165,0)</f>
        <v>0</v>
      </c>
      <c r="BJ165" s="17" t="s">
        <v>84</v>
      </c>
      <c r="BK165" s="230">
        <f>ROUND(I165*H165,2)</f>
        <v>0</v>
      </c>
      <c r="BL165" s="17" t="s">
        <v>234</v>
      </c>
      <c r="BM165" s="229" t="s">
        <v>524</v>
      </c>
    </row>
    <row r="166" s="2" customFormat="1" ht="16.5" customHeight="1">
      <c r="A166" s="38"/>
      <c r="B166" s="39"/>
      <c r="C166" s="218" t="s">
        <v>348</v>
      </c>
      <c r="D166" s="218" t="s">
        <v>161</v>
      </c>
      <c r="E166" s="219" t="s">
        <v>1399</v>
      </c>
      <c r="F166" s="220" t="s">
        <v>1400</v>
      </c>
      <c r="G166" s="221" t="s">
        <v>891</v>
      </c>
      <c r="H166" s="222">
        <v>1</v>
      </c>
      <c r="I166" s="223"/>
      <c r="J166" s="224">
        <f>ROUND(I166*H166,2)</f>
        <v>0</v>
      </c>
      <c r="K166" s="220" t="s">
        <v>1</v>
      </c>
      <c r="L166" s="44"/>
      <c r="M166" s="225" t="s">
        <v>1</v>
      </c>
      <c r="N166" s="226" t="s">
        <v>41</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234</v>
      </c>
      <c r="AT166" s="229" t="s">
        <v>161</v>
      </c>
      <c r="AU166" s="229" t="s">
        <v>86</v>
      </c>
      <c r="AY166" s="17" t="s">
        <v>159</v>
      </c>
      <c r="BE166" s="230">
        <f>IF(N166="základní",J166,0)</f>
        <v>0</v>
      </c>
      <c r="BF166" s="230">
        <f>IF(N166="snížená",J166,0)</f>
        <v>0</v>
      </c>
      <c r="BG166" s="230">
        <f>IF(N166="zákl. přenesená",J166,0)</f>
        <v>0</v>
      </c>
      <c r="BH166" s="230">
        <f>IF(N166="sníž. přenesená",J166,0)</f>
        <v>0</v>
      </c>
      <c r="BI166" s="230">
        <f>IF(N166="nulová",J166,0)</f>
        <v>0</v>
      </c>
      <c r="BJ166" s="17" t="s">
        <v>84</v>
      </c>
      <c r="BK166" s="230">
        <f>ROUND(I166*H166,2)</f>
        <v>0</v>
      </c>
      <c r="BL166" s="17" t="s">
        <v>234</v>
      </c>
      <c r="BM166" s="229" t="s">
        <v>532</v>
      </c>
    </row>
    <row r="167" s="2" customFormat="1" ht="16.5" customHeight="1">
      <c r="A167" s="38"/>
      <c r="B167" s="39"/>
      <c r="C167" s="218" t="s">
        <v>352</v>
      </c>
      <c r="D167" s="218" t="s">
        <v>161</v>
      </c>
      <c r="E167" s="219" t="s">
        <v>1401</v>
      </c>
      <c r="F167" s="220" t="s">
        <v>1402</v>
      </c>
      <c r="G167" s="221" t="s">
        <v>558</v>
      </c>
      <c r="H167" s="222">
        <v>1</v>
      </c>
      <c r="I167" s="223"/>
      <c r="J167" s="224">
        <f>ROUND(I167*H167,2)</f>
        <v>0</v>
      </c>
      <c r="K167" s="220" t="s">
        <v>1</v>
      </c>
      <c r="L167" s="44"/>
      <c r="M167" s="225" t="s">
        <v>1</v>
      </c>
      <c r="N167" s="226" t="s">
        <v>41</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234</v>
      </c>
      <c r="AT167" s="229" t="s">
        <v>161</v>
      </c>
      <c r="AU167" s="229" t="s">
        <v>86</v>
      </c>
      <c r="AY167" s="17" t="s">
        <v>159</v>
      </c>
      <c r="BE167" s="230">
        <f>IF(N167="základní",J167,0)</f>
        <v>0</v>
      </c>
      <c r="BF167" s="230">
        <f>IF(N167="snížená",J167,0)</f>
        <v>0</v>
      </c>
      <c r="BG167" s="230">
        <f>IF(N167="zákl. přenesená",J167,0)</f>
        <v>0</v>
      </c>
      <c r="BH167" s="230">
        <f>IF(N167="sníž. přenesená",J167,0)</f>
        <v>0</v>
      </c>
      <c r="BI167" s="230">
        <f>IF(N167="nulová",J167,0)</f>
        <v>0</v>
      </c>
      <c r="BJ167" s="17" t="s">
        <v>84</v>
      </c>
      <c r="BK167" s="230">
        <f>ROUND(I167*H167,2)</f>
        <v>0</v>
      </c>
      <c r="BL167" s="17" t="s">
        <v>234</v>
      </c>
      <c r="BM167" s="229" t="s">
        <v>1403</v>
      </c>
    </row>
    <row r="168" s="2" customFormat="1" ht="24.15" customHeight="1">
      <c r="A168" s="38"/>
      <c r="B168" s="39"/>
      <c r="C168" s="218" t="s">
        <v>356</v>
      </c>
      <c r="D168" s="218" t="s">
        <v>161</v>
      </c>
      <c r="E168" s="219" t="s">
        <v>1404</v>
      </c>
      <c r="F168" s="220" t="s">
        <v>1405</v>
      </c>
      <c r="G168" s="221" t="s">
        <v>891</v>
      </c>
      <c r="H168" s="222">
        <v>16</v>
      </c>
      <c r="I168" s="223"/>
      <c r="J168" s="224">
        <f>ROUND(I168*H168,2)</f>
        <v>0</v>
      </c>
      <c r="K168" s="220" t="s">
        <v>1</v>
      </c>
      <c r="L168" s="44"/>
      <c r="M168" s="225" t="s">
        <v>1</v>
      </c>
      <c r="N168" s="226" t="s">
        <v>41</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234</v>
      </c>
      <c r="AT168" s="229" t="s">
        <v>161</v>
      </c>
      <c r="AU168" s="229" t="s">
        <v>86</v>
      </c>
      <c r="AY168" s="17" t="s">
        <v>159</v>
      </c>
      <c r="BE168" s="230">
        <f>IF(N168="základní",J168,0)</f>
        <v>0</v>
      </c>
      <c r="BF168" s="230">
        <f>IF(N168="snížená",J168,0)</f>
        <v>0</v>
      </c>
      <c r="BG168" s="230">
        <f>IF(N168="zákl. přenesená",J168,0)</f>
        <v>0</v>
      </c>
      <c r="BH168" s="230">
        <f>IF(N168="sníž. přenesená",J168,0)</f>
        <v>0</v>
      </c>
      <c r="BI168" s="230">
        <f>IF(N168="nulová",J168,0)</f>
        <v>0</v>
      </c>
      <c r="BJ168" s="17" t="s">
        <v>84</v>
      </c>
      <c r="BK168" s="230">
        <f>ROUND(I168*H168,2)</f>
        <v>0</v>
      </c>
      <c r="BL168" s="17" t="s">
        <v>234</v>
      </c>
      <c r="BM168" s="229" t="s">
        <v>540</v>
      </c>
    </row>
    <row r="169" s="2" customFormat="1">
      <c r="A169" s="38"/>
      <c r="B169" s="39"/>
      <c r="C169" s="40"/>
      <c r="D169" s="233" t="s">
        <v>219</v>
      </c>
      <c r="E169" s="40"/>
      <c r="F169" s="254" t="s">
        <v>1406</v>
      </c>
      <c r="G169" s="40"/>
      <c r="H169" s="40"/>
      <c r="I169" s="255"/>
      <c r="J169" s="40"/>
      <c r="K169" s="40"/>
      <c r="L169" s="44"/>
      <c r="M169" s="256"/>
      <c r="N169" s="257"/>
      <c r="O169" s="91"/>
      <c r="P169" s="91"/>
      <c r="Q169" s="91"/>
      <c r="R169" s="91"/>
      <c r="S169" s="91"/>
      <c r="T169" s="92"/>
      <c r="U169" s="38"/>
      <c r="V169" s="38"/>
      <c r="W169" s="38"/>
      <c r="X169" s="38"/>
      <c r="Y169" s="38"/>
      <c r="Z169" s="38"/>
      <c r="AA169" s="38"/>
      <c r="AB169" s="38"/>
      <c r="AC169" s="38"/>
      <c r="AD169" s="38"/>
      <c r="AE169" s="38"/>
      <c r="AT169" s="17" t="s">
        <v>219</v>
      </c>
      <c r="AU169" s="17" t="s">
        <v>86</v>
      </c>
    </row>
    <row r="170" s="2" customFormat="1" ht="55.5" customHeight="1">
      <c r="A170" s="38"/>
      <c r="B170" s="39"/>
      <c r="C170" s="218" t="s">
        <v>364</v>
      </c>
      <c r="D170" s="218" t="s">
        <v>161</v>
      </c>
      <c r="E170" s="219" t="s">
        <v>1407</v>
      </c>
      <c r="F170" s="220" t="s">
        <v>1408</v>
      </c>
      <c r="G170" s="221" t="s">
        <v>891</v>
      </c>
      <c r="H170" s="222">
        <v>16</v>
      </c>
      <c r="I170" s="223"/>
      <c r="J170" s="224">
        <f>ROUND(I170*H170,2)</f>
        <v>0</v>
      </c>
      <c r="K170" s="220" t="s">
        <v>1</v>
      </c>
      <c r="L170" s="44"/>
      <c r="M170" s="225" t="s">
        <v>1</v>
      </c>
      <c r="N170" s="226" t="s">
        <v>41</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234</v>
      </c>
      <c r="AT170" s="229" t="s">
        <v>161</v>
      </c>
      <c r="AU170" s="229" t="s">
        <v>86</v>
      </c>
      <c r="AY170" s="17" t="s">
        <v>159</v>
      </c>
      <c r="BE170" s="230">
        <f>IF(N170="základní",J170,0)</f>
        <v>0</v>
      </c>
      <c r="BF170" s="230">
        <f>IF(N170="snížená",J170,0)</f>
        <v>0</v>
      </c>
      <c r="BG170" s="230">
        <f>IF(N170="zákl. přenesená",J170,0)</f>
        <v>0</v>
      </c>
      <c r="BH170" s="230">
        <f>IF(N170="sníž. přenesená",J170,0)</f>
        <v>0</v>
      </c>
      <c r="BI170" s="230">
        <f>IF(N170="nulová",J170,0)</f>
        <v>0</v>
      </c>
      <c r="BJ170" s="17" t="s">
        <v>84</v>
      </c>
      <c r="BK170" s="230">
        <f>ROUND(I170*H170,2)</f>
        <v>0</v>
      </c>
      <c r="BL170" s="17" t="s">
        <v>234</v>
      </c>
      <c r="BM170" s="229" t="s">
        <v>548</v>
      </c>
    </row>
    <row r="171" s="2" customFormat="1" ht="16.5" customHeight="1">
      <c r="A171" s="38"/>
      <c r="B171" s="39"/>
      <c r="C171" s="218" t="s">
        <v>368</v>
      </c>
      <c r="D171" s="218" t="s">
        <v>161</v>
      </c>
      <c r="E171" s="219" t="s">
        <v>1409</v>
      </c>
      <c r="F171" s="220" t="s">
        <v>1410</v>
      </c>
      <c r="G171" s="221" t="s">
        <v>558</v>
      </c>
      <c r="H171" s="222">
        <v>1</v>
      </c>
      <c r="I171" s="223"/>
      <c r="J171" s="224">
        <f>ROUND(I171*H171,2)</f>
        <v>0</v>
      </c>
      <c r="K171" s="220" t="s">
        <v>1</v>
      </c>
      <c r="L171" s="44"/>
      <c r="M171" s="225" t="s">
        <v>1</v>
      </c>
      <c r="N171" s="226" t="s">
        <v>41</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234</v>
      </c>
      <c r="AT171" s="229" t="s">
        <v>161</v>
      </c>
      <c r="AU171" s="229" t="s">
        <v>86</v>
      </c>
      <c r="AY171" s="17" t="s">
        <v>159</v>
      </c>
      <c r="BE171" s="230">
        <f>IF(N171="základní",J171,0)</f>
        <v>0</v>
      </c>
      <c r="BF171" s="230">
        <f>IF(N171="snížená",J171,0)</f>
        <v>0</v>
      </c>
      <c r="BG171" s="230">
        <f>IF(N171="zákl. přenesená",J171,0)</f>
        <v>0</v>
      </c>
      <c r="BH171" s="230">
        <f>IF(N171="sníž. přenesená",J171,0)</f>
        <v>0</v>
      </c>
      <c r="BI171" s="230">
        <f>IF(N171="nulová",J171,0)</f>
        <v>0</v>
      </c>
      <c r="BJ171" s="17" t="s">
        <v>84</v>
      </c>
      <c r="BK171" s="230">
        <f>ROUND(I171*H171,2)</f>
        <v>0</v>
      </c>
      <c r="BL171" s="17" t="s">
        <v>234</v>
      </c>
      <c r="BM171" s="229" t="s">
        <v>1411</v>
      </c>
    </row>
    <row r="172" s="2" customFormat="1" ht="24.15" customHeight="1">
      <c r="A172" s="38"/>
      <c r="B172" s="39"/>
      <c r="C172" s="218" t="s">
        <v>372</v>
      </c>
      <c r="D172" s="218" t="s">
        <v>161</v>
      </c>
      <c r="E172" s="219" t="s">
        <v>1412</v>
      </c>
      <c r="F172" s="220" t="s">
        <v>1413</v>
      </c>
      <c r="G172" s="221" t="s">
        <v>891</v>
      </c>
      <c r="H172" s="222">
        <v>4</v>
      </c>
      <c r="I172" s="223"/>
      <c r="J172" s="224">
        <f>ROUND(I172*H172,2)</f>
        <v>0</v>
      </c>
      <c r="K172" s="220" t="s">
        <v>1</v>
      </c>
      <c r="L172" s="44"/>
      <c r="M172" s="225" t="s">
        <v>1</v>
      </c>
      <c r="N172" s="226" t="s">
        <v>41</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234</v>
      </c>
      <c r="AT172" s="229" t="s">
        <v>161</v>
      </c>
      <c r="AU172" s="229" t="s">
        <v>86</v>
      </c>
      <c r="AY172" s="17" t="s">
        <v>159</v>
      </c>
      <c r="BE172" s="230">
        <f>IF(N172="základní",J172,0)</f>
        <v>0</v>
      </c>
      <c r="BF172" s="230">
        <f>IF(N172="snížená",J172,0)</f>
        <v>0</v>
      </c>
      <c r="BG172" s="230">
        <f>IF(N172="zákl. přenesená",J172,0)</f>
        <v>0</v>
      </c>
      <c r="BH172" s="230">
        <f>IF(N172="sníž. přenesená",J172,0)</f>
        <v>0</v>
      </c>
      <c r="BI172" s="230">
        <f>IF(N172="nulová",J172,0)</f>
        <v>0</v>
      </c>
      <c r="BJ172" s="17" t="s">
        <v>84</v>
      </c>
      <c r="BK172" s="230">
        <f>ROUND(I172*H172,2)</f>
        <v>0</v>
      </c>
      <c r="BL172" s="17" t="s">
        <v>234</v>
      </c>
      <c r="BM172" s="229" t="s">
        <v>556</v>
      </c>
    </row>
    <row r="173" s="2" customFormat="1">
      <c r="A173" s="38"/>
      <c r="B173" s="39"/>
      <c r="C173" s="40"/>
      <c r="D173" s="233" t="s">
        <v>219</v>
      </c>
      <c r="E173" s="40"/>
      <c r="F173" s="254" t="s">
        <v>1414</v>
      </c>
      <c r="G173" s="40"/>
      <c r="H173" s="40"/>
      <c r="I173" s="255"/>
      <c r="J173" s="40"/>
      <c r="K173" s="40"/>
      <c r="L173" s="44"/>
      <c r="M173" s="256"/>
      <c r="N173" s="257"/>
      <c r="O173" s="91"/>
      <c r="P173" s="91"/>
      <c r="Q173" s="91"/>
      <c r="R173" s="91"/>
      <c r="S173" s="91"/>
      <c r="T173" s="92"/>
      <c r="U173" s="38"/>
      <c r="V173" s="38"/>
      <c r="W173" s="38"/>
      <c r="X173" s="38"/>
      <c r="Y173" s="38"/>
      <c r="Z173" s="38"/>
      <c r="AA173" s="38"/>
      <c r="AB173" s="38"/>
      <c r="AC173" s="38"/>
      <c r="AD173" s="38"/>
      <c r="AE173" s="38"/>
      <c r="AT173" s="17" t="s">
        <v>219</v>
      </c>
      <c r="AU173" s="17" t="s">
        <v>86</v>
      </c>
    </row>
    <row r="174" s="2" customFormat="1" ht="44.25" customHeight="1">
      <c r="A174" s="38"/>
      <c r="B174" s="39"/>
      <c r="C174" s="218" t="s">
        <v>376</v>
      </c>
      <c r="D174" s="218" t="s">
        <v>161</v>
      </c>
      <c r="E174" s="219" t="s">
        <v>1415</v>
      </c>
      <c r="F174" s="220" t="s">
        <v>1416</v>
      </c>
      <c r="G174" s="221" t="s">
        <v>891</v>
      </c>
      <c r="H174" s="222">
        <v>4</v>
      </c>
      <c r="I174" s="223"/>
      <c r="J174" s="224">
        <f>ROUND(I174*H174,2)</f>
        <v>0</v>
      </c>
      <c r="K174" s="220" t="s">
        <v>1</v>
      </c>
      <c r="L174" s="44"/>
      <c r="M174" s="225" t="s">
        <v>1</v>
      </c>
      <c r="N174" s="226" t="s">
        <v>41</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234</v>
      </c>
      <c r="AT174" s="229" t="s">
        <v>161</v>
      </c>
      <c r="AU174" s="229" t="s">
        <v>86</v>
      </c>
      <c r="AY174" s="17" t="s">
        <v>159</v>
      </c>
      <c r="BE174" s="230">
        <f>IF(N174="základní",J174,0)</f>
        <v>0</v>
      </c>
      <c r="BF174" s="230">
        <f>IF(N174="snížená",J174,0)</f>
        <v>0</v>
      </c>
      <c r="BG174" s="230">
        <f>IF(N174="zákl. přenesená",J174,0)</f>
        <v>0</v>
      </c>
      <c r="BH174" s="230">
        <f>IF(N174="sníž. přenesená",J174,0)</f>
        <v>0</v>
      </c>
      <c r="BI174" s="230">
        <f>IF(N174="nulová",J174,0)</f>
        <v>0</v>
      </c>
      <c r="BJ174" s="17" t="s">
        <v>84</v>
      </c>
      <c r="BK174" s="230">
        <f>ROUND(I174*H174,2)</f>
        <v>0</v>
      </c>
      <c r="BL174" s="17" t="s">
        <v>234</v>
      </c>
      <c r="BM174" s="229" t="s">
        <v>1417</v>
      </c>
    </row>
    <row r="175" s="2" customFormat="1" ht="49.05" customHeight="1">
      <c r="A175" s="38"/>
      <c r="B175" s="39"/>
      <c r="C175" s="218" t="s">
        <v>380</v>
      </c>
      <c r="D175" s="218" t="s">
        <v>161</v>
      </c>
      <c r="E175" s="219" t="s">
        <v>1418</v>
      </c>
      <c r="F175" s="220" t="s">
        <v>1419</v>
      </c>
      <c r="G175" s="221" t="s">
        <v>891</v>
      </c>
      <c r="H175" s="222">
        <v>4</v>
      </c>
      <c r="I175" s="223"/>
      <c r="J175" s="224">
        <f>ROUND(I175*H175,2)</f>
        <v>0</v>
      </c>
      <c r="K175" s="220" t="s">
        <v>1</v>
      </c>
      <c r="L175" s="44"/>
      <c r="M175" s="225" t="s">
        <v>1</v>
      </c>
      <c r="N175" s="226" t="s">
        <v>41</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234</v>
      </c>
      <c r="AT175" s="229" t="s">
        <v>161</v>
      </c>
      <c r="AU175" s="229" t="s">
        <v>86</v>
      </c>
      <c r="AY175" s="17" t="s">
        <v>159</v>
      </c>
      <c r="BE175" s="230">
        <f>IF(N175="základní",J175,0)</f>
        <v>0</v>
      </c>
      <c r="BF175" s="230">
        <f>IF(N175="snížená",J175,0)</f>
        <v>0</v>
      </c>
      <c r="BG175" s="230">
        <f>IF(N175="zákl. přenesená",J175,0)</f>
        <v>0</v>
      </c>
      <c r="BH175" s="230">
        <f>IF(N175="sníž. přenesená",J175,0)</f>
        <v>0</v>
      </c>
      <c r="BI175" s="230">
        <f>IF(N175="nulová",J175,0)</f>
        <v>0</v>
      </c>
      <c r="BJ175" s="17" t="s">
        <v>84</v>
      </c>
      <c r="BK175" s="230">
        <f>ROUND(I175*H175,2)</f>
        <v>0</v>
      </c>
      <c r="BL175" s="17" t="s">
        <v>234</v>
      </c>
      <c r="BM175" s="229" t="s">
        <v>1420</v>
      </c>
    </row>
    <row r="176" s="2" customFormat="1" ht="24.15" customHeight="1">
      <c r="A176" s="38"/>
      <c r="B176" s="39"/>
      <c r="C176" s="218" t="s">
        <v>386</v>
      </c>
      <c r="D176" s="218" t="s">
        <v>161</v>
      </c>
      <c r="E176" s="219" t="s">
        <v>1421</v>
      </c>
      <c r="F176" s="220" t="s">
        <v>1422</v>
      </c>
      <c r="G176" s="221" t="s">
        <v>891</v>
      </c>
      <c r="H176" s="222">
        <v>4</v>
      </c>
      <c r="I176" s="223"/>
      <c r="J176" s="224">
        <f>ROUND(I176*H176,2)</f>
        <v>0</v>
      </c>
      <c r="K176" s="220" t="s">
        <v>1</v>
      </c>
      <c r="L176" s="44"/>
      <c r="M176" s="225" t="s">
        <v>1</v>
      </c>
      <c r="N176" s="226" t="s">
        <v>41</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234</v>
      </c>
      <c r="AT176" s="229" t="s">
        <v>161</v>
      </c>
      <c r="AU176" s="229" t="s">
        <v>86</v>
      </c>
      <c r="AY176" s="17" t="s">
        <v>159</v>
      </c>
      <c r="BE176" s="230">
        <f>IF(N176="základní",J176,0)</f>
        <v>0</v>
      </c>
      <c r="BF176" s="230">
        <f>IF(N176="snížená",J176,0)</f>
        <v>0</v>
      </c>
      <c r="BG176" s="230">
        <f>IF(N176="zákl. přenesená",J176,0)</f>
        <v>0</v>
      </c>
      <c r="BH176" s="230">
        <f>IF(N176="sníž. přenesená",J176,0)</f>
        <v>0</v>
      </c>
      <c r="BI176" s="230">
        <f>IF(N176="nulová",J176,0)</f>
        <v>0</v>
      </c>
      <c r="BJ176" s="17" t="s">
        <v>84</v>
      </c>
      <c r="BK176" s="230">
        <f>ROUND(I176*H176,2)</f>
        <v>0</v>
      </c>
      <c r="BL176" s="17" t="s">
        <v>234</v>
      </c>
      <c r="BM176" s="229" t="s">
        <v>1423</v>
      </c>
    </row>
    <row r="177" s="2" customFormat="1" ht="16.5" customHeight="1">
      <c r="A177" s="38"/>
      <c r="B177" s="39"/>
      <c r="C177" s="218" t="s">
        <v>394</v>
      </c>
      <c r="D177" s="218" t="s">
        <v>161</v>
      </c>
      <c r="E177" s="219" t="s">
        <v>1424</v>
      </c>
      <c r="F177" s="220" t="s">
        <v>1425</v>
      </c>
      <c r="G177" s="221" t="s">
        <v>558</v>
      </c>
      <c r="H177" s="222">
        <v>1</v>
      </c>
      <c r="I177" s="223"/>
      <c r="J177" s="224">
        <f>ROUND(I177*H177,2)</f>
        <v>0</v>
      </c>
      <c r="K177" s="220" t="s">
        <v>1</v>
      </c>
      <c r="L177" s="44"/>
      <c r="M177" s="225" t="s">
        <v>1</v>
      </c>
      <c r="N177" s="226" t="s">
        <v>41</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234</v>
      </c>
      <c r="AT177" s="229" t="s">
        <v>161</v>
      </c>
      <c r="AU177" s="229" t="s">
        <v>86</v>
      </c>
      <c r="AY177" s="17" t="s">
        <v>159</v>
      </c>
      <c r="BE177" s="230">
        <f>IF(N177="základní",J177,0)</f>
        <v>0</v>
      </c>
      <c r="BF177" s="230">
        <f>IF(N177="snížená",J177,0)</f>
        <v>0</v>
      </c>
      <c r="BG177" s="230">
        <f>IF(N177="zákl. přenesená",J177,0)</f>
        <v>0</v>
      </c>
      <c r="BH177" s="230">
        <f>IF(N177="sníž. přenesená",J177,0)</f>
        <v>0</v>
      </c>
      <c r="BI177" s="230">
        <f>IF(N177="nulová",J177,0)</f>
        <v>0</v>
      </c>
      <c r="BJ177" s="17" t="s">
        <v>84</v>
      </c>
      <c r="BK177" s="230">
        <f>ROUND(I177*H177,2)</f>
        <v>0</v>
      </c>
      <c r="BL177" s="17" t="s">
        <v>234</v>
      </c>
      <c r="BM177" s="229" t="s">
        <v>1426</v>
      </c>
    </row>
    <row r="178" s="2" customFormat="1" ht="16.5" customHeight="1">
      <c r="A178" s="38"/>
      <c r="B178" s="39"/>
      <c r="C178" s="218" t="s">
        <v>398</v>
      </c>
      <c r="D178" s="218" t="s">
        <v>161</v>
      </c>
      <c r="E178" s="219" t="s">
        <v>1427</v>
      </c>
      <c r="F178" s="220" t="s">
        <v>1428</v>
      </c>
      <c r="G178" s="221" t="s">
        <v>891</v>
      </c>
      <c r="H178" s="222">
        <v>22</v>
      </c>
      <c r="I178" s="223"/>
      <c r="J178" s="224">
        <f>ROUND(I178*H178,2)</f>
        <v>0</v>
      </c>
      <c r="K178" s="220" t="s">
        <v>1</v>
      </c>
      <c r="L178" s="44"/>
      <c r="M178" s="225" t="s">
        <v>1</v>
      </c>
      <c r="N178" s="226" t="s">
        <v>41</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234</v>
      </c>
      <c r="AT178" s="229" t="s">
        <v>161</v>
      </c>
      <c r="AU178" s="229" t="s">
        <v>86</v>
      </c>
      <c r="AY178" s="17" t="s">
        <v>159</v>
      </c>
      <c r="BE178" s="230">
        <f>IF(N178="základní",J178,0)</f>
        <v>0</v>
      </c>
      <c r="BF178" s="230">
        <f>IF(N178="snížená",J178,0)</f>
        <v>0</v>
      </c>
      <c r="BG178" s="230">
        <f>IF(N178="zákl. přenesená",J178,0)</f>
        <v>0</v>
      </c>
      <c r="BH178" s="230">
        <f>IF(N178="sníž. přenesená",J178,0)</f>
        <v>0</v>
      </c>
      <c r="BI178" s="230">
        <f>IF(N178="nulová",J178,0)</f>
        <v>0</v>
      </c>
      <c r="BJ178" s="17" t="s">
        <v>84</v>
      </c>
      <c r="BK178" s="230">
        <f>ROUND(I178*H178,2)</f>
        <v>0</v>
      </c>
      <c r="BL178" s="17" t="s">
        <v>234</v>
      </c>
      <c r="BM178" s="229" t="s">
        <v>1429</v>
      </c>
    </row>
    <row r="179" s="2" customFormat="1" ht="49.05" customHeight="1">
      <c r="A179" s="38"/>
      <c r="B179" s="39"/>
      <c r="C179" s="218" t="s">
        <v>404</v>
      </c>
      <c r="D179" s="218" t="s">
        <v>161</v>
      </c>
      <c r="E179" s="219" t="s">
        <v>1430</v>
      </c>
      <c r="F179" s="220" t="s">
        <v>1431</v>
      </c>
      <c r="G179" s="221" t="s">
        <v>891</v>
      </c>
      <c r="H179" s="222">
        <v>2</v>
      </c>
      <c r="I179" s="223"/>
      <c r="J179" s="224">
        <f>ROUND(I179*H179,2)</f>
        <v>0</v>
      </c>
      <c r="K179" s="220" t="s">
        <v>1</v>
      </c>
      <c r="L179" s="44"/>
      <c r="M179" s="225" t="s">
        <v>1</v>
      </c>
      <c r="N179" s="226" t="s">
        <v>41</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234</v>
      </c>
      <c r="AT179" s="229" t="s">
        <v>161</v>
      </c>
      <c r="AU179" s="229" t="s">
        <v>86</v>
      </c>
      <c r="AY179" s="17" t="s">
        <v>159</v>
      </c>
      <c r="BE179" s="230">
        <f>IF(N179="základní",J179,0)</f>
        <v>0</v>
      </c>
      <c r="BF179" s="230">
        <f>IF(N179="snížená",J179,0)</f>
        <v>0</v>
      </c>
      <c r="BG179" s="230">
        <f>IF(N179="zákl. přenesená",J179,0)</f>
        <v>0</v>
      </c>
      <c r="BH179" s="230">
        <f>IF(N179="sníž. přenesená",J179,0)</f>
        <v>0</v>
      </c>
      <c r="BI179" s="230">
        <f>IF(N179="nulová",J179,0)</f>
        <v>0</v>
      </c>
      <c r="BJ179" s="17" t="s">
        <v>84</v>
      </c>
      <c r="BK179" s="230">
        <f>ROUND(I179*H179,2)</f>
        <v>0</v>
      </c>
      <c r="BL179" s="17" t="s">
        <v>234</v>
      </c>
      <c r="BM179" s="229" t="s">
        <v>1432</v>
      </c>
    </row>
    <row r="180" s="2" customFormat="1" ht="16.5" customHeight="1">
      <c r="A180" s="38"/>
      <c r="B180" s="39"/>
      <c r="C180" s="218" t="s">
        <v>408</v>
      </c>
      <c r="D180" s="218" t="s">
        <v>161</v>
      </c>
      <c r="E180" s="219" t="s">
        <v>1433</v>
      </c>
      <c r="F180" s="220" t="s">
        <v>1434</v>
      </c>
      <c r="G180" s="221" t="s">
        <v>891</v>
      </c>
      <c r="H180" s="222">
        <v>4</v>
      </c>
      <c r="I180" s="223"/>
      <c r="J180" s="224">
        <f>ROUND(I180*H180,2)</f>
        <v>0</v>
      </c>
      <c r="K180" s="220" t="s">
        <v>1</v>
      </c>
      <c r="L180" s="44"/>
      <c r="M180" s="225" t="s">
        <v>1</v>
      </c>
      <c r="N180" s="226" t="s">
        <v>41</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234</v>
      </c>
      <c r="AT180" s="229" t="s">
        <v>161</v>
      </c>
      <c r="AU180" s="229" t="s">
        <v>86</v>
      </c>
      <c r="AY180" s="17" t="s">
        <v>159</v>
      </c>
      <c r="BE180" s="230">
        <f>IF(N180="základní",J180,0)</f>
        <v>0</v>
      </c>
      <c r="BF180" s="230">
        <f>IF(N180="snížená",J180,0)</f>
        <v>0</v>
      </c>
      <c r="BG180" s="230">
        <f>IF(N180="zákl. přenesená",J180,0)</f>
        <v>0</v>
      </c>
      <c r="BH180" s="230">
        <f>IF(N180="sníž. přenesená",J180,0)</f>
        <v>0</v>
      </c>
      <c r="BI180" s="230">
        <f>IF(N180="nulová",J180,0)</f>
        <v>0</v>
      </c>
      <c r="BJ180" s="17" t="s">
        <v>84</v>
      </c>
      <c r="BK180" s="230">
        <f>ROUND(I180*H180,2)</f>
        <v>0</v>
      </c>
      <c r="BL180" s="17" t="s">
        <v>234</v>
      </c>
      <c r="BM180" s="229" t="s">
        <v>1435</v>
      </c>
    </row>
    <row r="181" s="2" customFormat="1">
      <c r="A181" s="38"/>
      <c r="B181" s="39"/>
      <c r="C181" s="40"/>
      <c r="D181" s="233" t="s">
        <v>219</v>
      </c>
      <c r="E181" s="40"/>
      <c r="F181" s="254" t="s">
        <v>1436</v>
      </c>
      <c r="G181" s="40"/>
      <c r="H181" s="40"/>
      <c r="I181" s="255"/>
      <c r="J181" s="40"/>
      <c r="K181" s="40"/>
      <c r="L181" s="44"/>
      <c r="M181" s="256"/>
      <c r="N181" s="257"/>
      <c r="O181" s="91"/>
      <c r="P181" s="91"/>
      <c r="Q181" s="91"/>
      <c r="R181" s="91"/>
      <c r="S181" s="91"/>
      <c r="T181" s="92"/>
      <c r="U181" s="38"/>
      <c r="V181" s="38"/>
      <c r="W181" s="38"/>
      <c r="X181" s="38"/>
      <c r="Y181" s="38"/>
      <c r="Z181" s="38"/>
      <c r="AA181" s="38"/>
      <c r="AB181" s="38"/>
      <c r="AC181" s="38"/>
      <c r="AD181" s="38"/>
      <c r="AE181" s="38"/>
      <c r="AT181" s="17" t="s">
        <v>219</v>
      </c>
      <c r="AU181" s="17" t="s">
        <v>86</v>
      </c>
    </row>
    <row r="182" s="2" customFormat="1" ht="16.5" customHeight="1">
      <c r="A182" s="38"/>
      <c r="B182" s="39"/>
      <c r="C182" s="218" t="s">
        <v>413</v>
      </c>
      <c r="D182" s="218" t="s">
        <v>161</v>
      </c>
      <c r="E182" s="219" t="s">
        <v>1437</v>
      </c>
      <c r="F182" s="220" t="s">
        <v>1437</v>
      </c>
      <c r="G182" s="221" t="s">
        <v>558</v>
      </c>
      <c r="H182" s="222">
        <v>1</v>
      </c>
      <c r="I182" s="223"/>
      <c r="J182" s="224">
        <f>ROUND(I182*H182,2)</f>
        <v>0</v>
      </c>
      <c r="K182" s="220" t="s">
        <v>1</v>
      </c>
      <c r="L182" s="44"/>
      <c r="M182" s="225" t="s">
        <v>1</v>
      </c>
      <c r="N182" s="226" t="s">
        <v>41</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234</v>
      </c>
      <c r="AT182" s="229" t="s">
        <v>161</v>
      </c>
      <c r="AU182" s="229" t="s">
        <v>86</v>
      </c>
      <c r="AY182" s="17" t="s">
        <v>159</v>
      </c>
      <c r="BE182" s="230">
        <f>IF(N182="základní",J182,0)</f>
        <v>0</v>
      </c>
      <c r="BF182" s="230">
        <f>IF(N182="snížená",J182,0)</f>
        <v>0</v>
      </c>
      <c r="BG182" s="230">
        <f>IF(N182="zákl. přenesená",J182,0)</f>
        <v>0</v>
      </c>
      <c r="BH182" s="230">
        <f>IF(N182="sníž. přenesená",J182,0)</f>
        <v>0</v>
      </c>
      <c r="BI182" s="230">
        <f>IF(N182="nulová",J182,0)</f>
        <v>0</v>
      </c>
      <c r="BJ182" s="17" t="s">
        <v>84</v>
      </c>
      <c r="BK182" s="230">
        <f>ROUND(I182*H182,2)</f>
        <v>0</v>
      </c>
      <c r="BL182" s="17" t="s">
        <v>234</v>
      </c>
      <c r="BM182" s="229" t="s">
        <v>1438</v>
      </c>
    </row>
    <row r="183" s="12" customFormat="1" ht="22.8" customHeight="1">
      <c r="A183" s="12"/>
      <c r="B183" s="202"/>
      <c r="C183" s="203"/>
      <c r="D183" s="204" t="s">
        <v>75</v>
      </c>
      <c r="E183" s="216" t="s">
        <v>1162</v>
      </c>
      <c r="F183" s="216" t="s">
        <v>1439</v>
      </c>
      <c r="G183" s="203"/>
      <c r="H183" s="203"/>
      <c r="I183" s="206"/>
      <c r="J183" s="217">
        <f>BK183</f>
        <v>0</v>
      </c>
      <c r="K183" s="203"/>
      <c r="L183" s="208"/>
      <c r="M183" s="209"/>
      <c r="N183" s="210"/>
      <c r="O183" s="210"/>
      <c r="P183" s="211">
        <f>SUM(P184:P211)</f>
        <v>0</v>
      </c>
      <c r="Q183" s="210"/>
      <c r="R183" s="211">
        <f>SUM(R184:R211)</f>
        <v>0</v>
      </c>
      <c r="S183" s="210"/>
      <c r="T183" s="212">
        <f>SUM(T184:T211)</f>
        <v>0</v>
      </c>
      <c r="U183" s="12"/>
      <c r="V183" s="12"/>
      <c r="W183" s="12"/>
      <c r="X183" s="12"/>
      <c r="Y183" s="12"/>
      <c r="Z183" s="12"/>
      <c r="AA183" s="12"/>
      <c r="AB183" s="12"/>
      <c r="AC183" s="12"/>
      <c r="AD183" s="12"/>
      <c r="AE183" s="12"/>
      <c r="AR183" s="213" t="s">
        <v>84</v>
      </c>
      <c r="AT183" s="214" t="s">
        <v>75</v>
      </c>
      <c r="AU183" s="214" t="s">
        <v>84</v>
      </c>
      <c r="AY183" s="213" t="s">
        <v>159</v>
      </c>
      <c r="BK183" s="215">
        <f>SUM(BK184:BK211)</f>
        <v>0</v>
      </c>
    </row>
    <row r="184" s="2" customFormat="1" ht="33" customHeight="1">
      <c r="A184" s="38"/>
      <c r="B184" s="39"/>
      <c r="C184" s="218" t="s">
        <v>418</v>
      </c>
      <c r="D184" s="218" t="s">
        <v>161</v>
      </c>
      <c r="E184" s="219" t="s">
        <v>1440</v>
      </c>
      <c r="F184" s="220" t="s">
        <v>1441</v>
      </c>
      <c r="G184" s="221" t="s">
        <v>891</v>
      </c>
      <c r="H184" s="222">
        <v>1</v>
      </c>
      <c r="I184" s="223"/>
      <c r="J184" s="224">
        <f>ROUND(I184*H184,2)</f>
        <v>0</v>
      </c>
      <c r="K184" s="220" t="s">
        <v>1</v>
      </c>
      <c r="L184" s="44"/>
      <c r="M184" s="225" t="s">
        <v>1</v>
      </c>
      <c r="N184" s="226" t="s">
        <v>41</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234</v>
      </c>
      <c r="AT184" s="229" t="s">
        <v>161</v>
      </c>
      <c r="AU184" s="229" t="s">
        <v>86</v>
      </c>
      <c r="AY184" s="17" t="s">
        <v>159</v>
      </c>
      <c r="BE184" s="230">
        <f>IF(N184="základní",J184,0)</f>
        <v>0</v>
      </c>
      <c r="BF184" s="230">
        <f>IF(N184="snížená",J184,0)</f>
        <v>0</v>
      </c>
      <c r="BG184" s="230">
        <f>IF(N184="zákl. přenesená",J184,0)</f>
        <v>0</v>
      </c>
      <c r="BH184" s="230">
        <f>IF(N184="sníž. přenesená",J184,0)</f>
        <v>0</v>
      </c>
      <c r="BI184" s="230">
        <f>IF(N184="nulová",J184,0)</f>
        <v>0</v>
      </c>
      <c r="BJ184" s="17" t="s">
        <v>84</v>
      </c>
      <c r="BK184" s="230">
        <f>ROUND(I184*H184,2)</f>
        <v>0</v>
      </c>
      <c r="BL184" s="17" t="s">
        <v>234</v>
      </c>
      <c r="BM184" s="229" t="s">
        <v>566</v>
      </c>
    </row>
    <row r="185" s="2" customFormat="1" ht="24.15" customHeight="1">
      <c r="A185" s="38"/>
      <c r="B185" s="39"/>
      <c r="C185" s="218" t="s">
        <v>424</v>
      </c>
      <c r="D185" s="218" t="s">
        <v>161</v>
      </c>
      <c r="E185" s="219" t="s">
        <v>1442</v>
      </c>
      <c r="F185" s="220" t="s">
        <v>1443</v>
      </c>
      <c r="G185" s="221" t="s">
        <v>891</v>
      </c>
      <c r="H185" s="222">
        <v>1</v>
      </c>
      <c r="I185" s="223"/>
      <c r="J185" s="224">
        <f>ROUND(I185*H185,2)</f>
        <v>0</v>
      </c>
      <c r="K185" s="220" t="s">
        <v>1</v>
      </c>
      <c r="L185" s="44"/>
      <c r="M185" s="225" t="s">
        <v>1</v>
      </c>
      <c r="N185" s="226" t="s">
        <v>41</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234</v>
      </c>
      <c r="AT185" s="229" t="s">
        <v>161</v>
      </c>
      <c r="AU185" s="229" t="s">
        <v>86</v>
      </c>
      <c r="AY185" s="17" t="s">
        <v>159</v>
      </c>
      <c r="BE185" s="230">
        <f>IF(N185="základní",J185,0)</f>
        <v>0</v>
      </c>
      <c r="BF185" s="230">
        <f>IF(N185="snížená",J185,0)</f>
        <v>0</v>
      </c>
      <c r="BG185" s="230">
        <f>IF(N185="zákl. přenesená",J185,0)</f>
        <v>0</v>
      </c>
      <c r="BH185" s="230">
        <f>IF(N185="sníž. přenesená",J185,0)</f>
        <v>0</v>
      </c>
      <c r="BI185" s="230">
        <f>IF(N185="nulová",J185,0)</f>
        <v>0</v>
      </c>
      <c r="BJ185" s="17" t="s">
        <v>84</v>
      </c>
      <c r="BK185" s="230">
        <f>ROUND(I185*H185,2)</f>
        <v>0</v>
      </c>
      <c r="BL185" s="17" t="s">
        <v>234</v>
      </c>
      <c r="BM185" s="229" t="s">
        <v>1444</v>
      </c>
    </row>
    <row r="186" s="2" customFormat="1" ht="33" customHeight="1">
      <c r="A186" s="38"/>
      <c r="B186" s="39"/>
      <c r="C186" s="218" t="s">
        <v>428</v>
      </c>
      <c r="D186" s="218" t="s">
        <v>161</v>
      </c>
      <c r="E186" s="219" t="s">
        <v>1445</v>
      </c>
      <c r="F186" s="220" t="s">
        <v>1446</v>
      </c>
      <c r="G186" s="221" t="s">
        <v>891</v>
      </c>
      <c r="H186" s="222">
        <v>1</v>
      </c>
      <c r="I186" s="223"/>
      <c r="J186" s="224">
        <f>ROUND(I186*H186,2)</f>
        <v>0</v>
      </c>
      <c r="K186" s="220" t="s">
        <v>1</v>
      </c>
      <c r="L186" s="44"/>
      <c r="M186" s="225" t="s">
        <v>1</v>
      </c>
      <c r="N186" s="226" t="s">
        <v>41</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234</v>
      </c>
      <c r="AT186" s="229" t="s">
        <v>161</v>
      </c>
      <c r="AU186" s="229" t="s">
        <v>86</v>
      </c>
      <c r="AY186" s="17" t="s">
        <v>159</v>
      </c>
      <c r="BE186" s="230">
        <f>IF(N186="základní",J186,0)</f>
        <v>0</v>
      </c>
      <c r="BF186" s="230">
        <f>IF(N186="snížená",J186,0)</f>
        <v>0</v>
      </c>
      <c r="BG186" s="230">
        <f>IF(N186="zákl. přenesená",J186,0)</f>
        <v>0</v>
      </c>
      <c r="BH186" s="230">
        <f>IF(N186="sníž. přenesená",J186,0)</f>
        <v>0</v>
      </c>
      <c r="BI186" s="230">
        <f>IF(N186="nulová",J186,0)</f>
        <v>0</v>
      </c>
      <c r="BJ186" s="17" t="s">
        <v>84</v>
      </c>
      <c r="BK186" s="230">
        <f>ROUND(I186*H186,2)</f>
        <v>0</v>
      </c>
      <c r="BL186" s="17" t="s">
        <v>234</v>
      </c>
      <c r="BM186" s="229" t="s">
        <v>1447</v>
      </c>
    </row>
    <row r="187" s="2" customFormat="1" ht="24.15" customHeight="1">
      <c r="A187" s="38"/>
      <c r="B187" s="39"/>
      <c r="C187" s="218" t="s">
        <v>435</v>
      </c>
      <c r="D187" s="218" t="s">
        <v>161</v>
      </c>
      <c r="E187" s="219" t="s">
        <v>1448</v>
      </c>
      <c r="F187" s="220" t="s">
        <v>1449</v>
      </c>
      <c r="G187" s="221" t="s">
        <v>891</v>
      </c>
      <c r="H187" s="222">
        <v>1</v>
      </c>
      <c r="I187" s="223"/>
      <c r="J187" s="224">
        <f>ROUND(I187*H187,2)</f>
        <v>0</v>
      </c>
      <c r="K187" s="220" t="s">
        <v>1</v>
      </c>
      <c r="L187" s="44"/>
      <c r="M187" s="225" t="s">
        <v>1</v>
      </c>
      <c r="N187" s="226" t="s">
        <v>41</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234</v>
      </c>
      <c r="AT187" s="229" t="s">
        <v>161</v>
      </c>
      <c r="AU187" s="229" t="s">
        <v>86</v>
      </c>
      <c r="AY187" s="17" t="s">
        <v>159</v>
      </c>
      <c r="BE187" s="230">
        <f>IF(N187="základní",J187,0)</f>
        <v>0</v>
      </c>
      <c r="BF187" s="230">
        <f>IF(N187="snížená",J187,0)</f>
        <v>0</v>
      </c>
      <c r="BG187" s="230">
        <f>IF(N187="zákl. přenesená",J187,0)</f>
        <v>0</v>
      </c>
      <c r="BH187" s="230">
        <f>IF(N187="sníž. přenesená",J187,0)</f>
        <v>0</v>
      </c>
      <c r="BI187" s="230">
        <f>IF(N187="nulová",J187,0)</f>
        <v>0</v>
      </c>
      <c r="BJ187" s="17" t="s">
        <v>84</v>
      </c>
      <c r="BK187" s="230">
        <f>ROUND(I187*H187,2)</f>
        <v>0</v>
      </c>
      <c r="BL187" s="17" t="s">
        <v>234</v>
      </c>
      <c r="BM187" s="229" t="s">
        <v>1450</v>
      </c>
    </row>
    <row r="188" s="2" customFormat="1" ht="16.5" customHeight="1">
      <c r="A188" s="38"/>
      <c r="B188" s="39"/>
      <c r="C188" s="218" t="s">
        <v>440</v>
      </c>
      <c r="D188" s="218" t="s">
        <v>161</v>
      </c>
      <c r="E188" s="219" t="s">
        <v>1451</v>
      </c>
      <c r="F188" s="220" t="s">
        <v>1452</v>
      </c>
      <c r="G188" s="221" t="s">
        <v>558</v>
      </c>
      <c r="H188" s="222">
        <v>1</v>
      </c>
      <c r="I188" s="223"/>
      <c r="J188" s="224">
        <f>ROUND(I188*H188,2)</f>
        <v>0</v>
      </c>
      <c r="K188" s="220" t="s">
        <v>1</v>
      </c>
      <c r="L188" s="44"/>
      <c r="M188" s="225" t="s">
        <v>1</v>
      </c>
      <c r="N188" s="226" t="s">
        <v>41</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234</v>
      </c>
      <c r="AT188" s="229" t="s">
        <v>161</v>
      </c>
      <c r="AU188" s="229" t="s">
        <v>86</v>
      </c>
      <c r="AY188" s="17" t="s">
        <v>159</v>
      </c>
      <c r="BE188" s="230">
        <f>IF(N188="základní",J188,0)</f>
        <v>0</v>
      </c>
      <c r="BF188" s="230">
        <f>IF(N188="snížená",J188,0)</f>
        <v>0</v>
      </c>
      <c r="BG188" s="230">
        <f>IF(N188="zákl. přenesená",J188,0)</f>
        <v>0</v>
      </c>
      <c r="BH188" s="230">
        <f>IF(N188="sníž. přenesená",J188,0)</f>
        <v>0</v>
      </c>
      <c r="BI188" s="230">
        <f>IF(N188="nulová",J188,0)</f>
        <v>0</v>
      </c>
      <c r="BJ188" s="17" t="s">
        <v>84</v>
      </c>
      <c r="BK188" s="230">
        <f>ROUND(I188*H188,2)</f>
        <v>0</v>
      </c>
      <c r="BL188" s="17" t="s">
        <v>234</v>
      </c>
      <c r="BM188" s="229" t="s">
        <v>1453</v>
      </c>
    </row>
    <row r="189" s="2" customFormat="1" ht="33" customHeight="1">
      <c r="A189" s="38"/>
      <c r="B189" s="39"/>
      <c r="C189" s="218" t="s">
        <v>445</v>
      </c>
      <c r="D189" s="218" t="s">
        <v>161</v>
      </c>
      <c r="E189" s="219" t="s">
        <v>1454</v>
      </c>
      <c r="F189" s="220" t="s">
        <v>1455</v>
      </c>
      <c r="G189" s="221" t="s">
        <v>891</v>
      </c>
      <c r="H189" s="222">
        <v>1</v>
      </c>
      <c r="I189" s="223"/>
      <c r="J189" s="224">
        <f>ROUND(I189*H189,2)</f>
        <v>0</v>
      </c>
      <c r="K189" s="220" t="s">
        <v>1</v>
      </c>
      <c r="L189" s="44"/>
      <c r="M189" s="225" t="s">
        <v>1</v>
      </c>
      <c r="N189" s="226" t="s">
        <v>41</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234</v>
      </c>
      <c r="AT189" s="229" t="s">
        <v>161</v>
      </c>
      <c r="AU189" s="229" t="s">
        <v>86</v>
      </c>
      <c r="AY189" s="17" t="s">
        <v>159</v>
      </c>
      <c r="BE189" s="230">
        <f>IF(N189="základní",J189,0)</f>
        <v>0</v>
      </c>
      <c r="BF189" s="230">
        <f>IF(N189="snížená",J189,0)</f>
        <v>0</v>
      </c>
      <c r="BG189" s="230">
        <f>IF(N189="zákl. přenesená",J189,0)</f>
        <v>0</v>
      </c>
      <c r="BH189" s="230">
        <f>IF(N189="sníž. přenesená",J189,0)</f>
        <v>0</v>
      </c>
      <c r="BI189" s="230">
        <f>IF(N189="nulová",J189,0)</f>
        <v>0</v>
      </c>
      <c r="BJ189" s="17" t="s">
        <v>84</v>
      </c>
      <c r="BK189" s="230">
        <f>ROUND(I189*H189,2)</f>
        <v>0</v>
      </c>
      <c r="BL189" s="17" t="s">
        <v>234</v>
      </c>
      <c r="BM189" s="229" t="s">
        <v>1456</v>
      </c>
    </row>
    <row r="190" s="2" customFormat="1" ht="24.15" customHeight="1">
      <c r="A190" s="38"/>
      <c r="B190" s="39"/>
      <c r="C190" s="218" t="s">
        <v>451</v>
      </c>
      <c r="D190" s="218" t="s">
        <v>161</v>
      </c>
      <c r="E190" s="219" t="s">
        <v>1457</v>
      </c>
      <c r="F190" s="220" t="s">
        <v>1458</v>
      </c>
      <c r="G190" s="221" t="s">
        <v>891</v>
      </c>
      <c r="H190" s="222">
        <v>1</v>
      </c>
      <c r="I190" s="223"/>
      <c r="J190" s="224">
        <f>ROUND(I190*H190,2)</f>
        <v>0</v>
      </c>
      <c r="K190" s="220" t="s">
        <v>1</v>
      </c>
      <c r="L190" s="44"/>
      <c r="M190" s="225" t="s">
        <v>1</v>
      </c>
      <c r="N190" s="226" t="s">
        <v>41</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234</v>
      </c>
      <c r="AT190" s="229" t="s">
        <v>161</v>
      </c>
      <c r="AU190" s="229" t="s">
        <v>86</v>
      </c>
      <c r="AY190" s="17" t="s">
        <v>159</v>
      </c>
      <c r="BE190" s="230">
        <f>IF(N190="základní",J190,0)</f>
        <v>0</v>
      </c>
      <c r="BF190" s="230">
        <f>IF(N190="snížená",J190,0)</f>
        <v>0</v>
      </c>
      <c r="BG190" s="230">
        <f>IF(N190="zákl. přenesená",J190,0)</f>
        <v>0</v>
      </c>
      <c r="BH190" s="230">
        <f>IF(N190="sníž. přenesená",J190,0)</f>
        <v>0</v>
      </c>
      <c r="BI190" s="230">
        <f>IF(N190="nulová",J190,0)</f>
        <v>0</v>
      </c>
      <c r="BJ190" s="17" t="s">
        <v>84</v>
      </c>
      <c r="BK190" s="230">
        <f>ROUND(I190*H190,2)</f>
        <v>0</v>
      </c>
      <c r="BL190" s="17" t="s">
        <v>234</v>
      </c>
      <c r="BM190" s="229" t="s">
        <v>1459</v>
      </c>
    </row>
    <row r="191" s="2" customFormat="1" ht="33" customHeight="1">
      <c r="A191" s="38"/>
      <c r="B191" s="39"/>
      <c r="C191" s="218" t="s">
        <v>457</v>
      </c>
      <c r="D191" s="218" t="s">
        <v>161</v>
      </c>
      <c r="E191" s="219" t="s">
        <v>1460</v>
      </c>
      <c r="F191" s="220" t="s">
        <v>1461</v>
      </c>
      <c r="G191" s="221" t="s">
        <v>891</v>
      </c>
      <c r="H191" s="222">
        <v>1</v>
      </c>
      <c r="I191" s="223"/>
      <c r="J191" s="224">
        <f>ROUND(I191*H191,2)</f>
        <v>0</v>
      </c>
      <c r="K191" s="220" t="s">
        <v>1</v>
      </c>
      <c r="L191" s="44"/>
      <c r="M191" s="225" t="s">
        <v>1</v>
      </c>
      <c r="N191" s="226" t="s">
        <v>41</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234</v>
      </c>
      <c r="AT191" s="229" t="s">
        <v>161</v>
      </c>
      <c r="AU191" s="229" t="s">
        <v>86</v>
      </c>
      <c r="AY191" s="17" t="s">
        <v>159</v>
      </c>
      <c r="BE191" s="230">
        <f>IF(N191="základní",J191,0)</f>
        <v>0</v>
      </c>
      <c r="BF191" s="230">
        <f>IF(N191="snížená",J191,0)</f>
        <v>0</v>
      </c>
      <c r="BG191" s="230">
        <f>IF(N191="zákl. přenesená",J191,0)</f>
        <v>0</v>
      </c>
      <c r="BH191" s="230">
        <f>IF(N191="sníž. přenesená",J191,0)</f>
        <v>0</v>
      </c>
      <c r="BI191" s="230">
        <f>IF(N191="nulová",J191,0)</f>
        <v>0</v>
      </c>
      <c r="BJ191" s="17" t="s">
        <v>84</v>
      </c>
      <c r="BK191" s="230">
        <f>ROUND(I191*H191,2)</f>
        <v>0</v>
      </c>
      <c r="BL191" s="17" t="s">
        <v>234</v>
      </c>
      <c r="BM191" s="229" t="s">
        <v>1462</v>
      </c>
    </row>
    <row r="192" s="2" customFormat="1" ht="24.15" customHeight="1">
      <c r="A192" s="38"/>
      <c r="B192" s="39"/>
      <c r="C192" s="218" t="s">
        <v>461</v>
      </c>
      <c r="D192" s="218" t="s">
        <v>161</v>
      </c>
      <c r="E192" s="219" t="s">
        <v>1463</v>
      </c>
      <c r="F192" s="220" t="s">
        <v>1464</v>
      </c>
      <c r="G192" s="221" t="s">
        <v>891</v>
      </c>
      <c r="H192" s="222">
        <v>1</v>
      </c>
      <c r="I192" s="223"/>
      <c r="J192" s="224">
        <f>ROUND(I192*H192,2)</f>
        <v>0</v>
      </c>
      <c r="K192" s="220" t="s">
        <v>1</v>
      </c>
      <c r="L192" s="44"/>
      <c r="M192" s="225" t="s">
        <v>1</v>
      </c>
      <c r="N192" s="226" t="s">
        <v>41</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234</v>
      </c>
      <c r="AT192" s="229" t="s">
        <v>161</v>
      </c>
      <c r="AU192" s="229" t="s">
        <v>86</v>
      </c>
      <c r="AY192" s="17" t="s">
        <v>159</v>
      </c>
      <c r="BE192" s="230">
        <f>IF(N192="základní",J192,0)</f>
        <v>0</v>
      </c>
      <c r="BF192" s="230">
        <f>IF(N192="snížená",J192,0)</f>
        <v>0</v>
      </c>
      <c r="BG192" s="230">
        <f>IF(N192="zákl. přenesená",J192,0)</f>
        <v>0</v>
      </c>
      <c r="BH192" s="230">
        <f>IF(N192="sníž. přenesená",J192,0)</f>
        <v>0</v>
      </c>
      <c r="BI192" s="230">
        <f>IF(N192="nulová",J192,0)</f>
        <v>0</v>
      </c>
      <c r="BJ192" s="17" t="s">
        <v>84</v>
      </c>
      <c r="BK192" s="230">
        <f>ROUND(I192*H192,2)</f>
        <v>0</v>
      </c>
      <c r="BL192" s="17" t="s">
        <v>234</v>
      </c>
      <c r="BM192" s="229" t="s">
        <v>1465</v>
      </c>
    </row>
    <row r="193" s="2" customFormat="1" ht="16.5" customHeight="1">
      <c r="A193" s="38"/>
      <c r="B193" s="39"/>
      <c r="C193" s="218" t="s">
        <v>466</v>
      </c>
      <c r="D193" s="218" t="s">
        <v>161</v>
      </c>
      <c r="E193" s="219" t="s">
        <v>1466</v>
      </c>
      <c r="F193" s="220" t="s">
        <v>1467</v>
      </c>
      <c r="G193" s="221" t="s">
        <v>558</v>
      </c>
      <c r="H193" s="222">
        <v>1</v>
      </c>
      <c r="I193" s="223"/>
      <c r="J193" s="224">
        <f>ROUND(I193*H193,2)</f>
        <v>0</v>
      </c>
      <c r="K193" s="220" t="s">
        <v>1</v>
      </c>
      <c r="L193" s="44"/>
      <c r="M193" s="225" t="s">
        <v>1</v>
      </c>
      <c r="N193" s="226" t="s">
        <v>41</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234</v>
      </c>
      <c r="AT193" s="229" t="s">
        <v>161</v>
      </c>
      <c r="AU193" s="229" t="s">
        <v>86</v>
      </c>
      <c r="AY193" s="17" t="s">
        <v>159</v>
      </c>
      <c r="BE193" s="230">
        <f>IF(N193="základní",J193,0)</f>
        <v>0</v>
      </c>
      <c r="BF193" s="230">
        <f>IF(N193="snížená",J193,0)</f>
        <v>0</v>
      </c>
      <c r="BG193" s="230">
        <f>IF(N193="zákl. přenesená",J193,0)</f>
        <v>0</v>
      </c>
      <c r="BH193" s="230">
        <f>IF(N193="sníž. přenesená",J193,0)</f>
        <v>0</v>
      </c>
      <c r="BI193" s="230">
        <f>IF(N193="nulová",J193,0)</f>
        <v>0</v>
      </c>
      <c r="BJ193" s="17" t="s">
        <v>84</v>
      </c>
      <c r="BK193" s="230">
        <f>ROUND(I193*H193,2)</f>
        <v>0</v>
      </c>
      <c r="BL193" s="17" t="s">
        <v>234</v>
      </c>
      <c r="BM193" s="229" t="s">
        <v>1468</v>
      </c>
    </row>
    <row r="194" s="2" customFormat="1" ht="24.15" customHeight="1">
      <c r="A194" s="38"/>
      <c r="B194" s="39"/>
      <c r="C194" s="218" t="s">
        <v>471</v>
      </c>
      <c r="D194" s="218" t="s">
        <v>161</v>
      </c>
      <c r="E194" s="219" t="s">
        <v>1469</v>
      </c>
      <c r="F194" s="220" t="s">
        <v>1470</v>
      </c>
      <c r="G194" s="221" t="s">
        <v>891</v>
      </c>
      <c r="H194" s="222">
        <v>1</v>
      </c>
      <c r="I194" s="223"/>
      <c r="J194" s="224">
        <f>ROUND(I194*H194,2)</f>
        <v>0</v>
      </c>
      <c r="K194" s="220" t="s">
        <v>1</v>
      </c>
      <c r="L194" s="44"/>
      <c r="M194" s="225" t="s">
        <v>1</v>
      </c>
      <c r="N194" s="226" t="s">
        <v>41</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234</v>
      </c>
      <c r="AT194" s="229" t="s">
        <v>161</v>
      </c>
      <c r="AU194" s="229" t="s">
        <v>86</v>
      </c>
      <c r="AY194" s="17" t="s">
        <v>159</v>
      </c>
      <c r="BE194" s="230">
        <f>IF(N194="základní",J194,0)</f>
        <v>0</v>
      </c>
      <c r="BF194" s="230">
        <f>IF(N194="snížená",J194,0)</f>
        <v>0</v>
      </c>
      <c r="BG194" s="230">
        <f>IF(N194="zákl. přenesená",J194,0)</f>
        <v>0</v>
      </c>
      <c r="BH194" s="230">
        <f>IF(N194="sníž. přenesená",J194,0)</f>
        <v>0</v>
      </c>
      <c r="BI194" s="230">
        <f>IF(N194="nulová",J194,0)</f>
        <v>0</v>
      </c>
      <c r="BJ194" s="17" t="s">
        <v>84</v>
      </c>
      <c r="BK194" s="230">
        <f>ROUND(I194*H194,2)</f>
        <v>0</v>
      </c>
      <c r="BL194" s="17" t="s">
        <v>234</v>
      </c>
      <c r="BM194" s="229" t="s">
        <v>1471</v>
      </c>
    </row>
    <row r="195" s="2" customFormat="1" ht="24.15" customHeight="1">
      <c r="A195" s="38"/>
      <c r="B195" s="39"/>
      <c r="C195" s="218" t="s">
        <v>475</v>
      </c>
      <c r="D195" s="218" t="s">
        <v>161</v>
      </c>
      <c r="E195" s="219" t="s">
        <v>1472</v>
      </c>
      <c r="F195" s="220" t="s">
        <v>1473</v>
      </c>
      <c r="G195" s="221" t="s">
        <v>891</v>
      </c>
      <c r="H195" s="222">
        <v>1</v>
      </c>
      <c r="I195" s="223"/>
      <c r="J195" s="224">
        <f>ROUND(I195*H195,2)</f>
        <v>0</v>
      </c>
      <c r="K195" s="220" t="s">
        <v>1</v>
      </c>
      <c r="L195" s="44"/>
      <c r="M195" s="225" t="s">
        <v>1</v>
      </c>
      <c r="N195" s="226" t="s">
        <v>41</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234</v>
      </c>
      <c r="AT195" s="229" t="s">
        <v>161</v>
      </c>
      <c r="AU195" s="229" t="s">
        <v>86</v>
      </c>
      <c r="AY195" s="17" t="s">
        <v>159</v>
      </c>
      <c r="BE195" s="230">
        <f>IF(N195="základní",J195,0)</f>
        <v>0</v>
      </c>
      <c r="BF195" s="230">
        <f>IF(N195="snížená",J195,0)</f>
        <v>0</v>
      </c>
      <c r="BG195" s="230">
        <f>IF(N195="zákl. přenesená",J195,0)</f>
        <v>0</v>
      </c>
      <c r="BH195" s="230">
        <f>IF(N195="sníž. přenesená",J195,0)</f>
        <v>0</v>
      </c>
      <c r="BI195" s="230">
        <f>IF(N195="nulová",J195,0)</f>
        <v>0</v>
      </c>
      <c r="BJ195" s="17" t="s">
        <v>84</v>
      </c>
      <c r="BK195" s="230">
        <f>ROUND(I195*H195,2)</f>
        <v>0</v>
      </c>
      <c r="BL195" s="17" t="s">
        <v>234</v>
      </c>
      <c r="BM195" s="229" t="s">
        <v>1474</v>
      </c>
    </row>
    <row r="196" s="2" customFormat="1" ht="16.5" customHeight="1">
      <c r="A196" s="38"/>
      <c r="B196" s="39"/>
      <c r="C196" s="218" t="s">
        <v>479</v>
      </c>
      <c r="D196" s="218" t="s">
        <v>161</v>
      </c>
      <c r="E196" s="219" t="s">
        <v>1475</v>
      </c>
      <c r="F196" s="220" t="s">
        <v>1476</v>
      </c>
      <c r="G196" s="221" t="s">
        <v>558</v>
      </c>
      <c r="H196" s="222">
        <v>1</v>
      </c>
      <c r="I196" s="223"/>
      <c r="J196" s="224">
        <f>ROUND(I196*H196,2)</f>
        <v>0</v>
      </c>
      <c r="K196" s="220" t="s">
        <v>1</v>
      </c>
      <c r="L196" s="44"/>
      <c r="M196" s="225" t="s">
        <v>1</v>
      </c>
      <c r="N196" s="226" t="s">
        <v>41</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234</v>
      </c>
      <c r="AT196" s="229" t="s">
        <v>161</v>
      </c>
      <c r="AU196" s="229" t="s">
        <v>86</v>
      </c>
      <c r="AY196" s="17" t="s">
        <v>159</v>
      </c>
      <c r="BE196" s="230">
        <f>IF(N196="základní",J196,0)</f>
        <v>0</v>
      </c>
      <c r="BF196" s="230">
        <f>IF(N196="snížená",J196,0)</f>
        <v>0</v>
      </c>
      <c r="BG196" s="230">
        <f>IF(N196="zákl. přenesená",J196,0)</f>
        <v>0</v>
      </c>
      <c r="BH196" s="230">
        <f>IF(N196="sníž. přenesená",J196,0)</f>
        <v>0</v>
      </c>
      <c r="BI196" s="230">
        <f>IF(N196="nulová",J196,0)</f>
        <v>0</v>
      </c>
      <c r="BJ196" s="17" t="s">
        <v>84</v>
      </c>
      <c r="BK196" s="230">
        <f>ROUND(I196*H196,2)</f>
        <v>0</v>
      </c>
      <c r="BL196" s="17" t="s">
        <v>234</v>
      </c>
      <c r="BM196" s="229" t="s">
        <v>1477</v>
      </c>
    </row>
    <row r="197" s="2" customFormat="1" ht="33" customHeight="1">
      <c r="A197" s="38"/>
      <c r="B197" s="39"/>
      <c r="C197" s="218" t="s">
        <v>483</v>
      </c>
      <c r="D197" s="218" t="s">
        <v>161</v>
      </c>
      <c r="E197" s="219" t="s">
        <v>1478</v>
      </c>
      <c r="F197" s="220" t="s">
        <v>1479</v>
      </c>
      <c r="G197" s="221" t="s">
        <v>891</v>
      </c>
      <c r="H197" s="222">
        <v>2</v>
      </c>
      <c r="I197" s="223"/>
      <c r="J197" s="224">
        <f>ROUND(I197*H197,2)</f>
        <v>0</v>
      </c>
      <c r="K197" s="220" t="s">
        <v>1</v>
      </c>
      <c r="L197" s="44"/>
      <c r="M197" s="225" t="s">
        <v>1</v>
      </c>
      <c r="N197" s="226" t="s">
        <v>41</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234</v>
      </c>
      <c r="AT197" s="229" t="s">
        <v>161</v>
      </c>
      <c r="AU197" s="229" t="s">
        <v>86</v>
      </c>
      <c r="AY197" s="17" t="s">
        <v>159</v>
      </c>
      <c r="BE197" s="230">
        <f>IF(N197="základní",J197,0)</f>
        <v>0</v>
      </c>
      <c r="BF197" s="230">
        <f>IF(N197="snížená",J197,0)</f>
        <v>0</v>
      </c>
      <c r="BG197" s="230">
        <f>IF(N197="zákl. přenesená",J197,0)</f>
        <v>0</v>
      </c>
      <c r="BH197" s="230">
        <f>IF(N197="sníž. přenesená",J197,0)</f>
        <v>0</v>
      </c>
      <c r="BI197" s="230">
        <f>IF(N197="nulová",J197,0)</f>
        <v>0</v>
      </c>
      <c r="BJ197" s="17" t="s">
        <v>84</v>
      </c>
      <c r="BK197" s="230">
        <f>ROUND(I197*H197,2)</f>
        <v>0</v>
      </c>
      <c r="BL197" s="17" t="s">
        <v>234</v>
      </c>
      <c r="BM197" s="229" t="s">
        <v>1480</v>
      </c>
    </row>
    <row r="198" s="2" customFormat="1" ht="24.15" customHeight="1">
      <c r="A198" s="38"/>
      <c r="B198" s="39"/>
      <c r="C198" s="218" t="s">
        <v>488</v>
      </c>
      <c r="D198" s="218" t="s">
        <v>161</v>
      </c>
      <c r="E198" s="219" t="s">
        <v>1481</v>
      </c>
      <c r="F198" s="220" t="s">
        <v>1482</v>
      </c>
      <c r="G198" s="221" t="s">
        <v>891</v>
      </c>
      <c r="H198" s="222">
        <v>2</v>
      </c>
      <c r="I198" s="223"/>
      <c r="J198" s="224">
        <f>ROUND(I198*H198,2)</f>
        <v>0</v>
      </c>
      <c r="K198" s="220" t="s">
        <v>1</v>
      </c>
      <c r="L198" s="44"/>
      <c r="M198" s="225" t="s">
        <v>1</v>
      </c>
      <c r="N198" s="226" t="s">
        <v>41</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234</v>
      </c>
      <c r="AT198" s="229" t="s">
        <v>161</v>
      </c>
      <c r="AU198" s="229" t="s">
        <v>86</v>
      </c>
      <c r="AY198" s="17" t="s">
        <v>159</v>
      </c>
      <c r="BE198" s="230">
        <f>IF(N198="základní",J198,0)</f>
        <v>0</v>
      </c>
      <c r="BF198" s="230">
        <f>IF(N198="snížená",J198,0)</f>
        <v>0</v>
      </c>
      <c r="BG198" s="230">
        <f>IF(N198="zákl. přenesená",J198,0)</f>
        <v>0</v>
      </c>
      <c r="BH198" s="230">
        <f>IF(N198="sníž. přenesená",J198,0)</f>
        <v>0</v>
      </c>
      <c r="BI198" s="230">
        <f>IF(N198="nulová",J198,0)</f>
        <v>0</v>
      </c>
      <c r="BJ198" s="17" t="s">
        <v>84</v>
      </c>
      <c r="BK198" s="230">
        <f>ROUND(I198*H198,2)</f>
        <v>0</v>
      </c>
      <c r="BL198" s="17" t="s">
        <v>234</v>
      </c>
      <c r="BM198" s="229" t="s">
        <v>1483</v>
      </c>
    </row>
    <row r="199" s="2" customFormat="1" ht="33" customHeight="1">
      <c r="A199" s="38"/>
      <c r="B199" s="39"/>
      <c r="C199" s="218" t="s">
        <v>492</v>
      </c>
      <c r="D199" s="218" t="s">
        <v>161</v>
      </c>
      <c r="E199" s="219" t="s">
        <v>1484</v>
      </c>
      <c r="F199" s="220" t="s">
        <v>1485</v>
      </c>
      <c r="G199" s="221" t="s">
        <v>891</v>
      </c>
      <c r="H199" s="222">
        <v>1</v>
      </c>
      <c r="I199" s="223"/>
      <c r="J199" s="224">
        <f>ROUND(I199*H199,2)</f>
        <v>0</v>
      </c>
      <c r="K199" s="220" t="s">
        <v>1</v>
      </c>
      <c r="L199" s="44"/>
      <c r="M199" s="225" t="s">
        <v>1</v>
      </c>
      <c r="N199" s="226" t="s">
        <v>41</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234</v>
      </c>
      <c r="AT199" s="229" t="s">
        <v>161</v>
      </c>
      <c r="AU199" s="229" t="s">
        <v>86</v>
      </c>
      <c r="AY199" s="17" t="s">
        <v>159</v>
      </c>
      <c r="BE199" s="230">
        <f>IF(N199="základní",J199,0)</f>
        <v>0</v>
      </c>
      <c r="BF199" s="230">
        <f>IF(N199="snížená",J199,0)</f>
        <v>0</v>
      </c>
      <c r="BG199" s="230">
        <f>IF(N199="zákl. přenesená",J199,0)</f>
        <v>0</v>
      </c>
      <c r="BH199" s="230">
        <f>IF(N199="sníž. přenesená",J199,0)</f>
        <v>0</v>
      </c>
      <c r="BI199" s="230">
        <f>IF(N199="nulová",J199,0)</f>
        <v>0</v>
      </c>
      <c r="BJ199" s="17" t="s">
        <v>84</v>
      </c>
      <c r="BK199" s="230">
        <f>ROUND(I199*H199,2)</f>
        <v>0</v>
      </c>
      <c r="BL199" s="17" t="s">
        <v>234</v>
      </c>
      <c r="BM199" s="229" t="s">
        <v>1486</v>
      </c>
    </row>
    <row r="200" s="2" customFormat="1" ht="24.15" customHeight="1">
      <c r="A200" s="38"/>
      <c r="B200" s="39"/>
      <c r="C200" s="218" t="s">
        <v>496</v>
      </c>
      <c r="D200" s="218" t="s">
        <v>161</v>
      </c>
      <c r="E200" s="219" t="s">
        <v>1487</v>
      </c>
      <c r="F200" s="220" t="s">
        <v>1488</v>
      </c>
      <c r="G200" s="221" t="s">
        <v>891</v>
      </c>
      <c r="H200" s="222">
        <v>1</v>
      </c>
      <c r="I200" s="223"/>
      <c r="J200" s="224">
        <f>ROUND(I200*H200,2)</f>
        <v>0</v>
      </c>
      <c r="K200" s="220" t="s">
        <v>1</v>
      </c>
      <c r="L200" s="44"/>
      <c r="M200" s="225" t="s">
        <v>1</v>
      </c>
      <c r="N200" s="226" t="s">
        <v>41</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234</v>
      </c>
      <c r="AT200" s="229" t="s">
        <v>161</v>
      </c>
      <c r="AU200" s="229" t="s">
        <v>86</v>
      </c>
      <c r="AY200" s="17" t="s">
        <v>159</v>
      </c>
      <c r="BE200" s="230">
        <f>IF(N200="základní",J200,0)</f>
        <v>0</v>
      </c>
      <c r="BF200" s="230">
        <f>IF(N200="snížená",J200,0)</f>
        <v>0</v>
      </c>
      <c r="BG200" s="230">
        <f>IF(N200="zákl. přenesená",J200,0)</f>
        <v>0</v>
      </c>
      <c r="BH200" s="230">
        <f>IF(N200="sníž. přenesená",J200,0)</f>
        <v>0</v>
      </c>
      <c r="BI200" s="230">
        <f>IF(N200="nulová",J200,0)</f>
        <v>0</v>
      </c>
      <c r="BJ200" s="17" t="s">
        <v>84</v>
      </c>
      <c r="BK200" s="230">
        <f>ROUND(I200*H200,2)</f>
        <v>0</v>
      </c>
      <c r="BL200" s="17" t="s">
        <v>234</v>
      </c>
      <c r="BM200" s="229" t="s">
        <v>1489</v>
      </c>
    </row>
    <row r="201" s="2" customFormat="1" ht="16.5" customHeight="1">
      <c r="A201" s="38"/>
      <c r="B201" s="39"/>
      <c r="C201" s="218" t="s">
        <v>500</v>
      </c>
      <c r="D201" s="218" t="s">
        <v>161</v>
      </c>
      <c r="E201" s="219" t="s">
        <v>1490</v>
      </c>
      <c r="F201" s="220" t="s">
        <v>1491</v>
      </c>
      <c r="G201" s="221" t="s">
        <v>558</v>
      </c>
      <c r="H201" s="222">
        <v>1</v>
      </c>
      <c r="I201" s="223"/>
      <c r="J201" s="224">
        <f>ROUND(I201*H201,2)</f>
        <v>0</v>
      </c>
      <c r="K201" s="220" t="s">
        <v>1</v>
      </c>
      <c r="L201" s="44"/>
      <c r="M201" s="225" t="s">
        <v>1</v>
      </c>
      <c r="N201" s="226" t="s">
        <v>41</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234</v>
      </c>
      <c r="AT201" s="229" t="s">
        <v>161</v>
      </c>
      <c r="AU201" s="229" t="s">
        <v>86</v>
      </c>
      <c r="AY201" s="17" t="s">
        <v>159</v>
      </c>
      <c r="BE201" s="230">
        <f>IF(N201="základní",J201,0)</f>
        <v>0</v>
      </c>
      <c r="BF201" s="230">
        <f>IF(N201="snížená",J201,0)</f>
        <v>0</v>
      </c>
      <c r="BG201" s="230">
        <f>IF(N201="zákl. přenesená",J201,0)</f>
        <v>0</v>
      </c>
      <c r="BH201" s="230">
        <f>IF(N201="sníž. přenesená",J201,0)</f>
        <v>0</v>
      </c>
      <c r="BI201" s="230">
        <f>IF(N201="nulová",J201,0)</f>
        <v>0</v>
      </c>
      <c r="BJ201" s="17" t="s">
        <v>84</v>
      </c>
      <c r="BK201" s="230">
        <f>ROUND(I201*H201,2)</f>
        <v>0</v>
      </c>
      <c r="BL201" s="17" t="s">
        <v>234</v>
      </c>
      <c r="BM201" s="229" t="s">
        <v>1492</v>
      </c>
    </row>
    <row r="202" s="2" customFormat="1" ht="33" customHeight="1">
      <c r="A202" s="38"/>
      <c r="B202" s="39"/>
      <c r="C202" s="218" t="s">
        <v>504</v>
      </c>
      <c r="D202" s="218" t="s">
        <v>161</v>
      </c>
      <c r="E202" s="219" t="s">
        <v>1493</v>
      </c>
      <c r="F202" s="220" t="s">
        <v>1494</v>
      </c>
      <c r="G202" s="221" t="s">
        <v>891</v>
      </c>
      <c r="H202" s="222">
        <v>1</v>
      </c>
      <c r="I202" s="223"/>
      <c r="J202" s="224">
        <f>ROUND(I202*H202,2)</f>
        <v>0</v>
      </c>
      <c r="K202" s="220" t="s">
        <v>1</v>
      </c>
      <c r="L202" s="44"/>
      <c r="M202" s="225" t="s">
        <v>1</v>
      </c>
      <c r="N202" s="226" t="s">
        <v>41</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234</v>
      </c>
      <c r="AT202" s="229" t="s">
        <v>161</v>
      </c>
      <c r="AU202" s="229" t="s">
        <v>86</v>
      </c>
      <c r="AY202" s="17" t="s">
        <v>159</v>
      </c>
      <c r="BE202" s="230">
        <f>IF(N202="základní",J202,0)</f>
        <v>0</v>
      </c>
      <c r="BF202" s="230">
        <f>IF(N202="snížená",J202,0)</f>
        <v>0</v>
      </c>
      <c r="BG202" s="230">
        <f>IF(N202="zákl. přenesená",J202,0)</f>
        <v>0</v>
      </c>
      <c r="BH202" s="230">
        <f>IF(N202="sníž. přenesená",J202,0)</f>
        <v>0</v>
      </c>
      <c r="BI202" s="230">
        <f>IF(N202="nulová",J202,0)</f>
        <v>0</v>
      </c>
      <c r="BJ202" s="17" t="s">
        <v>84</v>
      </c>
      <c r="BK202" s="230">
        <f>ROUND(I202*H202,2)</f>
        <v>0</v>
      </c>
      <c r="BL202" s="17" t="s">
        <v>234</v>
      </c>
      <c r="BM202" s="229" t="s">
        <v>1495</v>
      </c>
    </row>
    <row r="203" s="2" customFormat="1" ht="24.15" customHeight="1">
      <c r="A203" s="38"/>
      <c r="B203" s="39"/>
      <c r="C203" s="218" t="s">
        <v>508</v>
      </c>
      <c r="D203" s="218" t="s">
        <v>161</v>
      </c>
      <c r="E203" s="219" t="s">
        <v>1496</v>
      </c>
      <c r="F203" s="220" t="s">
        <v>1497</v>
      </c>
      <c r="G203" s="221" t="s">
        <v>891</v>
      </c>
      <c r="H203" s="222">
        <v>1</v>
      </c>
      <c r="I203" s="223"/>
      <c r="J203" s="224">
        <f>ROUND(I203*H203,2)</f>
        <v>0</v>
      </c>
      <c r="K203" s="220" t="s">
        <v>1</v>
      </c>
      <c r="L203" s="44"/>
      <c r="M203" s="225" t="s">
        <v>1</v>
      </c>
      <c r="N203" s="226" t="s">
        <v>41</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234</v>
      </c>
      <c r="AT203" s="229" t="s">
        <v>161</v>
      </c>
      <c r="AU203" s="229" t="s">
        <v>86</v>
      </c>
      <c r="AY203" s="17" t="s">
        <v>159</v>
      </c>
      <c r="BE203" s="230">
        <f>IF(N203="základní",J203,0)</f>
        <v>0</v>
      </c>
      <c r="BF203" s="230">
        <f>IF(N203="snížená",J203,0)</f>
        <v>0</v>
      </c>
      <c r="BG203" s="230">
        <f>IF(N203="zákl. přenesená",J203,0)</f>
        <v>0</v>
      </c>
      <c r="BH203" s="230">
        <f>IF(N203="sníž. přenesená",J203,0)</f>
        <v>0</v>
      </c>
      <c r="BI203" s="230">
        <f>IF(N203="nulová",J203,0)</f>
        <v>0</v>
      </c>
      <c r="BJ203" s="17" t="s">
        <v>84</v>
      </c>
      <c r="BK203" s="230">
        <f>ROUND(I203*H203,2)</f>
        <v>0</v>
      </c>
      <c r="BL203" s="17" t="s">
        <v>234</v>
      </c>
      <c r="BM203" s="229" t="s">
        <v>1498</v>
      </c>
    </row>
    <row r="204" s="2" customFormat="1" ht="16.5" customHeight="1">
      <c r="A204" s="38"/>
      <c r="B204" s="39"/>
      <c r="C204" s="218" t="s">
        <v>512</v>
      </c>
      <c r="D204" s="218" t="s">
        <v>161</v>
      </c>
      <c r="E204" s="219" t="s">
        <v>1499</v>
      </c>
      <c r="F204" s="220" t="s">
        <v>1500</v>
      </c>
      <c r="G204" s="221" t="s">
        <v>558</v>
      </c>
      <c r="H204" s="222">
        <v>1</v>
      </c>
      <c r="I204" s="223"/>
      <c r="J204" s="224">
        <f>ROUND(I204*H204,2)</f>
        <v>0</v>
      </c>
      <c r="K204" s="220" t="s">
        <v>1</v>
      </c>
      <c r="L204" s="44"/>
      <c r="M204" s="225" t="s">
        <v>1</v>
      </c>
      <c r="N204" s="226" t="s">
        <v>41</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234</v>
      </c>
      <c r="AT204" s="229" t="s">
        <v>161</v>
      </c>
      <c r="AU204" s="229" t="s">
        <v>86</v>
      </c>
      <c r="AY204" s="17" t="s">
        <v>159</v>
      </c>
      <c r="BE204" s="230">
        <f>IF(N204="základní",J204,0)</f>
        <v>0</v>
      </c>
      <c r="BF204" s="230">
        <f>IF(N204="snížená",J204,0)</f>
        <v>0</v>
      </c>
      <c r="BG204" s="230">
        <f>IF(N204="zákl. přenesená",J204,0)</f>
        <v>0</v>
      </c>
      <c r="BH204" s="230">
        <f>IF(N204="sníž. přenesená",J204,0)</f>
        <v>0</v>
      </c>
      <c r="BI204" s="230">
        <f>IF(N204="nulová",J204,0)</f>
        <v>0</v>
      </c>
      <c r="BJ204" s="17" t="s">
        <v>84</v>
      </c>
      <c r="BK204" s="230">
        <f>ROUND(I204*H204,2)</f>
        <v>0</v>
      </c>
      <c r="BL204" s="17" t="s">
        <v>234</v>
      </c>
      <c r="BM204" s="229" t="s">
        <v>1501</v>
      </c>
    </row>
    <row r="205" s="2" customFormat="1" ht="33" customHeight="1">
      <c r="A205" s="38"/>
      <c r="B205" s="39"/>
      <c r="C205" s="218" t="s">
        <v>516</v>
      </c>
      <c r="D205" s="218" t="s">
        <v>161</v>
      </c>
      <c r="E205" s="219" t="s">
        <v>1502</v>
      </c>
      <c r="F205" s="220" t="s">
        <v>1503</v>
      </c>
      <c r="G205" s="221" t="s">
        <v>891</v>
      </c>
      <c r="H205" s="222">
        <v>1</v>
      </c>
      <c r="I205" s="223"/>
      <c r="J205" s="224">
        <f>ROUND(I205*H205,2)</f>
        <v>0</v>
      </c>
      <c r="K205" s="220" t="s">
        <v>1</v>
      </c>
      <c r="L205" s="44"/>
      <c r="M205" s="225" t="s">
        <v>1</v>
      </c>
      <c r="N205" s="226" t="s">
        <v>41</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234</v>
      </c>
      <c r="AT205" s="229" t="s">
        <v>161</v>
      </c>
      <c r="AU205" s="229" t="s">
        <v>86</v>
      </c>
      <c r="AY205" s="17" t="s">
        <v>159</v>
      </c>
      <c r="BE205" s="230">
        <f>IF(N205="základní",J205,0)</f>
        <v>0</v>
      </c>
      <c r="BF205" s="230">
        <f>IF(N205="snížená",J205,0)</f>
        <v>0</v>
      </c>
      <c r="BG205" s="230">
        <f>IF(N205="zákl. přenesená",J205,0)</f>
        <v>0</v>
      </c>
      <c r="BH205" s="230">
        <f>IF(N205="sníž. přenesená",J205,0)</f>
        <v>0</v>
      </c>
      <c r="BI205" s="230">
        <f>IF(N205="nulová",J205,0)</f>
        <v>0</v>
      </c>
      <c r="BJ205" s="17" t="s">
        <v>84</v>
      </c>
      <c r="BK205" s="230">
        <f>ROUND(I205*H205,2)</f>
        <v>0</v>
      </c>
      <c r="BL205" s="17" t="s">
        <v>234</v>
      </c>
      <c r="BM205" s="229" t="s">
        <v>1504</v>
      </c>
    </row>
    <row r="206" s="2" customFormat="1" ht="24.15" customHeight="1">
      <c r="A206" s="38"/>
      <c r="B206" s="39"/>
      <c r="C206" s="218" t="s">
        <v>520</v>
      </c>
      <c r="D206" s="218" t="s">
        <v>161</v>
      </c>
      <c r="E206" s="219" t="s">
        <v>1505</v>
      </c>
      <c r="F206" s="220" t="s">
        <v>1506</v>
      </c>
      <c r="G206" s="221" t="s">
        <v>891</v>
      </c>
      <c r="H206" s="222">
        <v>1</v>
      </c>
      <c r="I206" s="223"/>
      <c r="J206" s="224">
        <f>ROUND(I206*H206,2)</f>
        <v>0</v>
      </c>
      <c r="K206" s="220" t="s">
        <v>1</v>
      </c>
      <c r="L206" s="44"/>
      <c r="M206" s="225" t="s">
        <v>1</v>
      </c>
      <c r="N206" s="226" t="s">
        <v>41</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234</v>
      </c>
      <c r="AT206" s="229" t="s">
        <v>161</v>
      </c>
      <c r="AU206" s="229" t="s">
        <v>86</v>
      </c>
      <c r="AY206" s="17" t="s">
        <v>159</v>
      </c>
      <c r="BE206" s="230">
        <f>IF(N206="základní",J206,0)</f>
        <v>0</v>
      </c>
      <c r="BF206" s="230">
        <f>IF(N206="snížená",J206,0)</f>
        <v>0</v>
      </c>
      <c r="BG206" s="230">
        <f>IF(N206="zákl. přenesená",J206,0)</f>
        <v>0</v>
      </c>
      <c r="BH206" s="230">
        <f>IF(N206="sníž. přenesená",J206,0)</f>
        <v>0</v>
      </c>
      <c r="BI206" s="230">
        <f>IF(N206="nulová",J206,0)</f>
        <v>0</v>
      </c>
      <c r="BJ206" s="17" t="s">
        <v>84</v>
      </c>
      <c r="BK206" s="230">
        <f>ROUND(I206*H206,2)</f>
        <v>0</v>
      </c>
      <c r="BL206" s="17" t="s">
        <v>234</v>
      </c>
      <c r="BM206" s="229" t="s">
        <v>1507</v>
      </c>
    </row>
    <row r="207" s="2" customFormat="1" ht="33" customHeight="1">
      <c r="A207" s="38"/>
      <c r="B207" s="39"/>
      <c r="C207" s="218" t="s">
        <v>524</v>
      </c>
      <c r="D207" s="218" t="s">
        <v>161</v>
      </c>
      <c r="E207" s="219" t="s">
        <v>1508</v>
      </c>
      <c r="F207" s="220" t="s">
        <v>1509</v>
      </c>
      <c r="G207" s="221" t="s">
        <v>891</v>
      </c>
      <c r="H207" s="222">
        <v>1</v>
      </c>
      <c r="I207" s="223"/>
      <c r="J207" s="224">
        <f>ROUND(I207*H207,2)</f>
        <v>0</v>
      </c>
      <c r="K207" s="220" t="s">
        <v>1</v>
      </c>
      <c r="L207" s="44"/>
      <c r="M207" s="225" t="s">
        <v>1</v>
      </c>
      <c r="N207" s="226" t="s">
        <v>41</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234</v>
      </c>
      <c r="AT207" s="229" t="s">
        <v>161</v>
      </c>
      <c r="AU207" s="229" t="s">
        <v>86</v>
      </c>
      <c r="AY207" s="17" t="s">
        <v>159</v>
      </c>
      <c r="BE207" s="230">
        <f>IF(N207="základní",J207,0)</f>
        <v>0</v>
      </c>
      <c r="BF207" s="230">
        <f>IF(N207="snížená",J207,0)</f>
        <v>0</v>
      </c>
      <c r="BG207" s="230">
        <f>IF(N207="zákl. přenesená",J207,0)</f>
        <v>0</v>
      </c>
      <c r="BH207" s="230">
        <f>IF(N207="sníž. přenesená",J207,0)</f>
        <v>0</v>
      </c>
      <c r="BI207" s="230">
        <f>IF(N207="nulová",J207,0)</f>
        <v>0</v>
      </c>
      <c r="BJ207" s="17" t="s">
        <v>84</v>
      </c>
      <c r="BK207" s="230">
        <f>ROUND(I207*H207,2)</f>
        <v>0</v>
      </c>
      <c r="BL207" s="17" t="s">
        <v>234</v>
      </c>
      <c r="BM207" s="229" t="s">
        <v>1510</v>
      </c>
    </row>
    <row r="208" s="2" customFormat="1" ht="24.15" customHeight="1">
      <c r="A208" s="38"/>
      <c r="B208" s="39"/>
      <c r="C208" s="218" t="s">
        <v>528</v>
      </c>
      <c r="D208" s="218" t="s">
        <v>161</v>
      </c>
      <c r="E208" s="219" t="s">
        <v>1511</v>
      </c>
      <c r="F208" s="220" t="s">
        <v>1512</v>
      </c>
      <c r="G208" s="221" t="s">
        <v>891</v>
      </c>
      <c r="H208" s="222">
        <v>1</v>
      </c>
      <c r="I208" s="223"/>
      <c r="J208" s="224">
        <f>ROUND(I208*H208,2)</f>
        <v>0</v>
      </c>
      <c r="K208" s="220" t="s">
        <v>1</v>
      </c>
      <c r="L208" s="44"/>
      <c r="M208" s="225" t="s">
        <v>1</v>
      </c>
      <c r="N208" s="226" t="s">
        <v>41</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234</v>
      </c>
      <c r="AT208" s="229" t="s">
        <v>161</v>
      </c>
      <c r="AU208" s="229" t="s">
        <v>86</v>
      </c>
      <c r="AY208" s="17" t="s">
        <v>159</v>
      </c>
      <c r="BE208" s="230">
        <f>IF(N208="základní",J208,0)</f>
        <v>0</v>
      </c>
      <c r="BF208" s="230">
        <f>IF(N208="snížená",J208,0)</f>
        <v>0</v>
      </c>
      <c r="BG208" s="230">
        <f>IF(N208="zákl. přenesená",J208,0)</f>
        <v>0</v>
      </c>
      <c r="BH208" s="230">
        <f>IF(N208="sníž. přenesená",J208,0)</f>
        <v>0</v>
      </c>
      <c r="BI208" s="230">
        <f>IF(N208="nulová",J208,0)</f>
        <v>0</v>
      </c>
      <c r="BJ208" s="17" t="s">
        <v>84</v>
      </c>
      <c r="BK208" s="230">
        <f>ROUND(I208*H208,2)</f>
        <v>0</v>
      </c>
      <c r="BL208" s="17" t="s">
        <v>234</v>
      </c>
      <c r="BM208" s="229" t="s">
        <v>1513</v>
      </c>
    </row>
    <row r="209" s="2" customFormat="1" ht="16.5" customHeight="1">
      <c r="A209" s="38"/>
      <c r="B209" s="39"/>
      <c r="C209" s="218" t="s">
        <v>532</v>
      </c>
      <c r="D209" s="218" t="s">
        <v>161</v>
      </c>
      <c r="E209" s="219" t="s">
        <v>1514</v>
      </c>
      <c r="F209" s="220" t="s">
        <v>1515</v>
      </c>
      <c r="G209" s="221" t="s">
        <v>558</v>
      </c>
      <c r="H209" s="222">
        <v>1</v>
      </c>
      <c r="I209" s="223"/>
      <c r="J209" s="224">
        <f>ROUND(I209*H209,2)</f>
        <v>0</v>
      </c>
      <c r="K209" s="220" t="s">
        <v>1</v>
      </c>
      <c r="L209" s="44"/>
      <c r="M209" s="225" t="s">
        <v>1</v>
      </c>
      <c r="N209" s="226" t="s">
        <v>41</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234</v>
      </c>
      <c r="AT209" s="229" t="s">
        <v>161</v>
      </c>
      <c r="AU209" s="229" t="s">
        <v>86</v>
      </c>
      <c r="AY209" s="17" t="s">
        <v>159</v>
      </c>
      <c r="BE209" s="230">
        <f>IF(N209="základní",J209,0)</f>
        <v>0</v>
      </c>
      <c r="BF209" s="230">
        <f>IF(N209="snížená",J209,0)</f>
        <v>0</v>
      </c>
      <c r="BG209" s="230">
        <f>IF(N209="zákl. přenesená",J209,0)</f>
        <v>0</v>
      </c>
      <c r="BH209" s="230">
        <f>IF(N209="sníž. přenesená",J209,0)</f>
        <v>0</v>
      </c>
      <c r="BI209" s="230">
        <f>IF(N209="nulová",J209,0)</f>
        <v>0</v>
      </c>
      <c r="BJ209" s="17" t="s">
        <v>84</v>
      </c>
      <c r="BK209" s="230">
        <f>ROUND(I209*H209,2)</f>
        <v>0</v>
      </c>
      <c r="BL209" s="17" t="s">
        <v>234</v>
      </c>
      <c r="BM209" s="229" t="s">
        <v>1516</v>
      </c>
    </row>
    <row r="210" s="2" customFormat="1" ht="37.8" customHeight="1">
      <c r="A210" s="38"/>
      <c r="B210" s="39"/>
      <c r="C210" s="218" t="s">
        <v>536</v>
      </c>
      <c r="D210" s="218" t="s">
        <v>161</v>
      </c>
      <c r="E210" s="219" t="s">
        <v>1517</v>
      </c>
      <c r="F210" s="220" t="s">
        <v>1518</v>
      </c>
      <c r="G210" s="221" t="s">
        <v>891</v>
      </c>
      <c r="H210" s="222">
        <v>6</v>
      </c>
      <c r="I210" s="223"/>
      <c r="J210" s="224">
        <f>ROUND(I210*H210,2)</f>
        <v>0</v>
      </c>
      <c r="K210" s="220" t="s">
        <v>1</v>
      </c>
      <c r="L210" s="44"/>
      <c r="M210" s="225" t="s">
        <v>1</v>
      </c>
      <c r="N210" s="226" t="s">
        <v>41</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234</v>
      </c>
      <c r="AT210" s="229" t="s">
        <v>161</v>
      </c>
      <c r="AU210" s="229" t="s">
        <v>86</v>
      </c>
      <c r="AY210" s="17" t="s">
        <v>159</v>
      </c>
      <c r="BE210" s="230">
        <f>IF(N210="základní",J210,0)</f>
        <v>0</v>
      </c>
      <c r="BF210" s="230">
        <f>IF(N210="snížená",J210,0)</f>
        <v>0</v>
      </c>
      <c r="BG210" s="230">
        <f>IF(N210="zákl. přenesená",J210,0)</f>
        <v>0</v>
      </c>
      <c r="BH210" s="230">
        <f>IF(N210="sníž. přenesená",J210,0)</f>
        <v>0</v>
      </c>
      <c r="BI210" s="230">
        <f>IF(N210="nulová",J210,0)</f>
        <v>0</v>
      </c>
      <c r="BJ210" s="17" t="s">
        <v>84</v>
      </c>
      <c r="BK210" s="230">
        <f>ROUND(I210*H210,2)</f>
        <v>0</v>
      </c>
      <c r="BL210" s="17" t="s">
        <v>234</v>
      </c>
      <c r="BM210" s="229" t="s">
        <v>574</v>
      </c>
    </row>
    <row r="211" s="2" customFormat="1" ht="16.5" customHeight="1">
      <c r="A211" s="38"/>
      <c r="B211" s="39"/>
      <c r="C211" s="218" t="s">
        <v>540</v>
      </c>
      <c r="D211" s="218" t="s">
        <v>161</v>
      </c>
      <c r="E211" s="219" t="s">
        <v>1519</v>
      </c>
      <c r="F211" s="220" t="s">
        <v>1520</v>
      </c>
      <c r="G211" s="221" t="s">
        <v>558</v>
      </c>
      <c r="H211" s="222">
        <v>1</v>
      </c>
      <c r="I211" s="223"/>
      <c r="J211" s="224">
        <f>ROUND(I211*H211,2)</f>
        <v>0</v>
      </c>
      <c r="K211" s="220" t="s">
        <v>1</v>
      </c>
      <c r="L211" s="44"/>
      <c r="M211" s="225" t="s">
        <v>1</v>
      </c>
      <c r="N211" s="226" t="s">
        <v>41</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234</v>
      </c>
      <c r="AT211" s="229" t="s">
        <v>161</v>
      </c>
      <c r="AU211" s="229" t="s">
        <v>86</v>
      </c>
      <c r="AY211" s="17" t="s">
        <v>159</v>
      </c>
      <c r="BE211" s="230">
        <f>IF(N211="základní",J211,0)</f>
        <v>0</v>
      </c>
      <c r="BF211" s="230">
        <f>IF(N211="snížená",J211,0)</f>
        <v>0</v>
      </c>
      <c r="BG211" s="230">
        <f>IF(N211="zákl. přenesená",J211,0)</f>
        <v>0</v>
      </c>
      <c r="BH211" s="230">
        <f>IF(N211="sníž. přenesená",J211,0)</f>
        <v>0</v>
      </c>
      <c r="BI211" s="230">
        <f>IF(N211="nulová",J211,0)</f>
        <v>0</v>
      </c>
      <c r="BJ211" s="17" t="s">
        <v>84</v>
      </c>
      <c r="BK211" s="230">
        <f>ROUND(I211*H211,2)</f>
        <v>0</v>
      </c>
      <c r="BL211" s="17" t="s">
        <v>234</v>
      </c>
      <c r="BM211" s="229" t="s">
        <v>1521</v>
      </c>
    </row>
    <row r="212" s="12" customFormat="1" ht="22.8" customHeight="1">
      <c r="A212" s="12"/>
      <c r="B212" s="202"/>
      <c r="C212" s="203"/>
      <c r="D212" s="204" t="s">
        <v>75</v>
      </c>
      <c r="E212" s="216" t="s">
        <v>949</v>
      </c>
      <c r="F212" s="216" t="s">
        <v>1522</v>
      </c>
      <c r="G212" s="203"/>
      <c r="H212" s="203"/>
      <c r="I212" s="206"/>
      <c r="J212" s="217">
        <f>BK212</f>
        <v>0</v>
      </c>
      <c r="K212" s="203"/>
      <c r="L212" s="208"/>
      <c r="M212" s="209"/>
      <c r="N212" s="210"/>
      <c r="O212" s="210"/>
      <c r="P212" s="211">
        <f>P213</f>
        <v>0</v>
      </c>
      <c r="Q212" s="210"/>
      <c r="R212" s="211">
        <f>R213</f>
        <v>0</v>
      </c>
      <c r="S212" s="210"/>
      <c r="T212" s="212">
        <f>T213</f>
        <v>0</v>
      </c>
      <c r="U212" s="12"/>
      <c r="V212" s="12"/>
      <c r="W212" s="12"/>
      <c r="X212" s="12"/>
      <c r="Y212" s="12"/>
      <c r="Z212" s="12"/>
      <c r="AA212" s="12"/>
      <c r="AB212" s="12"/>
      <c r="AC212" s="12"/>
      <c r="AD212" s="12"/>
      <c r="AE212" s="12"/>
      <c r="AR212" s="213" t="s">
        <v>86</v>
      </c>
      <c r="AT212" s="214" t="s">
        <v>75</v>
      </c>
      <c r="AU212" s="214" t="s">
        <v>84</v>
      </c>
      <c r="AY212" s="213" t="s">
        <v>159</v>
      </c>
      <c r="BK212" s="215">
        <f>BK213</f>
        <v>0</v>
      </c>
    </row>
    <row r="213" s="2" customFormat="1" ht="16.5" customHeight="1">
      <c r="A213" s="38"/>
      <c r="B213" s="39"/>
      <c r="C213" s="218" t="s">
        <v>544</v>
      </c>
      <c r="D213" s="218" t="s">
        <v>161</v>
      </c>
      <c r="E213" s="219" t="s">
        <v>1523</v>
      </c>
      <c r="F213" s="220" t="s">
        <v>1524</v>
      </c>
      <c r="G213" s="221" t="s">
        <v>891</v>
      </c>
      <c r="H213" s="222">
        <v>2</v>
      </c>
      <c r="I213" s="223"/>
      <c r="J213" s="224">
        <f>ROUND(I213*H213,2)</f>
        <v>0</v>
      </c>
      <c r="K213" s="220" t="s">
        <v>1</v>
      </c>
      <c r="L213" s="44"/>
      <c r="M213" s="225" t="s">
        <v>1</v>
      </c>
      <c r="N213" s="226" t="s">
        <v>41</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234</v>
      </c>
      <c r="AT213" s="229" t="s">
        <v>161</v>
      </c>
      <c r="AU213" s="229" t="s">
        <v>86</v>
      </c>
      <c r="AY213" s="17" t="s">
        <v>159</v>
      </c>
      <c r="BE213" s="230">
        <f>IF(N213="základní",J213,0)</f>
        <v>0</v>
      </c>
      <c r="BF213" s="230">
        <f>IF(N213="snížená",J213,0)</f>
        <v>0</v>
      </c>
      <c r="BG213" s="230">
        <f>IF(N213="zákl. přenesená",J213,0)</f>
        <v>0</v>
      </c>
      <c r="BH213" s="230">
        <f>IF(N213="sníž. přenesená",J213,0)</f>
        <v>0</v>
      </c>
      <c r="BI213" s="230">
        <f>IF(N213="nulová",J213,0)</f>
        <v>0</v>
      </c>
      <c r="BJ213" s="17" t="s">
        <v>84</v>
      </c>
      <c r="BK213" s="230">
        <f>ROUND(I213*H213,2)</f>
        <v>0</v>
      </c>
      <c r="BL213" s="17" t="s">
        <v>234</v>
      </c>
      <c r="BM213" s="229" t="s">
        <v>1525</v>
      </c>
    </row>
    <row r="214" s="12" customFormat="1" ht="22.8" customHeight="1">
      <c r="A214" s="12"/>
      <c r="B214" s="202"/>
      <c r="C214" s="203"/>
      <c r="D214" s="204" t="s">
        <v>75</v>
      </c>
      <c r="E214" s="216" t="s">
        <v>953</v>
      </c>
      <c r="F214" s="216" t="s">
        <v>1526</v>
      </c>
      <c r="G214" s="203"/>
      <c r="H214" s="203"/>
      <c r="I214" s="206"/>
      <c r="J214" s="217">
        <f>BK214</f>
        <v>0</v>
      </c>
      <c r="K214" s="203"/>
      <c r="L214" s="208"/>
      <c r="M214" s="209"/>
      <c r="N214" s="210"/>
      <c r="O214" s="210"/>
      <c r="P214" s="211">
        <f>P215</f>
        <v>0</v>
      </c>
      <c r="Q214" s="210"/>
      <c r="R214" s="211">
        <f>R215</f>
        <v>0</v>
      </c>
      <c r="S214" s="210"/>
      <c r="T214" s="212">
        <f>T215</f>
        <v>0</v>
      </c>
      <c r="U214" s="12"/>
      <c r="V214" s="12"/>
      <c r="W214" s="12"/>
      <c r="X214" s="12"/>
      <c r="Y214" s="12"/>
      <c r="Z214" s="12"/>
      <c r="AA214" s="12"/>
      <c r="AB214" s="12"/>
      <c r="AC214" s="12"/>
      <c r="AD214" s="12"/>
      <c r="AE214" s="12"/>
      <c r="AR214" s="213" t="s">
        <v>86</v>
      </c>
      <c r="AT214" s="214" t="s">
        <v>75</v>
      </c>
      <c r="AU214" s="214" t="s">
        <v>84</v>
      </c>
      <c r="AY214" s="213" t="s">
        <v>159</v>
      </c>
      <c r="BK214" s="215">
        <f>BK215</f>
        <v>0</v>
      </c>
    </row>
    <row r="215" s="2" customFormat="1" ht="24.15" customHeight="1">
      <c r="A215" s="38"/>
      <c r="B215" s="39"/>
      <c r="C215" s="218" t="s">
        <v>548</v>
      </c>
      <c r="D215" s="218" t="s">
        <v>161</v>
      </c>
      <c r="E215" s="219" t="s">
        <v>1527</v>
      </c>
      <c r="F215" s="220" t="s">
        <v>1528</v>
      </c>
      <c r="G215" s="221" t="s">
        <v>891</v>
      </c>
      <c r="H215" s="222">
        <v>2</v>
      </c>
      <c r="I215" s="223"/>
      <c r="J215" s="224">
        <f>ROUND(I215*H215,2)</f>
        <v>0</v>
      </c>
      <c r="K215" s="220" t="s">
        <v>1</v>
      </c>
      <c r="L215" s="44"/>
      <c r="M215" s="278" t="s">
        <v>1</v>
      </c>
      <c r="N215" s="279" t="s">
        <v>41</v>
      </c>
      <c r="O215" s="280"/>
      <c r="P215" s="281">
        <f>O215*H215</f>
        <v>0</v>
      </c>
      <c r="Q215" s="281">
        <v>0</v>
      </c>
      <c r="R215" s="281">
        <f>Q215*H215</f>
        <v>0</v>
      </c>
      <c r="S215" s="281">
        <v>0</v>
      </c>
      <c r="T215" s="282">
        <f>S215*H215</f>
        <v>0</v>
      </c>
      <c r="U215" s="38"/>
      <c r="V215" s="38"/>
      <c r="W215" s="38"/>
      <c r="X215" s="38"/>
      <c r="Y215" s="38"/>
      <c r="Z215" s="38"/>
      <c r="AA215" s="38"/>
      <c r="AB215" s="38"/>
      <c r="AC215" s="38"/>
      <c r="AD215" s="38"/>
      <c r="AE215" s="38"/>
      <c r="AR215" s="229" t="s">
        <v>234</v>
      </c>
      <c r="AT215" s="229" t="s">
        <v>161</v>
      </c>
      <c r="AU215" s="229" t="s">
        <v>86</v>
      </c>
      <c r="AY215" s="17" t="s">
        <v>159</v>
      </c>
      <c r="BE215" s="230">
        <f>IF(N215="základní",J215,0)</f>
        <v>0</v>
      </c>
      <c r="BF215" s="230">
        <f>IF(N215="snížená",J215,0)</f>
        <v>0</v>
      </c>
      <c r="BG215" s="230">
        <f>IF(N215="zákl. přenesená",J215,0)</f>
        <v>0</v>
      </c>
      <c r="BH215" s="230">
        <f>IF(N215="sníž. přenesená",J215,0)</f>
        <v>0</v>
      </c>
      <c r="BI215" s="230">
        <f>IF(N215="nulová",J215,0)</f>
        <v>0</v>
      </c>
      <c r="BJ215" s="17" t="s">
        <v>84</v>
      </c>
      <c r="BK215" s="230">
        <f>ROUND(I215*H215,2)</f>
        <v>0</v>
      </c>
      <c r="BL215" s="17" t="s">
        <v>234</v>
      </c>
      <c r="BM215" s="229" t="s">
        <v>1529</v>
      </c>
    </row>
    <row r="216" s="2" customFormat="1" ht="6.96" customHeight="1">
      <c r="A216" s="38"/>
      <c r="B216" s="66"/>
      <c r="C216" s="67"/>
      <c r="D216" s="67"/>
      <c r="E216" s="67"/>
      <c r="F216" s="67"/>
      <c r="G216" s="67"/>
      <c r="H216" s="67"/>
      <c r="I216" s="67"/>
      <c r="J216" s="67"/>
      <c r="K216" s="67"/>
      <c r="L216" s="44"/>
      <c r="M216" s="38"/>
      <c r="O216" s="38"/>
      <c r="P216" s="38"/>
      <c r="Q216" s="38"/>
      <c r="R216" s="38"/>
      <c r="S216" s="38"/>
      <c r="T216" s="38"/>
      <c r="U216" s="38"/>
      <c r="V216" s="38"/>
      <c r="W216" s="38"/>
      <c r="X216" s="38"/>
      <c r="Y216" s="38"/>
      <c r="Z216" s="38"/>
      <c r="AA216" s="38"/>
      <c r="AB216" s="38"/>
      <c r="AC216" s="38"/>
      <c r="AD216" s="38"/>
      <c r="AE216" s="38"/>
    </row>
  </sheetData>
  <sheetProtection sheet="1" autoFilter="0" formatColumns="0" formatRows="0" objects="1" scenarios="1" spinCount="100000" saltValue="DJvUkqrIRcKX3tTC+S/+1emSQHlGvEhnDhpkBh1PrBcrSap2oJH8vVKJqj+vQl+a7rB67uWhyii48fhyBzKARA==" hashValue="tCCuNpOHCo13KqGT+EJM9OS3h4XftIdyNu2GnPIY8w+HxdKwOChJW+fcSb8Xb+LB83bm1g4ehZUOHl17eMzS5w==" algorithmName="SHA-512" password="CC35"/>
  <autoFilter ref="C121:K215"/>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104</v>
      </c>
    </row>
    <row r="3" s="1" customFormat="1" ht="6.96" customHeight="1">
      <c r="B3" s="136"/>
      <c r="C3" s="137"/>
      <c r="D3" s="137"/>
      <c r="E3" s="137"/>
      <c r="F3" s="137"/>
      <c r="G3" s="137"/>
      <c r="H3" s="137"/>
      <c r="I3" s="137"/>
      <c r="J3" s="137"/>
      <c r="K3" s="137"/>
      <c r="L3" s="20"/>
      <c r="AT3" s="17" t="s">
        <v>86</v>
      </c>
    </row>
    <row r="4" s="1" customFormat="1" ht="24.96" customHeight="1">
      <c r="B4" s="20"/>
      <c r="D4" s="138" t="s">
        <v>114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Stavební úpravy objektu KTV ČZU v Praze</v>
      </c>
      <c r="F7" s="140"/>
      <c r="G7" s="140"/>
      <c r="H7" s="140"/>
      <c r="L7" s="20"/>
    </row>
    <row r="8" s="2" customFormat="1" ht="12" customHeight="1">
      <c r="A8" s="38"/>
      <c r="B8" s="44"/>
      <c r="C8" s="38"/>
      <c r="D8" s="140" t="s">
        <v>115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1530</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7. 4. 2025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27</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47.25" customHeight="1">
      <c r="A27" s="145"/>
      <c r="B27" s="146"/>
      <c r="C27" s="145"/>
      <c r="D27" s="145"/>
      <c r="E27" s="147" t="s">
        <v>1531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ROUND(J126,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ROUND((SUM(BE126:BE373)),  2)</f>
        <v>0</v>
      </c>
      <c r="G33" s="38"/>
      <c r="H33" s="38"/>
      <c r="I33" s="155">
        <v>0.20999999999999999</v>
      </c>
      <c r="J33" s="154">
        <f>ROUND(((SUM(BE126:BE373))*I33),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ROUND((SUM(BF126:BF373)),  2)</f>
        <v>0</v>
      </c>
      <c r="G34" s="38"/>
      <c r="H34" s="38"/>
      <c r="I34" s="155">
        <v>0.12</v>
      </c>
      <c r="J34" s="154">
        <f>ROUND(((SUM(BF126:BF373))*I34),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ROUND((SUM(BG126:BG373)),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ROUND((SUM(BH126:BH373)),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ROUND((SUM(BI126:BI373)),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Stavební úpravy objektu KTV ČZU v Praze</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07 - ZTI - vodovod</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Kamýcká 1275,165 00 Praha - Suchdol</v>
      </c>
      <c r="G89" s="40"/>
      <c r="H89" s="40"/>
      <c r="I89" s="32" t="s">
        <v>22</v>
      </c>
      <c r="J89" s="79" t="str">
        <f>IF(J12="","",J12)</f>
        <v>7. 4. 2025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40.05" customHeight="1">
      <c r="A91" s="38"/>
      <c r="B91" s="39"/>
      <c r="C91" s="32" t="s">
        <v>24</v>
      </c>
      <c r="D91" s="40"/>
      <c r="E91" s="40"/>
      <c r="F91" s="27" t="str">
        <f>E15</f>
        <v>ČZU v Praze, Kamýcká 129, 165 00 Praha - Suchdol</v>
      </c>
      <c r="G91" s="40"/>
      <c r="H91" s="40"/>
      <c r="I91" s="32" t="s">
        <v>30</v>
      </c>
      <c r="J91" s="36" t="str">
        <f>E21</f>
        <v xml:space="preserve">Ing. Radek Bláha K Horoměřicům 1117, 160 00 Praha </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118</v>
      </c>
      <c r="D94" s="176"/>
      <c r="E94" s="176"/>
      <c r="F94" s="176"/>
      <c r="G94" s="176"/>
      <c r="H94" s="176"/>
      <c r="I94" s="176"/>
      <c r="J94" s="177" t="s">
        <v>119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120</v>
      </c>
      <c r="D96" s="40"/>
      <c r="E96" s="40"/>
      <c r="F96" s="40"/>
      <c r="G96" s="40"/>
      <c r="H96" s="40"/>
      <c r="I96" s="40"/>
      <c r="J96" s="110">
        <f>J126</f>
        <v>0</v>
      </c>
      <c r="K96" s="40"/>
      <c r="L96" s="63"/>
      <c r="S96" s="38"/>
      <c r="T96" s="38"/>
      <c r="U96" s="38"/>
      <c r="V96" s="38"/>
      <c r="W96" s="38"/>
      <c r="X96" s="38"/>
      <c r="Y96" s="38"/>
      <c r="Z96" s="38"/>
      <c r="AA96" s="38"/>
      <c r="AB96" s="38"/>
      <c r="AC96" s="38"/>
      <c r="AD96" s="38"/>
      <c r="AE96" s="38"/>
      <c r="AU96" s="17" t="s">
        <v>121</v>
      </c>
    </row>
    <row r="97" s="9" customFormat="1" ht="24.96" customHeight="1">
      <c r="A97" s="9"/>
      <c r="B97" s="179"/>
      <c r="C97" s="180"/>
      <c r="D97" s="181" t="s">
        <v>1532</v>
      </c>
      <c r="E97" s="182"/>
      <c r="F97" s="182"/>
      <c r="G97" s="182"/>
      <c r="H97" s="182"/>
      <c r="I97" s="182"/>
      <c r="J97" s="183">
        <f>J127</f>
        <v>0</v>
      </c>
      <c r="K97" s="180"/>
      <c r="L97" s="184"/>
      <c r="S97" s="9"/>
      <c r="T97" s="9"/>
      <c r="U97" s="9"/>
      <c r="V97" s="9"/>
      <c r="W97" s="9"/>
      <c r="X97" s="9"/>
      <c r="Y97" s="9"/>
      <c r="Z97" s="9"/>
      <c r="AA97" s="9"/>
      <c r="AB97" s="9"/>
      <c r="AC97" s="9"/>
      <c r="AD97" s="9"/>
      <c r="AE97" s="9"/>
    </row>
    <row r="98" s="10" customFormat="1" ht="19.92" customHeight="1">
      <c r="A98" s="10"/>
      <c r="B98" s="185"/>
      <c r="C98" s="186"/>
      <c r="D98" s="187" t="s">
        <v>1533</v>
      </c>
      <c r="E98" s="188"/>
      <c r="F98" s="188"/>
      <c r="G98" s="188"/>
      <c r="H98" s="188"/>
      <c r="I98" s="188"/>
      <c r="J98" s="189">
        <f>J128</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1534</v>
      </c>
      <c r="E99" s="188"/>
      <c r="F99" s="188"/>
      <c r="G99" s="188"/>
      <c r="H99" s="188"/>
      <c r="I99" s="188"/>
      <c r="J99" s="189">
        <f>J136</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1535</v>
      </c>
      <c r="E100" s="188"/>
      <c r="F100" s="188"/>
      <c r="G100" s="188"/>
      <c r="H100" s="188"/>
      <c r="I100" s="188"/>
      <c r="J100" s="189">
        <f>J233</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1536</v>
      </c>
      <c r="E101" s="188"/>
      <c r="F101" s="188"/>
      <c r="G101" s="188"/>
      <c r="H101" s="188"/>
      <c r="I101" s="188"/>
      <c r="J101" s="189">
        <f>J326</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1537</v>
      </c>
      <c r="E102" s="188"/>
      <c r="F102" s="188"/>
      <c r="G102" s="188"/>
      <c r="H102" s="188"/>
      <c r="I102" s="188"/>
      <c r="J102" s="189">
        <f>J350</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1538</v>
      </c>
      <c r="E103" s="188"/>
      <c r="F103" s="188"/>
      <c r="G103" s="188"/>
      <c r="H103" s="188"/>
      <c r="I103" s="188"/>
      <c r="J103" s="189">
        <f>J356</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1539</v>
      </c>
      <c r="E104" s="188"/>
      <c r="F104" s="188"/>
      <c r="G104" s="188"/>
      <c r="H104" s="188"/>
      <c r="I104" s="188"/>
      <c r="J104" s="189">
        <f>J364</f>
        <v>0</v>
      </c>
      <c r="K104" s="186"/>
      <c r="L104" s="190"/>
      <c r="S104" s="10"/>
      <c r="T104" s="10"/>
      <c r="U104" s="10"/>
      <c r="V104" s="10"/>
      <c r="W104" s="10"/>
      <c r="X104" s="10"/>
      <c r="Y104" s="10"/>
      <c r="Z104" s="10"/>
      <c r="AA104" s="10"/>
      <c r="AB104" s="10"/>
      <c r="AC104" s="10"/>
      <c r="AD104" s="10"/>
      <c r="AE104" s="10"/>
    </row>
    <row r="105" s="10" customFormat="1" ht="19.92" customHeight="1">
      <c r="A105" s="10"/>
      <c r="B105" s="185"/>
      <c r="C105" s="186"/>
      <c r="D105" s="187" t="s">
        <v>1540</v>
      </c>
      <c r="E105" s="188"/>
      <c r="F105" s="188"/>
      <c r="G105" s="188"/>
      <c r="H105" s="188"/>
      <c r="I105" s="188"/>
      <c r="J105" s="189">
        <f>J367</f>
        <v>0</v>
      </c>
      <c r="K105" s="186"/>
      <c r="L105" s="190"/>
      <c r="S105" s="10"/>
      <c r="T105" s="10"/>
      <c r="U105" s="10"/>
      <c r="V105" s="10"/>
      <c r="W105" s="10"/>
      <c r="X105" s="10"/>
      <c r="Y105" s="10"/>
      <c r="Z105" s="10"/>
      <c r="AA105" s="10"/>
      <c r="AB105" s="10"/>
      <c r="AC105" s="10"/>
      <c r="AD105" s="10"/>
      <c r="AE105" s="10"/>
    </row>
    <row r="106" s="10" customFormat="1" ht="19.92" customHeight="1">
      <c r="A106" s="10"/>
      <c r="B106" s="185"/>
      <c r="C106" s="186"/>
      <c r="D106" s="187" t="s">
        <v>1541</v>
      </c>
      <c r="E106" s="188"/>
      <c r="F106" s="188"/>
      <c r="G106" s="188"/>
      <c r="H106" s="188"/>
      <c r="I106" s="188"/>
      <c r="J106" s="189">
        <f>J372</f>
        <v>0</v>
      </c>
      <c r="K106" s="186"/>
      <c r="L106" s="190"/>
      <c r="S106" s="10"/>
      <c r="T106" s="10"/>
      <c r="U106" s="10"/>
      <c r="V106" s="10"/>
      <c r="W106" s="10"/>
      <c r="X106" s="10"/>
      <c r="Y106" s="10"/>
      <c r="Z106" s="10"/>
      <c r="AA106" s="10"/>
      <c r="AB106" s="10"/>
      <c r="AC106" s="10"/>
      <c r="AD106" s="10"/>
      <c r="AE106" s="10"/>
    </row>
    <row r="107" s="2" customFormat="1" ht="21.84" customHeight="1">
      <c r="A107" s="38"/>
      <c r="B107" s="39"/>
      <c r="C107" s="40"/>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66"/>
      <c r="C108" s="67"/>
      <c r="D108" s="67"/>
      <c r="E108" s="67"/>
      <c r="F108" s="67"/>
      <c r="G108" s="67"/>
      <c r="H108" s="67"/>
      <c r="I108" s="67"/>
      <c r="J108" s="67"/>
      <c r="K108" s="67"/>
      <c r="L108" s="63"/>
      <c r="S108" s="38"/>
      <c r="T108" s="38"/>
      <c r="U108" s="38"/>
      <c r="V108" s="38"/>
      <c r="W108" s="38"/>
      <c r="X108" s="38"/>
      <c r="Y108" s="38"/>
      <c r="Z108" s="38"/>
      <c r="AA108" s="38"/>
      <c r="AB108" s="38"/>
      <c r="AC108" s="38"/>
      <c r="AD108" s="38"/>
      <c r="AE108" s="38"/>
    </row>
    <row r="112" s="2" customFormat="1" ht="6.96" customHeight="1">
      <c r="A112" s="38"/>
      <c r="B112" s="68"/>
      <c r="C112" s="69"/>
      <c r="D112" s="69"/>
      <c r="E112" s="69"/>
      <c r="F112" s="69"/>
      <c r="G112" s="69"/>
      <c r="H112" s="69"/>
      <c r="I112" s="69"/>
      <c r="J112" s="69"/>
      <c r="K112" s="69"/>
      <c r="L112" s="63"/>
      <c r="S112" s="38"/>
      <c r="T112" s="38"/>
      <c r="U112" s="38"/>
      <c r="V112" s="38"/>
      <c r="W112" s="38"/>
      <c r="X112" s="38"/>
      <c r="Y112" s="38"/>
      <c r="Z112" s="38"/>
      <c r="AA112" s="38"/>
      <c r="AB112" s="38"/>
      <c r="AC112" s="38"/>
      <c r="AD112" s="38"/>
      <c r="AE112" s="38"/>
    </row>
    <row r="113" s="2" customFormat="1" ht="24.96" customHeight="1">
      <c r="A113" s="38"/>
      <c r="B113" s="39"/>
      <c r="C113" s="23" t="s">
        <v>144</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16</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174" t="str">
        <f>E7</f>
        <v>Stavební úpravy objektu KTV ČZU v Praze</v>
      </c>
      <c r="F116" s="32"/>
      <c r="G116" s="32"/>
      <c r="H116" s="32"/>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115</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6.5" customHeight="1">
      <c r="A118" s="38"/>
      <c r="B118" s="39"/>
      <c r="C118" s="40"/>
      <c r="D118" s="40"/>
      <c r="E118" s="76" t="str">
        <f>E9</f>
        <v>07 - ZTI - vodovod</v>
      </c>
      <c r="F118" s="40"/>
      <c r="G118" s="40"/>
      <c r="H118" s="40"/>
      <c r="I118" s="40"/>
      <c r="J118" s="40"/>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20</v>
      </c>
      <c r="D120" s="40"/>
      <c r="E120" s="40"/>
      <c r="F120" s="27" t="str">
        <f>F12</f>
        <v>Kamýcká 1275,165 00 Praha - Suchdol</v>
      </c>
      <c r="G120" s="40"/>
      <c r="H120" s="40"/>
      <c r="I120" s="32" t="s">
        <v>22</v>
      </c>
      <c r="J120" s="79" t="str">
        <f>IF(J12="","",J12)</f>
        <v>7. 4. 2025</v>
      </c>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40.05" customHeight="1">
      <c r="A122" s="38"/>
      <c r="B122" s="39"/>
      <c r="C122" s="32" t="s">
        <v>24</v>
      </c>
      <c r="D122" s="40"/>
      <c r="E122" s="40"/>
      <c r="F122" s="27" t="str">
        <f>E15</f>
        <v>ČZU v Praze, Kamýcká 129, 165 00 Praha - Suchdol</v>
      </c>
      <c r="G122" s="40"/>
      <c r="H122" s="40"/>
      <c r="I122" s="32" t="s">
        <v>30</v>
      </c>
      <c r="J122" s="36" t="str">
        <f>E21</f>
        <v xml:space="preserve">Ing. Radek Bláha K Horoměřicům 1117, 160 00 Praha </v>
      </c>
      <c r="K122" s="40"/>
      <c r="L122" s="63"/>
      <c r="S122" s="38"/>
      <c r="T122" s="38"/>
      <c r="U122" s="38"/>
      <c r="V122" s="38"/>
      <c r="W122" s="38"/>
      <c r="X122" s="38"/>
      <c r="Y122" s="38"/>
      <c r="Z122" s="38"/>
      <c r="AA122" s="38"/>
      <c r="AB122" s="38"/>
      <c r="AC122" s="38"/>
      <c r="AD122" s="38"/>
      <c r="AE122" s="38"/>
    </row>
    <row r="123" s="2" customFormat="1" ht="15.15" customHeight="1">
      <c r="A123" s="38"/>
      <c r="B123" s="39"/>
      <c r="C123" s="32" t="s">
        <v>28</v>
      </c>
      <c r="D123" s="40"/>
      <c r="E123" s="40"/>
      <c r="F123" s="27" t="str">
        <f>IF(E18="","",E18)</f>
        <v>Vyplň údaj</v>
      </c>
      <c r="G123" s="40"/>
      <c r="H123" s="40"/>
      <c r="I123" s="32" t="s">
        <v>33</v>
      </c>
      <c r="J123" s="36" t="str">
        <f>E24</f>
        <v xml:space="preserve"> </v>
      </c>
      <c r="K123" s="40"/>
      <c r="L123" s="63"/>
      <c r="S123" s="38"/>
      <c r="T123" s="38"/>
      <c r="U123" s="38"/>
      <c r="V123" s="38"/>
      <c r="W123" s="38"/>
      <c r="X123" s="38"/>
      <c r="Y123" s="38"/>
      <c r="Z123" s="38"/>
      <c r="AA123" s="38"/>
      <c r="AB123" s="38"/>
      <c r="AC123" s="38"/>
      <c r="AD123" s="38"/>
      <c r="AE123" s="38"/>
    </row>
    <row r="124" s="2" customFormat="1" ht="10.32"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11" customFormat="1" ht="29.28" customHeight="1">
      <c r="A125" s="191"/>
      <c r="B125" s="192"/>
      <c r="C125" s="193" t="s">
        <v>145</v>
      </c>
      <c r="D125" s="194" t="s">
        <v>61</v>
      </c>
      <c r="E125" s="194" t="s">
        <v>57</v>
      </c>
      <c r="F125" s="194" t="s">
        <v>58</v>
      </c>
      <c r="G125" s="194" t="s">
        <v>146</v>
      </c>
      <c r="H125" s="194" t="s">
        <v>147</v>
      </c>
      <c r="I125" s="194" t="s">
        <v>148</v>
      </c>
      <c r="J125" s="194" t="s">
        <v>119</v>
      </c>
      <c r="K125" s="195" t="s">
        <v>149</v>
      </c>
      <c r="L125" s="196"/>
      <c r="M125" s="100" t="s">
        <v>1</v>
      </c>
      <c r="N125" s="101" t="s">
        <v>40</v>
      </c>
      <c r="O125" s="101" t="s">
        <v>150</v>
      </c>
      <c r="P125" s="101" t="s">
        <v>151</v>
      </c>
      <c r="Q125" s="101" t="s">
        <v>152</v>
      </c>
      <c r="R125" s="101" t="s">
        <v>153</v>
      </c>
      <c r="S125" s="101" t="s">
        <v>154</v>
      </c>
      <c r="T125" s="102" t="s">
        <v>155</v>
      </c>
      <c r="U125" s="191"/>
      <c r="V125" s="191"/>
      <c r="W125" s="191"/>
      <c r="X125" s="191"/>
      <c r="Y125" s="191"/>
      <c r="Z125" s="191"/>
      <c r="AA125" s="191"/>
      <c r="AB125" s="191"/>
      <c r="AC125" s="191"/>
      <c r="AD125" s="191"/>
      <c r="AE125" s="191"/>
    </row>
    <row r="126" s="2" customFormat="1" ht="22.8" customHeight="1">
      <c r="A126" s="38"/>
      <c r="B126" s="39"/>
      <c r="C126" s="107" t="s">
        <v>156</v>
      </c>
      <c r="D126" s="40"/>
      <c r="E126" s="40"/>
      <c r="F126" s="40"/>
      <c r="G126" s="40"/>
      <c r="H126" s="40"/>
      <c r="I126" s="40"/>
      <c r="J126" s="197">
        <f>BK126</f>
        <v>0</v>
      </c>
      <c r="K126" s="40"/>
      <c r="L126" s="44"/>
      <c r="M126" s="103"/>
      <c r="N126" s="198"/>
      <c r="O126" s="104"/>
      <c r="P126" s="199">
        <f>P127</f>
        <v>0</v>
      </c>
      <c r="Q126" s="104"/>
      <c r="R126" s="199">
        <f>R127</f>
        <v>0</v>
      </c>
      <c r="S126" s="104"/>
      <c r="T126" s="200">
        <f>T127</f>
        <v>0</v>
      </c>
      <c r="U126" s="38"/>
      <c r="V126" s="38"/>
      <c r="W126" s="38"/>
      <c r="X126" s="38"/>
      <c r="Y126" s="38"/>
      <c r="Z126" s="38"/>
      <c r="AA126" s="38"/>
      <c r="AB126" s="38"/>
      <c r="AC126" s="38"/>
      <c r="AD126" s="38"/>
      <c r="AE126" s="38"/>
      <c r="AT126" s="17" t="s">
        <v>75</v>
      </c>
      <c r="AU126" s="17" t="s">
        <v>121</v>
      </c>
      <c r="BK126" s="201">
        <f>BK127</f>
        <v>0</v>
      </c>
    </row>
    <row r="127" s="12" customFormat="1" ht="25.92" customHeight="1">
      <c r="A127" s="12"/>
      <c r="B127" s="202"/>
      <c r="C127" s="203"/>
      <c r="D127" s="204" t="s">
        <v>75</v>
      </c>
      <c r="E127" s="205" t="s">
        <v>390</v>
      </c>
      <c r="F127" s="205" t="s">
        <v>1542</v>
      </c>
      <c r="G127" s="203"/>
      <c r="H127" s="203"/>
      <c r="I127" s="206"/>
      <c r="J127" s="207">
        <f>BK127</f>
        <v>0</v>
      </c>
      <c r="K127" s="203"/>
      <c r="L127" s="208"/>
      <c r="M127" s="209"/>
      <c r="N127" s="210"/>
      <c r="O127" s="210"/>
      <c r="P127" s="211">
        <f>P128+P136+P233+P326+P350+P356+P364+P367+P372</f>
        <v>0</v>
      </c>
      <c r="Q127" s="210"/>
      <c r="R127" s="211">
        <f>R128+R136+R233+R326+R350+R356+R364+R367+R372</f>
        <v>0</v>
      </c>
      <c r="S127" s="210"/>
      <c r="T127" s="212">
        <f>T128+T136+T233+T326+T350+T356+T364+T367+T372</f>
        <v>0</v>
      </c>
      <c r="U127" s="12"/>
      <c r="V127" s="12"/>
      <c r="W127" s="12"/>
      <c r="X127" s="12"/>
      <c r="Y127" s="12"/>
      <c r="Z127" s="12"/>
      <c r="AA127" s="12"/>
      <c r="AB127" s="12"/>
      <c r="AC127" s="12"/>
      <c r="AD127" s="12"/>
      <c r="AE127" s="12"/>
      <c r="AR127" s="213" t="s">
        <v>86</v>
      </c>
      <c r="AT127" s="214" t="s">
        <v>75</v>
      </c>
      <c r="AU127" s="214" t="s">
        <v>76</v>
      </c>
      <c r="AY127" s="213" t="s">
        <v>159</v>
      </c>
      <c r="BK127" s="215">
        <f>BK128+BK136+BK233+BK326+BK350+BK356+BK364+BK367+BK372</f>
        <v>0</v>
      </c>
    </row>
    <row r="128" s="12" customFormat="1" ht="22.8" customHeight="1">
      <c r="A128" s="12"/>
      <c r="B128" s="202"/>
      <c r="C128" s="203"/>
      <c r="D128" s="204" t="s">
        <v>75</v>
      </c>
      <c r="E128" s="216" t="s">
        <v>902</v>
      </c>
      <c r="F128" s="216" t="s">
        <v>1543</v>
      </c>
      <c r="G128" s="203"/>
      <c r="H128" s="203"/>
      <c r="I128" s="206"/>
      <c r="J128" s="217">
        <f>BK128</f>
        <v>0</v>
      </c>
      <c r="K128" s="203"/>
      <c r="L128" s="208"/>
      <c r="M128" s="209"/>
      <c r="N128" s="210"/>
      <c r="O128" s="210"/>
      <c r="P128" s="211">
        <f>SUM(P129:P135)</f>
        <v>0</v>
      </c>
      <c r="Q128" s="210"/>
      <c r="R128" s="211">
        <f>SUM(R129:R135)</f>
        <v>0</v>
      </c>
      <c r="S128" s="210"/>
      <c r="T128" s="212">
        <f>SUM(T129:T135)</f>
        <v>0</v>
      </c>
      <c r="U128" s="12"/>
      <c r="V128" s="12"/>
      <c r="W128" s="12"/>
      <c r="X128" s="12"/>
      <c r="Y128" s="12"/>
      <c r="Z128" s="12"/>
      <c r="AA128" s="12"/>
      <c r="AB128" s="12"/>
      <c r="AC128" s="12"/>
      <c r="AD128" s="12"/>
      <c r="AE128" s="12"/>
      <c r="AR128" s="213" t="s">
        <v>84</v>
      </c>
      <c r="AT128" s="214" t="s">
        <v>75</v>
      </c>
      <c r="AU128" s="214" t="s">
        <v>84</v>
      </c>
      <c r="AY128" s="213" t="s">
        <v>159</v>
      </c>
      <c r="BK128" s="215">
        <f>SUM(BK129:BK135)</f>
        <v>0</v>
      </c>
    </row>
    <row r="129" s="2" customFormat="1" ht="16.5" customHeight="1">
      <c r="A129" s="38"/>
      <c r="B129" s="39"/>
      <c r="C129" s="218" t="s">
        <v>84</v>
      </c>
      <c r="D129" s="218" t="s">
        <v>161</v>
      </c>
      <c r="E129" s="219" t="s">
        <v>1523</v>
      </c>
      <c r="F129" s="220" t="s">
        <v>1544</v>
      </c>
      <c r="G129" s="221" t="s">
        <v>250</v>
      </c>
      <c r="H129" s="222">
        <v>20</v>
      </c>
      <c r="I129" s="223"/>
      <c r="J129" s="224">
        <f>ROUND(I129*H129,2)</f>
        <v>0</v>
      </c>
      <c r="K129" s="220" t="s">
        <v>1</v>
      </c>
      <c r="L129" s="44"/>
      <c r="M129" s="225" t="s">
        <v>1</v>
      </c>
      <c r="N129" s="226" t="s">
        <v>41</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234</v>
      </c>
      <c r="AT129" s="229" t="s">
        <v>161</v>
      </c>
      <c r="AU129" s="229" t="s">
        <v>86</v>
      </c>
      <c r="AY129" s="17" t="s">
        <v>159</v>
      </c>
      <c r="BE129" s="230">
        <f>IF(N129="základní",J129,0)</f>
        <v>0</v>
      </c>
      <c r="BF129" s="230">
        <f>IF(N129="snížená",J129,0)</f>
        <v>0</v>
      </c>
      <c r="BG129" s="230">
        <f>IF(N129="zákl. přenesená",J129,0)</f>
        <v>0</v>
      </c>
      <c r="BH129" s="230">
        <f>IF(N129="sníž. přenesená",J129,0)</f>
        <v>0</v>
      </c>
      <c r="BI129" s="230">
        <f>IF(N129="nulová",J129,0)</f>
        <v>0</v>
      </c>
      <c r="BJ129" s="17" t="s">
        <v>84</v>
      </c>
      <c r="BK129" s="230">
        <f>ROUND(I129*H129,2)</f>
        <v>0</v>
      </c>
      <c r="BL129" s="17" t="s">
        <v>234</v>
      </c>
      <c r="BM129" s="229" t="s">
        <v>1545</v>
      </c>
    </row>
    <row r="130" s="2" customFormat="1" ht="16.5" customHeight="1">
      <c r="A130" s="38"/>
      <c r="B130" s="39"/>
      <c r="C130" s="218" t="s">
        <v>86</v>
      </c>
      <c r="D130" s="218" t="s">
        <v>161</v>
      </c>
      <c r="E130" s="219" t="s">
        <v>1527</v>
      </c>
      <c r="F130" s="220" t="s">
        <v>1546</v>
      </c>
      <c r="G130" s="221" t="s">
        <v>250</v>
      </c>
      <c r="H130" s="222">
        <v>75</v>
      </c>
      <c r="I130" s="223"/>
      <c r="J130" s="224">
        <f>ROUND(I130*H130,2)</f>
        <v>0</v>
      </c>
      <c r="K130" s="220" t="s">
        <v>1</v>
      </c>
      <c r="L130" s="44"/>
      <c r="M130" s="225" t="s">
        <v>1</v>
      </c>
      <c r="N130" s="226" t="s">
        <v>41</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234</v>
      </c>
      <c r="AT130" s="229" t="s">
        <v>161</v>
      </c>
      <c r="AU130" s="229" t="s">
        <v>86</v>
      </c>
      <c r="AY130" s="17" t="s">
        <v>159</v>
      </c>
      <c r="BE130" s="230">
        <f>IF(N130="základní",J130,0)</f>
        <v>0</v>
      </c>
      <c r="BF130" s="230">
        <f>IF(N130="snížená",J130,0)</f>
        <v>0</v>
      </c>
      <c r="BG130" s="230">
        <f>IF(N130="zákl. přenesená",J130,0)</f>
        <v>0</v>
      </c>
      <c r="BH130" s="230">
        <f>IF(N130="sníž. přenesená",J130,0)</f>
        <v>0</v>
      </c>
      <c r="BI130" s="230">
        <f>IF(N130="nulová",J130,0)</f>
        <v>0</v>
      </c>
      <c r="BJ130" s="17" t="s">
        <v>84</v>
      </c>
      <c r="BK130" s="230">
        <f>ROUND(I130*H130,2)</f>
        <v>0</v>
      </c>
      <c r="BL130" s="17" t="s">
        <v>234</v>
      </c>
      <c r="BM130" s="229" t="s">
        <v>1547</v>
      </c>
    </row>
    <row r="131" s="2" customFormat="1" ht="16.5" customHeight="1">
      <c r="A131" s="38"/>
      <c r="B131" s="39"/>
      <c r="C131" s="218" t="s">
        <v>172</v>
      </c>
      <c r="D131" s="218" t="s">
        <v>161</v>
      </c>
      <c r="E131" s="219" t="s">
        <v>1548</v>
      </c>
      <c r="F131" s="220" t="s">
        <v>1549</v>
      </c>
      <c r="G131" s="221" t="s">
        <v>250</v>
      </c>
      <c r="H131" s="222">
        <v>60</v>
      </c>
      <c r="I131" s="223"/>
      <c r="J131" s="224">
        <f>ROUND(I131*H131,2)</f>
        <v>0</v>
      </c>
      <c r="K131" s="220" t="s">
        <v>1</v>
      </c>
      <c r="L131" s="44"/>
      <c r="M131" s="225" t="s">
        <v>1</v>
      </c>
      <c r="N131" s="226" t="s">
        <v>41</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234</v>
      </c>
      <c r="AT131" s="229" t="s">
        <v>161</v>
      </c>
      <c r="AU131" s="229" t="s">
        <v>86</v>
      </c>
      <c r="AY131" s="17" t="s">
        <v>159</v>
      </c>
      <c r="BE131" s="230">
        <f>IF(N131="základní",J131,0)</f>
        <v>0</v>
      </c>
      <c r="BF131" s="230">
        <f>IF(N131="snížená",J131,0)</f>
        <v>0</v>
      </c>
      <c r="BG131" s="230">
        <f>IF(N131="zákl. přenesená",J131,0)</f>
        <v>0</v>
      </c>
      <c r="BH131" s="230">
        <f>IF(N131="sníž. přenesená",J131,0)</f>
        <v>0</v>
      </c>
      <c r="BI131" s="230">
        <f>IF(N131="nulová",J131,0)</f>
        <v>0</v>
      </c>
      <c r="BJ131" s="17" t="s">
        <v>84</v>
      </c>
      <c r="BK131" s="230">
        <f>ROUND(I131*H131,2)</f>
        <v>0</v>
      </c>
      <c r="BL131" s="17" t="s">
        <v>234</v>
      </c>
      <c r="BM131" s="229" t="s">
        <v>1550</v>
      </c>
    </row>
    <row r="132" s="2" customFormat="1" ht="16.5" customHeight="1">
      <c r="A132" s="38"/>
      <c r="B132" s="39"/>
      <c r="C132" s="218" t="s">
        <v>166</v>
      </c>
      <c r="D132" s="218" t="s">
        <v>161</v>
      </c>
      <c r="E132" s="219" t="s">
        <v>1551</v>
      </c>
      <c r="F132" s="220" t="s">
        <v>1552</v>
      </c>
      <c r="G132" s="221" t="s">
        <v>250</v>
      </c>
      <c r="H132" s="222">
        <v>30</v>
      </c>
      <c r="I132" s="223"/>
      <c r="J132" s="224">
        <f>ROUND(I132*H132,2)</f>
        <v>0</v>
      </c>
      <c r="K132" s="220" t="s">
        <v>1</v>
      </c>
      <c r="L132" s="44"/>
      <c r="M132" s="225" t="s">
        <v>1</v>
      </c>
      <c r="N132" s="226" t="s">
        <v>41</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234</v>
      </c>
      <c r="AT132" s="229" t="s">
        <v>161</v>
      </c>
      <c r="AU132" s="229" t="s">
        <v>86</v>
      </c>
      <c r="AY132" s="17" t="s">
        <v>159</v>
      </c>
      <c r="BE132" s="230">
        <f>IF(N132="základní",J132,0)</f>
        <v>0</v>
      </c>
      <c r="BF132" s="230">
        <f>IF(N132="snížená",J132,0)</f>
        <v>0</v>
      </c>
      <c r="BG132" s="230">
        <f>IF(N132="zákl. přenesená",J132,0)</f>
        <v>0</v>
      </c>
      <c r="BH132" s="230">
        <f>IF(N132="sníž. přenesená",J132,0)</f>
        <v>0</v>
      </c>
      <c r="BI132" s="230">
        <f>IF(N132="nulová",J132,0)</f>
        <v>0</v>
      </c>
      <c r="BJ132" s="17" t="s">
        <v>84</v>
      </c>
      <c r="BK132" s="230">
        <f>ROUND(I132*H132,2)</f>
        <v>0</v>
      </c>
      <c r="BL132" s="17" t="s">
        <v>234</v>
      </c>
      <c r="BM132" s="229" t="s">
        <v>1553</v>
      </c>
    </row>
    <row r="133" s="2" customFormat="1" ht="16.5" customHeight="1">
      <c r="A133" s="38"/>
      <c r="B133" s="39"/>
      <c r="C133" s="218" t="s">
        <v>181</v>
      </c>
      <c r="D133" s="218" t="s">
        <v>161</v>
      </c>
      <c r="E133" s="219" t="s">
        <v>1554</v>
      </c>
      <c r="F133" s="220" t="s">
        <v>1555</v>
      </c>
      <c r="G133" s="221" t="s">
        <v>250</v>
      </c>
      <c r="H133" s="222">
        <v>8</v>
      </c>
      <c r="I133" s="223"/>
      <c r="J133" s="224">
        <f>ROUND(I133*H133,2)</f>
        <v>0</v>
      </c>
      <c r="K133" s="220" t="s">
        <v>1</v>
      </c>
      <c r="L133" s="44"/>
      <c r="M133" s="225" t="s">
        <v>1</v>
      </c>
      <c r="N133" s="226" t="s">
        <v>41</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234</v>
      </c>
      <c r="AT133" s="229" t="s">
        <v>161</v>
      </c>
      <c r="AU133" s="229" t="s">
        <v>86</v>
      </c>
      <c r="AY133" s="17" t="s">
        <v>159</v>
      </c>
      <c r="BE133" s="230">
        <f>IF(N133="základní",J133,0)</f>
        <v>0</v>
      </c>
      <c r="BF133" s="230">
        <f>IF(N133="snížená",J133,0)</f>
        <v>0</v>
      </c>
      <c r="BG133" s="230">
        <f>IF(N133="zákl. přenesená",J133,0)</f>
        <v>0</v>
      </c>
      <c r="BH133" s="230">
        <f>IF(N133="sníž. přenesená",J133,0)</f>
        <v>0</v>
      </c>
      <c r="BI133" s="230">
        <f>IF(N133="nulová",J133,0)</f>
        <v>0</v>
      </c>
      <c r="BJ133" s="17" t="s">
        <v>84</v>
      </c>
      <c r="BK133" s="230">
        <f>ROUND(I133*H133,2)</f>
        <v>0</v>
      </c>
      <c r="BL133" s="17" t="s">
        <v>234</v>
      </c>
      <c r="BM133" s="229" t="s">
        <v>1556</v>
      </c>
    </row>
    <row r="134" s="2" customFormat="1" ht="16.5" customHeight="1">
      <c r="A134" s="38"/>
      <c r="B134" s="39"/>
      <c r="C134" s="218" t="s">
        <v>185</v>
      </c>
      <c r="D134" s="218" t="s">
        <v>161</v>
      </c>
      <c r="E134" s="219" t="s">
        <v>1557</v>
      </c>
      <c r="F134" s="220" t="s">
        <v>1558</v>
      </c>
      <c r="G134" s="221" t="s">
        <v>250</v>
      </c>
      <c r="H134" s="222">
        <v>8</v>
      </c>
      <c r="I134" s="223"/>
      <c r="J134" s="224">
        <f>ROUND(I134*H134,2)</f>
        <v>0</v>
      </c>
      <c r="K134" s="220" t="s">
        <v>1</v>
      </c>
      <c r="L134" s="44"/>
      <c r="M134" s="225" t="s">
        <v>1</v>
      </c>
      <c r="N134" s="226" t="s">
        <v>41</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234</v>
      </c>
      <c r="AT134" s="229" t="s">
        <v>161</v>
      </c>
      <c r="AU134" s="229" t="s">
        <v>86</v>
      </c>
      <c r="AY134" s="17" t="s">
        <v>159</v>
      </c>
      <c r="BE134" s="230">
        <f>IF(N134="základní",J134,0)</f>
        <v>0</v>
      </c>
      <c r="BF134" s="230">
        <f>IF(N134="snížená",J134,0)</f>
        <v>0</v>
      </c>
      <c r="BG134" s="230">
        <f>IF(N134="zákl. přenesená",J134,0)</f>
        <v>0</v>
      </c>
      <c r="BH134" s="230">
        <f>IF(N134="sníž. přenesená",J134,0)</f>
        <v>0</v>
      </c>
      <c r="BI134" s="230">
        <f>IF(N134="nulová",J134,0)</f>
        <v>0</v>
      </c>
      <c r="BJ134" s="17" t="s">
        <v>84</v>
      </c>
      <c r="BK134" s="230">
        <f>ROUND(I134*H134,2)</f>
        <v>0</v>
      </c>
      <c r="BL134" s="17" t="s">
        <v>234</v>
      </c>
      <c r="BM134" s="229" t="s">
        <v>1559</v>
      </c>
    </row>
    <row r="135" s="2" customFormat="1" ht="16.5" customHeight="1">
      <c r="A135" s="38"/>
      <c r="B135" s="39"/>
      <c r="C135" s="218" t="s">
        <v>189</v>
      </c>
      <c r="D135" s="218" t="s">
        <v>161</v>
      </c>
      <c r="E135" s="219" t="s">
        <v>1560</v>
      </c>
      <c r="F135" s="220" t="s">
        <v>1561</v>
      </c>
      <c r="G135" s="221" t="s">
        <v>250</v>
      </c>
      <c r="H135" s="222">
        <v>16</v>
      </c>
      <c r="I135" s="223"/>
      <c r="J135" s="224">
        <f>ROUND(I135*H135,2)</f>
        <v>0</v>
      </c>
      <c r="K135" s="220" t="s">
        <v>1</v>
      </c>
      <c r="L135" s="44"/>
      <c r="M135" s="225" t="s">
        <v>1</v>
      </c>
      <c r="N135" s="226" t="s">
        <v>41</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234</v>
      </c>
      <c r="AT135" s="229" t="s">
        <v>161</v>
      </c>
      <c r="AU135" s="229" t="s">
        <v>86</v>
      </c>
      <c r="AY135" s="17" t="s">
        <v>159</v>
      </c>
      <c r="BE135" s="230">
        <f>IF(N135="základní",J135,0)</f>
        <v>0</v>
      </c>
      <c r="BF135" s="230">
        <f>IF(N135="snížená",J135,0)</f>
        <v>0</v>
      </c>
      <c r="BG135" s="230">
        <f>IF(N135="zákl. přenesená",J135,0)</f>
        <v>0</v>
      </c>
      <c r="BH135" s="230">
        <f>IF(N135="sníž. přenesená",J135,0)</f>
        <v>0</v>
      </c>
      <c r="BI135" s="230">
        <f>IF(N135="nulová",J135,0)</f>
        <v>0</v>
      </c>
      <c r="BJ135" s="17" t="s">
        <v>84</v>
      </c>
      <c r="BK135" s="230">
        <f>ROUND(I135*H135,2)</f>
        <v>0</v>
      </c>
      <c r="BL135" s="17" t="s">
        <v>234</v>
      </c>
      <c r="BM135" s="229" t="s">
        <v>1562</v>
      </c>
    </row>
    <row r="136" s="12" customFormat="1" ht="22.8" customHeight="1">
      <c r="A136" s="12"/>
      <c r="B136" s="202"/>
      <c r="C136" s="203"/>
      <c r="D136" s="204" t="s">
        <v>75</v>
      </c>
      <c r="E136" s="216" t="s">
        <v>929</v>
      </c>
      <c r="F136" s="216" t="s">
        <v>1563</v>
      </c>
      <c r="G136" s="203"/>
      <c r="H136" s="203"/>
      <c r="I136" s="206"/>
      <c r="J136" s="217">
        <f>BK136</f>
        <v>0</v>
      </c>
      <c r="K136" s="203"/>
      <c r="L136" s="208"/>
      <c r="M136" s="209"/>
      <c r="N136" s="210"/>
      <c r="O136" s="210"/>
      <c r="P136" s="211">
        <f>SUM(P137:P232)</f>
        <v>0</v>
      </c>
      <c r="Q136" s="210"/>
      <c r="R136" s="211">
        <f>SUM(R137:R232)</f>
        <v>0</v>
      </c>
      <c r="S136" s="210"/>
      <c r="T136" s="212">
        <f>SUM(T137:T232)</f>
        <v>0</v>
      </c>
      <c r="U136" s="12"/>
      <c r="V136" s="12"/>
      <c r="W136" s="12"/>
      <c r="X136" s="12"/>
      <c r="Y136" s="12"/>
      <c r="Z136" s="12"/>
      <c r="AA136" s="12"/>
      <c r="AB136" s="12"/>
      <c r="AC136" s="12"/>
      <c r="AD136" s="12"/>
      <c r="AE136" s="12"/>
      <c r="AR136" s="213" t="s">
        <v>86</v>
      </c>
      <c r="AT136" s="214" t="s">
        <v>75</v>
      </c>
      <c r="AU136" s="214" t="s">
        <v>84</v>
      </c>
      <c r="AY136" s="213" t="s">
        <v>159</v>
      </c>
      <c r="BK136" s="215">
        <f>SUM(BK137:BK232)</f>
        <v>0</v>
      </c>
    </row>
    <row r="137" s="2" customFormat="1" ht="16.5" customHeight="1">
      <c r="A137" s="38"/>
      <c r="B137" s="39"/>
      <c r="C137" s="218" t="s">
        <v>193</v>
      </c>
      <c r="D137" s="218" t="s">
        <v>161</v>
      </c>
      <c r="E137" s="219" t="s">
        <v>904</v>
      </c>
      <c r="F137" s="220" t="s">
        <v>1564</v>
      </c>
      <c r="G137" s="221" t="s">
        <v>250</v>
      </c>
      <c r="H137" s="222">
        <v>69</v>
      </c>
      <c r="I137" s="223"/>
      <c r="J137" s="224">
        <f>ROUND(I137*H137,2)</f>
        <v>0</v>
      </c>
      <c r="K137" s="220" t="s">
        <v>1</v>
      </c>
      <c r="L137" s="44"/>
      <c r="M137" s="225" t="s">
        <v>1</v>
      </c>
      <c r="N137" s="226" t="s">
        <v>41</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234</v>
      </c>
      <c r="AT137" s="229" t="s">
        <v>161</v>
      </c>
      <c r="AU137" s="229" t="s">
        <v>86</v>
      </c>
      <c r="AY137" s="17" t="s">
        <v>159</v>
      </c>
      <c r="BE137" s="230">
        <f>IF(N137="základní",J137,0)</f>
        <v>0</v>
      </c>
      <c r="BF137" s="230">
        <f>IF(N137="snížená",J137,0)</f>
        <v>0</v>
      </c>
      <c r="BG137" s="230">
        <f>IF(N137="zákl. přenesená",J137,0)</f>
        <v>0</v>
      </c>
      <c r="BH137" s="230">
        <f>IF(N137="sníž. přenesená",J137,0)</f>
        <v>0</v>
      </c>
      <c r="BI137" s="230">
        <f>IF(N137="nulová",J137,0)</f>
        <v>0</v>
      </c>
      <c r="BJ137" s="17" t="s">
        <v>84</v>
      </c>
      <c r="BK137" s="230">
        <f>ROUND(I137*H137,2)</f>
        <v>0</v>
      </c>
      <c r="BL137" s="17" t="s">
        <v>234</v>
      </c>
      <c r="BM137" s="229" t="s">
        <v>1565</v>
      </c>
    </row>
    <row r="138" s="2" customFormat="1">
      <c r="A138" s="38"/>
      <c r="B138" s="39"/>
      <c r="C138" s="40"/>
      <c r="D138" s="233" t="s">
        <v>219</v>
      </c>
      <c r="E138" s="40"/>
      <c r="F138" s="254" t="s">
        <v>1566</v>
      </c>
      <c r="G138" s="40"/>
      <c r="H138" s="40"/>
      <c r="I138" s="255"/>
      <c r="J138" s="40"/>
      <c r="K138" s="40"/>
      <c r="L138" s="44"/>
      <c r="M138" s="256"/>
      <c r="N138" s="257"/>
      <c r="O138" s="91"/>
      <c r="P138" s="91"/>
      <c r="Q138" s="91"/>
      <c r="R138" s="91"/>
      <c r="S138" s="91"/>
      <c r="T138" s="92"/>
      <c r="U138" s="38"/>
      <c r="V138" s="38"/>
      <c r="W138" s="38"/>
      <c r="X138" s="38"/>
      <c r="Y138" s="38"/>
      <c r="Z138" s="38"/>
      <c r="AA138" s="38"/>
      <c r="AB138" s="38"/>
      <c r="AC138" s="38"/>
      <c r="AD138" s="38"/>
      <c r="AE138" s="38"/>
      <c r="AT138" s="17" t="s">
        <v>219</v>
      </c>
      <c r="AU138" s="17" t="s">
        <v>86</v>
      </c>
    </row>
    <row r="139" s="15" customFormat="1">
      <c r="A139" s="15"/>
      <c r="B139" s="268"/>
      <c r="C139" s="269"/>
      <c r="D139" s="233" t="s">
        <v>198</v>
      </c>
      <c r="E139" s="270" t="s">
        <v>1</v>
      </c>
      <c r="F139" s="271" t="s">
        <v>1567</v>
      </c>
      <c r="G139" s="269"/>
      <c r="H139" s="270" t="s">
        <v>1</v>
      </c>
      <c r="I139" s="272"/>
      <c r="J139" s="269"/>
      <c r="K139" s="269"/>
      <c r="L139" s="273"/>
      <c r="M139" s="274"/>
      <c r="N139" s="275"/>
      <c r="O139" s="275"/>
      <c r="P139" s="275"/>
      <c r="Q139" s="275"/>
      <c r="R139" s="275"/>
      <c r="S139" s="275"/>
      <c r="T139" s="276"/>
      <c r="U139" s="15"/>
      <c r="V139" s="15"/>
      <c r="W139" s="15"/>
      <c r="X139" s="15"/>
      <c r="Y139" s="15"/>
      <c r="Z139" s="15"/>
      <c r="AA139" s="15"/>
      <c r="AB139" s="15"/>
      <c r="AC139" s="15"/>
      <c r="AD139" s="15"/>
      <c r="AE139" s="15"/>
      <c r="AT139" s="277" t="s">
        <v>198</v>
      </c>
      <c r="AU139" s="277" t="s">
        <v>86</v>
      </c>
      <c r="AV139" s="15" t="s">
        <v>84</v>
      </c>
      <c r="AW139" s="15" t="s">
        <v>32</v>
      </c>
      <c r="AX139" s="15" t="s">
        <v>76</v>
      </c>
      <c r="AY139" s="277" t="s">
        <v>159</v>
      </c>
    </row>
    <row r="140" s="13" customFormat="1">
      <c r="A140" s="13"/>
      <c r="B140" s="231"/>
      <c r="C140" s="232"/>
      <c r="D140" s="233" t="s">
        <v>198</v>
      </c>
      <c r="E140" s="234" t="s">
        <v>1</v>
      </c>
      <c r="F140" s="235" t="s">
        <v>1568</v>
      </c>
      <c r="G140" s="232"/>
      <c r="H140" s="236">
        <v>20</v>
      </c>
      <c r="I140" s="237"/>
      <c r="J140" s="232"/>
      <c r="K140" s="232"/>
      <c r="L140" s="238"/>
      <c r="M140" s="239"/>
      <c r="N140" s="240"/>
      <c r="O140" s="240"/>
      <c r="P140" s="240"/>
      <c r="Q140" s="240"/>
      <c r="R140" s="240"/>
      <c r="S140" s="240"/>
      <c r="T140" s="241"/>
      <c r="U140" s="13"/>
      <c r="V140" s="13"/>
      <c r="W140" s="13"/>
      <c r="X140" s="13"/>
      <c r="Y140" s="13"/>
      <c r="Z140" s="13"/>
      <c r="AA140" s="13"/>
      <c r="AB140" s="13"/>
      <c r="AC140" s="13"/>
      <c r="AD140" s="13"/>
      <c r="AE140" s="13"/>
      <c r="AT140" s="242" t="s">
        <v>198</v>
      </c>
      <c r="AU140" s="242" t="s">
        <v>86</v>
      </c>
      <c r="AV140" s="13" t="s">
        <v>86</v>
      </c>
      <c r="AW140" s="13" t="s">
        <v>32</v>
      </c>
      <c r="AX140" s="13" t="s">
        <v>76</v>
      </c>
      <c r="AY140" s="242" t="s">
        <v>159</v>
      </c>
    </row>
    <row r="141" s="15" customFormat="1">
      <c r="A141" s="15"/>
      <c r="B141" s="268"/>
      <c r="C141" s="269"/>
      <c r="D141" s="233" t="s">
        <v>198</v>
      </c>
      <c r="E141" s="270" t="s">
        <v>1</v>
      </c>
      <c r="F141" s="271" t="s">
        <v>1569</v>
      </c>
      <c r="G141" s="269"/>
      <c r="H141" s="270" t="s">
        <v>1</v>
      </c>
      <c r="I141" s="272"/>
      <c r="J141" s="269"/>
      <c r="K141" s="269"/>
      <c r="L141" s="273"/>
      <c r="M141" s="274"/>
      <c r="N141" s="275"/>
      <c r="O141" s="275"/>
      <c r="P141" s="275"/>
      <c r="Q141" s="275"/>
      <c r="R141" s="275"/>
      <c r="S141" s="275"/>
      <c r="T141" s="276"/>
      <c r="U141" s="15"/>
      <c r="V141" s="15"/>
      <c r="W141" s="15"/>
      <c r="X141" s="15"/>
      <c r="Y141" s="15"/>
      <c r="Z141" s="15"/>
      <c r="AA141" s="15"/>
      <c r="AB141" s="15"/>
      <c r="AC141" s="15"/>
      <c r="AD141" s="15"/>
      <c r="AE141" s="15"/>
      <c r="AT141" s="277" t="s">
        <v>198</v>
      </c>
      <c r="AU141" s="277" t="s">
        <v>86</v>
      </c>
      <c r="AV141" s="15" t="s">
        <v>84</v>
      </c>
      <c r="AW141" s="15" t="s">
        <v>32</v>
      </c>
      <c r="AX141" s="15" t="s">
        <v>76</v>
      </c>
      <c r="AY141" s="277" t="s">
        <v>159</v>
      </c>
    </row>
    <row r="142" s="13" customFormat="1">
      <c r="A142" s="13"/>
      <c r="B142" s="231"/>
      <c r="C142" s="232"/>
      <c r="D142" s="233" t="s">
        <v>198</v>
      </c>
      <c r="E142" s="234" t="s">
        <v>1</v>
      </c>
      <c r="F142" s="235" t="s">
        <v>1570</v>
      </c>
      <c r="G142" s="232"/>
      <c r="H142" s="236">
        <v>6</v>
      </c>
      <c r="I142" s="237"/>
      <c r="J142" s="232"/>
      <c r="K142" s="232"/>
      <c r="L142" s="238"/>
      <c r="M142" s="239"/>
      <c r="N142" s="240"/>
      <c r="O142" s="240"/>
      <c r="P142" s="240"/>
      <c r="Q142" s="240"/>
      <c r="R142" s="240"/>
      <c r="S142" s="240"/>
      <c r="T142" s="241"/>
      <c r="U142" s="13"/>
      <c r="V142" s="13"/>
      <c r="W142" s="13"/>
      <c r="X142" s="13"/>
      <c r="Y142" s="13"/>
      <c r="Z142" s="13"/>
      <c r="AA142" s="13"/>
      <c r="AB142" s="13"/>
      <c r="AC142" s="13"/>
      <c r="AD142" s="13"/>
      <c r="AE142" s="13"/>
      <c r="AT142" s="242" t="s">
        <v>198</v>
      </c>
      <c r="AU142" s="242" t="s">
        <v>86</v>
      </c>
      <c r="AV142" s="13" t="s">
        <v>86</v>
      </c>
      <c r="AW142" s="13" t="s">
        <v>32</v>
      </c>
      <c r="AX142" s="13" t="s">
        <v>76</v>
      </c>
      <c r="AY142" s="242" t="s">
        <v>159</v>
      </c>
    </row>
    <row r="143" s="15" customFormat="1">
      <c r="A143" s="15"/>
      <c r="B143" s="268"/>
      <c r="C143" s="269"/>
      <c r="D143" s="233" t="s">
        <v>198</v>
      </c>
      <c r="E143" s="270" t="s">
        <v>1</v>
      </c>
      <c r="F143" s="271" t="s">
        <v>1571</v>
      </c>
      <c r="G143" s="269"/>
      <c r="H143" s="270" t="s">
        <v>1</v>
      </c>
      <c r="I143" s="272"/>
      <c r="J143" s="269"/>
      <c r="K143" s="269"/>
      <c r="L143" s="273"/>
      <c r="M143" s="274"/>
      <c r="N143" s="275"/>
      <c r="O143" s="275"/>
      <c r="P143" s="275"/>
      <c r="Q143" s="275"/>
      <c r="R143" s="275"/>
      <c r="S143" s="275"/>
      <c r="T143" s="276"/>
      <c r="U143" s="15"/>
      <c r="V143" s="15"/>
      <c r="W143" s="15"/>
      <c r="X143" s="15"/>
      <c r="Y143" s="15"/>
      <c r="Z143" s="15"/>
      <c r="AA143" s="15"/>
      <c r="AB143" s="15"/>
      <c r="AC143" s="15"/>
      <c r="AD143" s="15"/>
      <c r="AE143" s="15"/>
      <c r="AT143" s="277" t="s">
        <v>198</v>
      </c>
      <c r="AU143" s="277" t="s">
        <v>86</v>
      </c>
      <c r="AV143" s="15" t="s">
        <v>84</v>
      </c>
      <c r="AW143" s="15" t="s">
        <v>32</v>
      </c>
      <c r="AX143" s="15" t="s">
        <v>76</v>
      </c>
      <c r="AY143" s="277" t="s">
        <v>159</v>
      </c>
    </row>
    <row r="144" s="13" customFormat="1">
      <c r="A144" s="13"/>
      <c r="B144" s="231"/>
      <c r="C144" s="232"/>
      <c r="D144" s="233" t="s">
        <v>198</v>
      </c>
      <c r="E144" s="234" t="s">
        <v>1</v>
      </c>
      <c r="F144" s="235" t="s">
        <v>1572</v>
      </c>
      <c r="G144" s="232"/>
      <c r="H144" s="236">
        <v>43</v>
      </c>
      <c r="I144" s="237"/>
      <c r="J144" s="232"/>
      <c r="K144" s="232"/>
      <c r="L144" s="238"/>
      <c r="M144" s="239"/>
      <c r="N144" s="240"/>
      <c r="O144" s="240"/>
      <c r="P144" s="240"/>
      <c r="Q144" s="240"/>
      <c r="R144" s="240"/>
      <c r="S144" s="240"/>
      <c r="T144" s="241"/>
      <c r="U144" s="13"/>
      <c r="V144" s="13"/>
      <c r="W144" s="13"/>
      <c r="X144" s="13"/>
      <c r="Y144" s="13"/>
      <c r="Z144" s="13"/>
      <c r="AA144" s="13"/>
      <c r="AB144" s="13"/>
      <c r="AC144" s="13"/>
      <c r="AD144" s="13"/>
      <c r="AE144" s="13"/>
      <c r="AT144" s="242" t="s">
        <v>198</v>
      </c>
      <c r="AU144" s="242" t="s">
        <v>86</v>
      </c>
      <c r="AV144" s="13" t="s">
        <v>86</v>
      </c>
      <c r="AW144" s="13" t="s">
        <v>32</v>
      </c>
      <c r="AX144" s="13" t="s">
        <v>76</v>
      </c>
      <c r="AY144" s="242" t="s">
        <v>159</v>
      </c>
    </row>
    <row r="145" s="14" customFormat="1">
      <c r="A145" s="14"/>
      <c r="B145" s="243"/>
      <c r="C145" s="244"/>
      <c r="D145" s="233" t="s">
        <v>198</v>
      </c>
      <c r="E145" s="245" t="s">
        <v>1</v>
      </c>
      <c r="F145" s="246" t="s">
        <v>201</v>
      </c>
      <c r="G145" s="244"/>
      <c r="H145" s="247">
        <v>69</v>
      </c>
      <c r="I145" s="248"/>
      <c r="J145" s="244"/>
      <c r="K145" s="244"/>
      <c r="L145" s="249"/>
      <c r="M145" s="250"/>
      <c r="N145" s="251"/>
      <c r="O145" s="251"/>
      <c r="P145" s="251"/>
      <c r="Q145" s="251"/>
      <c r="R145" s="251"/>
      <c r="S145" s="251"/>
      <c r="T145" s="252"/>
      <c r="U145" s="14"/>
      <c r="V145" s="14"/>
      <c r="W145" s="14"/>
      <c r="X145" s="14"/>
      <c r="Y145" s="14"/>
      <c r="Z145" s="14"/>
      <c r="AA145" s="14"/>
      <c r="AB145" s="14"/>
      <c r="AC145" s="14"/>
      <c r="AD145" s="14"/>
      <c r="AE145" s="14"/>
      <c r="AT145" s="253" t="s">
        <v>198</v>
      </c>
      <c r="AU145" s="253" t="s">
        <v>86</v>
      </c>
      <c r="AV145" s="14" t="s">
        <v>166</v>
      </c>
      <c r="AW145" s="14" t="s">
        <v>32</v>
      </c>
      <c r="AX145" s="14" t="s">
        <v>84</v>
      </c>
      <c r="AY145" s="253" t="s">
        <v>159</v>
      </c>
    </row>
    <row r="146" s="2" customFormat="1" ht="16.5" customHeight="1">
      <c r="A146" s="38"/>
      <c r="B146" s="39"/>
      <c r="C146" s="218" t="s">
        <v>202</v>
      </c>
      <c r="D146" s="218" t="s">
        <v>161</v>
      </c>
      <c r="E146" s="219" t="s">
        <v>906</v>
      </c>
      <c r="F146" s="220" t="s">
        <v>1573</v>
      </c>
      <c r="G146" s="221" t="s">
        <v>250</v>
      </c>
      <c r="H146" s="222">
        <v>69</v>
      </c>
      <c r="I146" s="223"/>
      <c r="J146" s="224">
        <f>ROUND(I146*H146,2)</f>
        <v>0</v>
      </c>
      <c r="K146" s="220" t="s">
        <v>1</v>
      </c>
      <c r="L146" s="44"/>
      <c r="M146" s="225" t="s">
        <v>1</v>
      </c>
      <c r="N146" s="226" t="s">
        <v>41</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234</v>
      </c>
      <c r="AT146" s="229" t="s">
        <v>161</v>
      </c>
      <c r="AU146" s="229" t="s">
        <v>86</v>
      </c>
      <c r="AY146" s="17" t="s">
        <v>159</v>
      </c>
      <c r="BE146" s="230">
        <f>IF(N146="základní",J146,0)</f>
        <v>0</v>
      </c>
      <c r="BF146" s="230">
        <f>IF(N146="snížená",J146,0)</f>
        <v>0</v>
      </c>
      <c r="BG146" s="230">
        <f>IF(N146="zákl. přenesená",J146,0)</f>
        <v>0</v>
      </c>
      <c r="BH146" s="230">
        <f>IF(N146="sníž. přenesená",J146,0)</f>
        <v>0</v>
      </c>
      <c r="BI146" s="230">
        <f>IF(N146="nulová",J146,0)</f>
        <v>0</v>
      </c>
      <c r="BJ146" s="17" t="s">
        <v>84</v>
      </c>
      <c r="BK146" s="230">
        <f>ROUND(I146*H146,2)</f>
        <v>0</v>
      </c>
      <c r="BL146" s="17" t="s">
        <v>234</v>
      </c>
      <c r="BM146" s="229" t="s">
        <v>1574</v>
      </c>
    </row>
    <row r="147" s="15" customFormat="1">
      <c r="A147" s="15"/>
      <c r="B147" s="268"/>
      <c r="C147" s="269"/>
      <c r="D147" s="233" t="s">
        <v>198</v>
      </c>
      <c r="E147" s="270" t="s">
        <v>1</v>
      </c>
      <c r="F147" s="271" t="s">
        <v>1567</v>
      </c>
      <c r="G147" s="269"/>
      <c r="H147" s="270" t="s">
        <v>1</v>
      </c>
      <c r="I147" s="272"/>
      <c r="J147" s="269"/>
      <c r="K147" s="269"/>
      <c r="L147" s="273"/>
      <c r="M147" s="274"/>
      <c r="N147" s="275"/>
      <c r="O147" s="275"/>
      <c r="P147" s="275"/>
      <c r="Q147" s="275"/>
      <c r="R147" s="275"/>
      <c r="S147" s="275"/>
      <c r="T147" s="276"/>
      <c r="U147" s="15"/>
      <c r="V147" s="15"/>
      <c r="W147" s="15"/>
      <c r="X147" s="15"/>
      <c r="Y147" s="15"/>
      <c r="Z147" s="15"/>
      <c r="AA147" s="15"/>
      <c r="AB147" s="15"/>
      <c r="AC147" s="15"/>
      <c r="AD147" s="15"/>
      <c r="AE147" s="15"/>
      <c r="AT147" s="277" t="s">
        <v>198</v>
      </c>
      <c r="AU147" s="277" t="s">
        <v>86</v>
      </c>
      <c r="AV147" s="15" t="s">
        <v>84</v>
      </c>
      <c r="AW147" s="15" t="s">
        <v>32</v>
      </c>
      <c r="AX147" s="15" t="s">
        <v>76</v>
      </c>
      <c r="AY147" s="277" t="s">
        <v>159</v>
      </c>
    </row>
    <row r="148" s="13" customFormat="1">
      <c r="A148" s="13"/>
      <c r="B148" s="231"/>
      <c r="C148" s="232"/>
      <c r="D148" s="233" t="s">
        <v>198</v>
      </c>
      <c r="E148" s="234" t="s">
        <v>1</v>
      </c>
      <c r="F148" s="235" t="s">
        <v>1568</v>
      </c>
      <c r="G148" s="232"/>
      <c r="H148" s="236">
        <v>20</v>
      </c>
      <c r="I148" s="237"/>
      <c r="J148" s="232"/>
      <c r="K148" s="232"/>
      <c r="L148" s="238"/>
      <c r="M148" s="239"/>
      <c r="N148" s="240"/>
      <c r="O148" s="240"/>
      <c r="P148" s="240"/>
      <c r="Q148" s="240"/>
      <c r="R148" s="240"/>
      <c r="S148" s="240"/>
      <c r="T148" s="241"/>
      <c r="U148" s="13"/>
      <c r="V148" s="13"/>
      <c r="W148" s="13"/>
      <c r="X148" s="13"/>
      <c r="Y148" s="13"/>
      <c r="Z148" s="13"/>
      <c r="AA148" s="13"/>
      <c r="AB148" s="13"/>
      <c r="AC148" s="13"/>
      <c r="AD148" s="13"/>
      <c r="AE148" s="13"/>
      <c r="AT148" s="242" t="s">
        <v>198</v>
      </c>
      <c r="AU148" s="242" t="s">
        <v>86</v>
      </c>
      <c r="AV148" s="13" t="s">
        <v>86</v>
      </c>
      <c r="AW148" s="13" t="s">
        <v>32</v>
      </c>
      <c r="AX148" s="13" t="s">
        <v>76</v>
      </c>
      <c r="AY148" s="242" t="s">
        <v>159</v>
      </c>
    </row>
    <row r="149" s="15" customFormat="1">
      <c r="A149" s="15"/>
      <c r="B149" s="268"/>
      <c r="C149" s="269"/>
      <c r="D149" s="233" t="s">
        <v>198</v>
      </c>
      <c r="E149" s="270" t="s">
        <v>1</v>
      </c>
      <c r="F149" s="271" t="s">
        <v>1569</v>
      </c>
      <c r="G149" s="269"/>
      <c r="H149" s="270" t="s">
        <v>1</v>
      </c>
      <c r="I149" s="272"/>
      <c r="J149" s="269"/>
      <c r="K149" s="269"/>
      <c r="L149" s="273"/>
      <c r="M149" s="274"/>
      <c r="N149" s="275"/>
      <c r="O149" s="275"/>
      <c r="P149" s="275"/>
      <c r="Q149" s="275"/>
      <c r="R149" s="275"/>
      <c r="S149" s="275"/>
      <c r="T149" s="276"/>
      <c r="U149" s="15"/>
      <c r="V149" s="15"/>
      <c r="W149" s="15"/>
      <c r="X149" s="15"/>
      <c r="Y149" s="15"/>
      <c r="Z149" s="15"/>
      <c r="AA149" s="15"/>
      <c r="AB149" s="15"/>
      <c r="AC149" s="15"/>
      <c r="AD149" s="15"/>
      <c r="AE149" s="15"/>
      <c r="AT149" s="277" t="s">
        <v>198</v>
      </c>
      <c r="AU149" s="277" t="s">
        <v>86</v>
      </c>
      <c r="AV149" s="15" t="s">
        <v>84</v>
      </c>
      <c r="AW149" s="15" t="s">
        <v>32</v>
      </c>
      <c r="AX149" s="15" t="s">
        <v>76</v>
      </c>
      <c r="AY149" s="277" t="s">
        <v>159</v>
      </c>
    </row>
    <row r="150" s="13" customFormat="1">
      <c r="A150" s="13"/>
      <c r="B150" s="231"/>
      <c r="C150" s="232"/>
      <c r="D150" s="233" t="s">
        <v>198</v>
      </c>
      <c r="E150" s="234" t="s">
        <v>1</v>
      </c>
      <c r="F150" s="235" t="s">
        <v>1570</v>
      </c>
      <c r="G150" s="232"/>
      <c r="H150" s="236">
        <v>6</v>
      </c>
      <c r="I150" s="237"/>
      <c r="J150" s="232"/>
      <c r="K150" s="232"/>
      <c r="L150" s="238"/>
      <c r="M150" s="239"/>
      <c r="N150" s="240"/>
      <c r="O150" s="240"/>
      <c r="P150" s="240"/>
      <c r="Q150" s="240"/>
      <c r="R150" s="240"/>
      <c r="S150" s="240"/>
      <c r="T150" s="241"/>
      <c r="U150" s="13"/>
      <c r="V150" s="13"/>
      <c r="W150" s="13"/>
      <c r="X150" s="13"/>
      <c r="Y150" s="13"/>
      <c r="Z150" s="13"/>
      <c r="AA150" s="13"/>
      <c r="AB150" s="13"/>
      <c r="AC150" s="13"/>
      <c r="AD150" s="13"/>
      <c r="AE150" s="13"/>
      <c r="AT150" s="242" t="s">
        <v>198</v>
      </c>
      <c r="AU150" s="242" t="s">
        <v>86</v>
      </c>
      <c r="AV150" s="13" t="s">
        <v>86</v>
      </c>
      <c r="AW150" s="13" t="s">
        <v>32</v>
      </c>
      <c r="AX150" s="13" t="s">
        <v>76</v>
      </c>
      <c r="AY150" s="242" t="s">
        <v>159</v>
      </c>
    </row>
    <row r="151" s="15" customFormat="1">
      <c r="A151" s="15"/>
      <c r="B151" s="268"/>
      <c r="C151" s="269"/>
      <c r="D151" s="233" t="s">
        <v>198</v>
      </c>
      <c r="E151" s="270" t="s">
        <v>1</v>
      </c>
      <c r="F151" s="271" t="s">
        <v>1571</v>
      </c>
      <c r="G151" s="269"/>
      <c r="H151" s="270" t="s">
        <v>1</v>
      </c>
      <c r="I151" s="272"/>
      <c r="J151" s="269"/>
      <c r="K151" s="269"/>
      <c r="L151" s="273"/>
      <c r="M151" s="274"/>
      <c r="N151" s="275"/>
      <c r="O151" s="275"/>
      <c r="P151" s="275"/>
      <c r="Q151" s="275"/>
      <c r="R151" s="275"/>
      <c r="S151" s="275"/>
      <c r="T151" s="276"/>
      <c r="U151" s="15"/>
      <c r="V151" s="15"/>
      <c r="W151" s="15"/>
      <c r="X151" s="15"/>
      <c r="Y151" s="15"/>
      <c r="Z151" s="15"/>
      <c r="AA151" s="15"/>
      <c r="AB151" s="15"/>
      <c r="AC151" s="15"/>
      <c r="AD151" s="15"/>
      <c r="AE151" s="15"/>
      <c r="AT151" s="277" t="s">
        <v>198</v>
      </c>
      <c r="AU151" s="277" t="s">
        <v>86</v>
      </c>
      <c r="AV151" s="15" t="s">
        <v>84</v>
      </c>
      <c r="AW151" s="15" t="s">
        <v>32</v>
      </c>
      <c r="AX151" s="15" t="s">
        <v>76</v>
      </c>
      <c r="AY151" s="277" t="s">
        <v>159</v>
      </c>
    </row>
    <row r="152" s="13" customFormat="1">
      <c r="A152" s="13"/>
      <c r="B152" s="231"/>
      <c r="C152" s="232"/>
      <c r="D152" s="233" t="s">
        <v>198</v>
      </c>
      <c r="E152" s="234" t="s">
        <v>1</v>
      </c>
      <c r="F152" s="235" t="s">
        <v>1572</v>
      </c>
      <c r="G152" s="232"/>
      <c r="H152" s="236">
        <v>43</v>
      </c>
      <c r="I152" s="237"/>
      <c r="J152" s="232"/>
      <c r="K152" s="232"/>
      <c r="L152" s="238"/>
      <c r="M152" s="239"/>
      <c r="N152" s="240"/>
      <c r="O152" s="240"/>
      <c r="P152" s="240"/>
      <c r="Q152" s="240"/>
      <c r="R152" s="240"/>
      <c r="S152" s="240"/>
      <c r="T152" s="241"/>
      <c r="U152" s="13"/>
      <c r="V152" s="13"/>
      <c r="W152" s="13"/>
      <c r="X152" s="13"/>
      <c r="Y152" s="13"/>
      <c r="Z152" s="13"/>
      <c r="AA152" s="13"/>
      <c r="AB152" s="13"/>
      <c r="AC152" s="13"/>
      <c r="AD152" s="13"/>
      <c r="AE152" s="13"/>
      <c r="AT152" s="242" t="s">
        <v>198</v>
      </c>
      <c r="AU152" s="242" t="s">
        <v>86</v>
      </c>
      <c r="AV152" s="13" t="s">
        <v>86</v>
      </c>
      <c r="AW152" s="13" t="s">
        <v>32</v>
      </c>
      <c r="AX152" s="13" t="s">
        <v>76</v>
      </c>
      <c r="AY152" s="242" t="s">
        <v>159</v>
      </c>
    </row>
    <row r="153" s="14" customFormat="1">
      <c r="A153" s="14"/>
      <c r="B153" s="243"/>
      <c r="C153" s="244"/>
      <c r="D153" s="233" t="s">
        <v>198</v>
      </c>
      <c r="E153" s="245" t="s">
        <v>1</v>
      </c>
      <c r="F153" s="246" t="s">
        <v>201</v>
      </c>
      <c r="G153" s="244"/>
      <c r="H153" s="247">
        <v>69</v>
      </c>
      <c r="I153" s="248"/>
      <c r="J153" s="244"/>
      <c r="K153" s="244"/>
      <c r="L153" s="249"/>
      <c r="M153" s="250"/>
      <c r="N153" s="251"/>
      <c r="O153" s="251"/>
      <c r="P153" s="251"/>
      <c r="Q153" s="251"/>
      <c r="R153" s="251"/>
      <c r="S153" s="251"/>
      <c r="T153" s="252"/>
      <c r="U153" s="14"/>
      <c r="V153" s="14"/>
      <c r="W153" s="14"/>
      <c r="X153" s="14"/>
      <c r="Y153" s="14"/>
      <c r="Z153" s="14"/>
      <c r="AA153" s="14"/>
      <c r="AB153" s="14"/>
      <c r="AC153" s="14"/>
      <c r="AD153" s="14"/>
      <c r="AE153" s="14"/>
      <c r="AT153" s="253" t="s">
        <v>198</v>
      </c>
      <c r="AU153" s="253" t="s">
        <v>86</v>
      </c>
      <c r="AV153" s="14" t="s">
        <v>166</v>
      </c>
      <c r="AW153" s="14" t="s">
        <v>32</v>
      </c>
      <c r="AX153" s="14" t="s">
        <v>84</v>
      </c>
      <c r="AY153" s="253" t="s">
        <v>159</v>
      </c>
    </row>
    <row r="154" s="2" customFormat="1" ht="21.75" customHeight="1">
      <c r="A154" s="38"/>
      <c r="B154" s="39"/>
      <c r="C154" s="218" t="s">
        <v>111</v>
      </c>
      <c r="D154" s="218" t="s">
        <v>161</v>
      </c>
      <c r="E154" s="219" t="s">
        <v>908</v>
      </c>
      <c r="F154" s="220" t="s">
        <v>1575</v>
      </c>
      <c r="G154" s="221" t="s">
        <v>250</v>
      </c>
      <c r="H154" s="222">
        <v>49</v>
      </c>
      <c r="I154" s="223"/>
      <c r="J154" s="224">
        <f>ROUND(I154*H154,2)</f>
        <v>0</v>
      </c>
      <c r="K154" s="220" t="s">
        <v>1</v>
      </c>
      <c r="L154" s="44"/>
      <c r="M154" s="225" t="s">
        <v>1</v>
      </c>
      <c r="N154" s="226"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234</v>
      </c>
      <c r="AT154" s="229" t="s">
        <v>161</v>
      </c>
      <c r="AU154" s="229" t="s">
        <v>86</v>
      </c>
      <c r="AY154" s="17" t="s">
        <v>159</v>
      </c>
      <c r="BE154" s="230">
        <f>IF(N154="základní",J154,0)</f>
        <v>0</v>
      </c>
      <c r="BF154" s="230">
        <f>IF(N154="snížená",J154,0)</f>
        <v>0</v>
      </c>
      <c r="BG154" s="230">
        <f>IF(N154="zákl. přenesená",J154,0)</f>
        <v>0</v>
      </c>
      <c r="BH154" s="230">
        <f>IF(N154="sníž. přenesená",J154,0)</f>
        <v>0</v>
      </c>
      <c r="BI154" s="230">
        <f>IF(N154="nulová",J154,0)</f>
        <v>0</v>
      </c>
      <c r="BJ154" s="17" t="s">
        <v>84</v>
      </c>
      <c r="BK154" s="230">
        <f>ROUND(I154*H154,2)</f>
        <v>0</v>
      </c>
      <c r="BL154" s="17" t="s">
        <v>234</v>
      </c>
      <c r="BM154" s="229" t="s">
        <v>1576</v>
      </c>
    </row>
    <row r="155" s="15" customFormat="1">
      <c r="A155" s="15"/>
      <c r="B155" s="268"/>
      <c r="C155" s="269"/>
      <c r="D155" s="233" t="s">
        <v>198</v>
      </c>
      <c r="E155" s="270" t="s">
        <v>1</v>
      </c>
      <c r="F155" s="271" t="s">
        <v>1569</v>
      </c>
      <c r="G155" s="269"/>
      <c r="H155" s="270" t="s">
        <v>1</v>
      </c>
      <c r="I155" s="272"/>
      <c r="J155" s="269"/>
      <c r="K155" s="269"/>
      <c r="L155" s="273"/>
      <c r="M155" s="274"/>
      <c r="N155" s="275"/>
      <c r="O155" s="275"/>
      <c r="P155" s="275"/>
      <c r="Q155" s="275"/>
      <c r="R155" s="275"/>
      <c r="S155" s="275"/>
      <c r="T155" s="276"/>
      <c r="U155" s="15"/>
      <c r="V155" s="15"/>
      <c r="W155" s="15"/>
      <c r="X155" s="15"/>
      <c r="Y155" s="15"/>
      <c r="Z155" s="15"/>
      <c r="AA155" s="15"/>
      <c r="AB155" s="15"/>
      <c r="AC155" s="15"/>
      <c r="AD155" s="15"/>
      <c r="AE155" s="15"/>
      <c r="AT155" s="277" t="s">
        <v>198</v>
      </c>
      <c r="AU155" s="277" t="s">
        <v>86</v>
      </c>
      <c r="AV155" s="15" t="s">
        <v>84</v>
      </c>
      <c r="AW155" s="15" t="s">
        <v>32</v>
      </c>
      <c r="AX155" s="15" t="s">
        <v>76</v>
      </c>
      <c r="AY155" s="277" t="s">
        <v>159</v>
      </c>
    </row>
    <row r="156" s="13" customFormat="1">
      <c r="A156" s="13"/>
      <c r="B156" s="231"/>
      <c r="C156" s="232"/>
      <c r="D156" s="233" t="s">
        <v>198</v>
      </c>
      <c r="E156" s="234" t="s">
        <v>1</v>
      </c>
      <c r="F156" s="235" t="s">
        <v>1570</v>
      </c>
      <c r="G156" s="232"/>
      <c r="H156" s="236">
        <v>6</v>
      </c>
      <c r="I156" s="237"/>
      <c r="J156" s="232"/>
      <c r="K156" s="232"/>
      <c r="L156" s="238"/>
      <c r="M156" s="239"/>
      <c r="N156" s="240"/>
      <c r="O156" s="240"/>
      <c r="P156" s="240"/>
      <c r="Q156" s="240"/>
      <c r="R156" s="240"/>
      <c r="S156" s="240"/>
      <c r="T156" s="241"/>
      <c r="U156" s="13"/>
      <c r="V156" s="13"/>
      <c r="W156" s="13"/>
      <c r="X156" s="13"/>
      <c r="Y156" s="13"/>
      <c r="Z156" s="13"/>
      <c r="AA156" s="13"/>
      <c r="AB156" s="13"/>
      <c r="AC156" s="13"/>
      <c r="AD156" s="13"/>
      <c r="AE156" s="13"/>
      <c r="AT156" s="242" t="s">
        <v>198</v>
      </c>
      <c r="AU156" s="242" t="s">
        <v>86</v>
      </c>
      <c r="AV156" s="13" t="s">
        <v>86</v>
      </c>
      <c r="AW156" s="13" t="s">
        <v>32</v>
      </c>
      <c r="AX156" s="13" t="s">
        <v>76</v>
      </c>
      <c r="AY156" s="242" t="s">
        <v>159</v>
      </c>
    </row>
    <row r="157" s="15" customFormat="1">
      <c r="A157" s="15"/>
      <c r="B157" s="268"/>
      <c r="C157" s="269"/>
      <c r="D157" s="233" t="s">
        <v>198</v>
      </c>
      <c r="E157" s="270" t="s">
        <v>1</v>
      </c>
      <c r="F157" s="271" t="s">
        <v>1571</v>
      </c>
      <c r="G157" s="269"/>
      <c r="H157" s="270" t="s">
        <v>1</v>
      </c>
      <c r="I157" s="272"/>
      <c r="J157" s="269"/>
      <c r="K157" s="269"/>
      <c r="L157" s="273"/>
      <c r="M157" s="274"/>
      <c r="N157" s="275"/>
      <c r="O157" s="275"/>
      <c r="P157" s="275"/>
      <c r="Q157" s="275"/>
      <c r="R157" s="275"/>
      <c r="S157" s="275"/>
      <c r="T157" s="276"/>
      <c r="U157" s="15"/>
      <c r="V157" s="15"/>
      <c r="W157" s="15"/>
      <c r="X157" s="15"/>
      <c r="Y157" s="15"/>
      <c r="Z157" s="15"/>
      <c r="AA157" s="15"/>
      <c r="AB157" s="15"/>
      <c r="AC157" s="15"/>
      <c r="AD157" s="15"/>
      <c r="AE157" s="15"/>
      <c r="AT157" s="277" t="s">
        <v>198</v>
      </c>
      <c r="AU157" s="277" t="s">
        <v>86</v>
      </c>
      <c r="AV157" s="15" t="s">
        <v>84</v>
      </c>
      <c r="AW157" s="15" t="s">
        <v>32</v>
      </c>
      <c r="AX157" s="15" t="s">
        <v>76</v>
      </c>
      <c r="AY157" s="277" t="s">
        <v>159</v>
      </c>
    </row>
    <row r="158" s="13" customFormat="1">
      <c r="A158" s="13"/>
      <c r="B158" s="231"/>
      <c r="C158" s="232"/>
      <c r="D158" s="233" t="s">
        <v>198</v>
      </c>
      <c r="E158" s="234" t="s">
        <v>1</v>
      </c>
      <c r="F158" s="235" t="s">
        <v>1572</v>
      </c>
      <c r="G158" s="232"/>
      <c r="H158" s="236">
        <v>43</v>
      </c>
      <c r="I158" s="237"/>
      <c r="J158" s="232"/>
      <c r="K158" s="232"/>
      <c r="L158" s="238"/>
      <c r="M158" s="239"/>
      <c r="N158" s="240"/>
      <c r="O158" s="240"/>
      <c r="P158" s="240"/>
      <c r="Q158" s="240"/>
      <c r="R158" s="240"/>
      <c r="S158" s="240"/>
      <c r="T158" s="241"/>
      <c r="U158" s="13"/>
      <c r="V158" s="13"/>
      <c r="W158" s="13"/>
      <c r="X158" s="13"/>
      <c r="Y158" s="13"/>
      <c r="Z158" s="13"/>
      <c r="AA158" s="13"/>
      <c r="AB158" s="13"/>
      <c r="AC158" s="13"/>
      <c r="AD158" s="13"/>
      <c r="AE158" s="13"/>
      <c r="AT158" s="242" t="s">
        <v>198</v>
      </c>
      <c r="AU158" s="242" t="s">
        <v>86</v>
      </c>
      <c r="AV158" s="13" t="s">
        <v>86</v>
      </c>
      <c r="AW158" s="13" t="s">
        <v>32</v>
      </c>
      <c r="AX158" s="13" t="s">
        <v>76</v>
      </c>
      <c r="AY158" s="242" t="s">
        <v>159</v>
      </c>
    </row>
    <row r="159" s="14" customFormat="1">
      <c r="A159" s="14"/>
      <c r="B159" s="243"/>
      <c r="C159" s="244"/>
      <c r="D159" s="233" t="s">
        <v>198</v>
      </c>
      <c r="E159" s="245" t="s">
        <v>1</v>
      </c>
      <c r="F159" s="246" t="s">
        <v>201</v>
      </c>
      <c r="G159" s="244"/>
      <c r="H159" s="247">
        <v>49</v>
      </c>
      <c r="I159" s="248"/>
      <c r="J159" s="244"/>
      <c r="K159" s="244"/>
      <c r="L159" s="249"/>
      <c r="M159" s="250"/>
      <c r="N159" s="251"/>
      <c r="O159" s="251"/>
      <c r="P159" s="251"/>
      <c r="Q159" s="251"/>
      <c r="R159" s="251"/>
      <c r="S159" s="251"/>
      <c r="T159" s="252"/>
      <c r="U159" s="14"/>
      <c r="V159" s="14"/>
      <c r="W159" s="14"/>
      <c r="X159" s="14"/>
      <c r="Y159" s="14"/>
      <c r="Z159" s="14"/>
      <c r="AA159" s="14"/>
      <c r="AB159" s="14"/>
      <c r="AC159" s="14"/>
      <c r="AD159" s="14"/>
      <c r="AE159" s="14"/>
      <c r="AT159" s="253" t="s">
        <v>198</v>
      </c>
      <c r="AU159" s="253" t="s">
        <v>86</v>
      </c>
      <c r="AV159" s="14" t="s">
        <v>166</v>
      </c>
      <c r="AW159" s="14" t="s">
        <v>32</v>
      </c>
      <c r="AX159" s="14" t="s">
        <v>84</v>
      </c>
      <c r="AY159" s="253" t="s">
        <v>159</v>
      </c>
    </row>
    <row r="160" s="2" customFormat="1" ht="16.5" customHeight="1">
      <c r="A160" s="38"/>
      <c r="B160" s="39"/>
      <c r="C160" s="218" t="s">
        <v>212</v>
      </c>
      <c r="D160" s="218" t="s">
        <v>161</v>
      </c>
      <c r="E160" s="219" t="s">
        <v>911</v>
      </c>
      <c r="F160" s="220" t="s">
        <v>1577</v>
      </c>
      <c r="G160" s="221" t="s">
        <v>250</v>
      </c>
      <c r="H160" s="222">
        <v>62</v>
      </c>
      <c r="I160" s="223"/>
      <c r="J160" s="224">
        <f>ROUND(I160*H160,2)</f>
        <v>0</v>
      </c>
      <c r="K160" s="220" t="s">
        <v>1</v>
      </c>
      <c r="L160" s="44"/>
      <c r="M160" s="225" t="s">
        <v>1</v>
      </c>
      <c r="N160" s="226" t="s">
        <v>41</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234</v>
      </c>
      <c r="AT160" s="229" t="s">
        <v>161</v>
      </c>
      <c r="AU160" s="229" t="s">
        <v>86</v>
      </c>
      <c r="AY160" s="17" t="s">
        <v>159</v>
      </c>
      <c r="BE160" s="230">
        <f>IF(N160="základní",J160,0)</f>
        <v>0</v>
      </c>
      <c r="BF160" s="230">
        <f>IF(N160="snížená",J160,0)</f>
        <v>0</v>
      </c>
      <c r="BG160" s="230">
        <f>IF(N160="zákl. přenesená",J160,0)</f>
        <v>0</v>
      </c>
      <c r="BH160" s="230">
        <f>IF(N160="sníž. přenesená",J160,0)</f>
        <v>0</v>
      </c>
      <c r="BI160" s="230">
        <f>IF(N160="nulová",J160,0)</f>
        <v>0</v>
      </c>
      <c r="BJ160" s="17" t="s">
        <v>84</v>
      </c>
      <c r="BK160" s="230">
        <f>ROUND(I160*H160,2)</f>
        <v>0</v>
      </c>
      <c r="BL160" s="17" t="s">
        <v>234</v>
      </c>
      <c r="BM160" s="229" t="s">
        <v>1578</v>
      </c>
    </row>
    <row r="161" s="2" customFormat="1">
      <c r="A161" s="38"/>
      <c r="B161" s="39"/>
      <c r="C161" s="40"/>
      <c r="D161" s="233" t="s">
        <v>219</v>
      </c>
      <c r="E161" s="40"/>
      <c r="F161" s="254" t="s">
        <v>1566</v>
      </c>
      <c r="G161" s="40"/>
      <c r="H161" s="40"/>
      <c r="I161" s="255"/>
      <c r="J161" s="40"/>
      <c r="K161" s="40"/>
      <c r="L161" s="44"/>
      <c r="M161" s="256"/>
      <c r="N161" s="257"/>
      <c r="O161" s="91"/>
      <c r="P161" s="91"/>
      <c r="Q161" s="91"/>
      <c r="R161" s="91"/>
      <c r="S161" s="91"/>
      <c r="T161" s="92"/>
      <c r="U161" s="38"/>
      <c r="V161" s="38"/>
      <c r="W161" s="38"/>
      <c r="X161" s="38"/>
      <c r="Y161" s="38"/>
      <c r="Z161" s="38"/>
      <c r="AA161" s="38"/>
      <c r="AB161" s="38"/>
      <c r="AC161" s="38"/>
      <c r="AD161" s="38"/>
      <c r="AE161" s="38"/>
      <c r="AT161" s="17" t="s">
        <v>219</v>
      </c>
      <c r="AU161" s="17" t="s">
        <v>86</v>
      </c>
    </row>
    <row r="162" s="15" customFormat="1">
      <c r="A162" s="15"/>
      <c r="B162" s="268"/>
      <c r="C162" s="269"/>
      <c r="D162" s="233" t="s">
        <v>198</v>
      </c>
      <c r="E162" s="270" t="s">
        <v>1</v>
      </c>
      <c r="F162" s="271" t="s">
        <v>1567</v>
      </c>
      <c r="G162" s="269"/>
      <c r="H162" s="270" t="s">
        <v>1</v>
      </c>
      <c r="I162" s="272"/>
      <c r="J162" s="269"/>
      <c r="K162" s="269"/>
      <c r="L162" s="273"/>
      <c r="M162" s="274"/>
      <c r="N162" s="275"/>
      <c r="O162" s="275"/>
      <c r="P162" s="275"/>
      <c r="Q162" s="275"/>
      <c r="R162" s="275"/>
      <c r="S162" s="275"/>
      <c r="T162" s="276"/>
      <c r="U162" s="15"/>
      <c r="V162" s="15"/>
      <c r="W162" s="15"/>
      <c r="X162" s="15"/>
      <c r="Y162" s="15"/>
      <c r="Z162" s="15"/>
      <c r="AA162" s="15"/>
      <c r="AB162" s="15"/>
      <c r="AC162" s="15"/>
      <c r="AD162" s="15"/>
      <c r="AE162" s="15"/>
      <c r="AT162" s="277" t="s">
        <v>198</v>
      </c>
      <c r="AU162" s="277" t="s">
        <v>86</v>
      </c>
      <c r="AV162" s="15" t="s">
        <v>84</v>
      </c>
      <c r="AW162" s="15" t="s">
        <v>32</v>
      </c>
      <c r="AX162" s="15" t="s">
        <v>76</v>
      </c>
      <c r="AY162" s="277" t="s">
        <v>159</v>
      </c>
    </row>
    <row r="163" s="13" customFormat="1">
      <c r="A163" s="13"/>
      <c r="B163" s="231"/>
      <c r="C163" s="232"/>
      <c r="D163" s="233" t="s">
        <v>198</v>
      </c>
      <c r="E163" s="234" t="s">
        <v>1</v>
      </c>
      <c r="F163" s="235" t="s">
        <v>1579</v>
      </c>
      <c r="G163" s="232"/>
      <c r="H163" s="236">
        <v>30</v>
      </c>
      <c r="I163" s="237"/>
      <c r="J163" s="232"/>
      <c r="K163" s="232"/>
      <c r="L163" s="238"/>
      <c r="M163" s="239"/>
      <c r="N163" s="240"/>
      <c r="O163" s="240"/>
      <c r="P163" s="240"/>
      <c r="Q163" s="240"/>
      <c r="R163" s="240"/>
      <c r="S163" s="240"/>
      <c r="T163" s="241"/>
      <c r="U163" s="13"/>
      <c r="V163" s="13"/>
      <c r="W163" s="13"/>
      <c r="X163" s="13"/>
      <c r="Y163" s="13"/>
      <c r="Z163" s="13"/>
      <c r="AA163" s="13"/>
      <c r="AB163" s="13"/>
      <c r="AC163" s="13"/>
      <c r="AD163" s="13"/>
      <c r="AE163" s="13"/>
      <c r="AT163" s="242" t="s">
        <v>198</v>
      </c>
      <c r="AU163" s="242" t="s">
        <v>86</v>
      </c>
      <c r="AV163" s="13" t="s">
        <v>86</v>
      </c>
      <c r="AW163" s="13" t="s">
        <v>32</v>
      </c>
      <c r="AX163" s="13" t="s">
        <v>76</v>
      </c>
      <c r="AY163" s="242" t="s">
        <v>159</v>
      </c>
    </row>
    <row r="164" s="15" customFormat="1">
      <c r="A164" s="15"/>
      <c r="B164" s="268"/>
      <c r="C164" s="269"/>
      <c r="D164" s="233" t="s">
        <v>198</v>
      </c>
      <c r="E164" s="270" t="s">
        <v>1</v>
      </c>
      <c r="F164" s="271" t="s">
        <v>1569</v>
      </c>
      <c r="G164" s="269"/>
      <c r="H164" s="270" t="s">
        <v>1</v>
      </c>
      <c r="I164" s="272"/>
      <c r="J164" s="269"/>
      <c r="K164" s="269"/>
      <c r="L164" s="273"/>
      <c r="M164" s="274"/>
      <c r="N164" s="275"/>
      <c r="O164" s="275"/>
      <c r="P164" s="275"/>
      <c r="Q164" s="275"/>
      <c r="R164" s="275"/>
      <c r="S164" s="275"/>
      <c r="T164" s="276"/>
      <c r="U164" s="15"/>
      <c r="V164" s="15"/>
      <c r="W164" s="15"/>
      <c r="X164" s="15"/>
      <c r="Y164" s="15"/>
      <c r="Z164" s="15"/>
      <c r="AA164" s="15"/>
      <c r="AB164" s="15"/>
      <c r="AC164" s="15"/>
      <c r="AD164" s="15"/>
      <c r="AE164" s="15"/>
      <c r="AT164" s="277" t="s">
        <v>198</v>
      </c>
      <c r="AU164" s="277" t="s">
        <v>86</v>
      </c>
      <c r="AV164" s="15" t="s">
        <v>84</v>
      </c>
      <c r="AW164" s="15" t="s">
        <v>32</v>
      </c>
      <c r="AX164" s="15" t="s">
        <v>76</v>
      </c>
      <c r="AY164" s="277" t="s">
        <v>159</v>
      </c>
    </row>
    <row r="165" s="13" customFormat="1">
      <c r="A165" s="13"/>
      <c r="B165" s="231"/>
      <c r="C165" s="232"/>
      <c r="D165" s="233" t="s">
        <v>198</v>
      </c>
      <c r="E165" s="234" t="s">
        <v>1</v>
      </c>
      <c r="F165" s="235" t="s">
        <v>1580</v>
      </c>
      <c r="G165" s="232"/>
      <c r="H165" s="236">
        <v>3</v>
      </c>
      <c r="I165" s="237"/>
      <c r="J165" s="232"/>
      <c r="K165" s="232"/>
      <c r="L165" s="238"/>
      <c r="M165" s="239"/>
      <c r="N165" s="240"/>
      <c r="O165" s="240"/>
      <c r="P165" s="240"/>
      <c r="Q165" s="240"/>
      <c r="R165" s="240"/>
      <c r="S165" s="240"/>
      <c r="T165" s="241"/>
      <c r="U165" s="13"/>
      <c r="V165" s="13"/>
      <c r="W165" s="13"/>
      <c r="X165" s="13"/>
      <c r="Y165" s="13"/>
      <c r="Z165" s="13"/>
      <c r="AA165" s="13"/>
      <c r="AB165" s="13"/>
      <c r="AC165" s="13"/>
      <c r="AD165" s="13"/>
      <c r="AE165" s="13"/>
      <c r="AT165" s="242" t="s">
        <v>198</v>
      </c>
      <c r="AU165" s="242" t="s">
        <v>86</v>
      </c>
      <c r="AV165" s="13" t="s">
        <v>86</v>
      </c>
      <c r="AW165" s="13" t="s">
        <v>32</v>
      </c>
      <c r="AX165" s="13" t="s">
        <v>76</v>
      </c>
      <c r="AY165" s="242" t="s">
        <v>159</v>
      </c>
    </row>
    <row r="166" s="15" customFormat="1">
      <c r="A166" s="15"/>
      <c r="B166" s="268"/>
      <c r="C166" s="269"/>
      <c r="D166" s="233" t="s">
        <v>198</v>
      </c>
      <c r="E166" s="270" t="s">
        <v>1</v>
      </c>
      <c r="F166" s="271" t="s">
        <v>1571</v>
      </c>
      <c r="G166" s="269"/>
      <c r="H166" s="270" t="s">
        <v>1</v>
      </c>
      <c r="I166" s="272"/>
      <c r="J166" s="269"/>
      <c r="K166" s="269"/>
      <c r="L166" s="273"/>
      <c r="M166" s="274"/>
      <c r="N166" s="275"/>
      <c r="O166" s="275"/>
      <c r="P166" s="275"/>
      <c r="Q166" s="275"/>
      <c r="R166" s="275"/>
      <c r="S166" s="275"/>
      <c r="T166" s="276"/>
      <c r="U166" s="15"/>
      <c r="V166" s="15"/>
      <c r="W166" s="15"/>
      <c r="X166" s="15"/>
      <c r="Y166" s="15"/>
      <c r="Z166" s="15"/>
      <c r="AA166" s="15"/>
      <c r="AB166" s="15"/>
      <c r="AC166" s="15"/>
      <c r="AD166" s="15"/>
      <c r="AE166" s="15"/>
      <c r="AT166" s="277" t="s">
        <v>198</v>
      </c>
      <c r="AU166" s="277" t="s">
        <v>86</v>
      </c>
      <c r="AV166" s="15" t="s">
        <v>84</v>
      </c>
      <c r="AW166" s="15" t="s">
        <v>32</v>
      </c>
      <c r="AX166" s="15" t="s">
        <v>76</v>
      </c>
      <c r="AY166" s="277" t="s">
        <v>159</v>
      </c>
    </row>
    <row r="167" s="13" customFormat="1">
      <c r="A167" s="13"/>
      <c r="B167" s="231"/>
      <c r="C167" s="232"/>
      <c r="D167" s="233" t="s">
        <v>198</v>
      </c>
      <c r="E167" s="234" t="s">
        <v>1</v>
      </c>
      <c r="F167" s="235" t="s">
        <v>1581</v>
      </c>
      <c r="G167" s="232"/>
      <c r="H167" s="236">
        <v>29</v>
      </c>
      <c r="I167" s="237"/>
      <c r="J167" s="232"/>
      <c r="K167" s="232"/>
      <c r="L167" s="238"/>
      <c r="M167" s="239"/>
      <c r="N167" s="240"/>
      <c r="O167" s="240"/>
      <c r="P167" s="240"/>
      <c r="Q167" s="240"/>
      <c r="R167" s="240"/>
      <c r="S167" s="240"/>
      <c r="T167" s="241"/>
      <c r="U167" s="13"/>
      <c r="V167" s="13"/>
      <c r="W167" s="13"/>
      <c r="X167" s="13"/>
      <c r="Y167" s="13"/>
      <c r="Z167" s="13"/>
      <c r="AA167" s="13"/>
      <c r="AB167" s="13"/>
      <c r="AC167" s="13"/>
      <c r="AD167" s="13"/>
      <c r="AE167" s="13"/>
      <c r="AT167" s="242" t="s">
        <v>198</v>
      </c>
      <c r="AU167" s="242" t="s">
        <v>86</v>
      </c>
      <c r="AV167" s="13" t="s">
        <v>86</v>
      </c>
      <c r="AW167" s="13" t="s">
        <v>32</v>
      </c>
      <c r="AX167" s="13" t="s">
        <v>76</v>
      </c>
      <c r="AY167" s="242" t="s">
        <v>159</v>
      </c>
    </row>
    <row r="168" s="14" customFormat="1">
      <c r="A168" s="14"/>
      <c r="B168" s="243"/>
      <c r="C168" s="244"/>
      <c r="D168" s="233" t="s">
        <v>198</v>
      </c>
      <c r="E168" s="245" t="s">
        <v>1</v>
      </c>
      <c r="F168" s="246" t="s">
        <v>201</v>
      </c>
      <c r="G168" s="244"/>
      <c r="H168" s="247">
        <v>62</v>
      </c>
      <c r="I168" s="248"/>
      <c r="J168" s="244"/>
      <c r="K168" s="244"/>
      <c r="L168" s="249"/>
      <c r="M168" s="250"/>
      <c r="N168" s="251"/>
      <c r="O168" s="251"/>
      <c r="P168" s="251"/>
      <c r="Q168" s="251"/>
      <c r="R168" s="251"/>
      <c r="S168" s="251"/>
      <c r="T168" s="252"/>
      <c r="U168" s="14"/>
      <c r="V168" s="14"/>
      <c r="W168" s="14"/>
      <c r="X168" s="14"/>
      <c r="Y168" s="14"/>
      <c r="Z168" s="14"/>
      <c r="AA168" s="14"/>
      <c r="AB168" s="14"/>
      <c r="AC168" s="14"/>
      <c r="AD168" s="14"/>
      <c r="AE168" s="14"/>
      <c r="AT168" s="253" t="s">
        <v>198</v>
      </c>
      <c r="AU168" s="253" t="s">
        <v>86</v>
      </c>
      <c r="AV168" s="14" t="s">
        <v>166</v>
      </c>
      <c r="AW168" s="14" t="s">
        <v>32</v>
      </c>
      <c r="AX168" s="14" t="s">
        <v>84</v>
      </c>
      <c r="AY168" s="253" t="s">
        <v>159</v>
      </c>
    </row>
    <row r="169" s="2" customFormat="1" ht="16.5" customHeight="1">
      <c r="A169" s="38"/>
      <c r="B169" s="39"/>
      <c r="C169" s="218" t="s">
        <v>8</v>
      </c>
      <c r="D169" s="218" t="s">
        <v>161</v>
      </c>
      <c r="E169" s="219" t="s">
        <v>913</v>
      </c>
      <c r="F169" s="220" t="s">
        <v>1582</v>
      </c>
      <c r="G169" s="221" t="s">
        <v>250</v>
      </c>
      <c r="H169" s="222">
        <v>62</v>
      </c>
      <c r="I169" s="223"/>
      <c r="J169" s="224">
        <f>ROUND(I169*H169,2)</f>
        <v>0</v>
      </c>
      <c r="K169" s="220" t="s">
        <v>1</v>
      </c>
      <c r="L169" s="44"/>
      <c r="M169" s="225" t="s">
        <v>1</v>
      </c>
      <c r="N169" s="226" t="s">
        <v>41</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234</v>
      </c>
      <c r="AT169" s="229" t="s">
        <v>161</v>
      </c>
      <c r="AU169" s="229" t="s">
        <v>86</v>
      </c>
      <c r="AY169" s="17" t="s">
        <v>159</v>
      </c>
      <c r="BE169" s="230">
        <f>IF(N169="základní",J169,0)</f>
        <v>0</v>
      </c>
      <c r="BF169" s="230">
        <f>IF(N169="snížená",J169,0)</f>
        <v>0</v>
      </c>
      <c r="BG169" s="230">
        <f>IF(N169="zákl. přenesená",J169,0)</f>
        <v>0</v>
      </c>
      <c r="BH169" s="230">
        <f>IF(N169="sníž. přenesená",J169,0)</f>
        <v>0</v>
      </c>
      <c r="BI169" s="230">
        <f>IF(N169="nulová",J169,0)</f>
        <v>0</v>
      </c>
      <c r="BJ169" s="17" t="s">
        <v>84</v>
      </c>
      <c r="BK169" s="230">
        <f>ROUND(I169*H169,2)</f>
        <v>0</v>
      </c>
      <c r="BL169" s="17" t="s">
        <v>234</v>
      </c>
      <c r="BM169" s="229" t="s">
        <v>1583</v>
      </c>
    </row>
    <row r="170" s="15" customFormat="1">
      <c r="A170" s="15"/>
      <c r="B170" s="268"/>
      <c r="C170" s="269"/>
      <c r="D170" s="233" t="s">
        <v>198</v>
      </c>
      <c r="E170" s="270" t="s">
        <v>1</v>
      </c>
      <c r="F170" s="271" t="s">
        <v>1567</v>
      </c>
      <c r="G170" s="269"/>
      <c r="H170" s="270" t="s">
        <v>1</v>
      </c>
      <c r="I170" s="272"/>
      <c r="J170" s="269"/>
      <c r="K170" s="269"/>
      <c r="L170" s="273"/>
      <c r="M170" s="274"/>
      <c r="N170" s="275"/>
      <c r="O170" s="275"/>
      <c r="P170" s="275"/>
      <c r="Q170" s="275"/>
      <c r="R170" s="275"/>
      <c r="S170" s="275"/>
      <c r="T170" s="276"/>
      <c r="U170" s="15"/>
      <c r="V170" s="15"/>
      <c r="W170" s="15"/>
      <c r="X170" s="15"/>
      <c r="Y170" s="15"/>
      <c r="Z170" s="15"/>
      <c r="AA170" s="15"/>
      <c r="AB170" s="15"/>
      <c r="AC170" s="15"/>
      <c r="AD170" s="15"/>
      <c r="AE170" s="15"/>
      <c r="AT170" s="277" t="s">
        <v>198</v>
      </c>
      <c r="AU170" s="277" t="s">
        <v>86</v>
      </c>
      <c r="AV170" s="15" t="s">
        <v>84</v>
      </c>
      <c r="AW170" s="15" t="s">
        <v>32</v>
      </c>
      <c r="AX170" s="15" t="s">
        <v>76</v>
      </c>
      <c r="AY170" s="277" t="s">
        <v>159</v>
      </c>
    </row>
    <row r="171" s="13" customFormat="1">
      <c r="A171" s="13"/>
      <c r="B171" s="231"/>
      <c r="C171" s="232"/>
      <c r="D171" s="233" t="s">
        <v>198</v>
      </c>
      <c r="E171" s="234" t="s">
        <v>1</v>
      </c>
      <c r="F171" s="235" t="s">
        <v>1579</v>
      </c>
      <c r="G171" s="232"/>
      <c r="H171" s="236">
        <v>30</v>
      </c>
      <c r="I171" s="237"/>
      <c r="J171" s="232"/>
      <c r="K171" s="232"/>
      <c r="L171" s="238"/>
      <c r="M171" s="239"/>
      <c r="N171" s="240"/>
      <c r="O171" s="240"/>
      <c r="P171" s="240"/>
      <c r="Q171" s="240"/>
      <c r="R171" s="240"/>
      <c r="S171" s="240"/>
      <c r="T171" s="241"/>
      <c r="U171" s="13"/>
      <c r="V171" s="13"/>
      <c r="W171" s="13"/>
      <c r="X171" s="13"/>
      <c r="Y171" s="13"/>
      <c r="Z171" s="13"/>
      <c r="AA171" s="13"/>
      <c r="AB171" s="13"/>
      <c r="AC171" s="13"/>
      <c r="AD171" s="13"/>
      <c r="AE171" s="13"/>
      <c r="AT171" s="242" t="s">
        <v>198</v>
      </c>
      <c r="AU171" s="242" t="s">
        <v>86</v>
      </c>
      <c r="AV171" s="13" t="s">
        <v>86</v>
      </c>
      <c r="AW171" s="13" t="s">
        <v>32</v>
      </c>
      <c r="AX171" s="13" t="s">
        <v>76</v>
      </c>
      <c r="AY171" s="242" t="s">
        <v>159</v>
      </c>
    </row>
    <row r="172" s="15" customFormat="1">
      <c r="A172" s="15"/>
      <c r="B172" s="268"/>
      <c r="C172" s="269"/>
      <c r="D172" s="233" t="s">
        <v>198</v>
      </c>
      <c r="E172" s="270" t="s">
        <v>1</v>
      </c>
      <c r="F172" s="271" t="s">
        <v>1569</v>
      </c>
      <c r="G172" s="269"/>
      <c r="H172" s="270" t="s">
        <v>1</v>
      </c>
      <c r="I172" s="272"/>
      <c r="J172" s="269"/>
      <c r="K172" s="269"/>
      <c r="L172" s="273"/>
      <c r="M172" s="274"/>
      <c r="N172" s="275"/>
      <c r="O172" s="275"/>
      <c r="P172" s="275"/>
      <c r="Q172" s="275"/>
      <c r="R172" s="275"/>
      <c r="S172" s="275"/>
      <c r="T172" s="276"/>
      <c r="U172" s="15"/>
      <c r="V172" s="15"/>
      <c r="W172" s="15"/>
      <c r="X172" s="15"/>
      <c r="Y172" s="15"/>
      <c r="Z172" s="15"/>
      <c r="AA172" s="15"/>
      <c r="AB172" s="15"/>
      <c r="AC172" s="15"/>
      <c r="AD172" s="15"/>
      <c r="AE172" s="15"/>
      <c r="AT172" s="277" t="s">
        <v>198</v>
      </c>
      <c r="AU172" s="277" t="s">
        <v>86</v>
      </c>
      <c r="AV172" s="15" t="s">
        <v>84</v>
      </c>
      <c r="AW172" s="15" t="s">
        <v>32</v>
      </c>
      <c r="AX172" s="15" t="s">
        <v>76</v>
      </c>
      <c r="AY172" s="277" t="s">
        <v>159</v>
      </c>
    </row>
    <row r="173" s="13" customFormat="1">
      <c r="A173" s="13"/>
      <c r="B173" s="231"/>
      <c r="C173" s="232"/>
      <c r="D173" s="233" t="s">
        <v>198</v>
      </c>
      <c r="E173" s="234" t="s">
        <v>1</v>
      </c>
      <c r="F173" s="235" t="s">
        <v>1580</v>
      </c>
      <c r="G173" s="232"/>
      <c r="H173" s="236">
        <v>3</v>
      </c>
      <c r="I173" s="237"/>
      <c r="J173" s="232"/>
      <c r="K173" s="232"/>
      <c r="L173" s="238"/>
      <c r="M173" s="239"/>
      <c r="N173" s="240"/>
      <c r="O173" s="240"/>
      <c r="P173" s="240"/>
      <c r="Q173" s="240"/>
      <c r="R173" s="240"/>
      <c r="S173" s="240"/>
      <c r="T173" s="241"/>
      <c r="U173" s="13"/>
      <c r="V173" s="13"/>
      <c r="W173" s="13"/>
      <c r="X173" s="13"/>
      <c r="Y173" s="13"/>
      <c r="Z173" s="13"/>
      <c r="AA173" s="13"/>
      <c r="AB173" s="13"/>
      <c r="AC173" s="13"/>
      <c r="AD173" s="13"/>
      <c r="AE173" s="13"/>
      <c r="AT173" s="242" t="s">
        <v>198</v>
      </c>
      <c r="AU173" s="242" t="s">
        <v>86</v>
      </c>
      <c r="AV173" s="13" t="s">
        <v>86</v>
      </c>
      <c r="AW173" s="13" t="s">
        <v>32</v>
      </c>
      <c r="AX173" s="13" t="s">
        <v>76</v>
      </c>
      <c r="AY173" s="242" t="s">
        <v>159</v>
      </c>
    </row>
    <row r="174" s="15" customFormat="1">
      <c r="A174" s="15"/>
      <c r="B174" s="268"/>
      <c r="C174" s="269"/>
      <c r="D174" s="233" t="s">
        <v>198</v>
      </c>
      <c r="E174" s="270" t="s">
        <v>1</v>
      </c>
      <c r="F174" s="271" t="s">
        <v>1571</v>
      </c>
      <c r="G174" s="269"/>
      <c r="H174" s="270" t="s">
        <v>1</v>
      </c>
      <c r="I174" s="272"/>
      <c r="J174" s="269"/>
      <c r="K174" s="269"/>
      <c r="L174" s="273"/>
      <c r="M174" s="274"/>
      <c r="N174" s="275"/>
      <c r="O174" s="275"/>
      <c r="P174" s="275"/>
      <c r="Q174" s="275"/>
      <c r="R174" s="275"/>
      <c r="S174" s="275"/>
      <c r="T174" s="276"/>
      <c r="U174" s="15"/>
      <c r="V174" s="15"/>
      <c r="W174" s="15"/>
      <c r="X174" s="15"/>
      <c r="Y174" s="15"/>
      <c r="Z174" s="15"/>
      <c r="AA174" s="15"/>
      <c r="AB174" s="15"/>
      <c r="AC174" s="15"/>
      <c r="AD174" s="15"/>
      <c r="AE174" s="15"/>
      <c r="AT174" s="277" t="s">
        <v>198</v>
      </c>
      <c r="AU174" s="277" t="s">
        <v>86</v>
      </c>
      <c r="AV174" s="15" t="s">
        <v>84</v>
      </c>
      <c r="AW174" s="15" t="s">
        <v>32</v>
      </c>
      <c r="AX174" s="15" t="s">
        <v>76</v>
      </c>
      <c r="AY174" s="277" t="s">
        <v>159</v>
      </c>
    </row>
    <row r="175" s="13" customFormat="1">
      <c r="A175" s="13"/>
      <c r="B175" s="231"/>
      <c r="C175" s="232"/>
      <c r="D175" s="233" t="s">
        <v>198</v>
      </c>
      <c r="E175" s="234" t="s">
        <v>1</v>
      </c>
      <c r="F175" s="235" t="s">
        <v>1581</v>
      </c>
      <c r="G175" s="232"/>
      <c r="H175" s="236">
        <v>29</v>
      </c>
      <c r="I175" s="237"/>
      <c r="J175" s="232"/>
      <c r="K175" s="232"/>
      <c r="L175" s="238"/>
      <c r="M175" s="239"/>
      <c r="N175" s="240"/>
      <c r="O175" s="240"/>
      <c r="P175" s="240"/>
      <c r="Q175" s="240"/>
      <c r="R175" s="240"/>
      <c r="S175" s="240"/>
      <c r="T175" s="241"/>
      <c r="U175" s="13"/>
      <c r="V175" s="13"/>
      <c r="W175" s="13"/>
      <c r="X175" s="13"/>
      <c r="Y175" s="13"/>
      <c r="Z175" s="13"/>
      <c r="AA175" s="13"/>
      <c r="AB175" s="13"/>
      <c r="AC175" s="13"/>
      <c r="AD175" s="13"/>
      <c r="AE175" s="13"/>
      <c r="AT175" s="242" t="s">
        <v>198</v>
      </c>
      <c r="AU175" s="242" t="s">
        <v>86</v>
      </c>
      <c r="AV175" s="13" t="s">
        <v>86</v>
      </c>
      <c r="AW175" s="13" t="s">
        <v>32</v>
      </c>
      <c r="AX175" s="13" t="s">
        <v>76</v>
      </c>
      <c r="AY175" s="242" t="s">
        <v>159</v>
      </c>
    </row>
    <row r="176" s="14" customFormat="1">
      <c r="A176" s="14"/>
      <c r="B176" s="243"/>
      <c r="C176" s="244"/>
      <c r="D176" s="233" t="s">
        <v>198</v>
      </c>
      <c r="E176" s="245" t="s">
        <v>1</v>
      </c>
      <c r="F176" s="246" t="s">
        <v>201</v>
      </c>
      <c r="G176" s="244"/>
      <c r="H176" s="247">
        <v>62</v>
      </c>
      <c r="I176" s="248"/>
      <c r="J176" s="244"/>
      <c r="K176" s="244"/>
      <c r="L176" s="249"/>
      <c r="M176" s="250"/>
      <c r="N176" s="251"/>
      <c r="O176" s="251"/>
      <c r="P176" s="251"/>
      <c r="Q176" s="251"/>
      <c r="R176" s="251"/>
      <c r="S176" s="251"/>
      <c r="T176" s="252"/>
      <c r="U176" s="14"/>
      <c r="V176" s="14"/>
      <c r="W176" s="14"/>
      <c r="X176" s="14"/>
      <c r="Y176" s="14"/>
      <c r="Z176" s="14"/>
      <c r="AA176" s="14"/>
      <c r="AB176" s="14"/>
      <c r="AC176" s="14"/>
      <c r="AD176" s="14"/>
      <c r="AE176" s="14"/>
      <c r="AT176" s="253" t="s">
        <v>198</v>
      </c>
      <c r="AU176" s="253" t="s">
        <v>86</v>
      </c>
      <c r="AV176" s="14" t="s">
        <v>166</v>
      </c>
      <c r="AW176" s="14" t="s">
        <v>32</v>
      </c>
      <c r="AX176" s="14" t="s">
        <v>84</v>
      </c>
      <c r="AY176" s="253" t="s">
        <v>159</v>
      </c>
    </row>
    <row r="177" s="2" customFormat="1" ht="21.75" customHeight="1">
      <c r="A177" s="38"/>
      <c r="B177" s="39"/>
      <c r="C177" s="218" t="s">
        <v>221</v>
      </c>
      <c r="D177" s="218" t="s">
        <v>161</v>
      </c>
      <c r="E177" s="219" t="s">
        <v>915</v>
      </c>
      <c r="F177" s="220" t="s">
        <v>1584</v>
      </c>
      <c r="G177" s="221" t="s">
        <v>250</v>
      </c>
      <c r="H177" s="222">
        <v>32</v>
      </c>
      <c r="I177" s="223"/>
      <c r="J177" s="224">
        <f>ROUND(I177*H177,2)</f>
        <v>0</v>
      </c>
      <c r="K177" s="220" t="s">
        <v>1</v>
      </c>
      <c r="L177" s="44"/>
      <c r="M177" s="225" t="s">
        <v>1</v>
      </c>
      <c r="N177" s="226" t="s">
        <v>41</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234</v>
      </c>
      <c r="AT177" s="229" t="s">
        <v>161</v>
      </c>
      <c r="AU177" s="229" t="s">
        <v>86</v>
      </c>
      <c r="AY177" s="17" t="s">
        <v>159</v>
      </c>
      <c r="BE177" s="230">
        <f>IF(N177="základní",J177,0)</f>
        <v>0</v>
      </c>
      <c r="BF177" s="230">
        <f>IF(N177="snížená",J177,0)</f>
        <v>0</v>
      </c>
      <c r="BG177" s="230">
        <f>IF(N177="zákl. přenesená",J177,0)</f>
        <v>0</v>
      </c>
      <c r="BH177" s="230">
        <f>IF(N177="sníž. přenesená",J177,0)</f>
        <v>0</v>
      </c>
      <c r="BI177" s="230">
        <f>IF(N177="nulová",J177,0)</f>
        <v>0</v>
      </c>
      <c r="BJ177" s="17" t="s">
        <v>84</v>
      </c>
      <c r="BK177" s="230">
        <f>ROUND(I177*H177,2)</f>
        <v>0</v>
      </c>
      <c r="BL177" s="17" t="s">
        <v>234</v>
      </c>
      <c r="BM177" s="229" t="s">
        <v>1585</v>
      </c>
    </row>
    <row r="178" s="15" customFormat="1">
      <c r="A178" s="15"/>
      <c r="B178" s="268"/>
      <c r="C178" s="269"/>
      <c r="D178" s="233" t="s">
        <v>198</v>
      </c>
      <c r="E178" s="270" t="s">
        <v>1</v>
      </c>
      <c r="F178" s="271" t="s">
        <v>1569</v>
      </c>
      <c r="G178" s="269"/>
      <c r="H178" s="270" t="s">
        <v>1</v>
      </c>
      <c r="I178" s="272"/>
      <c r="J178" s="269"/>
      <c r="K178" s="269"/>
      <c r="L178" s="273"/>
      <c r="M178" s="274"/>
      <c r="N178" s="275"/>
      <c r="O178" s="275"/>
      <c r="P178" s="275"/>
      <c r="Q178" s="275"/>
      <c r="R178" s="275"/>
      <c r="S178" s="275"/>
      <c r="T178" s="276"/>
      <c r="U178" s="15"/>
      <c r="V178" s="15"/>
      <c r="W178" s="15"/>
      <c r="X178" s="15"/>
      <c r="Y178" s="15"/>
      <c r="Z178" s="15"/>
      <c r="AA178" s="15"/>
      <c r="AB178" s="15"/>
      <c r="AC178" s="15"/>
      <c r="AD178" s="15"/>
      <c r="AE178" s="15"/>
      <c r="AT178" s="277" t="s">
        <v>198</v>
      </c>
      <c r="AU178" s="277" t="s">
        <v>86</v>
      </c>
      <c r="AV178" s="15" t="s">
        <v>84</v>
      </c>
      <c r="AW178" s="15" t="s">
        <v>32</v>
      </c>
      <c r="AX178" s="15" t="s">
        <v>76</v>
      </c>
      <c r="AY178" s="277" t="s">
        <v>159</v>
      </c>
    </row>
    <row r="179" s="13" customFormat="1">
      <c r="A179" s="13"/>
      <c r="B179" s="231"/>
      <c r="C179" s="232"/>
      <c r="D179" s="233" t="s">
        <v>198</v>
      </c>
      <c r="E179" s="234" t="s">
        <v>1</v>
      </c>
      <c r="F179" s="235" t="s">
        <v>1580</v>
      </c>
      <c r="G179" s="232"/>
      <c r="H179" s="236">
        <v>3</v>
      </c>
      <c r="I179" s="237"/>
      <c r="J179" s="232"/>
      <c r="K179" s="232"/>
      <c r="L179" s="238"/>
      <c r="M179" s="239"/>
      <c r="N179" s="240"/>
      <c r="O179" s="240"/>
      <c r="P179" s="240"/>
      <c r="Q179" s="240"/>
      <c r="R179" s="240"/>
      <c r="S179" s="240"/>
      <c r="T179" s="241"/>
      <c r="U179" s="13"/>
      <c r="V179" s="13"/>
      <c r="W179" s="13"/>
      <c r="X179" s="13"/>
      <c r="Y179" s="13"/>
      <c r="Z179" s="13"/>
      <c r="AA179" s="13"/>
      <c r="AB179" s="13"/>
      <c r="AC179" s="13"/>
      <c r="AD179" s="13"/>
      <c r="AE179" s="13"/>
      <c r="AT179" s="242" t="s">
        <v>198</v>
      </c>
      <c r="AU179" s="242" t="s">
        <v>86</v>
      </c>
      <c r="AV179" s="13" t="s">
        <v>86</v>
      </c>
      <c r="AW179" s="13" t="s">
        <v>32</v>
      </c>
      <c r="AX179" s="13" t="s">
        <v>76</v>
      </c>
      <c r="AY179" s="242" t="s">
        <v>159</v>
      </c>
    </row>
    <row r="180" s="15" customFormat="1">
      <c r="A180" s="15"/>
      <c r="B180" s="268"/>
      <c r="C180" s="269"/>
      <c r="D180" s="233" t="s">
        <v>198</v>
      </c>
      <c r="E180" s="270" t="s">
        <v>1</v>
      </c>
      <c r="F180" s="271" t="s">
        <v>1571</v>
      </c>
      <c r="G180" s="269"/>
      <c r="H180" s="270" t="s">
        <v>1</v>
      </c>
      <c r="I180" s="272"/>
      <c r="J180" s="269"/>
      <c r="K180" s="269"/>
      <c r="L180" s="273"/>
      <c r="M180" s="274"/>
      <c r="N180" s="275"/>
      <c r="O180" s="275"/>
      <c r="P180" s="275"/>
      <c r="Q180" s="275"/>
      <c r="R180" s="275"/>
      <c r="S180" s="275"/>
      <c r="T180" s="276"/>
      <c r="U180" s="15"/>
      <c r="V180" s="15"/>
      <c r="W180" s="15"/>
      <c r="X180" s="15"/>
      <c r="Y180" s="15"/>
      <c r="Z180" s="15"/>
      <c r="AA180" s="15"/>
      <c r="AB180" s="15"/>
      <c r="AC180" s="15"/>
      <c r="AD180" s="15"/>
      <c r="AE180" s="15"/>
      <c r="AT180" s="277" t="s">
        <v>198</v>
      </c>
      <c r="AU180" s="277" t="s">
        <v>86</v>
      </c>
      <c r="AV180" s="15" t="s">
        <v>84</v>
      </c>
      <c r="AW180" s="15" t="s">
        <v>32</v>
      </c>
      <c r="AX180" s="15" t="s">
        <v>76</v>
      </c>
      <c r="AY180" s="277" t="s">
        <v>159</v>
      </c>
    </row>
    <row r="181" s="13" customFormat="1">
      <c r="A181" s="13"/>
      <c r="B181" s="231"/>
      <c r="C181" s="232"/>
      <c r="D181" s="233" t="s">
        <v>198</v>
      </c>
      <c r="E181" s="234" t="s">
        <v>1</v>
      </c>
      <c r="F181" s="235" t="s">
        <v>1581</v>
      </c>
      <c r="G181" s="232"/>
      <c r="H181" s="236">
        <v>29</v>
      </c>
      <c r="I181" s="237"/>
      <c r="J181" s="232"/>
      <c r="K181" s="232"/>
      <c r="L181" s="238"/>
      <c r="M181" s="239"/>
      <c r="N181" s="240"/>
      <c r="O181" s="240"/>
      <c r="P181" s="240"/>
      <c r="Q181" s="240"/>
      <c r="R181" s="240"/>
      <c r="S181" s="240"/>
      <c r="T181" s="241"/>
      <c r="U181" s="13"/>
      <c r="V181" s="13"/>
      <c r="W181" s="13"/>
      <c r="X181" s="13"/>
      <c r="Y181" s="13"/>
      <c r="Z181" s="13"/>
      <c r="AA181" s="13"/>
      <c r="AB181" s="13"/>
      <c r="AC181" s="13"/>
      <c r="AD181" s="13"/>
      <c r="AE181" s="13"/>
      <c r="AT181" s="242" t="s">
        <v>198</v>
      </c>
      <c r="AU181" s="242" t="s">
        <v>86</v>
      </c>
      <c r="AV181" s="13" t="s">
        <v>86</v>
      </c>
      <c r="AW181" s="13" t="s">
        <v>32</v>
      </c>
      <c r="AX181" s="13" t="s">
        <v>76</v>
      </c>
      <c r="AY181" s="242" t="s">
        <v>159</v>
      </c>
    </row>
    <row r="182" s="14" customFormat="1">
      <c r="A182" s="14"/>
      <c r="B182" s="243"/>
      <c r="C182" s="244"/>
      <c r="D182" s="233" t="s">
        <v>198</v>
      </c>
      <c r="E182" s="245" t="s">
        <v>1</v>
      </c>
      <c r="F182" s="246" t="s">
        <v>201</v>
      </c>
      <c r="G182" s="244"/>
      <c r="H182" s="247">
        <v>32</v>
      </c>
      <c r="I182" s="248"/>
      <c r="J182" s="244"/>
      <c r="K182" s="244"/>
      <c r="L182" s="249"/>
      <c r="M182" s="250"/>
      <c r="N182" s="251"/>
      <c r="O182" s="251"/>
      <c r="P182" s="251"/>
      <c r="Q182" s="251"/>
      <c r="R182" s="251"/>
      <c r="S182" s="251"/>
      <c r="T182" s="252"/>
      <c r="U182" s="14"/>
      <c r="V182" s="14"/>
      <c r="W182" s="14"/>
      <c r="X182" s="14"/>
      <c r="Y182" s="14"/>
      <c r="Z182" s="14"/>
      <c r="AA182" s="14"/>
      <c r="AB182" s="14"/>
      <c r="AC182" s="14"/>
      <c r="AD182" s="14"/>
      <c r="AE182" s="14"/>
      <c r="AT182" s="253" t="s">
        <v>198</v>
      </c>
      <c r="AU182" s="253" t="s">
        <v>86</v>
      </c>
      <c r="AV182" s="14" t="s">
        <v>166</v>
      </c>
      <c r="AW182" s="14" t="s">
        <v>32</v>
      </c>
      <c r="AX182" s="14" t="s">
        <v>84</v>
      </c>
      <c r="AY182" s="253" t="s">
        <v>159</v>
      </c>
    </row>
    <row r="183" s="2" customFormat="1" ht="16.5" customHeight="1">
      <c r="A183" s="38"/>
      <c r="B183" s="39"/>
      <c r="C183" s="218" t="s">
        <v>225</v>
      </c>
      <c r="D183" s="218" t="s">
        <v>161</v>
      </c>
      <c r="E183" s="219" t="s">
        <v>917</v>
      </c>
      <c r="F183" s="220" t="s">
        <v>1586</v>
      </c>
      <c r="G183" s="221" t="s">
        <v>250</v>
      </c>
      <c r="H183" s="222">
        <v>28</v>
      </c>
      <c r="I183" s="223"/>
      <c r="J183" s="224">
        <f>ROUND(I183*H183,2)</f>
        <v>0</v>
      </c>
      <c r="K183" s="220" t="s">
        <v>1</v>
      </c>
      <c r="L183" s="44"/>
      <c r="M183" s="225" t="s">
        <v>1</v>
      </c>
      <c r="N183" s="226" t="s">
        <v>41</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234</v>
      </c>
      <c r="AT183" s="229" t="s">
        <v>161</v>
      </c>
      <c r="AU183" s="229" t="s">
        <v>86</v>
      </c>
      <c r="AY183" s="17" t="s">
        <v>159</v>
      </c>
      <c r="BE183" s="230">
        <f>IF(N183="základní",J183,0)</f>
        <v>0</v>
      </c>
      <c r="BF183" s="230">
        <f>IF(N183="snížená",J183,0)</f>
        <v>0</v>
      </c>
      <c r="BG183" s="230">
        <f>IF(N183="zákl. přenesená",J183,0)</f>
        <v>0</v>
      </c>
      <c r="BH183" s="230">
        <f>IF(N183="sníž. přenesená",J183,0)</f>
        <v>0</v>
      </c>
      <c r="BI183" s="230">
        <f>IF(N183="nulová",J183,0)</f>
        <v>0</v>
      </c>
      <c r="BJ183" s="17" t="s">
        <v>84</v>
      </c>
      <c r="BK183" s="230">
        <f>ROUND(I183*H183,2)</f>
        <v>0</v>
      </c>
      <c r="BL183" s="17" t="s">
        <v>234</v>
      </c>
      <c r="BM183" s="229" t="s">
        <v>1587</v>
      </c>
    </row>
    <row r="184" s="2" customFormat="1">
      <c r="A184" s="38"/>
      <c r="B184" s="39"/>
      <c r="C184" s="40"/>
      <c r="D184" s="233" t="s">
        <v>219</v>
      </c>
      <c r="E184" s="40"/>
      <c r="F184" s="254" t="s">
        <v>1566</v>
      </c>
      <c r="G184" s="40"/>
      <c r="H184" s="40"/>
      <c r="I184" s="255"/>
      <c r="J184" s="40"/>
      <c r="K184" s="40"/>
      <c r="L184" s="44"/>
      <c r="M184" s="256"/>
      <c r="N184" s="257"/>
      <c r="O184" s="91"/>
      <c r="P184" s="91"/>
      <c r="Q184" s="91"/>
      <c r="R184" s="91"/>
      <c r="S184" s="91"/>
      <c r="T184" s="92"/>
      <c r="U184" s="38"/>
      <c r="V184" s="38"/>
      <c r="W184" s="38"/>
      <c r="X184" s="38"/>
      <c r="Y184" s="38"/>
      <c r="Z184" s="38"/>
      <c r="AA184" s="38"/>
      <c r="AB184" s="38"/>
      <c r="AC184" s="38"/>
      <c r="AD184" s="38"/>
      <c r="AE184" s="38"/>
      <c r="AT184" s="17" t="s">
        <v>219</v>
      </c>
      <c r="AU184" s="17" t="s">
        <v>86</v>
      </c>
    </row>
    <row r="185" s="15" customFormat="1">
      <c r="A185" s="15"/>
      <c r="B185" s="268"/>
      <c r="C185" s="269"/>
      <c r="D185" s="233" t="s">
        <v>198</v>
      </c>
      <c r="E185" s="270" t="s">
        <v>1</v>
      </c>
      <c r="F185" s="271" t="s">
        <v>1567</v>
      </c>
      <c r="G185" s="269"/>
      <c r="H185" s="270" t="s">
        <v>1</v>
      </c>
      <c r="I185" s="272"/>
      <c r="J185" s="269"/>
      <c r="K185" s="269"/>
      <c r="L185" s="273"/>
      <c r="M185" s="274"/>
      <c r="N185" s="275"/>
      <c r="O185" s="275"/>
      <c r="P185" s="275"/>
      <c r="Q185" s="275"/>
      <c r="R185" s="275"/>
      <c r="S185" s="275"/>
      <c r="T185" s="276"/>
      <c r="U185" s="15"/>
      <c r="V185" s="15"/>
      <c r="W185" s="15"/>
      <c r="X185" s="15"/>
      <c r="Y185" s="15"/>
      <c r="Z185" s="15"/>
      <c r="AA185" s="15"/>
      <c r="AB185" s="15"/>
      <c r="AC185" s="15"/>
      <c r="AD185" s="15"/>
      <c r="AE185" s="15"/>
      <c r="AT185" s="277" t="s">
        <v>198</v>
      </c>
      <c r="AU185" s="277" t="s">
        <v>86</v>
      </c>
      <c r="AV185" s="15" t="s">
        <v>84</v>
      </c>
      <c r="AW185" s="15" t="s">
        <v>32</v>
      </c>
      <c r="AX185" s="15" t="s">
        <v>76</v>
      </c>
      <c r="AY185" s="277" t="s">
        <v>159</v>
      </c>
    </row>
    <row r="186" s="13" customFormat="1">
      <c r="A186" s="13"/>
      <c r="B186" s="231"/>
      <c r="C186" s="232"/>
      <c r="D186" s="233" t="s">
        <v>198</v>
      </c>
      <c r="E186" s="234" t="s">
        <v>1</v>
      </c>
      <c r="F186" s="235" t="s">
        <v>1570</v>
      </c>
      <c r="G186" s="232"/>
      <c r="H186" s="236">
        <v>6</v>
      </c>
      <c r="I186" s="237"/>
      <c r="J186" s="232"/>
      <c r="K186" s="232"/>
      <c r="L186" s="238"/>
      <c r="M186" s="239"/>
      <c r="N186" s="240"/>
      <c r="O186" s="240"/>
      <c r="P186" s="240"/>
      <c r="Q186" s="240"/>
      <c r="R186" s="240"/>
      <c r="S186" s="240"/>
      <c r="T186" s="241"/>
      <c r="U186" s="13"/>
      <c r="V186" s="13"/>
      <c r="W186" s="13"/>
      <c r="X186" s="13"/>
      <c r="Y186" s="13"/>
      <c r="Z186" s="13"/>
      <c r="AA186" s="13"/>
      <c r="AB186" s="13"/>
      <c r="AC186" s="13"/>
      <c r="AD186" s="13"/>
      <c r="AE186" s="13"/>
      <c r="AT186" s="242" t="s">
        <v>198</v>
      </c>
      <c r="AU186" s="242" t="s">
        <v>86</v>
      </c>
      <c r="AV186" s="13" t="s">
        <v>86</v>
      </c>
      <c r="AW186" s="13" t="s">
        <v>32</v>
      </c>
      <c r="AX186" s="13" t="s">
        <v>76</v>
      </c>
      <c r="AY186" s="242" t="s">
        <v>159</v>
      </c>
    </row>
    <row r="187" s="15" customFormat="1">
      <c r="A187" s="15"/>
      <c r="B187" s="268"/>
      <c r="C187" s="269"/>
      <c r="D187" s="233" t="s">
        <v>198</v>
      </c>
      <c r="E187" s="270" t="s">
        <v>1</v>
      </c>
      <c r="F187" s="271" t="s">
        <v>1569</v>
      </c>
      <c r="G187" s="269"/>
      <c r="H187" s="270" t="s">
        <v>1</v>
      </c>
      <c r="I187" s="272"/>
      <c r="J187" s="269"/>
      <c r="K187" s="269"/>
      <c r="L187" s="273"/>
      <c r="M187" s="274"/>
      <c r="N187" s="275"/>
      <c r="O187" s="275"/>
      <c r="P187" s="275"/>
      <c r="Q187" s="275"/>
      <c r="R187" s="275"/>
      <c r="S187" s="275"/>
      <c r="T187" s="276"/>
      <c r="U187" s="15"/>
      <c r="V187" s="15"/>
      <c r="W187" s="15"/>
      <c r="X187" s="15"/>
      <c r="Y187" s="15"/>
      <c r="Z187" s="15"/>
      <c r="AA187" s="15"/>
      <c r="AB187" s="15"/>
      <c r="AC187" s="15"/>
      <c r="AD187" s="15"/>
      <c r="AE187" s="15"/>
      <c r="AT187" s="277" t="s">
        <v>198</v>
      </c>
      <c r="AU187" s="277" t="s">
        <v>86</v>
      </c>
      <c r="AV187" s="15" t="s">
        <v>84</v>
      </c>
      <c r="AW187" s="15" t="s">
        <v>32</v>
      </c>
      <c r="AX187" s="15" t="s">
        <v>76</v>
      </c>
      <c r="AY187" s="277" t="s">
        <v>159</v>
      </c>
    </row>
    <row r="188" s="13" customFormat="1">
      <c r="A188" s="13"/>
      <c r="B188" s="231"/>
      <c r="C188" s="232"/>
      <c r="D188" s="233" t="s">
        <v>198</v>
      </c>
      <c r="E188" s="234" t="s">
        <v>1</v>
      </c>
      <c r="F188" s="235" t="s">
        <v>1588</v>
      </c>
      <c r="G188" s="232"/>
      <c r="H188" s="236">
        <v>4</v>
      </c>
      <c r="I188" s="237"/>
      <c r="J188" s="232"/>
      <c r="K188" s="232"/>
      <c r="L188" s="238"/>
      <c r="M188" s="239"/>
      <c r="N188" s="240"/>
      <c r="O188" s="240"/>
      <c r="P188" s="240"/>
      <c r="Q188" s="240"/>
      <c r="R188" s="240"/>
      <c r="S188" s="240"/>
      <c r="T188" s="241"/>
      <c r="U188" s="13"/>
      <c r="V188" s="13"/>
      <c r="W188" s="13"/>
      <c r="X188" s="13"/>
      <c r="Y188" s="13"/>
      <c r="Z188" s="13"/>
      <c r="AA188" s="13"/>
      <c r="AB188" s="13"/>
      <c r="AC188" s="13"/>
      <c r="AD188" s="13"/>
      <c r="AE188" s="13"/>
      <c r="AT188" s="242" t="s">
        <v>198</v>
      </c>
      <c r="AU188" s="242" t="s">
        <v>86</v>
      </c>
      <c r="AV188" s="13" t="s">
        <v>86</v>
      </c>
      <c r="AW188" s="13" t="s">
        <v>32</v>
      </c>
      <c r="AX188" s="13" t="s">
        <v>76</v>
      </c>
      <c r="AY188" s="242" t="s">
        <v>159</v>
      </c>
    </row>
    <row r="189" s="15" customFormat="1">
      <c r="A189" s="15"/>
      <c r="B189" s="268"/>
      <c r="C189" s="269"/>
      <c r="D189" s="233" t="s">
        <v>198</v>
      </c>
      <c r="E189" s="270" t="s">
        <v>1</v>
      </c>
      <c r="F189" s="271" t="s">
        <v>1571</v>
      </c>
      <c r="G189" s="269"/>
      <c r="H189" s="270" t="s">
        <v>1</v>
      </c>
      <c r="I189" s="272"/>
      <c r="J189" s="269"/>
      <c r="K189" s="269"/>
      <c r="L189" s="273"/>
      <c r="M189" s="274"/>
      <c r="N189" s="275"/>
      <c r="O189" s="275"/>
      <c r="P189" s="275"/>
      <c r="Q189" s="275"/>
      <c r="R189" s="275"/>
      <c r="S189" s="275"/>
      <c r="T189" s="276"/>
      <c r="U189" s="15"/>
      <c r="V189" s="15"/>
      <c r="W189" s="15"/>
      <c r="X189" s="15"/>
      <c r="Y189" s="15"/>
      <c r="Z189" s="15"/>
      <c r="AA189" s="15"/>
      <c r="AB189" s="15"/>
      <c r="AC189" s="15"/>
      <c r="AD189" s="15"/>
      <c r="AE189" s="15"/>
      <c r="AT189" s="277" t="s">
        <v>198</v>
      </c>
      <c r="AU189" s="277" t="s">
        <v>86</v>
      </c>
      <c r="AV189" s="15" t="s">
        <v>84</v>
      </c>
      <c r="AW189" s="15" t="s">
        <v>32</v>
      </c>
      <c r="AX189" s="15" t="s">
        <v>76</v>
      </c>
      <c r="AY189" s="277" t="s">
        <v>159</v>
      </c>
    </row>
    <row r="190" s="13" customFormat="1">
      <c r="A190" s="13"/>
      <c r="B190" s="231"/>
      <c r="C190" s="232"/>
      <c r="D190" s="233" t="s">
        <v>198</v>
      </c>
      <c r="E190" s="234" t="s">
        <v>1</v>
      </c>
      <c r="F190" s="235" t="s">
        <v>1589</v>
      </c>
      <c r="G190" s="232"/>
      <c r="H190" s="236">
        <v>18</v>
      </c>
      <c r="I190" s="237"/>
      <c r="J190" s="232"/>
      <c r="K190" s="232"/>
      <c r="L190" s="238"/>
      <c r="M190" s="239"/>
      <c r="N190" s="240"/>
      <c r="O190" s="240"/>
      <c r="P190" s="240"/>
      <c r="Q190" s="240"/>
      <c r="R190" s="240"/>
      <c r="S190" s="240"/>
      <c r="T190" s="241"/>
      <c r="U190" s="13"/>
      <c r="V190" s="13"/>
      <c r="W190" s="13"/>
      <c r="X190" s="13"/>
      <c r="Y190" s="13"/>
      <c r="Z190" s="13"/>
      <c r="AA190" s="13"/>
      <c r="AB190" s="13"/>
      <c r="AC190" s="13"/>
      <c r="AD190" s="13"/>
      <c r="AE190" s="13"/>
      <c r="AT190" s="242" t="s">
        <v>198</v>
      </c>
      <c r="AU190" s="242" t="s">
        <v>86</v>
      </c>
      <c r="AV190" s="13" t="s">
        <v>86</v>
      </c>
      <c r="AW190" s="13" t="s">
        <v>32</v>
      </c>
      <c r="AX190" s="13" t="s">
        <v>76</v>
      </c>
      <c r="AY190" s="242" t="s">
        <v>159</v>
      </c>
    </row>
    <row r="191" s="14" customFormat="1">
      <c r="A191" s="14"/>
      <c r="B191" s="243"/>
      <c r="C191" s="244"/>
      <c r="D191" s="233" t="s">
        <v>198</v>
      </c>
      <c r="E191" s="245" t="s">
        <v>1</v>
      </c>
      <c r="F191" s="246" t="s">
        <v>201</v>
      </c>
      <c r="G191" s="244"/>
      <c r="H191" s="247">
        <v>28</v>
      </c>
      <c r="I191" s="248"/>
      <c r="J191" s="244"/>
      <c r="K191" s="244"/>
      <c r="L191" s="249"/>
      <c r="M191" s="250"/>
      <c r="N191" s="251"/>
      <c r="O191" s="251"/>
      <c r="P191" s="251"/>
      <c r="Q191" s="251"/>
      <c r="R191" s="251"/>
      <c r="S191" s="251"/>
      <c r="T191" s="252"/>
      <c r="U191" s="14"/>
      <c r="V191" s="14"/>
      <c r="W191" s="14"/>
      <c r="X191" s="14"/>
      <c r="Y191" s="14"/>
      <c r="Z191" s="14"/>
      <c r="AA191" s="14"/>
      <c r="AB191" s="14"/>
      <c r="AC191" s="14"/>
      <c r="AD191" s="14"/>
      <c r="AE191" s="14"/>
      <c r="AT191" s="253" t="s">
        <v>198</v>
      </c>
      <c r="AU191" s="253" t="s">
        <v>86</v>
      </c>
      <c r="AV191" s="14" t="s">
        <v>166</v>
      </c>
      <c r="AW191" s="14" t="s">
        <v>32</v>
      </c>
      <c r="AX191" s="14" t="s">
        <v>84</v>
      </c>
      <c r="AY191" s="253" t="s">
        <v>159</v>
      </c>
    </row>
    <row r="192" s="2" customFormat="1" ht="16.5" customHeight="1">
      <c r="A192" s="38"/>
      <c r="B192" s="39"/>
      <c r="C192" s="218" t="s">
        <v>229</v>
      </c>
      <c r="D192" s="218" t="s">
        <v>161</v>
      </c>
      <c r="E192" s="219" t="s">
        <v>919</v>
      </c>
      <c r="F192" s="220" t="s">
        <v>1590</v>
      </c>
      <c r="G192" s="221" t="s">
        <v>250</v>
      </c>
      <c r="H192" s="222">
        <v>28</v>
      </c>
      <c r="I192" s="223"/>
      <c r="J192" s="224">
        <f>ROUND(I192*H192,2)</f>
        <v>0</v>
      </c>
      <c r="K192" s="220" t="s">
        <v>1</v>
      </c>
      <c r="L192" s="44"/>
      <c r="M192" s="225" t="s">
        <v>1</v>
      </c>
      <c r="N192" s="226" t="s">
        <v>41</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234</v>
      </c>
      <c r="AT192" s="229" t="s">
        <v>161</v>
      </c>
      <c r="AU192" s="229" t="s">
        <v>86</v>
      </c>
      <c r="AY192" s="17" t="s">
        <v>159</v>
      </c>
      <c r="BE192" s="230">
        <f>IF(N192="základní",J192,0)</f>
        <v>0</v>
      </c>
      <c r="BF192" s="230">
        <f>IF(N192="snížená",J192,0)</f>
        <v>0</v>
      </c>
      <c r="BG192" s="230">
        <f>IF(N192="zákl. přenesená",J192,0)</f>
        <v>0</v>
      </c>
      <c r="BH192" s="230">
        <f>IF(N192="sníž. přenesená",J192,0)</f>
        <v>0</v>
      </c>
      <c r="BI192" s="230">
        <f>IF(N192="nulová",J192,0)</f>
        <v>0</v>
      </c>
      <c r="BJ192" s="17" t="s">
        <v>84</v>
      </c>
      <c r="BK192" s="230">
        <f>ROUND(I192*H192,2)</f>
        <v>0</v>
      </c>
      <c r="BL192" s="17" t="s">
        <v>234</v>
      </c>
      <c r="BM192" s="229" t="s">
        <v>1591</v>
      </c>
    </row>
    <row r="193" s="15" customFormat="1">
      <c r="A193" s="15"/>
      <c r="B193" s="268"/>
      <c r="C193" s="269"/>
      <c r="D193" s="233" t="s">
        <v>198</v>
      </c>
      <c r="E193" s="270" t="s">
        <v>1</v>
      </c>
      <c r="F193" s="271" t="s">
        <v>1567</v>
      </c>
      <c r="G193" s="269"/>
      <c r="H193" s="270" t="s">
        <v>1</v>
      </c>
      <c r="I193" s="272"/>
      <c r="J193" s="269"/>
      <c r="K193" s="269"/>
      <c r="L193" s="273"/>
      <c r="M193" s="274"/>
      <c r="N193" s="275"/>
      <c r="O193" s="275"/>
      <c r="P193" s="275"/>
      <c r="Q193" s="275"/>
      <c r="R193" s="275"/>
      <c r="S193" s="275"/>
      <c r="T193" s="276"/>
      <c r="U193" s="15"/>
      <c r="V193" s="15"/>
      <c r="W193" s="15"/>
      <c r="X193" s="15"/>
      <c r="Y193" s="15"/>
      <c r="Z193" s="15"/>
      <c r="AA193" s="15"/>
      <c r="AB193" s="15"/>
      <c r="AC193" s="15"/>
      <c r="AD193" s="15"/>
      <c r="AE193" s="15"/>
      <c r="AT193" s="277" t="s">
        <v>198</v>
      </c>
      <c r="AU193" s="277" t="s">
        <v>86</v>
      </c>
      <c r="AV193" s="15" t="s">
        <v>84</v>
      </c>
      <c r="AW193" s="15" t="s">
        <v>32</v>
      </c>
      <c r="AX193" s="15" t="s">
        <v>76</v>
      </c>
      <c r="AY193" s="277" t="s">
        <v>159</v>
      </c>
    </row>
    <row r="194" s="13" customFormat="1">
      <c r="A194" s="13"/>
      <c r="B194" s="231"/>
      <c r="C194" s="232"/>
      <c r="D194" s="233" t="s">
        <v>198</v>
      </c>
      <c r="E194" s="234" t="s">
        <v>1</v>
      </c>
      <c r="F194" s="235" t="s">
        <v>1570</v>
      </c>
      <c r="G194" s="232"/>
      <c r="H194" s="236">
        <v>6</v>
      </c>
      <c r="I194" s="237"/>
      <c r="J194" s="232"/>
      <c r="K194" s="232"/>
      <c r="L194" s="238"/>
      <c r="M194" s="239"/>
      <c r="N194" s="240"/>
      <c r="O194" s="240"/>
      <c r="P194" s="240"/>
      <c r="Q194" s="240"/>
      <c r="R194" s="240"/>
      <c r="S194" s="240"/>
      <c r="T194" s="241"/>
      <c r="U194" s="13"/>
      <c r="V194" s="13"/>
      <c r="W194" s="13"/>
      <c r="X194" s="13"/>
      <c r="Y194" s="13"/>
      <c r="Z194" s="13"/>
      <c r="AA194" s="13"/>
      <c r="AB194" s="13"/>
      <c r="AC194" s="13"/>
      <c r="AD194" s="13"/>
      <c r="AE194" s="13"/>
      <c r="AT194" s="242" t="s">
        <v>198</v>
      </c>
      <c r="AU194" s="242" t="s">
        <v>86</v>
      </c>
      <c r="AV194" s="13" t="s">
        <v>86</v>
      </c>
      <c r="AW194" s="13" t="s">
        <v>32</v>
      </c>
      <c r="AX194" s="13" t="s">
        <v>76</v>
      </c>
      <c r="AY194" s="242" t="s">
        <v>159</v>
      </c>
    </row>
    <row r="195" s="15" customFormat="1">
      <c r="A195" s="15"/>
      <c r="B195" s="268"/>
      <c r="C195" s="269"/>
      <c r="D195" s="233" t="s">
        <v>198</v>
      </c>
      <c r="E195" s="270" t="s">
        <v>1</v>
      </c>
      <c r="F195" s="271" t="s">
        <v>1569</v>
      </c>
      <c r="G195" s="269"/>
      <c r="H195" s="270" t="s">
        <v>1</v>
      </c>
      <c r="I195" s="272"/>
      <c r="J195" s="269"/>
      <c r="K195" s="269"/>
      <c r="L195" s="273"/>
      <c r="M195" s="274"/>
      <c r="N195" s="275"/>
      <c r="O195" s="275"/>
      <c r="P195" s="275"/>
      <c r="Q195" s="275"/>
      <c r="R195" s="275"/>
      <c r="S195" s="275"/>
      <c r="T195" s="276"/>
      <c r="U195" s="15"/>
      <c r="V195" s="15"/>
      <c r="W195" s="15"/>
      <c r="X195" s="15"/>
      <c r="Y195" s="15"/>
      <c r="Z195" s="15"/>
      <c r="AA195" s="15"/>
      <c r="AB195" s="15"/>
      <c r="AC195" s="15"/>
      <c r="AD195" s="15"/>
      <c r="AE195" s="15"/>
      <c r="AT195" s="277" t="s">
        <v>198</v>
      </c>
      <c r="AU195" s="277" t="s">
        <v>86</v>
      </c>
      <c r="AV195" s="15" t="s">
        <v>84</v>
      </c>
      <c r="AW195" s="15" t="s">
        <v>32</v>
      </c>
      <c r="AX195" s="15" t="s">
        <v>76</v>
      </c>
      <c r="AY195" s="277" t="s">
        <v>159</v>
      </c>
    </row>
    <row r="196" s="13" customFormat="1">
      <c r="A196" s="13"/>
      <c r="B196" s="231"/>
      <c r="C196" s="232"/>
      <c r="D196" s="233" t="s">
        <v>198</v>
      </c>
      <c r="E196" s="234" t="s">
        <v>1</v>
      </c>
      <c r="F196" s="235" t="s">
        <v>1588</v>
      </c>
      <c r="G196" s="232"/>
      <c r="H196" s="236">
        <v>4</v>
      </c>
      <c r="I196" s="237"/>
      <c r="J196" s="232"/>
      <c r="K196" s="232"/>
      <c r="L196" s="238"/>
      <c r="M196" s="239"/>
      <c r="N196" s="240"/>
      <c r="O196" s="240"/>
      <c r="P196" s="240"/>
      <c r="Q196" s="240"/>
      <c r="R196" s="240"/>
      <c r="S196" s="240"/>
      <c r="T196" s="241"/>
      <c r="U196" s="13"/>
      <c r="V196" s="13"/>
      <c r="W196" s="13"/>
      <c r="X196" s="13"/>
      <c r="Y196" s="13"/>
      <c r="Z196" s="13"/>
      <c r="AA196" s="13"/>
      <c r="AB196" s="13"/>
      <c r="AC196" s="13"/>
      <c r="AD196" s="13"/>
      <c r="AE196" s="13"/>
      <c r="AT196" s="242" t="s">
        <v>198</v>
      </c>
      <c r="AU196" s="242" t="s">
        <v>86</v>
      </c>
      <c r="AV196" s="13" t="s">
        <v>86</v>
      </c>
      <c r="AW196" s="13" t="s">
        <v>32</v>
      </c>
      <c r="AX196" s="13" t="s">
        <v>76</v>
      </c>
      <c r="AY196" s="242" t="s">
        <v>159</v>
      </c>
    </row>
    <row r="197" s="15" customFormat="1">
      <c r="A197" s="15"/>
      <c r="B197" s="268"/>
      <c r="C197" s="269"/>
      <c r="D197" s="233" t="s">
        <v>198</v>
      </c>
      <c r="E197" s="270" t="s">
        <v>1</v>
      </c>
      <c r="F197" s="271" t="s">
        <v>1571</v>
      </c>
      <c r="G197" s="269"/>
      <c r="H197" s="270" t="s">
        <v>1</v>
      </c>
      <c r="I197" s="272"/>
      <c r="J197" s="269"/>
      <c r="K197" s="269"/>
      <c r="L197" s="273"/>
      <c r="M197" s="274"/>
      <c r="N197" s="275"/>
      <c r="O197" s="275"/>
      <c r="P197" s="275"/>
      <c r="Q197" s="275"/>
      <c r="R197" s="275"/>
      <c r="S197" s="275"/>
      <c r="T197" s="276"/>
      <c r="U197" s="15"/>
      <c r="V197" s="15"/>
      <c r="W197" s="15"/>
      <c r="X197" s="15"/>
      <c r="Y197" s="15"/>
      <c r="Z197" s="15"/>
      <c r="AA197" s="15"/>
      <c r="AB197" s="15"/>
      <c r="AC197" s="15"/>
      <c r="AD197" s="15"/>
      <c r="AE197" s="15"/>
      <c r="AT197" s="277" t="s">
        <v>198</v>
      </c>
      <c r="AU197" s="277" t="s">
        <v>86</v>
      </c>
      <c r="AV197" s="15" t="s">
        <v>84</v>
      </c>
      <c r="AW197" s="15" t="s">
        <v>32</v>
      </c>
      <c r="AX197" s="15" t="s">
        <v>76</v>
      </c>
      <c r="AY197" s="277" t="s">
        <v>159</v>
      </c>
    </row>
    <row r="198" s="13" customFormat="1">
      <c r="A198" s="13"/>
      <c r="B198" s="231"/>
      <c r="C198" s="232"/>
      <c r="D198" s="233" t="s">
        <v>198</v>
      </c>
      <c r="E198" s="234" t="s">
        <v>1</v>
      </c>
      <c r="F198" s="235" t="s">
        <v>1589</v>
      </c>
      <c r="G198" s="232"/>
      <c r="H198" s="236">
        <v>18</v>
      </c>
      <c r="I198" s="237"/>
      <c r="J198" s="232"/>
      <c r="K198" s="232"/>
      <c r="L198" s="238"/>
      <c r="M198" s="239"/>
      <c r="N198" s="240"/>
      <c r="O198" s="240"/>
      <c r="P198" s="240"/>
      <c r="Q198" s="240"/>
      <c r="R198" s="240"/>
      <c r="S198" s="240"/>
      <c r="T198" s="241"/>
      <c r="U198" s="13"/>
      <c r="V198" s="13"/>
      <c r="W198" s="13"/>
      <c r="X198" s="13"/>
      <c r="Y198" s="13"/>
      <c r="Z198" s="13"/>
      <c r="AA198" s="13"/>
      <c r="AB198" s="13"/>
      <c r="AC198" s="13"/>
      <c r="AD198" s="13"/>
      <c r="AE198" s="13"/>
      <c r="AT198" s="242" t="s">
        <v>198</v>
      </c>
      <c r="AU198" s="242" t="s">
        <v>86</v>
      </c>
      <c r="AV198" s="13" t="s">
        <v>86</v>
      </c>
      <c r="AW198" s="13" t="s">
        <v>32</v>
      </c>
      <c r="AX198" s="13" t="s">
        <v>76</v>
      </c>
      <c r="AY198" s="242" t="s">
        <v>159</v>
      </c>
    </row>
    <row r="199" s="14" customFormat="1">
      <c r="A199" s="14"/>
      <c r="B199" s="243"/>
      <c r="C199" s="244"/>
      <c r="D199" s="233" t="s">
        <v>198</v>
      </c>
      <c r="E199" s="245" t="s">
        <v>1</v>
      </c>
      <c r="F199" s="246" t="s">
        <v>201</v>
      </c>
      <c r="G199" s="244"/>
      <c r="H199" s="247">
        <v>28</v>
      </c>
      <c r="I199" s="248"/>
      <c r="J199" s="244"/>
      <c r="K199" s="244"/>
      <c r="L199" s="249"/>
      <c r="M199" s="250"/>
      <c r="N199" s="251"/>
      <c r="O199" s="251"/>
      <c r="P199" s="251"/>
      <c r="Q199" s="251"/>
      <c r="R199" s="251"/>
      <c r="S199" s="251"/>
      <c r="T199" s="252"/>
      <c r="U199" s="14"/>
      <c r="V199" s="14"/>
      <c r="W199" s="14"/>
      <c r="X199" s="14"/>
      <c r="Y199" s="14"/>
      <c r="Z199" s="14"/>
      <c r="AA199" s="14"/>
      <c r="AB199" s="14"/>
      <c r="AC199" s="14"/>
      <c r="AD199" s="14"/>
      <c r="AE199" s="14"/>
      <c r="AT199" s="253" t="s">
        <v>198</v>
      </c>
      <c r="AU199" s="253" t="s">
        <v>86</v>
      </c>
      <c r="AV199" s="14" t="s">
        <v>166</v>
      </c>
      <c r="AW199" s="14" t="s">
        <v>32</v>
      </c>
      <c r="AX199" s="14" t="s">
        <v>84</v>
      </c>
      <c r="AY199" s="253" t="s">
        <v>159</v>
      </c>
    </row>
    <row r="200" s="2" customFormat="1" ht="21.75" customHeight="1">
      <c r="A200" s="38"/>
      <c r="B200" s="39"/>
      <c r="C200" s="218" t="s">
        <v>234</v>
      </c>
      <c r="D200" s="218" t="s">
        <v>161</v>
      </c>
      <c r="E200" s="219" t="s">
        <v>921</v>
      </c>
      <c r="F200" s="220" t="s">
        <v>1592</v>
      </c>
      <c r="G200" s="221" t="s">
        <v>250</v>
      </c>
      <c r="H200" s="222">
        <v>22</v>
      </c>
      <c r="I200" s="223"/>
      <c r="J200" s="224">
        <f>ROUND(I200*H200,2)</f>
        <v>0</v>
      </c>
      <c r="K200" s="220" t="s">
        <v>1</v>
      </c>
      <c r="L200" s="44"/>
      <c r="M200" s="225" t="s">
        <v>1</v>
      </c>
      <c r="N200" s="226" t="s">
        <v>41</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234</v>
      </c>
      <c r="AT200" s="229" t="s">
        <v>161</v>
      </c>
      <c r="AU200" s="229" t="s">
        <v>86</v>
      </c>
      <c r="AY200" s="17" t="s">
        <v>159</v>
      </c>
      <c r="BE200" s="230">
        <f>IF(N200="základní",J200,0)</f>
        <v>0</v>
      </c>
      <c r="BF200" s="230">
        <f>IF(N200="snížená",J200,0)</f>
        <v>0</v>
      </c>
      <c r="BG200" s="230">
        <f>IF(N200="zákl. přenesená",J200,0)</f>
        <v>0</v>
      </c>
      <c r="BH200" s="230">
        <f>IF(N200="sníž. přenesená",J200,0)</f>
        <v>0</v>
      </c>
      <c r="BI200" s="230">
        <f>IF(N200="nulová",J200,0)</f>
        <v>0</v>
      </c>
      <c r="BJ200" s="17" t="s">
        <v>84</v>
      </c>
      <c r="BK200" s="230">
        <f>ROUND(I200*H200,2)</f>
        <v>0</v>
      </c>
      <c r="BL200" s="17" t="s">
        <v>234</v>
      </c>
      <c r="BM200" s="229" t="s">
        <v>1593</v>
      </c>
    </row>
    <row r="201" s="15" customFormat="1">
      <c r="A201" s="15"/>
      <c r="B201" s="268"/>
      <c r="C201" s="269"/>
      <c r="D201" s="233" t="s">
        <v>198</v>
      </c>
      <c r="E201" s="270" t="s">
        <v>1</v>
      </c>
      <c r="F201" s="271" t="s">
        <v>1569</v>
      </c>
      <c r="G201" s="269"/>
      <c r="H201" s="270" t="s">
        <v>1</v>
      </c>
      <c r="I201" s="272"/>
      <c r="J201" s="269"/>
      <c r="K201" s="269"/>
      <c r="L201" s="273"/>
      <c r="M201" s="274"/>
      <c r="N201" s="275"/>
      <c r="O201" s="275"/>
      <c r="P201" s="275"/>
      <c r="Q201" s="275"/>
      <c r="R201" s="275"/>
      <c r="S201" s="275"/>
      <c r="T201" s="276"/>
      <c r="U201" s="15"/>
      <c r="V201" s="15"/>
      <c r="W201" s="15"/>
      <c r="X201" s="15"/>
      <c r="Y201" s="15"/>
      <c r="Z201" s="15"/>
      <c r="AA201" s="15"/>
      <c r="AB201" s="15"/>
      <c r="AC201" s="15"/>
      <c r="AD201" s="15"/>
      <c r="AE201" s="15"/>
      <c r="AT201" s="277" t="s">
        <v>198</v>
      </c>
      <c r="AU201" s="277" t="s">
        <v>86</v>
      </c>
      <c r="AV201" s="15" t="s">
        <v>84</v>
      </c>
      <c r="AW201" s="15" t="s">
        <v>32</v>
      </c>
      <c r="AX201" s="15" t="s">
        <v>76</v>
      </c>
      <c r="AY201" s="277" t="s">
        <v>159</v>
      </c>
    </row>
    <row r="202" s="13" customFormat="1">
      <c r="A202" s="13"/>
      <c r="B202" s="231"/>
      <c r="C202" s="232"/>
      <c r="D202" s="233" t="s">
        <v>198</v>
      </c>
      <c r="E202" s="234" t="s">
        <v>1</v>
      </c>
      <c r="F202" s="235" t="s">
        <v>1588</v>
      </c>
      <c r="G202" s="232"/>
      <c r="H202" s="236">
        <v>4</v>
      </c>
      <c r="I202" s="237"/>
      <c r="J202" s="232"/>
      <c r="K202" s="232"/>
      <c r="L202" s="238"/>
      <c r="M202" s="239"/>
      <c r="N202" s="240"/>
      <c r="O202" s="240"/>
      <c r="P202" s="240"/>
      <c r="Q202" s="240"/>
      <c r="R202" s="240"/>
      <c r="S202" s="240"/>
      <c r="T202" s="241"/>
      <c r="U202" s="13"/>
      <c r="V202" s="13"/>
      <c r="W202" s="13"/>
      <c r="X202" s="13"/>
      <c r="Y202" s="13"/>
      <c r="Z202" s="13"/>
      <c r="AA202" s="13"/>
      <c r="AB202" s="13"/>
      <c r="AC202" s="13"/>
      <c r="AD202" s="13"/>
      <c r="AE202" s="13"/>
      <c r="AT202" s="242" t="s">
        <v>198</v>
      </c>
      <c r="AU202" s="242" t="s">
        <v>86</v>
      </c>
      <c r="AV202" s="13" t="s">
        <v>86</v>
      </c>
      <c r="AW202" s="13" t="s">
        <v>32</v>
      </c>
      <c r="AX202" s="13" t="s">
        <v>76</v>
      </c>
      <c r="AY202" s="242" t="s">
        <v>159</v>
      </c>
    </row>
    <row r="203" s="15" customFormat="1">
      <c r="A203" s="15"/>
      <c r="B203" s="268"/>
      <c r="C203" s="269"/>
      <c r="D203" s="233" t="s">
        <v>198</v>
      </c>
      <c r="E203" s="270" t="s">
        <v>1</v>
      </c>
      <c r="F203" s="271" t="s">
        <v>1571</v>
      </c>
      <c r="G203" s="269"/>
      <c r="H203" s="270" t="s">
        <v>1</v>
      </c>
      <c r="I203" s="272"/>
      <c r="J203" s="269"/>
      <c r="K203" s="269"/>
      <c r="L203" s="273"/>
      <c r="M203" s="274"/>
      <c r="N203" s="275"/>
      <c r="O203" s="275"/>
      <c r="P203" s="275"/>
      <c r="Q203" s="275"/>
      <c r="R203" s="275"/>
      <c r="S203" s="275"/>
      <c r="T203" s="276"/>
      <c r="U203" s="15"/>
      <c r="V203" s="15"/>
      <c r="W203" s="15"/>
      <c r="X203" s="15"/>
      <c r="Y203" s="15"/>
      <c r="Z203" s="15"/>
      <c r="AA203" s="15"/>
      <c r="AB203" s="15"/>
      <c r="AC203" s="15"/>
      <c r="AD203" s="15"/>
      <c r="AE203" s="15"/>
      <c r="AT203" s="277" t="s">
        <v>198</v>
      </c>
      <c r="AU203" s="277" t="s">
        <v>86</v>
      </c>
      <c r="AV203" s="15" t="s">
        <v>84</v>
      </c>
      <c r="AW203" s="15" t="s">
        <v>32</v>
      </c>
      <c r="AX203" s="15" t="s">
        <v>76</v>
      </c>
      <c r="AY203" s="277" t="s">
        <v>159</v>
      </c>
    </row>
    <row r="204" s="13" customFormat="1">
      <c r="A204" s="13"/>
      <c r="B204" s="231"/>
      <c r="C204" s="232"/>
      <c r="D204" s="233" t="s">
        <v>198</v>
      </c>
      <c r="E204" s="234" t="s">
        <v>1</v>
      </c>
      <c r="F204" s="235" t="s">
        <v>1589</v>
      </c>
      <c r="G204" s="232"/>
      <c r="H204" s="236">
        <v>18</v>
      </c>
      <c r="I204" s="237"/>
      <c r="J204" s="232"/>
      <c r="K204" s="232"/>
      <c r="L204" s="238"/>
      <c r="M204" s="239"/>
      <c r="N204" s="240"/>
      <c r="O204" s="240"/>
      <c r="P204" s="240"/>
      <c r="Q204" s="240"/>
      <c r="R204" s="240"/>
      <c r="S204" s="240"/>
      <c r="T204" s="241"/>
      <c r="U204" s="13"/>
      <c r="V204" s="13"/>
      <c r="W204" s="13"/>
      <c r="X204" s="13"/>
      <c r="Y204" s="13"/>
      <c r="Z204" s="13"/>
      <c r="AA204" s="13"/>
      <c r="AB204" s="13"/>
      <c r="AC204" s="13"/>
      <c r="AD204" s="13"/>
      <c r="AE204" s="13"/>
      <c r="AT204" s="242" t="s">
        <v>198</v>
      </c>
      <c r="AU204" s="242" t="s">
        <v>86</v>
      </c>
      <c r="AV204" s="13" t="s">
        <v>86</v>
      </c>
      <c r="AW204" s="13" t="s">
        <v>32</v>
      </c>
      <c r="AX204" s="13" t="s">
        <v>76</v>
      </c>
      <c r="AY204" s="242" t="s">
        <v>159</v>
      </c>
    </row>
    <row r="205" s="14" customFormat="1">
      <c r="A205" s="14"/>
      <c r="B205" s="243"/>
      <c r="C205" s="244"/>
      <c r="D205" s="233" t="s">
        <v>198</v>
      </c>
      <c r="E205" s="245" t="s">
        <v>1</v>
      </c>
      <c r="F205" s="246" t="s">
        <v>201</v>
      </c>
      <c r="G205" s="244"/>
      <c r="H205" s="247">
        <v>22</v>
      </c>
      <c r="I205" s="248"/>
      <c r="J205" s="244"/>
      <c r="K205" s="244"/>
      <c r="L205" s="249"/>
      <c r="M205" s="250"/>
      <c r="N205" s="251"/>
      <c r="O205" s="251"/>
      <c r="P205" s="251"/>
      <c r="Q205" s="251"/>
      <c r="R205" s="251"/>
      <c r="S205" s="251"/>
      <c r="T205" s="252"/>
      <c r="U205" s="14"/>
      <c r="V205" s="14"/>
      <c r="W205" s="14"/>
      <c r="X205" s="14"/>
      <c r="Y205" s="14"/>
      <c r="Z205" s="14"/>
      <c r="AA205" s="14"/>
      <c r="AB205" s="14"/>
      <c r="AC205" s="14"/>
      <c r="AD205" s="14"/>
      <c r="AE205" s="14"/>
      <c r="AT205" s="253" t="s">
        <v>198</v>
      </c>
      <c r="AU205" s="253" t="s">
        <v>86</v>
      </c>
      <c r="AV205" s="14" t="s">
        <v>166</v>
      </c>
      <c r="AW205" s="14" t="s">
        <v>32</v>
      </c>
      <c r="AX205" s="14" t="s">
        <v>84</v>
      </c>
      <c r="AY205" s="253" t="s">
        <v>159</v>
      </c>
    </row>
    <row r="206" s="2" customFormat="1" ht="16.5" customHeight="1">
      <c r="A206" s="38"/>
      <c r="B206" s="39"/>
      <c r="C206" s="218" t="s">
        <v>238</v>
      </c>
      <c r="D206" s="218" t="s">
        <v>161</v>
      </c>
      <c r="E206" s="219" t="s">
        <v>923</v>
      </c>
      <c r="F206" s="220" t="s">
        <v>1594</v>
      </c>
      <c r="G206" s="221" t="s">
        <v>250</v>
      </c>
      <c r="H206" s="222">
        <v>24</v>
      </c>
      <c r="I206" s="223"/>
      <c r="J206" s="224">
        <f>ROUND(I206*H206,2)</f>
        <v>0</v>
      </c>
      <c r="K206" s="220" t="s">
        <v>1</v>
      </c>
      <c r="L206" s="44"/>
      <c r="M206" s="225" t="s">
        <v>1</v>
      </c>
      <c r="N206" s="226" t="s">
        <v>41</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234</v>
      </c>
      <c r="AT206" s="229" t="s">
        <v>161</v>
      </c>
      <c r="AU206" s="229" t="s">
        <v>86</v>
      </c>
      <c r="AY206" s="17" t="s">
        <v>159</v>
      </c>
      <c r="BE206" s="230">
        <f>IF(N206="základní",J206,0)</f>
        <v>0</v>
      </c>
      <c r="BF206" s="230">
        <f>IF(N206="snížená",J206,0)</f>
        <v>0</v>
      </c>
      <c r="BG206" s="230">
        <f>IF(N206="zákl. přenesená",J206,0)</f>
        <v>0</v>
      </c>
      <c r="BH206" s="230">
        <f>IF(N206="sníž. přenesená",J206,0)</f>
        <v>0</v>
      </c>
      <c r="BI206" s="230">
        <f>IF(N206="nulová",J206,0)</f>
        <v>0</v>
      </c>
      <c r="BJ206" s="17" t="s">
        <v>84</v>
      </c>
      <c r="BK206" s="230">
        <f>ROUND(I206*H206,2)</f>
        <v>0</v>
      </c>
      <c r="BL206" s="17" t="s">
        <v>234</v>
      </c>
      <c r="BM206" s="229" t="s">
        <v>1595</v>
      </c>
    </row>
    <row r="207" s="2" customFormat="1">
      <c r="A207" s="38"/>
      <c r="B207" s="39"/>
      <c r="C207" s="40"/>
      <c r="D207" s="233" t="s">
        <v>219</v>
      </c>
      <c r="E207" s="40"/>
      <c r="F207" s="254" t="s">
        <v>1566</v>
      </c>
      <c r="G207" s="40"/>
      <c r="H207" s="40"/>
      <c r="I207" s="255"/>
      <c r="J207" s="40"/>
      <c r="K207" s="40"/>
      <c r="L207" s="44"/>
      <c r="M207" s="256"/>
      <c r="N207" s="257"/>
      <c r="O207" s="91"/>
      <c r="P207" s="91"/>
      <c r="Q207" s="91"/>
      <c r="R207" s="91"/>
      <c r="S207" s="91"/>
      <c r="T207" s="92"/>
      <c r="U207" s="38"/>
      <c r="V207" s="38"/>
      <c r="W207" s="38"/>
      <c r="X207" s="38"/>
      <c r="Y207" s="38"/>
      <c r="Z207" s="38"/>
      <c r="AA207" s="38"/>
      <c r="AB207" s="38"/>
      <c r="AC207" s="38"/>
      <c r="AD207" s="38"/>
      <c r="AE207" s="38"/>
      <c r="AT207" s="17" t="s">
        <v>219</v>
      </c>
      <c r="AU207" s="17" t="s">
        <v>86</v>
      </c>
    </row>
    <row r="208" s="15" customFormat="1">
      <c r="A208" s="15"/>
      <c r="B208" s="268"/>
      <c r="C208" s="269"/>
      <c r="D208" s="233" t="s">
        <v>198</v>
      </c>
      <c r="E208" s="270" t="s">
        <v>1</v>
      </c>
      <c r="F208" s="271" t="s">
        <v>1569</v>
      </c>
      <c r="G208" s="269"/>
      <c r="H208" s="270" t="s">
        <v>1</v>
      </c>
      <c r="I208" s="272"/>
      <c r="J208" s="269"/>
      <c r="K208" s="269"/>
      <c r="L208" s="273"/>
      <c r="M208" s="274"/>
      <c r="N208" s="275"/>
      <c r="O208" s="275"/>
      <c r="P208" s="275"/>
      <c r="Q208" s="275"/>
      <c r="R208" s="275"/>
      <c r="S208" s="275"/>
      <c r="T208" s="276"/>
      <c r="U208" s="15"/>
      <c r="V208" s="15"/>
      <c r="W208" s="15"/>
      <c r="X208" s="15"/>
      <c r="Y208" s="15"/>
      <c r="Z208" s="15"/>
      <c r="AA208" s="15"/>
      <c r="AB208" s="15"/>
      <c r="AC208" s="15"/>
      <c r="AD208" s="15"/>
      <c r="AE208" s="15"/>
      <c r="AT208" s="277" t="s">
        <v>198</v>
      </c>
      <c r="AU208" s="277" t="s">
        <v>86</v>
      </c>
      <c r="AV208" s="15" t="s">
        <v>84</v>
      </c>
      <c r="AW208" s="15" t="s">
        <v>32</v>
      </c>
      <c r="AX208" s="15" t="s">
        <v>76</v>
      </c>
      <c r="AY208" s="277" t="s">
        <v>159</v>
      </c>
    </row>
    <row r="209" s="13" customFormat="1">
      <c r="A209" s="13"/>
      <c r="B209" s="231"/>
      <c r="C209" s="232"/>
      <c r="D209" s="233" t="s">
        <v>198</v>
      </c>
      <c r="E209" s="234" t="s">
        <v>1</v>
      </c>
      <c r="F209" s="235" t="s">
        <v>1596</v>
      </c>
      <c r="G209" s="232"/>
      <c r="H209" s="236">
        <v>13</v>
      </c>
      <c r="I209" s="237"/>
      <c r="J209" s="232"/>
      <c r="K209" s="232"/>
      <c r="L209" s="238"/>
      <c r="M209" s="239"/>
      <c r="N209" s="240"/>
      <c r="O209" s="240"/>
      <c r="P209" s="240"/>
      <c r="Q209" s="240"/>
      <c r="R209" s="240"/>
      <c r="S209" s="240"/>
      <c r="T209" s="241"/>
      <c r="U209" s="13"/>
      <c r="V209" s="13"/>
      <c r="W209" s="13"/>
      <c r="X209" s="13"/>
      <c r="Y209" s="13"/>
      <c r="Z209" s="13"/>
      <c r="AA209" s="13"/>
      <c r="AB209" s="13"/>
      <c r="AC209" s="13"/>
      <c r="AD209" s="13"/>
      <c r="AE209" s="13"/>
      <c r="AT209" s="242" t="s">
        <v>198</v>
      </c>
      <c r="AU209" s="242" t="s">
        <v>86</v>
      </c>
      <c r="AV209" s="13" t="s">
        <v>86</v>
      </c>
      <c r="AW209" s="13" t="s">
        <v>32</v>
      </c>
      <c r="AX209" s="13" t="s">
        <v>76</v>
      </c>
      <c r="AY209" s="242" t="s">
        <v>159</v>
      </c>
    </row>
    <row r="210" s="15" customFormat="1">
      <c r="A210" s="15"/>
      <c r="B210" s="268"/>
      <c r="C210" s="269"/>
      <c r="D210" s="233" t="s">
        <v>198</v>
      </c>
      <c r="E210" s="270" t="s">
        <v>1</v>
      </c>
      <c r="F210" s="271" t="s">
        <v>1571</v>
      </c>
      <c r="G210" s="269"/>
      <c r="H210" s="270" t="s">
        <v>1</v>
      </c>
      <c r="I210" s="272"/>
      <c r="J210" s="269"/>
      <c r="K210" s="269"/>
      <c r="L210" s="273"/>
      <c r="M210" s="274"/>
      <c r="N210" s="275"/>
      <c r="O210" s="275"/>
      <c r="P210" s="275"/>
      <c r="Q210" s="275"/>
      <c r="R210" s="275"/>
      <c r="S210" s="275"/>
      <c r="T210" s="276"/>
      <c r="U210" s="15"/>
      <c r="V210" s="15"/>
      <c r="W210" s="15"/>
      <c r="X210" s="15"/>
      <c r="Y210" s="15"/>
      <c r="Z210" s="15"/>
      <c r="AA210" s="15"/>
      <c r="AB210" s="15"/>
      <c r="AC210" s="15"/>
      <c r="AD210" s="15"/>
      <c r="AE210" s="15"/>
      <c r="AT210" s="277" t="s">
        <v>198</v>
      </c>
      <c r="AU210" s="277" t="s">
        <v>86</v>
      </c>
      <c r="AV210" s="15" t="s">
        <v>84</v>
      </c>
      <c r="AW210" s="15" t="s">
        <v>32</v>
      </c>
      <c r="AX210" s="15" t="s">
        <v>76</v>
      </c>
      <c r="AY210" s="277" t="s">
        <v>159</v>
      </c>
    </row>
    <row r="211" s="13" customFormat="1">
      <c r="A211" s="13"/>
      <c r="B211" s="231"/>
      <c r="C211" s="232"/>
      <c r="D211" s="233" t="s">
        <v>198</v>
      </c>
      <c r="E211" s="234" t="s">
        <v>1</v>
      </c>
      <c r="F211" s="235" t="s">
        <v>1597</v>
      </c>
      <c r="G211" s="232"/>
      <c r="H211" s="236">
        <v>11</v>
      </c>
      <c r="I211" s="237"/>
      <c r="J211" s="232"/>
      <c r="K211" s="232"/>
      <c r="L211" s="238"/>
      <c r="M211" s="239"/>
      <c r="N211" s="240"/>
      <c r="O211" s="240"/>
      <c r="P211" s="240"/>
      <c r="Q211" s="240"/>
      <c r="R211" s="240"/>
      <c r="S211" s="240"/>
      <c r="T211" s="241"/>
      <c r="U211" s="13"/>
      <c r="V211" s="13"/>
      <c r="W211" s="13"/>
      <c r="X211" s="13"/>
      <c r="Y211" s="13"/>
      <c r="Z211" s="13"/>
      <c r="AA211" s="13"/>
      <c r="AB211" s="13"/>
      <c r="AC211" s="13"/>
      <c r="AD211" s="13"/>
      <c r="AE211" s="13"/>
      <c r="AT211" s="242" t="s">
        <v>198</v>
      </c>
      <c r="AU211" s="242" t="s">
        <v>86</v>
      </c>
      <c r="AV211" s="13" t="s">
        <v>86</v>
      </c>
      <c r="AW211" s="13" t="s">
        <v>32</v>
      </c>
      <c r="AX211" s="13" t="s">
        <v>76</v>
      </c>
      <c r="AY211" s="242" t="s">
        <v>159</v>
      </c>
    </row>
    <row r="212" s="14" customFormat="1">
      <c r="A212" s="14"/>
      <c r="B212" s="243"/>
      <c r="C212" s="244"/>
      <c r="D212" s="233" t="s">
        <v>198</v>
      </c>
      <c r="E212" s="245" t="s">
        <v>1</v>
      </c>
      <c r="F212" s="246" t="s">
        <v>201</v>
      </c>
      <c r="G212" s="244"/>
      <c r="H212" s="247">
        <v>24</v>
      </c>
      <c r="I212" s="248"/>
      <c r="J212" s="244"/>
      <c r="K212" s="244"/>
      <c r="L212" s="249"/>
      <c r="M212" s="250"/>
      <c r="N212" s="251"/>
      <c r="O212" s="251"/>
      <c r="P212" s="251"/>
      <c r="Q212" s="251"/>
      <c r="R212" s="251"/>
      <c r="S212" s="251"/>
      <c r="T212" s="252"/>
      <c r="U212" s="14"/>
      <c r="V212" s="14"/>
      <c r="W212" s="14"/>
      <c r="X212" s="14"/>
      <c r="Y212" s="14"/>
      <c r="Z212" s="14"/>
      <c r="AA212" s="14"/>
      <c r="AB212" s="14"/>
      <c r="AC212" s="14"/>
      <c r="AD212" s="14"/>
      <c r="AE212" s="14"/>
      <c r="AT212" s="253" t="s">
        <v>198</v>
      </c>
      <c r="AU212" s="253" t="s">
        <v>86</v>
      </c>
      <c r="AV212" s="14" t="s">
        <v>166</v>
      </c>
      <c r="AW212" s="14" t="s">
        <v>32</v>
      </c>
      <c r="AX212" s="14" t="s">
        <v>84</v>
      </c>
      <c r="AY212" s="253" t="s">
        <v>159</v>
      </c>
    </row>
    <row r="213" s="2" customFormat="1" ht="16.5" customHeight="1">
      <c r="A213" s="38"/>
      <c r="B213" s="39"/>
      <c r="C213" s="218" t="s">
        <v>243</v>
      </c>
      <c r="D213" s="218" t="s">
        <v>161</v>
      </c>
      <c r="E213" s="219" t="s">
        <v>926</v>
      </c>
      <c r="F213" s="220" t="s">
        <v>1598</v>
      </c>
      <c r="G213" s="221" t="s">
        <v>250</v>
      </c>
      <c r="H213" s="222">
        <v>12</v>
      </c>
      <c r="I213" s="223"/>
      <c r="J213" s="224">
        <f>ROUND(I213*H213,2)</f>
        <v>0</v>
      </c>
      <c r="K213" s="220" t="s">
        <v>1</v>
      </c>
      <c r="L213" s="44"/>
      <c r="M213" s="225" t="s">
        <v>1</v>
      </c>
      <c r="N213" s="226" t="s">
        <v>41</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234</v>
      </c>
      <c r="AT213" s="229" t="s">
        <v>161</v>
      </c>
      <c r="AU213" s="229" t="s">
        <v>86</v>
      </c>
      <c r="AY213" s="17" t="s">
        <v>159</v>
      </c>
      <c r="BE213" s="230">
        <f>IF(N213="základní",J213,0)</f>
        <v>0</v>
      </c>
      <c r="BF213" s="230">
        <f>IF(N213="snížená",J213,0)</f>
        <v>0</v>
      </c>
      <c r="BG213" s="230">
        <f>IF(N213="zákl. přenesená",J213,0)</f>
        <v>0</v>
      </c>
      <c r="BH213" s="230">
        <f>IF(N213="sníž. přenesená",J213,0)</f>
        <v>0</v>
      </c>
      <c r="BI213" s="230">
        <f>IF(N213="nulová",J213,0)</f>
        <v>0</v>
      </c>
      <c r="BJ213" s="17" t="s">
        <v>84</v>
      </c>
      <c r="BK213" s="230">
        <f>ROUND(I213*H213,2)</f>
        <v>0</v>
      </c>
      <c r="BL213" s="17" t="s">
        <v>234</v>
      </c>
      <c r="BM213" s="229" t="s">
        <v>1599</v>
      </c>
    </row>
    <row r="214" s="15" customFormat="1">
      <c r="A214" s="15"/>
      <c r="B214" s="268"/>
      <c r="C214" s="269"/>
      <c r="D214" s="233" t="s">
        <v>198</v>
      </c>
      <c r="E214" s="270" t="s">
        <v>1</v>
      </c>
      <c r="F214" s="271" t="s">
        <v>1569</v>
      </c>
      <c r="G214" s="269"/>
      <c r="H214" s="270" t="s">
        <v>1</v>
      </c>
      <c r="I214" s="272"/>
      <c r="J214" s="269"/>
      <c r="K214" s="269"/>
      <c r="L214" s="273"/>
      <c r="M214" s="274"/>
      <c r="N214" s="275"/>
      <c r="O214" s="275"/>
      <c r="P214" s="275"/>
      <c r="Q214" s="275"/>
      <c r="R214" s="275"/>
      <c r="S214" s="275"/>
      <c r="T214" s="276"/>
      <c r="U214" s="15"/>
      <c r="V214" s="15"/>
      <c r="W214" s="15"/>
      <c r="X214" s="15"/>
      <c r="Y214" s="15"/>
      <c r="Z214" s="15"/>
      <c r="AA214" s="15"/>
      <c r="AB214" s="15"/>
      <c r="AC214" s="15"/>
      <c r="AD214" s="15"/>
      <c r="AE214" s="15"/>
      <c r="AT214" s="277" t="s">
        <v>198</v>
      </c>
      <c r="AU214" s="277" t="s">
        <v>86</v>
      </c>
      <c r="AV214" s="15" t="s">
        <v>84</v>
      </c>
      <c r="AW214" s="15" t="s">
        <v>32</v>
      </c>
      <c r="AX214" s="15" t="s">
        <v>76</v>
      </c>
      <c r="AY214" s="277" t="s">
        <v>159</v>
      </c>
    </row>
    <row r="215" s="13" customFormat="1">
      <c r="A215" s="13"/>
      <c r="B215" s="231"/>
      <c r="C215" s="232"/>
      <c r="D215" s="233" t="s">
        <v>198</v>
      </c>
      <c r="E215" s="234" t="s">
        <v>1</v>
      </c>
      <c r="F215" s="235" t="s">
        <v>1570</v>
      </c>
      <c r="G215" s="232"/>
      <c r="H215" s="236">
        <v>6</v>
      </c>
      <c r="I215" s="237"/>
      <c r="J215" s="232"/>
      <c r="K215" s="232"/>
      <c r="L215" s="238"/>
      <c r="M215" s="239"/>
      <c r="N215" s="240"/>
      <c r="O215" s="240"/>
      <c r="P215" s="240"/>
      <c r="Q215" s="240"/>
      <c r="R215" s="240"/>
      <c r="S215" s="240"/>
      <c r="T215" s="241"/>
      <c r="U215" s="13"/>
      <c r="V215" s="13"/>
      <c r="W215" s="13"/>
      <c r="X215" s="13"/>
      <c r="Y215" s="13"/>
      <c r="Z215" s="13"/>
      <c r="AA215" s="13"/>
      <c r="AB215" s="13"/>
      <c r="AC215" s="13"/>
      <c r="AD215" s="13"/>
      <c r="AE215" s="13"/>
      <c r="AT215" s="242" t="s">
        <v>198</v>
      </c>
      <c r="AU215" s="242" t="s">
        <v>86</v>
      </c>
      <c r="AV215" s="13" t="s">
        <v>86</v>
      </c>
      <c r="AW215" s="13" t="s">
        <v>32</v>
      </c>
      <c r="AX215" s="13" t="s">
        <v>76</v>
      </c>
      <c r="AY215" s="242" t="s">
        <v>159</v>
      </c>
    </row>
    <row r="216" s="15" customFormat="1">
      <c r="A216" s="15"/>
      <c r="B216" s="268"/>
      <c r="C216" s="269"/>
      <c r="D216" s="233" t="s">
        <v>198</v>
      </c>
      <c r="E216" s="270" t="s">
        <v>1</v>
      </c>
      <c r="F216" s="271" t="s">
        <v>1571</v>
      </c>
      <c r="G216" s="269"/>
      <c r="H216" s="270" t="s">
        <v>1</v>
      </c>
      <c r="I216" s="272"/>
      <c r="J216" s="269"/>
      <c r="K216" s="269"/>
      <c r="L216" s="273"/>
      <c r="M216" s="274"/>
      <c r="N216" s="275"/>
      <c r="O216" s="275"/>
      <c r="P216" s="275"/>
      <c r="Q216" s="275"/>
      <c r="R216" s="275"/>
      <c r="S216" s="275"/>
      <c r="T216" s="276"/>
      <c r="U216" s="15"/>
      <c r="V216" s="15"/>
      <c r="W216" s="15"/>
      <c r="X216" s="15"/>
      <c r="Y216" s="15"/>
      <c r="Z216" s="15"/>
      <c r="AA216" s="15"/>
      <c r="AB216" s="15"/>
      <c r="AC216" s="15"/>
      <c r="AD216" s="15"/>
      <c r="AE216" s="15"/>
      <c r="AT216" s="277" t="s">
        <v>198</v>
      </c>
      <c r="AU216" s="277" t="s">
        <v>86</v>
      </c>
      <c r="AV216" s="15" t="s">
        <v>84</v>
      </c>
      <c r="AW216" s="15" t="s">
        <v>32</v>
      </c>
      <c r="AX216" s="15" t="s">
        <v>76</v>
      </c>
      <c r="AY216" s="277" t="s">
        <v>159</v>
      </c>
    </row>
    <row r="217" s="13" customFormat="1">
      <c r="A217" s="13"/>
      <c r="B217" s="231"/>
      <c r="C217" s="232"/>
      <c r="D217" s="233" t="s">
        <v>198</v>
      </c>
      <c r="E217" s="234" t="s">
        <v>1</v>
      </c>
      <c r="F217" s="235" t="s">
        <v>1570</v>
      </c>
      <c r="G217" s="232"/>
      <c r="H217" s="236">
        <v>6</v>
      </c>
      <c r="I217" s="237"/>
      <c r="J217" s="232"/>
      <c r="K217" s="232"/>
      <c r="L217" s="238"/>
      <c r="M217" s="239"/>
      <c r="N217" s="240"/>
      <c r="O217" s="240"/>
      <c r="P217" s="240"/>
      <c r="Q217" s="240"/>
      <c r="R217" s="240"/>
      <c r="S217" s="240"/>
      <c r="T217" s="241"/>
      <c r="U217" s="13"/>
      <c r="V217" s="13"/>
      <c r="W217" s="13"/>
      <c r="X217" s="13"/>
      <c r="Y217" s="13"/>
      <c r="Z217" s="13"/>
      <c r="AA217" s="13"/>
      <c r="AB217" s="13"/>
      <c r="AC217" s="13"/>
      <c r="AD217" s="13"/>
      <c r="AE217" s="13"/>
      <c r="AT217" s="242" t="s">
        <v>198</v>
      </c>
      <c r="AU217" s="242" t="s">
        <v>86</v>
      </c>
      <c r="AV217" s="13" t="s">
        <v>86</v>
      </c>
      <c r="AW217" s="13" t="s">
        <v>32</v>
      </c>
      <c r="AX217" s="13" t="s">
        <v>76</v>
      </c>
      <c r="AY217" s="242" t="s">
        <v>159</v>
      </c>
    </row>
    <row r="218" s="14" customFormat="1">
      <c r="A218" s="14"/>
      <c r="B218" s="243"/>
      <c r="C218" s="244"/>
      <c r="D218" s="233" t="s">
        <v>198</v>
      </c>
      <c r="E218" s="245" t="s">
        <v>1</v>
      </c>
      <c r="F218" s="246" t="s">
        <v>201</v>
      </c>
      <c r="G218" s="244"/>
      <c r="H218" s="247">
        <v>12</v>
      </c>
      <c r="I218" s="248"/>
      <c r="J218" s="244"/>
      <c r="K218" s="244"/>
      <c r="L218" s="249"/>
      <c r="M218" s="250"/>
      <c r="N218" s="251"/>
      <c r="O218" s="251"/>
      <c r="P218" s="251"/>
      <c r="Q218" s="251"/>
      <c r="R218" s="251"/>
      <c r="S218" s="251"/>
      <c r="T218" s="252"/>
      <c r="U218" s="14"/>
      <c r="V218" s="14"/>
      <c r="W218" s="14"/>
      <c r="X218" s="14"/>
      <c r="Y218" s="14"/>
      <c r="Z218" s="14"/>
      <c r="AA218" s="14"/>
      <c r="AB218" s="14"/>
      <c r="AC218" s="14"/>
      <c r="AD218" s="14"/>
      <c r="AE218" s="14"/>
      <c r="AT218" s="253" t="s">
        <v>198</v>
      </c>
      <c r="AU218" s="253" t="s">
        <v>86</v>
      </c>
      <c r="AV218" s="14" t="s">
        <v>166</v>
      </c>
      <c r="AW218" s="14" t="s">
        <v>32</v>
      </c>
      <c r="AX218" s="14" t="s">
        <v>84</v>
      </c>
      <c r="AY218" s="253" t="s">
        <v>159</v>
      </c>
    </row>
    <row r="219" s="2" customFormat="1" ht="16.5" customHeight="1">
      <c r="A219" s="38"/>
      <c r="B219" s="39"/>
      <c r="C219" s="218" t="s">
        <v>247</v>
      </c>
      <c r="D219" s="218" t="s">
        <v>161</v>
      </c>
      <c r="E219" s="219" t="s">
        <v>931</v>
      </c>
      <c r="F219" s="220" t="s">
        <v>1600</v>
      </c>
      <c r="G219" s="221" t="s">
        <v>250</v>
      </c>
      <c r="H219" s="222">
        <v>12</v>
      </c>
      <c r="I219" s="223"/>
      <c r="J219" s="224">
        <f>ROUND(I219*H219,2)</f>
        <v>0</v>
      </c>
      <c r="K219" s="220" t="s">
        <v>1</v>
      </c>
      <c r="L219" s="44"/>
      <c r="M219" s="225" t="s">
        <v>1</v>
      </c>
      <c r="N219" s="226" t="s">
        <v>41</v>
      </c>
      <c r="O219" s="91"/>
      <c r="P219" s="227">
        <f>O219*H219</f>
        <v>0</v>
      </c>
      <c r="Q219" s="227">
        <v>0</v>
      </c>
      <c r="R219" s="227">
        <f>Q219*H219</f>
        <v>0</v>
      </c>
      <c r="S219" s="227">
        <v>0</v>
      </c>
      <c r="T219" s="228">
        <f>S219*H219</f>
        <v>0</v>
      </c>
      <c r="U219" s="38"/>
      <c r="V219" s="38"/>
      <c r="W219" s="38"/>
      <c r="X219" s="38"/>
      <c r="Y219" s="38"/>
      <c r="Z219" s="38"/>
      <c r="AA219" s="38"/>
      <c r="AB219" s="38"/>
      <c r="AC219" s="38"/>
      <c r="AD219" s="38"/>
      <c r="AE219" s="38"/>
      <c r="AR219" s="229" t="s">
        <v>234</v>
      </c>
      <c r="AT219" s="229" t="s">
        <v>161</v>
      </c>
      <c r="AU219" s="229" t="s">
        <v>86</v>
      </c>
      <c r="AY219" s="17" t="s">
        <v>159</v>
      </c>
      <c r="BE219" s="230">
        <f>IF(N219="základní",J219,0)</f>
        <v>0</v>
      </c>
      <c r="BF219" s="230">
        <f>IF(N219="snížená",J219,0)</f>
        <v>0</v>
      </c>
      <c r="BG219" s="230">
        <f>IF(N219="zákl. přenesená",J219,0)</f>
        <v>0</v>
      </c>
      <c r="BH219" s="230">
        <f>IF(N219="sníž. přenesená",J219,0)</f>
        <v>0</v>
      </c>
      <c r="BI219" s="230">
        <f>IF(N219="nulová",J219,0)</f>
        <v>0</v>
      </c>
      <c r="BJ219" s="17" t="s">
        <v>84</v>
      </c>
      <c r="BK219" s="230">
        <f>ROUND(I219*H219,2)</f>
        <v>0</v>
      </c>
      <c r="BL219" s="17" t="s">
        <v>234</v>
      </c>
      <c r="BM219" s="229" t="s">
        <v>1601</v>
      </c>
    </row>
    <row r="220" s="15" customFormat="1">
      <c r="A220" s="15"/>
      <c r="B220" s="268"/>
      <c r="C220" s="269"/>
      <c r="D220" s="233" t="s">
        <v>198</v>
      </c>
      <c r="E220" s="270" t="s">
        <v>1</v>
      </c>
      <c r="F220" s="271" t="s">
        <v>1569</v>
      </c>
      <c r="G220" s="269"/>
      <c r="H220" s="270" t="s">
        <v>1</v>
      </c>
      <c r="I220" s="272"/>
      <c r="J220" s="269"/>
      <c r="K220" s="269"/>
      <c r="L220" s="273"/>
      <c r="M220" s="274"/>
      <c r="N220" s="275"/>
      <c r="O220" s="275"/>
      <c r="P220" s="275"/>
      <c r="Q220" s="275"/>
      <c r="R220" s="275"/>
      <c r="S220" s="275"/>
      <c r="T220" s="276"/>
      <c r="U220" s="15"/>
      <c r="V220" s="15"/>
      <c r="W220" s="15"/>
      <c r="X220" s="15"/>
      <c r="Y220" s="15"/>
      <c r="Z220" s="15"/>
      <c r="AA220" s="15"/>
      <c r="AB220" s="15"/>
      <c r="AC220" s="15"/>
      <c r="AD220" s="15"/>
      <c r="AE220" s="15"/>
      <c r="AT220" s="277" t="s">
        <v>198</v>
      </c>
      <c r="AU220" s="277" t="s">
        <v>86</v>
      </c>
      <c r="AV220" s="15" t="s">
        <v>84</v>
      </c>
      <c r="AW220" s="15" t="s">
        <v>32</v>
      </c>
      <c r="AX220" s="15" t="s">
        <v>76</v>
      </c>
      <c r="AY220" s="277" t="s">
        <v>159</v>
      </c>
    </row>
    <row r="221" s="13" customFormat="1">
      <c r="A221" s="13"/>
      <c r="B221" s="231"/>
      <c r="C221" s="232"/>
      <c r="D221" s="233" t="s">
        <v>198</v>
      </c>
      <c r="E221" s="234" t="s">
        <v>1</v>
      </c>
      <c r="F221" s="235" t="s">
        <v>1602</v>
      </c>
      <c r="G221" s="232"/>
      <c r="H221" s="236">
        <v>7</v>
      </c>
      <c r="I221" s="237"/>
      <c r="J221" s="232"/>
      <c r="K221" s="232"/>
      <c r="L221" s="238"/>
      <c r="M221" s="239"/>
      <c r="N221" s="240"/>
      <c r="O221" s="240"/>
      <c r="P221" s="240"/>
      <c r="Q221" s="240"/>
      <c r="R221" s="240"/>
      <c r="S221" s="240"/>
      <c r="T221" s="241"/>
      <c r="U221" s="13"/>
      <c r="V221" s="13"/>
      <c r="W221" s="13"/>
      <c r="X221" s="13"/>
      <c r="Y221" s="13"/>
      <c r="Z221" s="13"/>
      <c r="AA221" s="13"/>
      <c r="AB221" s="13"/>
      <c r="AC221" s="13"/>
      <c r="AD221" s="13"/>
      <c r="AE221" s="13"/>
      <c r="AT221" s="242" t="s">
        <v>198</v>
      </c>
      <c r="AU221" s="242" t="s">
        <v>86</v>
      </c>
      <c r="AV221" s="13" t="s">
        <v>86</v>
      </c>
      <c r="AW221" s="13" t="s">
        <v>32</v>
      </c>
      <c r="AX221" s="13" t="s">
        <v>76</v>
      </c>
      <c r="AY221" s="242" t="s">
        <v>159</v>
      </c>
    </row>
    <row r="222" s="15" customFormat="1">
      <c r="A222" s="15"/>
      <c r="B222" s="268"/>
      <c r="C222" s="269"/>
      <c r="D222" s="233" t="s">
        <v>198</v>
      </c>
      <c r="E222" s="270" t="s">
        <v>1</v>
      </c>
      <c r="F222" s="271" t="s">
        <v>1571</v>
      </c>
      <c r="G222" s="269"/>
      <c r="H222" s="270" t="s">
        <v>1</v>
      </c>
      <c r="I222" s="272"/>
      <c r="J222" s="269"/>
      <c r="K222" s="269"/>
      <c r="L222" s="273"/>
      <c r="M222" s="274"/>
      <c r="N222" s="275"/>
      <c r="O222" s="275"/>
      <c r="P222" s="275"/>
      <c r="Q222" s="275"/>
      <c r="R222" s="275"/>
      <c r="S222" s="275"/>
      <c r="T222" s="276"/>
      <c r="U222" s="15"/>
      <c r="V222" s="15"/>
      <c r="W222" s="15"/>
      <c r="X222" s="15"/>
      <c r="Y222" s="15"/>
      <c r="Z222" s="15"/>
      <c r="AA222" s="15"/>
      <c r="AB222" s="15"/>
      <c r="AC222" s="15"/>
      <c r="AD222" s="15"/>
      <c r="AE222" s="15"/>
      <c r="AT222" s="277" t="s">
        <v>198</v>
      </c>
      <c r="AU222" s="277" t="s">
        <v>86</v>
      </c>
      <c r="AV222" s="15" t="s">
        <v>84</v>
      </c>
      <c r="AW222" s="15" t="s">
        <v>32</v>
      </c>
      <c r="AX222" s="15" t="s">
        <v>76</v>
      </c>
      <c r="AY222" s="277" t="s">
        <v>159</v>
      </c>
    </row>
    <row r="223" s="13" customFormat="1">
      <c r="A223" s="13"/>
      <c r="B223" s="231"/>
      <c r="C223" s="232"/>
      <c r="D223" s="233" t="s">
        <v>198</v>
      </c>
      <c r="E223" s="234" t="s">
        <v>1</v>
      </c>
      <c r="F223" s="235" t="s">
        <v>1603</v>
      </c>
      <c r="G223" s="232"/>
      <c r="H223" s="236">
        <v>5</v>
      </c>
      <c r="I223" s="237"/>
      <c r="J223" s="232"/>
      <c r="K223" s="232"/>
      <c r="L223" s="238"/>
      <c r="M223" s="239"/>
      <c r="N223" s="240"/>
      <c r="O223" s="240"/>
      <c r="P223" s="240"/>
      <c r="Q223" s="240"/>
      <c r="R223" s="240"/>
      <c r="S223" s="240"/>
      <c r="T223" s="241"/>
      <c r="U223" s="13"/>
      <c r="V223" s="13"/>
      <c r="W223" s="13"/>
      <c r="X223" s="13"/>
      <c r="Y223" s="13"/>
      <c r="Z223" s="13"/>
      <c r="AA223" s="13"/>
      <c r="AB223" s="13"/>
      <c r="AC223" s="13"/>
      <c r="AD223" s="13"/>
      <c r="AE223" s="13"/>
      <c r="AT223" s="242" t="s">
        <v>198</v>
      </c>
      <c r="AU223" s="242" t="s">
        <v>86</v>
      </c>
      <c r="AV223" s="13" t="s">
        <v>86</v>
      </c>
      <c r="AW223" s="13" t="s">
        <v>32</v>
      </c>
      <c r="AX223" s="13" t="s">
        <v>76</v>
      </c>
      <c r="AY223" s="242" t="s">
        <v>159</v>
      </c>
    </row>
    <row r="224" s="14" customFormat="1">
      <c r="A224" s="14"/>
      <c r="B224" s="243"/>
      <c r="C224" s="244"/>
      <c r="D224" s="233" t="s">
        <v>198</v>
      </c>
      <c r="E224" s="245" t="s">
        <v>1</v>
      </c>
      <c r="F224" s="246" t="s">
        <v>201</v>
      </c>
      <c r="G224" s="244"/>
      <c r="H224" s="247">
        <v>12</v>
      </c>
      <c r="I224" s="248"/>
      <c r="J224" s="244"/>
      <c r="K224" s="244"/>
      <c r="L224" s="249"/>
      <c r="M224" s="250"/>
      <c r="N224" s="251"/>
      <c r="O224" s="251"/>
      <c r="P224" s="251"/>
      <c r="Q224" s="251"/>
      <c r="R224" s="251"/>
      <c r="S224" s="251"/>
      <c r="T224" s="252"/>
      <c r="U224" s="14"/>
      <c r="V224" s="14"/>
      <c r="W224" s="14"/>
      <c r="X224" s="14"/>
      <c r="Y224" s="14"/>
      <c r="Z224" s="14"/>
      <c r="AA224" s="14"/>
      <c r="AB224" s="14"/>
      <c r="AC224" s="14"/>
      <c r="AD224" s="14"/>
      <c r="AE224" s="14"/>
      <c r="AT224" s="253" t="s">
        <v>198</v>
      </c>
      <c r="AU224" s="253" t="s">
        <v>86</v>
      </c>
      <c r="AV224" s="14" t="s">
        <v>166</v>
      </c>
      <c r="AW224" s="14" t="s">
        <v>32</v>
      </c>
      <c r="AX224" s="14" t="s">
        <v>84</v>
      </c>
      <c r="AY224" s="253" t="s">
        <v>159</v>
      </c>
    </row>
    <row r="225" s="2" customFormat="1" ht="21.75" customHeight="1">
      <c r="A225" s="38"/>
      <c r="B225" s="39"/>
      <c r="C225" s="218" t="s">
        <v>252</v>
      </c>
      <c r="D225" s="218" t="s">
        <v>161</v>
      </c>
      <c r="E225" s="219" t="s">
        <v>933</v>
      </c>
      <c r="F225" s="220" t="s">
        <v>1604</v>
      </c>
      <c r="G225" s="221" t="s">
        <v>250</v>
      </c>
      <c r="H225" s="222">
        <v>24</v>
      </c>
      <c r="I225" s="223"/>
      <c r="J225" s="224">
        <f>ROUND(I225*H225,2)</f>
        <v>0</v>
      </c>
      <c r="K225" s="220" t="s">
        <v>1</v>
      </c>
      <c r="L225" s="44"/>
      <c r="M225" s="225" t="s">
        <v>1</v>
      </c>
      <c r="N225" s="226" t="s">
        <v>41</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234</v>
      </c>
      <c r="AT225" s="229" t="s">
        <v>161</v>
      </c>
      <c r="AU225" s="229" t="s">
        <v>86</v>
      </c>
      <c r="AY225" s="17" t="s">
        <v>159</v>
      </c>
      <c r="BE225" s="230">
        <f>IF(N225="základní",J225,0)</f>
        <v>0</v>
      </c>
      <c r="BF225" s="230">
        <f>IF(N225="snížená",J225,0)</f>
        <v>0</v>
      </c>
      <c r="BG225" s="230">
        <f>IF(N225="zákl. přenesená",J225,0)</f>
        <v>0</v>
      </c>
      <c r="BH225" s="230">
        <f>IF(N225="sníž. přenesená",J225,0)</f>
        <v>0</v>
      </c>
      <c r="BI225" s="230">
        <f>IF(N225="nulová",J225,0)</f>
        <v>0</v>
      </c>
      <c r="BJ225" s="17" t="s">
        <v>84</v>
      </c>
      <c r="BK225" s="230">
        <f>ROUND(I225*H225,2)</f>
        <v>0</v>
      </c>
      <c r="BL225" s="17" t="s">
        <v>234</v>
      </c>
      <c r="BM225" s="229" t="s">
        <v>1605</v>
      </c>
    </row>
    <row r="226" s="15" customFormat="1">
      <c r="A226" s="15"/>
      <c r="B226" s="268"/>
      <c r="C226" s="269"/>
      <c r="D226" s="233" t="s">
        <v>198</v>
      </c>
      <c r="E226" s="270" t="s">
        <v>1</v>
      </c>
      <c r="F226" s="271" t="s">
        <v>1569</v>
      </c>
      <c r="G226" s="269"/>
      <c r="H226" s="270" t="s">
        <v>1</v>
      </c>
      <c r="I226" s="272"/>
      <c r="J226" s="269"/>
      <c r="K226" s="269"/>
      <c r="L226" s="273"/>
      <c r="M226" s="274"/>
      <c r="N226" s="275"/>
      <c r="O226" s="275"/>
      <c r="P226" s="275"/>
      <c r="Q226" s="275"/>
      <c r="R226" s="275"/>
      <c r="S226" s="275"/>
      <c r="T226" s="276"/>
      <c r="U226" s="15"/>
      <c r="V226" s="15"/>
      <c r="W226" s="15"/>
      <c r="X226" s="15"/>
      <c r="Y226" s="15"/>
      <c r="Z226" s="15"/>
      <c r="AA226" s="15"/>
      <c r="AB226" s="15"/>
      <c r="AC226" s="15"/>
      <c r="AD226" s="15"/>
      <c r="AE226" s="15"/>
      <c r="AT226" s="277" t="s">
        <v>198</v>
      </c>
      <c r="AU226" s="277" t="s">
        <v>86</v>
      </c>
      <c r="AV226" s="15" t="s">
        <v>84</v>
      </c>
      <c r="AW226" s="15" t="s">
        <v>32</v>
      </c>
      <c r="AX226" s="15" t="s">
        <v>76</v>
      </c>
      <c r="AY226" s="277" t="s">
        <v>159</v>
      </c>
    </row>
    <row r="227" s="13" customFormat="1">
      <c r="A227" s="13"/>
      <c r="B227" s="231"/>
      <c r="C227" s="232"/>
      <c r="D227" s="233" t="s">
        <v>198</v>
      </c>
      <c r="E227" s="234" t="s">
        <v>1</v>
      </c>
      <c r="F227" s="235" t="s">
        <v>1596</v>
      </c>
      <c r="G227" s="232"/>
      <c r="H227" s="236">
        <v>13</v>
      </c>
      <c r="I227" s="237"/>
      <c r="J227" s="232"/>
      <c r="K227" s="232"/>
      <c r="L227" s="238"/>
      <c r="M227" s="239"/>
      <c r="N227" s="240"/>
      <c r="O227" s="240"/>
      <c r="P227" s="240"/>
      <c r="Q227" s="240"/>
      <c r="R227" s="240"/>
      <c r="S227" s="240"/>
      <c r="T227" s="241"/>
      <c r="U227" s="13"/>
      <c r="V227" s="13"/>
      <c r="W227" s="13"/>
      <c r="X227" s="13"/>
      <c r="Y227" s="13"/>
      <c r="Z227" s="13"/>
      <c r="AA227" s="13"/>
      <c r="AB227" s="13"/>
      <c r="AC227" s="13"/>
      <c r="AD227" s="13"/>
      <c r="AE227" s="13"/>
      <c r="AT227" s="242" t="s">
        <v>198</v>
      </c>
      <c r="AU227" s="242" t="s">
        <v>86</v>
      </c>
      <c r="AV227" s="13" t="s">
        <v>86</v>
      </c>
      <c r="AW227" s="13" t="s">
        <v>32</v>
      </c>
      <c r="AX227" s="13" t="s">
        <v>76</v>
      </c>
      <c r="AY227" s="242" t="s">
        <v>159</v>
      </c>
    </row>
    <row r="228" s="15" customFormat="1">
      <c r="A228" s="15"/>
      <c r="B228" s="268"/>
      <c r="C228" s="269"/>
      <c r="D228" s="233" t="s">
        <v>198</v>
      </c>
      <c r="E228" s="270" t="s">
        <v>1</v>
      </c>
      <c r="F228" s="271" t="s">
        <v>1571</v>
      </c>
      <c r="G228" s="269"/>
      <c r="H228" s="270" t="s">
        <v>1</v>
      </c>
      <c r="I228" s="272"/>
      <c r="J228" s="269"/>
      <c r="K228" s="269"/>
      <c r="L228" s="273"/>
      <c r="M228" s="274"/>
      <c r="N228" s="275"/>
      <c r="O228" s="275"/>
      <c r="P228" s="275"/>
      <c r="Q228" s="275"/>
      <c r="R228" s="275"/>
      <c r="S228" s="275"/>
      <c r="T228" s="276"/>
      <c r="U228" s="15"/>
      <c r="V228" s="15"/>
      <c r="W228" s="15"/>
      <c r="X228" s="15"/>
      <c r="Y228" s="15"/>
      <c r="Z228" s="15"/>
      <c r="AA228" s="15"/>
      <c r="AB228" s="15"/>
      <c r="AC228" s="15"/>
      <c r="AD228" s="15"/>
      <c r="AE228" s="15"/>
      <c r="AT228" s="277" t="s">
        <v>198</v>
      </c>
      <c r="AU228" s="277" t="s">
        <v>86</v>
      </c>
      <c r="AV228" s="15" t="s">
        <v>84</v>
      </c>
      <c r="AW228" s="15" t="s">
        <v>32</v>
      </c>
      <c r="AX228" s="15" t="s">
        <v>76</v>
      </c>
      <c r="AY228" s="277" t="s">
        <v>159</v>
      </c>
    </row>
    <row r="229" s="13" customFormat="1">
      <c r="A229" s="13"/>
      <c r="B229" s="231"/>
      <c r="C229" s="232"/>
      <c r="D229" s="233" t="s">
        <v>198</v>
      </c>
      <c r="E229" s="234" t="s">
        <v>1</v>
      </c>
      <c r="F229" s="235" t="s">
        <v>1597</v>
      </c>
      <c r="G229" s="232"/>
      <c r="H229" s="236">
        <v>11</v>
      </c>
      <c r="I229" s="237"/>
      <c r="J229" s="232"/>
      <c r="K229" s="232"/>
      <c r="L229" s="238"/>
      <c r="M229" s="239"/>
      <c r="N229" s="240"/>
      <c r="O229" s="240"/>
      <c r="P229" s="240"/>
      <c r="Q229" s="240"/>
      <c r="R229" s="240"/>
      <c r="S229" s="240"/>
      <c r="T229" s="241"/>
      <c r="U229" s="13"/>
      <c r="V229" s="13"/>
      <c r="W229" s="13"/>
      <c r="X229" s="13"/>
      <c r="Y229" s="13"/>
      <c r="Z229" s="13"/>
      <c r="AA229" s="13"/>
      <c r="AB229" s="13"/>
      <c r="AC229" s="13"/>
      <c r="AD229" s="13"/>
      <c r="AE229" s="13"/>
      <c r="AT229" s="242" t="s">
        <v>198</v>
      </c>
      <c r="AU229" s="242" t="s">
        <v>86</v>
      </c>
      <c r="AV229" s="13" t="s">
        <v>86</v>
      </c>
      <c r="AW229" s="13" t="s">
        <v>32</v>
      </c>
      <c r="AX229" s="13" t="s">
        <v>76</v>
      </c>
      <c r="AY229" s="242" t="s">
        <v>159</v>
      </c>
    </row>
    <row r="230" s="14" customFormat="1">
      <c r="A230" s="14"/>
      <c r="B230" s="243"/>
      <c r="C230" s="244"/>
      <c r="D230" s="233" t="s">
        <v>198</v>
      </c>
      <c r="E230" s="245" t="s">
        <v>1</v>
      </c>
      <c r="F230" s="246" t="s">
        <v>201</v>
      </c>
      <c r="G230" s="244"/>
      <c r="H230" s="247">
        <v>24</v>
      </c>
      <c r="I230" s="248"/>
      <c r="J230" s="244"/>
      <c r="K230" s="244"/>
      <c r="L230" s="249"/>
      <c r="M230" s="250"/>
      <c r="N230" s="251"/>
      <c r="O230" s="251"/>
      <c r="P230" s="251"/>
      <c r="Q230" s="251"/>
      <c r="R230" s="251"/>
      <c r="S230" s="251"/>
      <c r="T230" s="252"/>
      <c r="U230" s="14"/>
      <c r="V230" s="14"/>
      <c r="W230" s="14"/>
      <c r="X230" s="14"/>
      <c r="Y230" s="14"/>
      <c r="Z230" s="14"/>
      <c r="AA230" s="14"/>
      <c r="AB230" s="14"/>
      <c r="AC230" s="14"/>
      <c r="AD230" s="14"/>
      <c r="AE230" s="14"/>
      <c r="AT230" s="253" t="s">
        <v>198</v>
      </c>
      <c r="AU230" s="253" t="s">
        <v>86</v>
      </c>
      <c r="AV230" s="14" t="s">
        <v>166</v>
      </c>
      <c r="AW230" s="14" t="s">
        <v>32</v>
      </c>
      <c r="AX230" s="14" t="s">
        <v>84</v>
      </c>
      <c r="AY230" s="253" t="s">
        <v>159</v>
      </c>
    </row>
    <row r="231" s="2" customFormat="1" ht="16.5" customHeight="1">
      <c r="A231" s="38"/>
      <c r="B231" s="39"/>
      <c r="C231" s="218" t="s">
        <v>7</v>
      </c>
      <c r="D231" s="218" t="s">
        <v>161</v>
      </c>
      <c r="E231" s="219" t="s">
        <v>935</v>
      </c>
      <c r="F231" s="220" t="s">
        <v>1606</v>
      </c>
      <c r="G231" s="221" t="s">
        <v>250</v>
      </c>
      <c r="H231" s="222">
        <v>1</v>
      </c>
      <c r="I231" s="223"/>
      <c r="J231" s="224">
        <f>ROUND(I231*H231,2)</f>
        <v>0</v>
      </c>
      <c r="K231" s="220" t="s">
        <v>1</v>
      </c>
      <c r="L231" s="44"/>
      <c r="M231" s="225" t="s">
        <v>1</v>
      </c>
      <c r="N231" s="226" t="s">
        <v>41</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234</v>
      </c>
      <c r="AT231" s="229" t="s">
        <v>161</v>
      </c>
      <c r="AU231" s="229" t="s">
        <v>86</v>
      </c>
      <c r="AY231" s="17" t="s">
        <v>159</v>
      </c>
      <c r="BE231" s="230">
        <f>IF(N231="základní",J231,0)</f>
        <v>0</v>
      </c>
      <c r="BF231" s="230">
        <f>IF(N231="snížená",J231,0)</f>
        <v>0</v>
      </c>
      <c r="BG231" s="230">
        <f>IF(N231="zákl. přenesená",J231,0)</f>
        <v>0</v>
      </c>
      <c r="BH231" s="230">
        <f>IF(N231="sníž. přenesená",J231,0)</f>
        <v>0</v>
      </c>
      <c r="BI231" s="230">
        <f>IF(N231="nulová",J231,0)</f>
        <v>0</v>
      </c>
      <c r="BJ231" s="17" t="s">
        <v>84</v>
      </c>
      <c r="BK231" s="230">
        <f>ROUND(I231*H231,2)</f>
        <v>0</v>
      </c>
      <c r="BL231" s="17" t="s">
        <v>234</v>
      </c>
      <c r="BM231" s="229" t="s">
        <v>1607</v>
      </c>
    </row>
    <row r="232" s="2" customFormat="1">
      <c r="A232" s="38"/>
      <c r="B232" s="39"/>
      <c r="C232" s="40"/>
      <c r="D232" s="233" t="s">
        <v>219</v>
      </c>
      <c r="E232" s="40"/>
      <c r="F232" s="254" t="s">
        <v>1566</v>
      </c>
      <c r="G232" s="40"/>
      <c r="H232" s="40"/>
      <c r="I232" s="255"/>
      <c r="J232" s="40"/>
      <c r="K232" s="40"/>
      <c r="L232" s="44"/>
      <c r="M232" s="256"/>
      <c r="N232" s="257"/>
      <c r="O232" s="91"/>
      <c r="P232" s="91"/>
      <c r="Q232" s="91"/>
      <c r="R232" s="91"/>
      <c r="S232" s="91"/>
      <c r="T232" s="92"/>
      <c r="U232" s="38"/>
      <c r="V232" s="38"/>
      <c r="W232" s="38"/>
      <c r="X232" s="38"/>
      <c r="Y232" s="38"/>
      <c r="Z232" s="38"/>
      <c r="AA232" s="38"/>
      <c r="AB232" s="38"/>
      <c r="AC232" s="38"/>
      <c r="AD232" s="38"/>
      <c r="AE232" s="38"/>
      <c r="AT232" s="17" t="s">
        <v>219</v>
      </c>
      <c r="AU232" s="17" t="s">
        <v>86</v>
      </c>
    </row>
    <row r="233" s="12" customFormat="1" ht="22.8" customHeight="1">
      <c r="A233" s="12"/>
      <c r="B233" s="202"/>
      <c r="C233" s="203"/>
      <c r="D233" s="204" t="s">
        <v>75</v>
      </c>
      <c r="E233" s="216" t="s">
        <v>1162</v>
      </c>
      <c r="F233" s="216" t="s">
        <v>1608</v>
      </c>
      <c r="G233" s="203"/>
      <c r="H233" s="203"/>
      <c r="I233" s="206"/>
      <c r="J233" s="217">
        <f>BK233</f>
        <v>0</v>
      </c>
      <c r="K233" s="203"/>
      <c r="L233" s="208"/>
      <c r="M233" s="209"/>
      <c r="N233" s="210"/>
      <c r="O233" s="210"/>
      <c r="P233" s="211">
        <f>SUM(P234:P325)</f>
        <v>0</v>
      </c>
      <c r="Q233" s="210"/>
      <c r="R233" s="211">
        <f>SUM(R234:R325)</f>
        <v>0</v>
      </c>
      <c r="S233" s="210"/>
      <c r="T233" s="212">
        <f>SUM(T234:T325)</f>
        <v>0</v>
      </c>
      <c r="U233" s="12"/>
      <c r="V233" s="12"/>
      <c r="W233" s="12"/>
      <c r="X233" s="12"/>
      <c r="Y233" s="12"/>
      <c r="Z233" s="12"/>
      <c r="AA233" s="12"/>
      <c r="AB233" s="12"/>
      <c r="AC233" s="12"/>
      <c r="AD233" s="12"/>
      <c r="AE233" s="12"/>
      <c r="AR233" s="213" t="s">
        <v>86</v>
      </c>
      <c r="AT233" s="214" t="s">
        <v>75</v>
      </c>
      <c r="AU233" s="214" t="s">
        <v>84</v>
      </c>
      <c r="AY233" s="213" t="s">
        <v>159</v>
      </c>
      <c r="BK233" s="215">
        <f>SUM(BK234:BK325)</f>
        <v>0</v>
      </c>
    </row>
    <row r="234" s="2" customFormat="1" ht="16.5" customHeight="1">
      <c r="A234" s="38"/>
      <c r="B234" s="39"/>
      <c r="C234" s="218" t="s">
        <v>263</v>
      </c>
      <c r="D234" s="218" t="s">
        <v>161</v>
      </c>
      <c r="E234" s="219" t="s">
        <v>938</v>
      </c>
      <c r="F234" s="220" t="s">
        <v>1564</v>
      </c>
      <c r="G234" s="221" t="s">
        <v>250</v>
      </c>
      <c r="H234" s="222">
        <v>57</v>
      </c>
      <c r="I234" s="223"/>
      <c r="J234" s="224">
        <f>ROUND(I234*H234,2)</f>
        <v>0</v>
      </c>
      <c r="K234" s="220" t="s">
        <v>1</v>
      </c>
      <c r="L234" s="44"/>
      <c r="M234" s="225" t="s">
        <v>1</v>
      </c>
      <c r="N234" s="226" t="s">
        <v>41</v>
      </c>
      <c r="O234" s="91"/>
      <c r="P234" s="227">
        <f>O234*H234</f>
        <v>0</v>
      </c>
      <c r="Q234" s="227">
        <v>0</v>
      </c>
      <c r="R234" s="227">
        <f>Q234*H234</f>
        <v>0</v>
      </c>
      <c r="S234" s="227">
        <v>0</v>
      </c>
      <c r="T234" s="228">
        <f>S234*H234</f>
        <v>0</v>
      </c>
      <c r="U234" s="38"/>
      <c r="V234" s="38"/>
      <c r="W234" s="38"/>
      <c r="X234" s="38"/>
      <c r="Y234" s="38"/>
      <c r="Z234" s="38"/>
      <c r="AA234" s="38"/>
      <c r="AB234" s="38"/>
      <c r="AC234" s="38"/>
      <c r="AD234" s="38"/>
      <c r="AE234" s="38"/>
      <c r="AR234" s="229" t="s">
        <v>234</v>
      </c>
      <c r="AT234" s="229" t="s">
        <v>161</v>
      </c>
      <c r="AU234" s="229" t="s">
        <v>86</v>
      </c>
      <c r="AY234" s="17" t="s">
        <v>159</v>
      </c>
      <c r="BE234" s="230">
        <f>IF(N234="základní",J234,0)</f>
        <v>0</v>
      </c>
      <c r="BF234" s="230">
        <f>IF(N234="snížená",J234,0)</f>
        <v>0</v>
      </c>
      <c r="BG234" s="230">
        <f>IF(N234="zákl. přenesená",J234,0)</f>
        <v>0</v>
      </c>
      <c r="BH234" s="230">
        <f>IF(N234="sníž. přenesená",J234,0)</f>
        <v>0</v>
      </c>
      <c r="BI234" s="230">
        <f>IF(N234="nulová",J234,0)</f>
        <v>0</v>
      </c>
      <c r="BJ234" s="17" t="s">
        <v>84</v>
      </c>
      <c r="BK234" s="230">
        <f>ROUND(I234*H234,2)</f>
        <v>0</v>
      </c>
      <c r="BL234" s="17" t="s">
        <v>234</v>
      </c>
      <c r="BM234" s="229" t="s">
        <v>1609</v>
      </c>
    </row>
    <row r="235" s="2" customFormat="1">
      <c r="A235" s="38"/>
      <c r="B235" s="39"/>
      <c r="C235" s="40"/>
      <c r="D235" s="233" t="s">
        <v>219</v>
      </c>
      <c r="E235" s="40"/>
      <c r="F235" s="254" t="s">
        <v>1566</v>
      </c>
      <c r="G235" s="40"/>
      <c r="H235" s="40"/>
      <c r="I235" s="255"/>
      <c r="J235" s="40"/>
      <c r="K235" s="40"/>
      <c r="L235" s="44"/>
      <c r="M235" s="256"/>
      <c r="N235" s="257"/>
      <c r="O235" s="91"/>
      <c r="P235" s="91"/>
      <c r="Q235" s="91"/>
      <c r="R235" s="91"/>
      <c r="S235" s="91"/>
      <c r="T235" s="92"/>
      <c r="U235" s="38"/>
      <c r="V235" s="38"/>
      <c r="W235" s="38"/>
      <c r="X235" s="38"/>
      <c r="Y235" s="38"/>
      <c r="Z235" s="38"/>
      <c r="AA235" s="38"/>
      <c r="AB235" s="38"/>
      <c r="AC235" s="38"/>
      <c r="AD235" s="38"/>
      <c r="AE235" s="38"/>
      <c r="AT235" s="17" t="s">
        <v>219</v>
      </c>
      <c r="AU235" s="17" t="s">
        <v>86</v>
      </c>
    </row>
    <row r="236" s="15" customFormat="1">
      <c r="A236" s="15"/>
      <c r="B236" s="268"/>
      <c r="C236" s="269"/>
      <c r="D236" s="233" t="s">
        <v>198</v>
      </c>
      <c r="E236" s="270" t="s">
        <v>1</v>
      </c>
      <c r="F236" s="271" t="s">
        <v>1567</v>
      </c>
      <c r="G236" s="269"/>
      <c r="H236" s="270" t="s">
        <v>1</v>
      </c>
      <c r="I236" s="272"/>
      <c r="J236" s="269"/>
      <c r="K236" s="269"/>
      <c r="L236" s="273"/>
      <c r="M236" s="274"/>
      <c r="N236" s="275"/>
      <c r="O236" s="275"/>
      <c r="P236" s="275"/>
      <c r="Q236" s="275"/>
      <c r="R236" s="275"/>
      <c r="S236" s="275"/>
      <c r="T236" s="276"/>
      <c r="U236" s="15"/>
      <c r="V236" s="15"/>
      <c r="W236" s="15"/>
      <c r="X236" s="15"/>
      <c r="Y236" s="15"/>
      <c r="Z236" s="15"/>
      <c r="AA236" s="15"/>
      <c r="AB236" s="15"/>
      <c r="AC236" s="15"/>
      <c r="AD236" s="15"/>
      <c r="AE236" s="15"/>
      <c r="AT236" s="277" t="s">
        <v>198</v>
      </c>
      <c r="AU236" s="277" t="s">
        <v>86</v>
      </c>
      <c r="AV236" s="15" t="s">
        <v>84</v>
      </c>
      <c r="AW236" s="15" t="s">
        <v>32</v>
      </c>
      <c r="AX236" s="15" t="s">
        <v>76</v>
      </c>
      <c r="AY236" s="277" t="s">
        <v>159</v>
      </c>
    </row>
    <row r="237" s="13" customFormat="1">
      <c r="A237" s="13"/>
      <c r="B237" s="231"/>
      <c r="C237" s="232"/>
      <c r="D237" s="233" t="s">
        <v>198</v>
      </c>
      <c r="E237" s="234" t="s">
        <v>1</v>
      </c>
      <c r="F237" s="235" t="s">
        <v>1610</v>
      </c>
      <c r="G237" s="232"/>
      <c r="H237" s="236">
        <v>21</v>
      </c>
      <c r="I237" s="237"/>
      <c r="J237" s="232"/>
      <c r="K237" s="232"/>
      <c r="L237" s="238"/>
      <c r="M237" s="239"/>
      <c r="N237" s="240"/>
      <c r="O237" s="240"/>
      <c r="P237" s="240"/>
      <c r="Q237" s="240"/>
      <c r="R237" s="240"/>
      <c r="S237" s="240"/>
      <c r="T237" s="241"/>
      <c r="U237" s="13"/>
      <c r="V237" s="13"/>
      <c r="W237" s="13"/>
      <c r="X237" s="13"/>
      <c r="Y237" s="13"/>
      <c r="Z237" s="13"/>
      <c r="AA237" s="13"/>
      <c r="AB237" s="13"/>
      <c r="AC237" s="13"/>
      <c r="AD237" s="13"/>
      <c r="AE237" s="13"/>
      <c r="AT237" s="242" t="s">
        <v>198</v>
      </c>
      <c r="AU237" s="242" t="s">
        <v>86</v>
      </c>
      <c r="AV237" s="13" t="s">
        <v>86</v>
      </c>
      <c r="AW237" s="13" t="s">
        <v>32</v>
      </c>
      <c r="AX237" s="13" t="s">
        <v>76</v>
      </c>
      <c r="AY237" s="242" t="s">
        <v>159</v>
      </c>
    </row>
    <row r="238" s="15" customFormat="1">
      <c r="A238" s="15"/>
      <c r="B238" s="268"/>
      <c r="C238" s="269"/>
      <c r="D238" s="233" t="s">
        <v>198</v>
      </c>
      <c r="E238" s="270" t="s">
        <v>1</v>
      </c>
      <c r="F238" s="271" t="s">
        <v>1569</v>
      </c>
      <c r="G238" s="269"/>
      <c r="H238" s="270" t="s">
        <v>1</v>
      </c>
      <c r="I238" s="272"/>
      <c r="J238" s="269"/>
      <c r="K238" s="269"/>
      <c r="L238" s="273"/>
      <c r="M238" s="274"/>
      <c r="N238" s="275"/>
      <c r="O238" s="275"/>
      <c r="P238" s="275"/>
      <c r="Q238" s="275"/>
      <c r="R238" s="275"/>
      <c r="S238" s="275"/>
      <c r="T238" s="276"/>
      <c r="U238" s="15"/>
      <c r="V238" s="15"/>
      <c r="W238" s="15"/>
      <c r="X238" s="15"/>
      <c r="Y238" s="15"/>
      <c r="Z238" s="15"/>
      <c r="AA238" s="15"/>
      <c r="AB238" s="15"/>
      <c r="AC238" s="15"/>
      <c r="AD238" s="15"/>
      <c r="AE238" s="15"/>
      <c r="AT238" s="277" t="s">
        <v>198</v>
      </c>
      <c r="AU238" s="277" t="s">
        <v>86</v>
      </c>
      <c r="AV238" s="15" t="s">
        <v>84</v>
      </c>
      <c r="AW238" s="15" t="s">
        <v>32</v>
      </c>
      <c r="AX238" s="15" t="s">
        <v>76</v>
      </c>
      <c r="AY238" s="277" t="s">
        <v>159</v>
      </c>
    </row>
    <row r="239" s="13" customFormat="1">
      <c r="A239" s="13"/>
      <c r="B239" s="231"/>
      <c r="C239" s="232"/>
      <c r="D239" s="233" t="s">
        <v>198</v>
      </c>
      <c r="E239" s="234" t="s">
        <v>1</v>
      </c>
      <c r="F239" s="235" t="s">
        <v>1570</v>
      </c>
      <c r="G239" s="232"/>
      <c r="H239" s="236">
        <v>6</v>
      </c>
      <c r="I239" s="237"/>
      <c r="J239" s="232"/>
      <c r="K239" s="232"/>
      <c r="L239" s="238"/>
      <c r="M239" s="239"/>
      <c r="N239" s="240"/>
      <c r="O239" s="240"/>
      <c r="P239" s="240"/>
      <c r="Q239" s="240"/>
      <c r="R239" s="240"/>
      <c r="S239" s="240"/>
      <c r="T239" s="241"/>
      <c r="U239" s="13"/>
      <c r="V239" s="13"/>
      <c r="W239" s="13"/>
      <c r="X239" s="13"/>
      <c r="Y239" s="13"/>
      <c r="Z239" s="13"/>
      <c r="AA239" s="13"/>
      <c r="AB239" s="13"/>
      <c r="AC239" s="13"/>
      <c r="AD239" s="13"/>
      <c r="AE239" s="13"/>
      <c r="AT239" s="242" t="s">
        <v>198</v>
      </c>
      <c r="AU239" s="242" t="s">
        <v>86</v>
      </c>
      <c r="AV239" s="13" t="s">
        <v>86</v>
      </c>
      <c r="AW239" s="13" t="s">
        <v>32</v>
      </c>
      <c r="AX239" s="13" t="s">
        <v>76</v>
      </c>
      <c r="AY239" s="242" t="s">
        <v>159</v>
      </c>
    </row>
    <row r="240" s="15" customFormat="1">
      <c r="A240" s="15"/>
      <c r="B240" s="268"/>
      <c r="C240" s="269"/>
      <c r="D240" s="233" t="s">
        <v>198</v>
      </c>
      <c r="E240" s="270" t="s">
        <v>1</v>
      </c>
      <c r="F240" s="271" t="s">
        <v>1571</v>
      </c>
      <c r="G240" s="269"/>
      <c r="H240" s="270" t="s">
        <v>1</v>
      </c>
      <c r="I240" s="272"/>
      <c r="J240" s="269"/>
      <c r="K240" s="269"/>
      <c r="L240" s="273"/>
      <c r="M240" s="274"/>
      <c r="N240" s="275"/>
      <c r="O240" s="275"/>
      <c r="P240" s="275"/>
      <c r="Q240" s="275"/>
      <c r="R240" s="275"/>
      <c r="S240" s="275"/>
      <c r="T240" s="276"/>
      <c r="U240" s="15"/>
      <c r="V240" s="15"/>
      <c r="W240" s="15"/>
      <c r="X240" s="15"/>
      <c r="Y240" s="15"/>
      <c r="Z240" s="15"/>
      <c r="AA240" s="15"/>
      <c r="AB240" s="15"/>
      <c r="AC240" s="15"/>
      <c r="AD240" s="15"/>
      <c r="AE240" s="15"/>
      <c r="AT240" s="277" t="s">
        <v>198</v>
      </c>
      <c r="AU240" s="277" t="s">
        <v>86</v>
      </c>
      <c r="AV240" s="15" t="s">
        <v>84</v>
      </c>
      <c r="AW240" s="15" t="s">
        <v>32</v>
      </c>
      <c r="AX240" s="15" t="s">
        <v>76</v>
      </c>
      <c r="AY240" s="277" t="s">
        <v>159</v>
      </c>
    </row>
    <row r="241" s="13" customFormat="1">
      <c r="A241" s="13"/>
      <c r="B241" s="231"/>
      <c r="C241" s="232"/>
      <c r="D241" s="233" t="s">
        <v>198</v>
      </c>
      <c r="E241" s="234" t="s">
        <v>1</v>
      </c>
      <c r="F241" s="235" t="s">
        <v>1579</v>
      </c>
      <c r="G241" s="232"/>
      <c r="H241" s="236">
        <v>30</v>
      </c>
      <c r="I241" s="237"/>
      <c r="J241" s="232"/>
      <c r="K241" s="232"/>
      <c r="L241" s="238"/>
      <c r="M241" s="239"/>
      <c r="N241" s="240"/>
      <c r="O241" s="240"/>
      <c r="P241" s="240"/>
      <c r="Q241" s="240"/>
      <c r="R241" s="240"/>
      <c r="S241" s="240"/>
      <c r="T241" s="241"/>
      <c r="U241" s="13"/>
      <c r="V241" s="13"/>
      <c r="W241" s="13"/>
      <c r="X241" s="13"/>
      <c r="Y241" s="13"/>
      <c r="Z241" s="13"/>
      <c r="AA241" s="13"/>
      <c r="AB241" s="13"/>
      <c r="AC241" s="13"/>
      <c r="AD241" s="13"/>
      <c r="AE241" s="13"/>
      <c r="AT241" s="242" t="s">
        <v>198</v>
      </c>
      <c r="AU241" s="242" t="s">
        <v>86</v>
      </c>
      <c r="AV241" s="13" t="s">
        <v>86</v>
      </c>
      <c r="AW241" s="13" t="s">
        <v>32</v>
      </c>
      <c r="AX241" s="13" t="s">
        <v>76</v>
      </c>
      <c r="AY241" s="242" t="s">
        <v>159</v>
      </c>
    </row>
    <row r="242" s="14" customFormat="1">
      <c r="A242" s="14"/>
      <c r="B242" s="243"/>
      <c r="C242" s="244"/>
      <c r="D242" s="233" t="s">
        <v>198</v>
      </c>
      <c r="E242" s="245" t="s">
        <v>1</v>
      </c>
      <c r="F242" s="246" t="s">
        <v>201</v>
      </c>
      <c r="G242" s="244"/>
      <c r="H242" s="247">
        <v>57</v>
      </c>
      <c r="I242" s="248"/>
      <c r="J242" s="244"/>
      <c r="K242" s="244"/>
      <c r="L242" s="249"/>
      <c r="M242" s="250"/>
      <c r="N242" s="251"/>
      <c r="O242" s="251"/>
      <c r="P242" s="251"/>
      <c r="Q242" s="251"/>
      <c r="R242" s="251"/>
      <c r="S242" s="251"/>
      <c r="T242" s="252"/>
      <c r="U242" s="14"/>
      <c r="V242" s="14"/>
      <c r="W242" s="14"/>
      <c r="X242" s="14"/>
      <c r="Y242" s="14"/>
      <c r="Z242" s="14"/>
      <c r="AA242" s="14"/>
      <c r="AB242" s="14"/>
      <c r="AC242" s="14"/>
      <c r="AD242" s="14"/>
      <c r="AE242" s="14"/>
      <c r="AT242" s="253" t="s">
        <v>198</v>
      </c>
      <c r="AU242" s="253" t="s">
        <v>86</v>
      </c>
      <c r="AV242" s="14" t="s">
        <v>166</v>
      </c>
      <c r="AW242" s="14" t="s">
        <v>32</v>
      </c>
      <c r="AX242" s="14" t="s">
        <v>84</v>
      </c>
      <c r="AY242" s="253" t="s">
        <v>159</v>
      </c>
    </row>
    <row r="243" s="2" customFormat="1" ht="16.5" customHeight="1">
      <c r="A243" s="38"/>
      <c r="B243" s="39"/>
      <c r="C243" s="218" t="s">
        <v>267</v>
      </c>
      <c r="D243" s="218" t="s">
        <v>161</v>
      </c>
      <c r="E243" s="219" t="s">
        <v>941</v>
      </c>
      <c r="F243" s="220" t="s">
        <v>1573</v>
      </c>
      <c r="G243" s="221" t="s">
        <v>250</v>
      </c>
      <c r="H243" s="222">
        <v>57</v>
      </c>
      <c r="I243" s="223"/>
      <c r="J243" s="224">
        <f>ROUND(I243*H243,2)</f>
        <v>0</v>
      </c>
      <c r="K243" s="220" t="s">
        <v>1</v>
      </c>
      <c r="L243" s="44"/>
      <c r="M243" s="225" t="s">
        <v>1</v>
      </c>
      <c r="N243" s="226" t="s">
        <v>41</v>
      </c>
      <c r="O243" s="91"/>
      <c r="P243" s="227">
        <f>O243*H243</f>
        <v>0</v>
      </c>
      <c r="Q243" s="227">
        <v>0</v>
      </c>
      <c r="R243" s="227">
        <f>Q243*H243</f>
        <v>0</v>
      </c>
      <c r="S243" s="227">
        <v>0</v>
      </c>
      <c r="T243" s="228">
        <f>S243*H243</f>
        <v>0</v>
      </c>
      <c r="U243" s="38"/>
      <c r="V243" s="38"/>
      <c r="W243" s="38"/>
      <c r="X243" s="38"/>
      <c r="Y243" s="38"/>
      <c r="Z243" s="38"/>
      <c r="AA243" s="38"/>
      <c r="AB243" s="38"/>
      <c r="AC243" s="38"/>
      <c r="AD243" s="38"/>
      <c r="AE243" s="38"/>
      <c r="AR243" s="229" t="s">
        <v>234</v>
      </c>
      <c r="AT243" s="229" t="s">
        <v>161</v>
      </c>
      <c r="AU243" s="229" t="s">
        <v>86</v>
      </c>
      <c r="AY243" s="17" t="s">
        <v>159</v>
      </c>
      <c r="BE243" s="230">
        <f>IF(N243="základní",J243,0)</f>
        <v>0</v>
      </c>
      <c r="BF243" s="230">
        <f>IF(N243="snížená",J243,0)</f>
        <v>0</v>
      </c>
      <c r="BG243" s="230">
        <f>IF(N243="zákl. přenesená",J243,0)</f>
        <v>0</v>
      </c>
      <c r="BH243" s="230">
        <f>IF(N243="sníž. přenesená",J243,0)</f>
        <v>0</v>
      </c>
      <c r="BI243" s="230">
        <f>IF(N243="nulová",J243,0)</f>
        <v>0</v>
      </c>
      <c r="BJ243" s="17" t="s">
        <v>84</v>
      </c>
      <c r="BK243" s="230">
        <f>ROUND(I243*H243,2)</f>
        <v>0</v>
      </c>
      <c r="BL243" s="17" t="s">
        <v>234</v>
      </c>
      <c r="BM243" s="229" t="s">
        <v>1611</v>
      </c>
    </row>
    <row r="244" s="15" customFormat="1">
      <c r="A244" s="15"/>
      <c r="B244" s="268"/>
      <c r="C244" s="269"/>
      <c r="D244" s="233" t="s">
        <v>198</v>
      </c>
      <c r="E244" s="270" t="s">
        <v>1</v>
      </c>
      <c r="F244" s="271" t="s">
        <v>1567</v>
      </c>
      <c r="G244" s="269"/>
      <c r="H244" s="270" t="s">
        <v>1</v>
      </c>
      <c r="I244" s="272"/>
      <c r="J244" s="269"/>
      <c r="K244" s="269"/>
      <c r="L244" s="273"/>
      <c r="M244" s="274"/>
      <c r="N244" s="275"/>
      <c r="O244" s="275"/>
      <c r="P244" s="275"/>
      <c r="Q244" s="275"/>
      <c r="R244" s="275"/>
      <c r="S244" s="275"/>
      <c r="T244" s="276"/>
      <c r="U244" s="15"/>
      <c r="V244" s="15"/>
      <c r="W244" s="15"/>
      <c r="X244" s="15"/>
      <c r="Y244" s="15"/>
      <c r="Z244" s="15"/>
      <c r="AA244" s="15"/>
      <c r="AB244" s="15"/>
      <c r="AC244" s="15"/>
      <c r="AD244" s="15"/>
      <c r="AE244" s="15"/>
      <c r="AT244" s="277" t="s">
        <v>198</v>
      </c>
      <c r="AU244" s="277" t="s">
        <v>86</v>
      </c>
      <c r="AV244" s="15" t="s">
        <v>84</v>
      </c>
      <c r="AW244" s="15" t="s">
        <v>32</v>
      </c>
      <c r="AX244" s="15" t="s">
        <v>76</v>
      </c>
      <c r="AY244" s="277" t="s">
        <v>159</v>
      </c>
    </row>
    <row r="245" s="13" customFormat="1">
      <c r="A245" s="13"/>
      <c r="B245" s="231"/>
      <c r="C245" s="232"/>
      <c r="D245" s="233" t="s">
        <v>198</v>
      </c>
      <c r="E245" s="234" t="s">
        <v>1</v>
      </c>
      <c r="F245" s="235" t="s">
        <v>1610</v>
      </c>
      <c r="G245" s="232"/>
      <c r="H245" s="236">
        <v>21</v>
      </c>
      <c r="I245" s="237"/>
      <c r="J245" s="232"/>
      <c r="K245" s="232"/>
      <c r="L245" s="238"/>
      <c r="M245" s="239"/>
      <c r="N245" s="240"/>
      <c r="O245" s="240"/>
      <c r="P245" s="240"/>
      <c r="Q245" s="240"/>
      <c r="R245" s="240"/>
      <c r="S245" s="240"/>
      <c r="T245" s="241"/>
      <c r="U245" s="13"/>
      <c r="V245" s="13"/>
      <c r="W245" s="13"/>
      <c r="X245" s="13"/>
      <c r="Y245" s="13"/>
      <c r="Z245" s="13"/>
      <c r="AA245" s="13"/>
      <c r="AB245" s="13"/>
      <c r="AC245" s="13"/>
      <c r="AD245" s="13"/>
      <c r="AE245" s="13"/>
      <c r="AT245" s="242" t="s">
        <v>198</v>
      </c>
      <c r="AU245" s="242" t="s">
        <v>86</v>
      </c>
      <c r="AV245" s="13" t="s">
        <v>86</v>
      </c>
      <c r="AW245" s="13" t="s">
        <v>32</v>
      </c>
      <c r="AX245" s="13" t="s">
        <v>76</v>
      </c>
      <c r="AY245" s="242" t="s">
        <v>159</v>
      </c>
    </row>
    <row r="246" s="15" customFormat="1">
      <c r="A246" s="15"/>
      <c r="B246" s="268"/>
      <c r="C246" s="269"/>
      <c r="D246" s="233" t="s">
        <v>198</v>
      </c>
      <c r="E246" s="270" t="s">
        <v>1</v>
      </c>
      <c r="F246" s="271" t="s">
        <v>1569</v>
      </c>
      <c r="G246" s="269"/>
      <c r="H246" s="270" t="s">
        <v>1</v>
      </c>
      <c r="I246" s="272"/>
      <c r="J246" s="269"/>
      <c r="K246" s="269"/>
      <c r="L246" s="273"/>
      <c r="M246" s="274"/>
      <c r="N246" s="275"/>
      <c r="O246" s="275"/>
      <c r="P246" s="275"/>
      <c r="Q246" s="275"/>
      <c r="R246" s="275"/>
      <c r="S246" s="275"/>
      <c r="T246" s="276"/>
      <c r="U246" s="15"/>
      <c r="V246" s="15"/>
      <c r="W246" s="15"/>
      <c r="X246" s="15"/>
      <c r="Y246" s="15"/>
      <c r="Z246" s="15"/>
      <c r="AA246" s="15"/>
      <c r="AB246" s="15"/>
      <c r="AC246" s="15"/>
      <c r="AD246" s="15"/>
      <c r="AE246" s="15"/>
      <c r="AT246" s="277" t="s">
        <v>198</v>
      </c>
      <c r="AU246" s="277" t="s">
        <v>86</v>
      </c>
      <c r="AV246" s="15" t="s">
        <v>84</v>
      </c>
      <c r="AW246" s="15" t="s">
        <v>32</v>
      </c>
      <c r="AX246" s="15" t="s">
        <v>76</v>
      </c>
      <c r="AY246" s="277" t="s">
        <v>159</v>
      </c>
    </row>
    <row r="247" s="13" customFormat="1">
      <c r="A247" s="13"/>
      <c r="B247" s="231"/>
      <c r="C247" s="232"/>
      <c r="D247" s="233" t="s">
        <v>198</v>
      </c>
      <c r="E247" s="234" t="s">
        <v>1</v>
      </c>
      <c r="F247" s="235" t="s">
        <v>1570</v>
      </c>
      <c r="G247" s="232"/>
      <c r="H247" s="236">
        <v>6</v>
      </c>
      <c r="I247" s="237"/>
      <c r="J247" s="232"/>
      <c r="K247" s="232"/>
      <c r="L247" s="238"/>
      <c r="M247" s="239"/>
      <c r="N247" s="240"/>
      <c r="O247" s="240"/>
      <c r="P247" s="240"/>
      <c r="Q247" s="240"/>
      <c r="R247" s="240"/>
      <c r="S247" s="240"/>
      <c r="T247" s="241"/>
      <c r="U247" s="13"/>
      <c r="V247" s="13"/>
      <c r="W247" s="13"/>
      <c r="X247" s="13"/>
      <c r="Y247" s="13"/>
      <c r="Z247" s="13"/>
      <c r="AA247" s="13"/>
      <c r="AB247" s="13"/>
      <c r="AC247" s="13"/>
      <c r="AD247" s="13"/>
      <c r="AE247" s="13"/>
      <c r="AT247" s="242" t="s">
        <v>198</v>
      </c>
      <c r="AU247" s="242" t="s">
        <v>86</v>
      </c>
      <c r="AV247" s="13" t="s">
        <v>86</v>
      </c>
      <c r="AW247" s="13" t="s">
        <v>32</v>
      </c>
      <c r="AX247" s="13" t="s">
        <v>76</v>
      </c>
      <c r="AY247" s="242" t="s">
        <v>159</v>
      </c>
    </row>
    <row r="248" s="15" customFormat="1">
      <c r="A248" s="15"/>
      <c r="B248" s="268"/>
      <c r="C248" s="269"/>
      <c r="D248" s="233" t="s">
        <v>198</v>
      </c>
      <c r="E248" s="270" t="s">
        <v>1</v>
      </c>
      <c r="F248" s="271" t="s">
        <v>1571</v>
      </c>
      <c r="G248" s="269"/>
      <c r="H248" s="270" t="s">
        <v>1</v>
      </c>
      <c r="I248" s="272"/>
      <c r="J248" s="269"/>
      <c r="K248" s="269"/>
      <c r="L248" s="273"/>
      <c r="M248" s="274"/>
      <c r="N248" s="275"/>
      <c r="O248" s="275"/>
      <c r="P248" s="275"/>
      <c r="Q248" s="275"/>
      <c r="R248" s="275"/>
      <c r="S248" s="275"/>
      <c r="T248" s="276"/>
      <c r="U248" s="15"/>
      <c r="V248" s="15"/>
      <c r="W248" s="15"/>
      <c r="X248" s="15"/>
      <c r="Y248" s="15"/>
      <c r="Z248" s="15"/>
      <c r="AA248" s="15"/>
      <c r="AB248" s="15"/>
      <c r="AC248" s="15"/>
      <c r="AD248" s="15"/>
      <c r="AE248" s="15"/>
      <c r="AT248" s="277" t="s">
        <v>198</v>
      </c>
      <c r="AU248" s="277" t="s">
        <v>86</v>
      </c>
      <c r="AV248" s="15" t="s">
        <v>84</v>
      </c>
      <c r="AW248" s="15" t="s">
        <v>32</v>
      </c>
      <c r="AX248" s="15" t="s">
        <v>76</v>
      </c>
      <c r="AY248" s="277" t="s">
        <v>159</v>
      </c>
    </row>
    <row r="249" s="13" customFormat="1">
      <c r="A249" s="13"/>
      <c r="B249" s="231"/>
      <c r="C249" s="232"/>
      <c r="D249" s="233" t="s">
        <v>198</v>
      </c>
      <c r="E249" s="234" t="s">
        <v>1</v>
      </c>
      <c r="F249" s="235" t="s">
        <v>1579</v>
      </c>
      <c r="G249" s="232"/>
      <c r="H249" s="236">
        <v>30</v>
      </c>
      <c r="I249" s="237"/>
      <c r="J249" s="232"/>
      <c r="K249" s="232"/>
      <c r="L249" s="238"/>
      <c r="M249" s="239"/>
      <c r="N249" s="240"/>
      <c r="O249" s="240"/>
      <c r="P249" s="240"/>
      <c r="Q249" s="240"/>
      <c r="R249" s="240"/>
      <c r="S249" s="240"/>
      <c r="T249" s="241"/>
      <c r="U249" s="13"/>
      <c r="V249" s="13"/>
      <c r="W249" s="13"/>
      <c r="X249" s="13"/>
      <c r="Y249" s="13"/>
      <c r="Z249" s="13"/>
      <c r="AA249" s="13"/>
      <c r="AB249" s="13"/>
      <c r="AC249" s="13"/>
      <c r="AD249" s="13"/>
      <c r="AE249" s="13"/>
      <c r="AT249" s="242" t="s">
        <v>198</v>
      </c>
      <c r="AU249" s="242" t="s">
        <v>86</v>
      </c>
      <c r="AV249" s="13" t="s">
        <v>86</v>
      </c>
      <c r="AW249" s="13" t="s">
        <v>32</v>
      </c>
      <c r="AX249" s="13" t="s">
        <v>76</v>
      </c>
      <c r="AY249" s="242" t="s">
        <v>159</v>
      </c>
    </row>
    <row r="250" s="14" customFormat="1">
      <c r="A250" s="14"/>
      <c r="B250" s="243"/>
      <c r="C250" s="244"/>
      <c r="D250" s="233" t="s">
        <v>198</v>
      </c>
      <c r="E250" s="245" t="s">
        <v>1</v>
      </c>
      <c r="F250" s="246" t="s">
        <v>201</v>
      </c>
      <c r="G250" s="244"/>
      <c r="H250" s="247">
        <v>57</v>
      </c>
      <c r="I250" s="248"/>
      <c r="J250" s="244"/>
      <c r="K250" s="244"/>
      <c r="L250" s="249"/>
      <c r="M250" s="250"/>
      <c r="N250" s="251"/>
      <c r="O250" s="251"/>
      <c r="P250" s="251"/>
      <c r="Q250" s="251"/>
      <c r="R250" s="251"/>
      <c r="S250" s="251"/>
      <c r="T250" s="252"/>
      <c r="U250" s="14"/>
      <c r="V250" s="14"/>
      <c r="W250" s="14"/>
      <c r="X250" s="14"/>
      <c r="Y250" s="14"/>
      <c r="Z250" s="14"/>
      <c r="AA250" s="14"/>
      <c r="AB250" s="14"/>
      <c r="AC250" s="14"/>
      <c r="AD250" s="14"/>
      <c r="AE250" s="14"/>
      <c r="AT250" s="253" t="s">
        <v>198</v>
      </c>
      <c r="AU250" s="253" t="s">
        <v>86</v>
      </c>
      <c r="AV250" s="14" t="s">
        <v>166</v>
      </c>
      <c r="AW250" s="14" t="s">
        <v>32</v>
      </c>
      <c r="AX250" s="14" t="s">
        <v>84</v>
      </c>
      <c r="AY250" s="253" t="s">
        <v>159</v>
      </c>
    </row>
    <row r="251" s="2" customFormat="1" ht="21.75" customHeight="1">
      <c r="A251" s="38"/>
      <c r="B251" s="39"/>
      <c r="C251" s="218" t="s">
        <v>271</v>
      </c>
      <c r="D251" s="218" t="s">
        <v>161</v>
      </c>
      <c r="E251" s="219" t="s">
        <v>943</v>
      </c>
      <c r="F251" s="220" t="s">
        <v>1575</v>
      </c>
      <c r="G251" s="221" t="s">
        <v>250</v>
      </c>
      <c r="H251" s="222">
        <v>36</v>
      </c>
      <c r="I251" s="223"/>
      <c r="J251" s="224">
        <f>ROUND(I251*H251,2)</f>
        <v>0</v>
      </c>
      <c r="K251" s="220" t="s">
        <v>1</v>
      </c>
      <c r="L251" s="44"/>
      <c r="M251" s="225" t="s">
        <v>1</v>
      </c>
      <c r="N251" s="226" t="s">
        <v>41</v>
      </c>
      <c r="O251" s="91"/>
      <c r="P251" s="227">
        <f>O251*H251</f>
        <v>0</v>
      </c>
      <c r="Q251" s="227">
        <v>0</v>
      </c>
      <c r="R251" s="227">
        <f>Q251*H251</f>
        <v>0</v>
      </c>
      <c r="S251" s="227">
        <v>0</v>
      </c>
      <c r="T251" s="228">
        <f>S251*H251</f>
        <v>0</v>
      </c>
      <c r="U251" s="38"/>
      <c r="V251" s="38"/>
      <c r="W251" s="38"/>
      <c r="X251" s="38"/>
      <c r="Y251" s="38"/>
      <c r="Z251" s="38"/>
      <c r="AA251" s="38"/>
      <c r="AB251" s="38"/>
      <c r="AC251" s="38"/>
      <c r="AD251" s="38"/>
      <c r="AE251" s="38"/>
      <c r="AR251" s="229" t="s">
        <v>234</v>
      </c>
      <c r="AT251" s="229" t="s">
        <v>161</v>
      </c>
      <c r="AU251" s="229" t="s">
        <v>86</v>
      </c>
      <c r="AY251" s="17" t="s">
        <v>159</v>
      </c>
      <c r="BE251" s="230">
        <f>IF(N251="základní",J251,0)</f>
        <v>0</v>
      </c>
      <c r="BF251" s="230">
        <f>IF(N251="snížená",J251,0)</f>
        <v>0</v>
      </c>
      <c r="BG251" s="230">
        <f>IF(N251="zákl. přenesená",J251,0)</f>
        <v>0</v>
      </c>
      <c r="BH251" s="230">
        <f>IF(N251="sníž. přenesená",J251,0)</f>
        <v>0</v>
      </c>
      <c r="BI251" s="230">
        <f>IF(N251="nulová",J251,0)</f>
        <v>0</v>
      </c>
      <c r="BJ251" s="17" t="s">
        <v>84</v>
      </c>
      <c r="BK251" s="230">
        <f>ROUND(I251*H251,2)</f>
        <v>0</v>
      </c>
      <c r="BL251" s="17" t="s">
        <v>234</v>
      </c>
      <c r="BM251" s="229" t="s">
        <v>1612</v>
      </c>
    </row>
    <row r="252" s="15" customFormat="1">
      <c r="A252" s="15"/>
      <c r="B252" s="268"/>
      <c r="C252" s="269"/>
      <c r="D252" s="233" t="s">
        <v>198</v>
      </c>
      <c r="E252" s="270" t="s">
        <v>1</v>
      </c>
      <c r="F252" s="271" t="s">
        <v>1569</v>
      </c>
      <c r="G252" s="269"/>
      <c r="H252" s="270" t="s">
        <v>1</v>
      </c>
      <c r="I252" s="272"/>
      <c r="J252" s="269"/>
      <c r="K252" s="269"/>
      <c r="L252" s="273"/>
      <c r="M252" s="274"/>
      <c r="N252" s="275"/>
      <c r="O252" s="275"/>
      <c r="P252" s="275"/>
      <c r="Q252" s="275"/>
      <c r="R252" s="275"/>
      <c r="S252" s="275"/>
      <c r="T252" s="276"/>
      <c r="U252" s="15"/>
      <c r="V252" s="15"/>
      <c r="W252" s="15"/>
      <c r="X252" s="15"/>
      <c r="Y252" s="15"/>
      <c r="Z252" s="15"/>
      <c r="AA252" s="15"/>
      <c r="AB252" s="15"/>
      <c r="AC252" s="15"/>
      <c r="AD252" s="15"/>
      <c r="AE252" s="15"/>
      <c r="AT252" s="277" t="s">
        <v>198</v>
      </c>
      <c r="AU252" s="277" t="s">
        <v>86</v>
      </c>
      <c r="AV252" s="15" t="s">
        <v>84</v>
      </c>
      <c r="AW252" s="15" t="s">
        <v>32</v>
      </c>
      <c r="AX252" s="15" t="s">
        <v>76</v>
      </c>
      <c r="AY252" s="277" t="s">
        <v>159</v>
      </c>
    </row>
    <row r="253" s="13" customFormat="1">
      <c r="A253" s="13"/>
      <c r="B253" s="231"/>
      <c r="C253" s="232"/>
      <c r="D253" s="233" t="s">
        <v>198</v>
      </c>
      <c r="E253" s="234" t="s">
        <v>1</v>
      </c>
      <c r="F253" s="235" t="s">
        <v>1570</v>
      </c>
      <c r="G253" s="232"/>
      <c r="H253" s="236">
        <v>6</v>
      </c>
      <c r="I253" s="237"/>
      <c r="J253" s="232"/>
      <c r="K253" s="232"/>
      <c r="L253" s="238"/>
      <c r="M253" s="239"/>
      <c r="N253" s="240"/>
      <c r="O253" s="240"/>
      <c r="P253" s="240"/>
      <c r="Q253" s="240"/>
      <c r="R253" s="240"/>
      <c r="S253" s="240"/>
      <c r="T253" s="241"/>
      <c r="U253" s="13"/>
      <c r="V253" s="13"/>
      <c r="W253" s="13"/>
      <c r="X253" s="13"/>
      <c r="Y253" s="13"/>
      <c r="Z253" s="13"/>
      <c r="AA253" s="13"/>
      <c r="AB253" s="13"/>
      <c r="AC253" s="13"/>
      <c r="AD253" s="13"/>
      <c r="AE253" s="13"/>
      <c r="AT253" s="242" t="s">
        <v>198</v>
      </c>
      <c r="AU253" s="242" t="s">
        <v>86</v>
      </c>
      <c r="AV253" s="13" t="s">
        <v>86</v>
      </c>
      <c r="AW253" s="13" t="s">
        <v>32</v>
      </c>
      <c r="AX253" s="13" t="s">
        <v>76</v>
      </c>
      <c r="AY253" s="242" t="s">
        <v>159</v>
      </c>
    </row>
    <row r="254" s="15" customFormat="1">
      <c r="A254" s="15"/>
      <c r="B254" s="268"/>
      <c r="C254" s="269"/>
      <c r="D254" s="233" t="s">
        <v>198</v>
      </c>
      <c r="E254" s="270" t="s">
        <v>1</v>
      </c>
      <c r="F254" s="271" t="s">
        <v>1571</v>
      </c>
      <c r="G254" s="269"/>
      <c r="H254" s="270" t="s">
        <v>1</v>
      </c>
      <c r="I254" s="272"/>
      <c r="J254" s="269"/>
      <c r="K254" s="269"/>
      <c r="L254" s="273"/>
      <c r="M254" s="274"/>
      <c r="N254" s="275"/>
      <c r="O254" s="275"/>
      <c r="P254" s="275"/>
      <c r="Q254" s="275"/>
      <c r="R254" s="275"/>
      <c r="S254" s="275"/>
      <c r="T254" s="276"/>
      <c r="U254" s="15"/>
      <c r="V254" s="15"/>
      <c r="W254" s="15"/>
      <c r="X254" s="15"/>
      <c r="Y254" s="15"/>
      <c r="Z254" s="15"/>
      <c r="AA254" s="15"/>
      <c r="AB254" s="15"/>
      <c r="AC254" s="15"/>
      <c r="AD254" s="15"/>
      <c r="AE254" s="15"/>
      <c r="AT254" s="277" t="s">
        <v>198</v>
      </c>
      <c r="AU254" s="277" t="s">
        <v>86</v>
      </c>
      <c r="AV254" s="15" t="s">
        <v>84</v>
      </c>
      <c r="AW254" s="15" t="s">
        <v>32</v>
      </c>
      <c r="AX254" s="15" t="s">
        <v>76</v>
      </c>
      <c r="AY254" s="277" t="s">
        <v>159</v>
      </c>
    </row>
    <row r="255" s="13" customFormat="1">
      <c r="A255" s="13"/>
      <c r="B255" s="231"/>
      <c r="C255" s="232"/>
      <c r="D255" s="233" t="s">
        <v>198</v>
      </c>
      <c r="E255" s="234" t="s">
        <v>1</v>
      </c>
      <c r="F255" s="235" t="s">
        <v>1579</v>
      </c>
      <c r="G255" s="232"/>
      <c r="H255" s="236">
        <v>30</v>
      </c>
      <c r="I255" s="237"/>
      <c r="J255" s="232"/>
      <c r="K255" s="232"/>
      <c r="L255" s="238"/>
      <c r="M255" s="239"/>
      <c r="N255" s="240"/>
      <c r="O255" s="240"/>
      <c r="P255" s="240"/>
      <c r="Q255" s="240"/>
      <c r="R255" s="240"/>
      <c r="S255" s="240"/>
      <c r="T255" s="241"/>
      <c r="U255" s="13"/>
      <c r="V255" s="13"/>
      <c r="W255" s="13"/>
      <c r="X255" s="13"/>
      <c r="Y255" s="13"/>
      <c r="Z255" s="13"/>
      <c r="AA255" s="13"/>
      <c r="AB255" s="13"/>
      <c r="AC255" s="13"/>
      <c r="AD255" s="13"/>
      <c r="AE255" s="13"/>
      <c r="AT255" s="242" t="s">
        <v>198</v>
      </c>
      <c r="AU255" s="242" t="s">
        <v>86</v>
      </c>
      <c r="AV255" s="13" t="s">
        <v>86</v>
      </c>
      <c r="AW255" s="13" t="s">
        <v>32</v>
      </c>
      <c r="AX255" s="13" t="s">
        <v>76</v>
      </c>
      <c r="AY255" s="242" t="s">
        <v>159</v>
      </c>
    </row>
    <row r="256" s="14" customFormat="1">
      <c r="A256" s="14"/>
      <c r="B256" s="243"/>
      <c r="C256" s="244"/>
      <c r="D256" s="233" t="s">
        <v>198</v>
      </c>
      <c r="E256" s="245" t="s">
        <v>1</v>
      </c>
      <c r="F256" s="246" t="s">
        <v>201</v>
      </c>
      <c r="G256" s="244"/>
      <c r="H256" s="247">
        <v>36</v>
      </c>
      <c r="I256" s="248"/>
      <c r="J256" s="244"/>
      <c r="K256" s="244"/>
      <c r="L256" s="249"/>
      <c r="M256" s="250"/>
      <c r="N256" s="251"/>
      <c r="O256" s="251"/>
      <c r="P256" s="251"/>
      <c r="Q256" s="251"/>
      <c r="R256" s="251"/>
      <c r="S256" s="251"/>
      <c r="T256" s="252"/>
      <c r="U256" s="14"/>
      <c r="V256" s="14"/>
      <c r="W256" s="14"/>
      <c r="X256" s="14"/>
      <c r="Y256" s="14"/>
      <c r="Z256" s="14"/>
      <c r="AA256" s="14"/>
      <c r="AB256" s="14"/>
      <c r="AC256" s="14"/>
      <c r="AD256" s="14"/>
      <c r="AE256" s="14"/>
      <c r="AT256" s="253" t="s">
        <v>198</v>
      </c>
      <c r="AU256" s="253" t="s">
        <v>86</v>
      </c>
      <c r="AV256" s="14" t="s">
        <v>166</v>
      </c>
      <c r="AW256" s="14" t="s">
        <v>32</v>
      </c>
      <c r="AX256" s="14" t="s">
        <v>84</v>
      </c>
      <c r="AY256" s="253" t="s">
        <v>159</v>
      </c>
    </row>
    <row r="257" s="2" customFormat="1" ht="16.5" customHeight="1">
      <c r="A257" s="38"/>
      <c r="B257" s="39"/>
      <c r="C257" s="218" t="s">
        <v>275</v>
      </c>
      <c r="D257" s="218" t="s">
        <v>161</v>
      </c>
      <c r="E257" s="219" t="s">
        <v>945</v>
      </c>
      <c r="F257" s="220" t="s">
        <v>1613</v>
      </c>
      <c r="G257" s="221" t="s">
        <v>250</v>
      </c>
      <c r="H257" s="222">
        <v>42</v>
      </c>
      <c r="I257" s="223"/>
      <c r="J257" s="224">
        <f>ROUND(I257*H257,2)</f>
        <v>0</v>
      </c>
      <c r="K257" s="220" t="s">
        <v>1</v>
      </c>
      <c r="L257" s="44"/>
      <c r="M257" s="225" t="s">
        <v>1</v>
      </c>
      <c r="N257" s="226" t="s">
        <v>41</v>
      </c>
      <c r="O257" s="91"/>
      <c r="P257" s="227">
        <f>O257*H257</f>
        <v>0</v>
      </c>
      <c r="Q257" s="227">
        <v>0</v>
      </c>
      <c r="R257" s="227">
        <f>Q257*H257</f>
        <v>0</v>
      </c>
      <c r="S257" s="227">
        <v>0</v>
      </c>
      <c r="T257" s="228">
        <f>S257*H257</f>
        <v>0</v>
      </c>
      <c r="U257" s="38"/>
      <c r="V257" s="38"/>
      <c r="W257" s="38"/>
      <c r="X257" s="38"/>
      <c r="Y257" s="38"/>
      <c r="Z257" s="38"/>
      <c r="AA257" s="38"/>
      <c r="AB257" s="38"/>
      <c r="AC257" s="38"/>
      <c r="AD257" s="38"/>
      <c r="AE257" s="38"/>
      <c r="AR257" s="229" t="s">
        <v>234</v>
      </c>
      <c r="AT257" s="229" t="s">
        <v>161</v>
      </c>
      <c r="AU257" s="229" t="s">
        <v>86</v>
      </c>
      <c r="AY257" s="17" t="s">
        <v>159</v>
      </c>
      <c r="BE257" s="230">
        <f>IF(N257="základní",J257,0)</f>
        <v>0</v>
      </c>
      <c r="BF257" s="230">
        <f>IF(N257="snížená",J257,0)</f>
        <v>0</v>
      </c>
      <c r="BG257" s="230">
        <f>IF(N257="zákl. přenesená",J257,0)</f>
        <v>0</v>
      </c>
      <c r="BH257" s="230">
        <f>IF(N257="sníž. přenesená",J257,0)</f>
        <v>0</v>
      </c>
      <c r="BI257" s="230">
        <f>IF(N257="nulová",J257,0)</f>
        <v>0</v>
      </c>
      <c r="BJ257" s="17" t="s">
        <v>84</v>
      </c>
      <c r="BK257" s="230">
        <f>ROUND(I257*H257,2)</f>
        <v>0</v>
      </c>
      <c r="BL257" s="17" t="s">
        <v>234</v>
      </c>
      <c r="BM257" s="229" t="s">
        <v>1614</v>
      </c>
    </row>
    <row r="258" s="2" customFormat="1">
      <c r="A258" s="38"/>
      <c r="B258" s="39"/>
      <c r="C258" s="40"/>
      <c r="D258" s="233" t="s">
        <v>219</v>
      </c>
      <c r="E258" s="40"/>
      <c r="F258" s="254" t="s">
        <v>1566</v>
      </c>
      <c r="G258" s="40"/>
      <c r="H258" s="40"/>
      <c r="I258" s="255"/>
      <c r="J258" s="40"/>
      <c r="K258" s="40"/>
      <c r="L258" s="44"/>
      <c r="M258" s="256"/>
      <c r="N258" s="257"/>
      <c r="O258" s="91"/>
      <c r="P258" s="91"/>
      <c r="Q258" s="91"/>
      <c r="R258" s="91"/>
      <c r="S258" s="91"/>
      <c r="T258" s="92"/>
      <c r="U258" s="38"/>
      <c r="V258" s="38"/>
      <c r="W258" s="38"/>
      <c r="X258" s="38"/>
      <c r="Y258" s="38"/>
      <c r="Z258" s="38"/>
      <c r="AA258" s="38"/>
      <c r="AB258" s="38"/>
      <c r="AC258" s="38"/>
      <c r="AD258" s="38"/>
      <c r="AE258" s="38"/>
      <c r="AT258" s="17" t="s">
        <v>219</v>
      </c>
      <c r="AU258" s="17" t="s">
        <v>86</v>
      </c>
    </row>
    <row r="259" s="15" customFormat="1">
      <c r="A259" s="15"/>
      <c r="B259" s="268"/>
      <c r="C259" s="269"/>
      <c r="D259" s="233" t="s">
        <v>198</v>
      </c>
      <c r="E259" s="270" t="s">
        <v>1</v>
      </c>
      <c r="F259" s="271" t="s">
        <v>1567</v>
      </c>
      <c r="G259" s="269"/>
      <c r="H259" s="270" t="s">
        <v>1</v>
      </c>
      <c r="I259" s="272"/>
      <c r="J259" s="269"/>
      <c r="K259" s="269"/>
      <c r="L259" s="273"/>
      <c r="M259" s="274"/>
      <c r="N259" s="275"/>
      <c r="O259" s="275"/>
      <c r="P259" s="275"/>
      <c r="Q259" s="275"/>
      <c r="R259" s="275"/>
      <c r="S259" s="275"/>
      <c r="T259" s="276"/>
      <c r="U259" s="15"/>
      <c r="V259" s="15"/>
      <c r="W259" s="15"/>
      <c r="X259" s="15"/>
      <c r="Y259" s="15"/>
      <c r="Z259" s="15"/>
      <c r="AA259" s="15"/>
      <c r="AB259" s="15"/>
      <c r="AC259" s="15"/>
      <c r="AD259" s="15"/>
      <c r="AE259" s="15"/>
      <c r="AT259" s="277" t="s">
        <v>198</v>
      </c>
      <c r="AU259" s="277" t="s">
        <v>86</v>
      </c>
      <c r="AV259" s="15" t="s">
        <v>84</v>
      </c>
      <c r="AW259" s="15" t="s">
        <v>32</v>
      </c>
      <c r="AX259" s="15" t="s">
        <v>76</v>
      </c>
      <c r="AY259" s="277" t="s">
        <v>159</v>
      </c>
    </row>
    <row r="260" s="13" customFormat="1">
      <c r="A260" s="13"/>
      <c r="B260" s="231"/>
      <c r="C260" s="232"/>
      <c r="D260" s="233" t="s">
        <v>198</v>
      </c>
      <c r="E260" s="234" t="s">
        <v>1</v>
      </c>
      <c r="F260" s="235" t="s">
        <v>1610</v>
      </c>
      <c r="G260" s="232"/>
      <c r="H260" s="236">
        <v>21</v>
      </c>
      <c r="I260" s="237"/>
      <c r="J260" s="232"/>
      <c r="K260" s="232"/>
      <c r="L260" s="238"/>
      <c r="M260" s="239"/>
      <c r="N260" s="240"/>
      <c r="O260" s="240"/>
      <c r="P260" s="240"/>
      <c r="Q260" s="240"/>
      <c r="R260" s="240"/>
      <c r="S260" s="240"/>
      <c r="T260" s="241"/>
      <c r="U260" s="13"/>
      <c r="V260" s="13"/>
      <c r="W260" s="13"/>
      <c r="X260" s="13"/>
      <c r="Y260" s="13"/>
      <c r="Z260" s="13"/>
      <c r="AA260" s="13"/>
      <c r="AB260" s="13"/>
      <c r="AC260" s="13"/>
      <c r="AD260" s="13"/>
      <c r="AE260" s="13"/>
      <c r="AT260" s="242" t="s">
        <v>198</v>
      </c>
      <c r="AU260" s="242" t="s">
        <v>86</v>
      </c>
      <c r="AV260" s="13" t="s">
        <v>86</v>
      </c>
      <c r="AW260" s="13" t="s">
        <v>32</v>
      </c>
      <c r="AX260" s="13" t="s">
        <v>76</v>
      </c>
      <c r="AY260" s="242" t="s">
        <v>159</v>
      </c>
    </row>
    <row r="261" s="15" customFormat="1">
      <c r="A261" s="15"/>
      <c r="B261" s="268"/>
      <c r="C261" s="269"/>
      <c r="D261" s="233" t="s">
        <v>198</v>
      </c>
      <c r="E261" s="270" t="s">
        <v>1</v>
      </c>
      <c r="F261" s="271" t="s">
        <v>1569</v>
      </c>
      <c r="G261" s="269"/>
      <c r="H261" s="270" t="s">
        <v>1</v>
      </c>
      <c r="I261" s="272"/>
      <c r="J261" s="269"/>
      <c r="K261" s="269"/>
      <c r="L261" s="273"/>
      <c r="M261" s="274"/>
      <c r="N261" s="275"/>
      <c r="O261" s="275"/>
      <c r="P261" s="275"/>
      <c r="Q261" s="275"/>
      <c r="R261" s="275"/>
      <c r="S261" s="275"/>
      <c r="T261" s="276"/>
      <c r="U261" s="15"/>
      <c r="V261" s="15"/>
      <c r="W261" s="15"/>
      <c r="X261" s="15"/>
      <c r="Y261" s="15"/>
      <c r="Z261" s="15"/>
      <c r="AA261" s="15"/>
      <c r="AB261" s="15"/>
      <c r="AC261" s="15"/>
      <c r="AD261" s="15"/>
      <c r="AE261" s="15"/>
      <c r="AT261" s="277" t="s">
        <v>198</v>
      </c>
      <c r="AU261" s="277" t="s">
        <v>86</v>
      </c>
      <c r="AV261" s="15" t="s">
        <v>84</v>
      </c>
      <c r="AW261" s="15" t="s">
        <v>32</v>
      </c>
      <c r="AX261" s="15" t="s">
        <v>76</v>
      </c>
      <c r="AY261" s="277" t="s">
        <v>159</v>
      </c>
    </row>
    <row r="262" s="13" customFormat="1">
      <c r="A262" s="13"/>
      <c r="B262" s="231"/>
      <c r="C262" s="232"/>
      <c r="D262" s="233" t="s">
        <v>198</v>
      </c>
      <c r="E262" s="234" t="s">
        <v>1</v>
      </c>
      <c r="F262" s="235" t="s">
        <v>1580</v>
      </c>
      <c r="G262" s="232"/>
      <c r="H262" s="236">
        <v>3</v>
      </c>
      <c r="I262" s="237"/>
      <c r="J262" s="232"/>
      <c r="K262" s="232"/>
      <c r="L262" s="238"/>
      <c r="M262" s="239"/>
      <c r="N262" s="240"/>
      <c r="O262" s="240"/>
      <c r="P262" s="240"/>
      <c r="Q262" s="240"/>
      <c r="R262" s="240"/>
      <c r="S262" s="240"/>
      <c r="T262" s="241"/>
      <c r="U262" s="13"/>
      <c r="V262" s="13"/>
      <c r="W262" s="13"/>
      <c r="X262" s="13"/>
      <c r="Y262" s="13"/>
      <c r="Z262" s="13"/>
      <c r="AA262" s="13"/>
      <c r="AB262" s="13"/>
      <c r="AC262" s="13"/>
      <c r="AD262" s="13"/>
      <c r="AE262" s="13"/>
      <c r="AT262" s="242" t="s">
        <v>198</v>
      </c>
      <c r="AU262" s="242" t="s">
        <v>86</v>
      </c>
      <c r="AV262" s="13" t="s">
        <v>86</v>
      </c>
      <c r="AW262" s="13" t="s">
        <v>32</v>
      </c>
      <c r="AX262" s="13" t="s">
        <v>76</v>
      </c>
      <c r="AY262" s="242" t="s">
        <v>159</v>
      </c>
    </row>
    <row r="263" s="15" customFormat="1">
      <c r="A263" s="15"/>
      <c r="B263" s="268"/>
      <c r="C263" s="269"/>
      <c r="D263" s="233" t="s">
        <v>198</v>
      </c>
      <c r="E263" s="270" t="s">
        <v>1</v>
      </c>
      <c r="F263" s="271" t="s">
        <v>1571</v>
      </c>
      <c r="G263" s="269"/>
      <c r="H263" s="270" t="s">
        <v>1</v>
      </c>
      <c r="I263" s="272"/>
      <c r="J263" s="269"/>
      <c r="K263" s="269"/>
      <c r="L263" s="273"/>
      <c r="M263" s="274"/>
      <c r="N263" s="275"/>
      <c r="O263" s="275"/>
      <c r="P263" s="275"/>
      <c r="Q263" s="275"/>
      <c r="R263" s="275"/>
      <c r="S263" s="275"/>
      <c r="T263" s="276"/>
      <c r="U263" s="15"/>
      <c r="V263" s="15"/>
      <c r="W263" s="15"/>
      <c r="X263" s="15"/>
      <c r="Y263" s="15"/>
      <c r="Z263" s="15"/>
      <c r="AA263" s="15"/>
      <c r="AB263" s="15"/>
      <c r="AC263" s="15"/>
      <c r="AD263" s="15"/>
      <c r="AE263" s="15"/>
      <c r="AT263" s="277" t="s">
        <v>198</v>
      </c>
      <c r="AU263" s="277" t="s">
        <v>86</v>
      </c>
      <c r="AV263" s="15" t="s">
        <v>84</v>
      </c>
      <c r="AW263" s="15" t="s">
        <v>32</v>
      </c>
      <c r="AX263" s="15" t="s">
        <v>76</v>
      </c>
      <c r="AY263" s="277" t="s">
        <v>159</v>
      </c>
    </row>
    <row r="264" s="13" customFormat="1">
      <c r="A264" s="13"/>
      <c r="B264" s="231"/>
      <c r="C264" s="232"/>
      <c r="D264" s="233" t="s">
        <v>198</v>
      </c>
      <c r="E264" s="234" t="s">
        <v>1</v>
      </c>
      <c r="F264" s="235" t="s">
        <v>1589</v>
      </c>
      <c r="G264" s="232"/>
      <c r="H264" s="236">
        <v>18</v>
      </c>
      <c r="I264" s="237"/>
      <c r="J264" s="232"/>
      <c r="K264" s="232"/>
      <c r="L264" s="238"/>
      <c r="M264" s="239"/>
      <c r="N264" s="240"/>
      <c r="O264" s="240"/>
      <c r="P264" s="240"/>
      <c r="Q264" s="240"/>
      <c r="R264" s="240"/>
      <c r="S264" s="240"/>
      <c r="T264" s="241"/>
      <c r="U264" s="13"/>
      <c r="V264" s="13"/>
      <c r="W264" s="13"/>
      <c r="X264" s="13"/>
      <c r="Y264" s="13"/>
      <c r="Z264" s="13"/>
      <c r="AA264" s="13"/>
      <c r="AB264" s="13"/>
      <c r="AC264" s="13"/>
      <c r="AD264" s="13"/>
      <c r="AE264" s="13"/>
      <c r="AT264" s="242" t="s">
        <v>198</v>
      </c>
      <c r="AU264" s="242" t="s">
        <v>86</v>
      </c>
      <c r="AV264" s="13" t="s">
        <v>86</v>
      </c>
      <c r="AW264" s="13" t="s">
        <v>32</v>
      </c>
      <c r="AX264" s="13" t="s">
        <v>76</v>
      </c>
      <c r="AY264" s="242" t="s">
        <v>159</v>
      </c>
    </row>
    <row r="265" s="14" customFormat="1">
      <c r="A265" s="14"/>
      <c r="B265" s="243"/>
      <c r="C265" s="244"/>
      <c r="D265" s="233" t="s">
        <v>198</v>
      </c>
      <c r="E265" s="245" t="s">
        <v>1</v>
      </c>
      <c r="F265" s="246" t="s">
        <v>201</v>
      </c>
      <c r="G265" s="244"/>
      <c r="H265" s="247">
        <v>42</v>
      </c>
      <c r="I265" s="248"/>
      <c r="J265" s="244"/>
      <c r="K265" s="244"/>
      <c r="L265" s="249"/>
      <c r="M265" s="250"/>
      <c r="N265" s="251"/>
      <c r="O265" s="251"/>
      <c r="P265" s="251"/>
      <c r="Q265" s="251"/>
      <c r="R265" s="251"/>
      <c r="S265" s="251"/>
      <c r="T265" s="252"/>
      <c r="U265" s="14"/>
      <c r="V265" s="14"/>
      <c r="W265" s="14"/>
      <c r="X265" s="14"/>
      <c r="Y265" s="14"/>
      <c r="Z265" s="14"/>
      <c r="AA265" s="14"/>
      <c r="AB265" s="14"/>
      <c r="AC265" s="14"/>
      <c r="AD265" s="14"/>
      <c r="AE265" s="14"/>
      <c r="AT265" s="253" t="s">
        <v>198</v>
      </c>
      <c r="AU265" s="253" t="s">
        <v>86</v>
      </c>
      <c r="AV265" s="14" t="s">
        <v>166</v>
      </c>
      <c r="AW265" s="14" t="s">
        <v>32</v>
      </c>
      <c r="AX265" s="14" t="s">
        <v>84</v>
      </c>
      <c r="AY265" s="253" t="s">
        <v>159</v>
      </c>
    </row>
    <row r="266" s="2" customFormat="1" ht="16.5" customHeight="1">
      <c r="A266" s="38"/>
      <c r="B266" s="39"/>
      <c r="C266" s="218" t="s">
        <v>279</v>
      </c>
      <c r="D266" s="218" t="s">
        <v>161</v>
      </c>
      <c r="E266" s="219" t="s">
        <v>947</v>
      </c>
      <c r="F266" s="220" t="s">
        <v>1582</v>
      </c>
      <c r="G266" s="221" t="s">
        <v>250</v>
      </c>
      <c r="H266" s="222">
        <v>42</v>
      </c>
      <c r="I266" s="223"/>
      <c r="J266" s="224">
        <f>ROUND(I266*H266,2)</f>
        <v>0</v>
      </c>
      <c r="K266" s="220" t="s">
        <v>1</v>
      </c>
      <c r="L266" s="44"/>
      <c r="M266" s="225" t="s">
        <v>1</v>
      </c>
      <c r="N266" s="226" t="s">
        <v>41</v>
      </c>
      <c r="O266" s="91"/>
      <c r="P266" s="227">
        <f>O266*H266</f>
        <v>0</v>
      </c>
      <c r="Q266" s="227">
        <v>0</v>
      </c>
      <c r="R266" s="227">
        <f>Q266*H266</f>
        <v>0</v>
      </c>
      <c r="S266" s="227">
        <v>0</v>
      </c>
      <c r="T266" s="228">
        <f>S266*H266</f>
        <v>0</v>
      </c>
      <c r="U266" s="38"/>
      <c r="V266" s="38"/>
      <c r="W266" s="38"/>
      <c r="X266" s="38"/>
      <c r="Y266" s="38"/>
      <c r="Z266" s="38"/>
      <c r="AA266" s="38"/>
      <c r="AB266" s="38"/>
      <c r="AC266" s="38"/>
      <c r="AD266" s="38"/>
      <c r="AE266" s="38"/>
      <c r="AR266" s="229" t="s">
        <v>234</v>
      </c>
      <c r="AT266" s="229" t="s">
        <v>161</v>
      </c>
      <c r="AU266" s="229" t="s">
        <v>86</v>
      </c>
      <c r="AY266" s="17" t="s">
        <v>159</v>
      </c>
      <c r="BE266" s="230">
        <f>IF(N266="základní",J266,0)</f>
        <v>0</v>
      </c>
      <c r="BF266" s="230">
        <f>IF(N266="snížená",J266,0)</f>
        <v>0</v>
      </c>
      <c r="BG266" s="230">
        <f>IF(N266="zákl. přenesená",J266,0)</f>
        <v>0</v>
      </c>
      <c r="BH266" s="230">
        <f>IF(N266="sníž. přenesená",J266,0)</f>
        <v>0</v>
      </c>
      <c r="BI266" s="230">
        <f>IF(N266="nulová",J266,0)</f>
        <v>0</v>
      </c>
      <c r="BJ266" s="17" t="s">
        <v>84</v>
      </c>
      <c r="BK266" s="230">
        <f>ROUND(I266*H266,2)</f>
        <v>0</v>
      </c>
      <c r="BL266" s="17" t="s">
        <v>234</v>
      </c>
      <c r="BM266" s="229" t="s">
        <v>1615</v>
      </c>
    </row>
    <row r="267" s="15" customFormat="1">
      <c r="A267" s="15"/>
      <c r="B267" s="268"/>
      <c r="C267" s="269"/>
      <c r="D267" s="233" t="s">
        <v>198</v>
      </c>
      <c r="E267" s="270" t="s">
        <v>1</v>
      </c>
      <c r="F267" s="271" t="s">
        <v>1567</v>
      </c>
      <c r="G267" s="269"/>
      <c r="H267" s="270" t="s">
        <v>1</v>
      </c>
      <c r="I267" s="272"/>
      <c r="J267" s="269"/>
      <c r="K267" s="269"/>
      <c r="L267" s="273"/>
      <c r="M267" s="274"/>
      <c r="N267" s="275"/>
      <c r="O267" s="275"/>
      <c r="P267" s="275"/>
      <c r="Q267" s="275"/>
      <c r="R267" s="275"/>
      <c r="S267" s="275"/>
      <c r="T267" s="276"/>
      <c r="U267" s="15"/>
      <c r="V267" s="15"/>
      <c r="W267" s="15"/>
      <c r="X267" s="15"/>
      <c r="Y267" s="15"/>
      <c r="Z267" s="15"/>
      <c r="AA267" s="15"/>
      <c r="AB267" s="15"/>
      <c r="AC267" s="15"/>
      <c r="AD267" s="15"/>
      <c r="AE267" s="15"/>
      <c r="AT267" s="277" t="s">
        <v>198</v>
      </c>
      <c r="AU267" s="277" t="s">
        <v>86</v>
      </c>
      <c r="AV267" s="15" t="s">
        <v>84</v>
      </c>
      <c r="AW267" s="15" t="s">
        <v>32</v>
      </c>
      <c r="AX267" s="15" t="s">
        <v>76</v>
      </c>
      <c r="AY267" s="277" t="s">
        <v>159</v>
      </c>
    </row>
    <row r="268" s="13" customFormat="1">
      <c r="A268" s="13"/>
      <c r="B268" s="231"/>
      <c r="C268" s="232"/>
      <c r="D268" s="233" t="s">
        <v>198</v>
      </c>
      <c r="E268" s="234" t="s">
        <v>1</v>
      </c>
      <c r="F268" s="235" t="s">
        <v>1610</v>
      </c>
      <c r="G268" s="232"/>
      <c r="H268" s="236">
        <v>21</v>
      </c>
      <c r="I268" s="237"/>
      <c r="J268" s="232"/>
      <c r="K268" s="232"/>
      <c r="L268" s="238"/>
      <c r="M268" s="239"/>
      <c r="N268" s="240"/>
      <c r="O268" s="240"/>
      <c r="P268" s="240"/>
      <c r="Q268" s="240"/>
      <c r="R268" s="240"/>
      <c r="S268" s="240"/>
      <c r="T268" s="241"/>
      <c r="U268" s="13"/>
      <c r="V268" s="13"/>
      <c r="W268" s="13"/>
      <c r="X268" s="13"/>
      <c r="Y268" s="13"/>
      <c r="Z268" s="13"/>
      <c r="AA268" s="13"/>
      <c r="AB268" s="13"/>
      <c r="AC268" s="13"/>
      <c r="AD268" s="13"/>
      <c r="AE268" s="13"/>
      <c r="AT268" s="242" t="s">
        <v>198</v>
      </c>
      <c r="AU268" s="242" t="s">
        <v>86</v>
      </c>
      <c r="AV268" s="13" t="s">
        <v>86</v>
      </c>
      <c r="AW268" s="13" t="s">
        <v>32</v>
      </c>
      <c r="AX268" s="13" t="s">
        <v>76</v>
      </c>
      <c r="AY268" s="242" t="s">
        <v>159</v>
      </c>
    </row>
    <row r="269" s="15" customFormat="1">
      <c r="A269" s="15"/>
      <c r="B269" s="268"/>
      <c r="C269" s="269"/>
      <c r="D269" s="233" t="s">
        <v>198</v>
      </c>
      <c r="E269" s="270" t="s">
        <v>1</v>
      </c>
      <c r="F269" s="271" t="s">
        <v>1569</v>
      </c>
      <c r="G269" s="269"/>
      <c r="H269" s="270" t="s">
        <v>1</v>
      </c>
      <c r="I269" s="272"/>
      <c r="J269" s="269"/>
      <c r="K269" s="269"/>
      <c r="L269" s="273"/>
      <c r="M269" s="274"/>
      <c r="N269" s="275"/>
      <c r="O269" s="275"/>
      <c r="P269" s="275"/>
      <c r="Q269" s="275"/>
      <c r="R269" s="275"/>
      <c r="S269" s="275"/>
      <c r="T269" s="276"/>
      <c r="U269" s="15"/>
      <c r="V269" s="15"/>
      <c r="W269" s="15"/>
      <c r="X269" s="15"/>
      <c r="Y269" s="15"/>
      <c r="Z269" s="15"/>
      <c r="AA269" s="15"/>
      <c r="AB269" s="15"/>
      <c r="AC269" s="15"/>
      <c r="AD269" s="15"/>
      <c r="AE269" s="15"/>
      <c r="AT269" s="277" t="s">
        <v>198</v>
      </c>
      <c r="AU269" s="277" t="s">
        <v>86</v>
      </c>
      <c r="AV269" s="15" t="s">
        <v>84</v>
      </c>
      <c r="AW269" s="15" t="s">
        <v>32</v>
      </c>
      <c r="AX269" s="15" t="s">
        <v>76</v>
      </c>
      <c r="AY269" s="277" t="s">
        <v>159</v>
      </c>
    </row>
    <row r="270" s="13" customFormat="1">
      <c r="A270" s="13"/>
      <c r="B270" s="231"/>
      <c r="C270" s="232"/>
      <c r="D270" s="233" t="s">
        <v>198</v>
      </c>
      <c r="E270" s="234" t="s">
        <v>1</v>
      </c>
      <c r="F270" s="235" t="s">
        <v>1580</v>
      </c>
      <c r="G270" s="232"/>
      <c r="H270" s="236">
        <v>3</v>
      </c>
      <c r="I270" s="237"/>
      <c r="J270" s="232"/>
      <c r="K270" s="232"/>
      <c r="L270" s="238"/>
      <c r="M270" s="239"/>
      <c r="N270" s="240"/>
      <c r="O270" s="240"/>
      <c r="P270" s="240"/>
      <c r="Q270" s="240"/>
      <c r="R270" s="240"/>
      <c r="S270" s="240"/>
      <c r="T270" s="241"/>
      <c r="U270" s="13"/>
      <c r="V270" s="13"/>
      <c r="W270" s="13"/>
      <c r="X270" s="13"/>
      <c r="Y270" s="13"/>
      <c r="Z270" s="13"/>
      <c r="AA270" s="13"/>
      <c r="AB270" s="13"/>
      <c r="AC270" s="13"/>
      <c r="AD270" s="13"/>
      <c r="AE270" s="13"/>
      <c r="AT270" s="242" t="s">
        <v>198</v>
      </c>
      <c r="AU270" s="242" t="s">
        <v>86</v>
      </c>
      <c r="AV270" s="13" t="s">
        <v>86</v>
      </c>
      <c r="AW270" s="13" t="s">
        <v>32</v>
      </c>
      <c r="AX270" s="13" t="s">
        <v>76</v>
      </c>
      <c r="AY270" s="242" t="s">
        <v>159</v>
      </c>
    </row>
    <row r="271" s="15" customFormat="1">
      <c r="A271" s="15"/>
      <c r="B271" s="268"/>
      <c r="C271" s="269"/>
      <c r="D271" s="233" t="s">
        <v>198</v>
      </c>
      <c r="E271" s="270" t="s">
        <v>1</v>
      </c>
      <c r="F271" s="271" t="s">
        <v>1571</v>
      </c>
      <c r="G271" s="269"/>
      <c r="H271" s="270" t="s">
        <v>1</v>
      </c>
      <c r="I271" s="272"/>
      <c r="J271" s="269"/>
      <c r="K271" s="269"/>
      <c r="L271" s="273"/>
      <c r="M271" s="274"/>
      <c r="N271" s="275"/>
      <c r="O271" s="275"/>
      <c r="P271" s="275"/>
      <c r="Q271" s="275"/>
      <c r="R271" s="275"/>
      <c r="S271" s="275"/>
      <c r="T271" s="276"/>
      <c r="U271" s="15"/>
      <c r="V271" s="15"/>
      <c r="W271" s="15"/>
      <c r="X271" s="15"/>
      <c r="Y271" s="15"/>
      <c r="Z271" s="15"/>
      <c r="AA271" s="15"/>
      <c r="AB271" s="15"/>
      <c r="AC271" s="15"/>
      <c r="AD271" s="15"/>
      <c r="AE271" s="15"/>
      <c r="AT271" s="277" t="s">
        <v>198</v>
      </c>
      <c r="AU271" s="277" t="s">
        <v>86</v>
      </c>
      <c r="AV271" s="15" t="s">
        <v>84</v>
      </c>
      <c r="AW271" s="15" t="s">
        <v>32</v>
      </c>
      <c r="AX271" s="15" t="s">
        <v>76</v>
      </c>
      <c r="AY271" s="277" t="s">
        <v>159</v>
      </c>
    </row>
    <row r="272" s="13" customFormat="1">
      <c r="A272" s="13"/>
      <c r="B272" s="231"/>
      <c r="C272" s="232"/>
      <c r="D272" s="233" t="s">
        <v>198</v>
      </c>
      <c r="E272" s="234" t="s">
        <v>1</v>
      </c>
      <c r="F272" s="235" t="s">
        <v>1589</v>
      </c>
      <c r="G272" s="232"/>
      <c r="H272" s="236">
        <v>18</v>
      </c>
      <c r="I272" s="237"/>
      <c r="J272" s="232"/>
      <c r="K272" s="232"/>
      <c r="L272" s="238"/>
      <c r="M272" s="239"/>
      <c r="N272" s="240"/>
      <c r="O272" s="240"/>
      <c r="P272" s="240"/>
      <c r="Q272" s="240"/>
      <c r="R272" s="240"/>
      <c r="S272" s="240"/>
      <c r="T272" s="241"/>
      <c r="U272" s="13"/>
      <c r="V272" s="13"/>
      <c r="W272" s="13"/>
      <c r="X272" s="13"/>
      <c r="Y272" s="13"/>
      <c r="Z272" s="13"/>
      <c r="AA272" s="13"/>
      <c r="AB272" s="13"/>
      <c r="AC272" s="13"/>
      <c r="AD272" s="13"/>
      <c r="AE272" s="13"/>
      <c r="AT272" s="242" t="s">
        <v>198</v>
      </c>
      <c r="AU272" s="242" t="s">
        <v>86</v>
      </c>
      <c r="AV272" s="13" t="s">
        <v>86</v>
      </c>
      <c r="AW272" s="13" t="s">
        <v>32</v>
      </c>
      <c r="AX272" s="13" t="s">
        <v>76</v>
      </c>
      <c r="AY272" s="242" t="s">
        <v>159</v>
      </c>
    </row>
    <row r="273" s="14" customFormat="1">
      <c r="A273" s="14"/>
      <c r="B273" s="243"/>
      <c r="C273" s="244"/>
      <c r="D273" s="233" t="s">
        <v>198</v>
      </c>
      <c r="E273" s="245" t="s">
        <v>1</v>
      </c>
      <c r="F273" s="246" t="s">
        <v>201</v>
      </c>
      <c r="G273" s="244"/>
      <c r="H273" s="247">
        <v>42</v>
      </c>
      <c r="I273" s="248"/>
      <c r="J273" s="244"/>
      <c r="K273" s="244"/>
      <c r="L273" s="249"/>
      <c r="M273" s="250"/>
      <c r="N273" s="251"/>
      <c r="O273" s="251"/>
      <c r="P273" s="251"/>
      <c r="Q273" s="251"/>
      <c r="R273" s="251"/>
      <c r="S273" s="251"/>
      <c r="T273" s="252"/>
      <c r="U273" s="14"/>
      <c r="V273" s="14"/>
      <c r="W273" s="14"/>
      <c r="X273" s="14"/>
      <c r="Y273" s="14"/>
      <c r="Z273" s="14"/>
      <c r="AA273" s="14"/>
      <c r="AB273" s="14"/>
      <c r="AC273" s="14"/>
      <c r="AD273" s="14"/>
      <c r="AE273" s="14"/>
      <c r="AT273" s="253" t="s">
        <v>198</v>
      </c>
      <c r="AU273" s="253" t="s">
        <v>86</v>
      </c>
      <c r="AV273" s="14" t="s">
        <v>166</v>
      </c>
      <c r="AW273" s="14" t="s">
        <v>32</v>
      </c>
      <c r="AX273" s="14" t="s">
        <v>84</v>
      </c>
      <c r="AY273" s="253" t="s">
        <v>159</v>
      </c>
    </row>
    <row r="274" s="2" customFormat="1" ht="21.75" customHeight="1">
      <c r="A274" s="38"/>
      <c r="B274" s="39"/>
      <c r="C274" s="218" t="s">
        <v>284</v>
      </c>
      <c r="D274" s="218" t="s">
        <v>161</v>
      </c>
      <c r="E274" s="219" t="s">
        <v>1046</v>
      </c>
      <c r="F274" s="220" t="s">
        <v>1584</v>
      </c>
      <c r="G274" s="221" t="s">
        <v>250</v>
      </c>
      <c r="H274" s="222">
        <v>21</v>
      </c>
      <c r="I274" s="223"/>
      <c r="J274" s="224">
        <f>ROUND(I274*H274,2)</f>
        <v>0</v>
      </c>
      <c r="K274" s="220" t="s">
        <v>1</v>
      </c>
      <c r="L274" s="44"/>
      <c r="M274" s="225" t="s">
        <v>1</v>
      </c>
      <c r="N274" s="226" t="s">
        <v>41</v>
      </c>
      <c r="O274" s="91"/>
      <c r="P274" s="227">
        <f>O274*H274</f>
        <v>0</v>
      </c>
      <c r="Q274" s="227">
        <v>0</v>
      </c>
      <c r="R274" s="227">
        <f>Q274*H274</f>
        <v>0</v>
      </c>
      <c r="S274" s="227">
        <v>0</v>
      </c>
      <c r="T274" s="228">
        <f>S274*H274</f>
        <v>0</v>
      </c>
      <c r="U274" s="38"/>
      <c r="V274" s="38"/>
      <c r="W274" s="38"/>
      <c r="X274" s="38"/>
      <c r="Y274" s="38"/>
      <c r="Z274" s="38"/>
      <c r="AA274" s="38"/>
      <c r="AB274" s="38"/>
      <c r="AC274" s="38"/>
      <c r="AD274" s="38"/>
      <c r="AE274" s="38"/>
      <c r="AR274" s="229" t="s">
        <v>234</v>
      </c>
      <c r="AT274" s="229" t="s">
        <v>161</v>
      </c>
      <c r="AU274" s="229" t="s">
        <v>86</v>
      </c>
      <c r="AY274" s="17" t="s">
        <v>159</v>
      </c>
      <c r="BE274" s="230">
        <f>IF(N274="základní",J274,0)</f>
        <v>0</v>
      </c>
      <c r="BF274" s="230">
        <f>IF(N274="snížená",J274,0)</f>
        <v>0</v>
      </c>
      <c r="BG274" s="230">
        <f>IF(N274="zákl. přenesená",J274,0)</f>
        <v>0</v>
      </c>
      <c r="BH274" s="230">
        <f>IF(N274="sníž. přenesená",J274,0)</f>
        <v>0</v>
      </c>
      <c r="BI274" s="230">
        <f>IF(N274="nulová",J274,0)</f>
        <v>0</v>
      </c>
      <c r="BJ274" s="17" t="s">
        <v>84</v>
      </c>
      <c r="BK274" s="230">
        <f>ROUND(I274*H274,2)</f>
        <v>0</v>
      </c>
      <c r="BL274" s="17" t="s">
        <v>234</v>
      </c>
      <c r="BM274" s="229" t="s">
        <v>1616</v>
      </c>
    </row>
    <row r="275" s="15" customFormat="1">
      <c r="A275" s="15"/>
      <c r="B275" s="268"/>
      <c r="C275" s="269"/>
      <c r="D275" s="233" t="s">
        <v>198</v>
      </c>
      <c r="E275" s="270" t="s">
        <v>1</v>
      </c>
      <c r="F275" s="271" t="s">
        <v>1569</v>
      </c>
      <c r="G275" s="269"/>
      <c r="H275" s="270" t="s">
        <v>1</v>
      </c>
      <c r="I275" s="272"/>
      <c r="J275" s="269"/>
      <c r="K275" s="269"/>
      <c r="L275" s="273"/>
      <c r="M275" s="274"/>
      <c r="N275" s="275"/>
      <c r="O275" s="275"/>
      <c r="P275" s="275"/>
      <c r="Q275" s="275"/>
      <c r="R275" s="275"/>
      <c r="S275" s="275"/>
      <c r="T275" s="276"/>
      <c r="U275" s="15"/>
      <c r="V275" s="15"/>
      <c r="W275" s="15"/>
      <c r="X275" s="15"/>
      <c r="Y275" s="15"/>
      <c r="Z275" s="15"/>
      <c r="AA275" s="15"/>
      <c r="AB275" s="15"/>
      <c r="AC275" s="15"/>
      <c r="AD275" s="15"/>
      <c r="AE275" s="15"/>
      <c r="AT275" s="277" t="s">
        <v>198</v>
      </c>
      <c r="AU275" s="277" t="s">
        <v>86</v>
      </c>
      <c r="AV275" s="15" t="s">
        <v>84</v>
      </c>
      <c r="AW275" s="15" t="s">
        <v>32</v>
      </c>
      <c r="AX275" s="15" t="s">
        <v>76</v>
      </c>
      <c r="AY275" s="277" t="s">
        <v>159</v>
      </c>
    </row>
    <row r="276" s="13" customFormat="1">
      <c r="A276" s="13"/>
      <c r="B276" s="231"/>
      <c r="C276" s="232"/>
      <c r="D276" s="233" t="s">
        <v>198</v>
      </c>
      <c r="E276" s="234" t="s">
        <v>1</v>
      </c>
      <c r="F276" s="235" t="s">
        <v>1580</v>
      </c>
      <c r="G276" s="232"/>
      <c r="H276" s="236">
        <v>3</v>
      </c>
      <c r="I276" s="237"/>
      <c r="J276" s="232"/>
      <c r="K276" s="232"/>
      <c r="L276" s="238"/>
      <c r="M276" s="239"/>
      <c r="N276" s="240"/>
      <c r="O276" s="240"/>
      <c r="P276" s="240"/>
      <c r="Q276" s="240"/>
      <c r="R276" s="240"/>
      <c r="S276" s="240"/>
      <c r="T276" s="241"/>
      <c r="U276" s="13"/>
      <c r="V276" s="13"/>
      <c r="W276" s="13"/>
      <c r="X276" s="13"/>
      <c r="Y276" s="13"/>
      <c r="Z276" s="13"/>
      <c r="AA276" s="13"/>
      <c r="AB276" s="13"/>
      <c r="AC276" s="13"/>
      <c r="AD276" s="13"/>
      <c r="AE276" s="13"/>
      <c r="AT276" s="242" t="s">
        <v>198</v>
      </c>
      <c r="AU276" s="242" t="s">
        <v>86</v>
      </c>
      <c r="AV276" s="13" t="s">
        <v>86</v>
      </c>
      <c r="AW276" s="13" t="s">
        <v>32</v>
      </c>
      <c r="AX276" s="13" t="s">
        <v>76</v>
      </c>
      <c r="AY276" s="242" t="s">
        <v>159</v>
      </c>
    </row>
    <row r="277" s="15" customFormat="1">
      <c r="A277" s="15"/>
      <c r="B277" s="268"/>
      <c r="C277" s="269"/>
      <c r="D277" s="233" t="s">
        <v>198</v>
      </c>
      <c r="E277" s="270" t="s">
        <v>1</v>
      </c>
      <c r="F277" s="271" t="s">
        <v>1571</v>
      </c>
      <c r="G277" s="269"/>
      <c r="H277" s="270" t="s">
        <v>1</v>
      </c>
      <c r="I277" s="272"/>
      <c r="J277" s="269"/>
      <c r="K277" s="269"/>
      <c r="L277" s="273"/>
      <c r="M277" s="274"/>
      <c r="N277" s="275"/>
      <c r="O277" s="275"/>
      <c r="P277" s="275"/>
      <c r="Q277" s="275"/>
      <c r="R277" s="275"/>
      <c r="S277" s="275"/>
      <c r="T277" s="276"/>
      <c r="U277" s="15"/>
      <c r="V277" s="15"/>
      <c r="W277" s="15"/>
      <c r="X277" s="15"/>
      <c r="Y277" s="15"/>
      <c r="Z277" s="15"/>
      <c r="AA277" s="15"/>
      <c r="AB277" s="15"/>
      <c r="AC277" s="15"/>
      <c r="AD277" s="15"/>
      <c r="AE277" s="15"/>
      <c r="AT277" s="277" t="s">
        <v>198</v>
      </c>
      <c r="AU277" s="277" t="s">
        <v>86</v>
      </c>
      <c r="AV277" s="15" t="s">
        <v>84</v>
      </c>
      <c r="AW277" s="15" t="s">
        <v>32</v>
      </c>
      <c r="AX277" s="15" t="s">
        <v>76</v>
      </c>
      <c r="AY277" s="277" t="s">
        <v>159</v>
      </c>
    </row>
    <row r="278" s="13" customFormat="1">
      <c r="A278" s="13"/>
      <c r="B278" s="231"/>
      <c r="C278" s="232"/>
      <c r="D278" s="233" t="s">
        <v>198</v>
      </c>
      <c r="E278" s="234" t="s">
        <v>1</v>
      </c>
      <c r="F278" s="235" t="s">
        <v>1589</v>
      </c>
      <c r="G278" s="232"/>
      <c r="H278" s="236">
        <v>18</v>
      </c>
      <c r="I278" s="237"/>
      <c r="J278" s="232"/>
      <c r="K278" s="232"/>
      <c r="L278" s="238"/>
      <c r="M278" s="239"/>
      <c r="N278" s="240"/>
      <c r="O278" s="240"/>
      <c r="P278" s="240"/>
      <c r="Q278" s="240"/>
      <c r="R278" s="240"/>
      <c r="S278" s="240"/>
      <c r="T278" s="241"/>
      <c r="U278" s="13"/>
      <c r="V278" s="13"/>
      <c r="W278" s="13"/>
      <c r="X278" s="13"/>
      <c r="Y278" s="13"/>
      <c r="Z278" s="13"/>
      <c r="AA278" s="13"/>
      <c r="AB278" s="13"/>
      <c r="AC278" s="13"/>
      <c r="AD278" s="13"/>
      <c r="AE278" s="13"/>
      <c r="AT278" s="242" t="s">
        <v>198</v>
      </c>
      <c r="AU278" s="242" t="s">
        <v>86</v>
      </c>
      <c r="AV278" s="13" t="s">
        <v>86</v>
      </c>
      <c r="AW278" s="13" t="s">
        <v>32</v>
      </c>
      <c r="AX278" s="13" t="s">
        <v>76</v>
      </c>
      <c r="AY278" s="242" t="s">
        <v>159</v>
      </c>
    </row>
    <row r="279" s="14" customFormat="1">
      <c r="A279" s="14"/>
      <c r="B279" s="243"/>
      <c r="C279" s="244"/>
      <c r="D279" s="233" t="s">
        <v>198</v>
      </c>
      <c r="E279" s="245" t="s">
        <v>1</v>
      </c>
      <c r="F279" s="246" t="s">
        <v>201</v>
      </c>
      <c r="G279" s="244"/>
      <c r="H279" s="247">
        <v>21</v>
      </c>
      <c r="I279" s="248"/>
      <c r="J279" s="244"/>
      <c r="K279" s="244"/>
      <c r="L279" s="249"/>
      <c r="M279" s="250"/>
      <c r="N279" s="251"/>
      <c r="O279" s="251"/>
      <c r="P279" s="251"/>
      <c r="Q279" s="251"/>
      <c r="R279" s="251"/>
      <c r="S279" s="251"/>
      <c r="T279" s="252"/>
      <c r="U279" s="14"/>
      <c r="V279" s="14"/>
      <c r="W279" s="14"/>
      <c r="X279" s="14"/>
      <c r="Y279" s="14"/>
      <c r="Z279" s="14"/>
      <c r="AA279" s="14"/>
      <c r="AB279" s="14"/>
      <c r="AC279" s="14"/>
      <c r="AD279" s="14"/>
      <c r="AE279" s="14"/>
      <c r="AT279" s="253" t="s">
        <v>198</v>
      </c>
      <c r="AU279" s="253" t="s">
        <v>86</v>
      </c>
      <c r="AV279" s="14" t="s">
        <v>166</v>
      </c>
      <c r="AW279" s="14" t="s">
        <v>32</v>
      </c>
      <c r="AX279" s="14" t="s">
        <v>84</v>
      </c>
      <c r="AY279" s="253" t="s">
        <v>159</v>
      </c>
    </row>
    <row r="280" s="2" customFormat="1" ht="16.5" customHeight="1">
      <c r="A280" s="38"/>
      <c r="B280" s="39"/>
      <c r="C280" s="218" t="s">
        <v>288</v>
      </c>
      <c r="D280" s="218" t="s">
        <v>161</v>
      </c>
      <c r="E280" s="219" t="s">
        <v>955</v>
      </c>
      <c r="F280" s="220" t="s">
        <v>1617</v>
      </c>
      <c r="G280" s="221" t="s">
        <v>250</v>
      </c>
      <c r="H280" s="222">
        <v>21</v>
      </c>
      <c r="I280" s="223"/>
      <c r="J280" s="224">
        <f>ROUND(I280*H280,2)</f>
        <v>0</v>
      </c>
      <c r="K280" s="220" t="s">
        <v>1</v>
      </c>
      <c r="L280" s="44"/>
      <c r="M280" s="225" t="s">
        <v>1</v>
      </c>
      <c r="N280" s="226" t="s">
        <v>41</v>
      </c>
      <c r="O280" s="91"/>
      <c r="P280" s="227">
        <f>O280*H280</f>
        <v>0</v>
      </c>
      <c r="Q280" s="227">
        <v>0</v>
      </c>
      <c r="R280" s="227">
        <f>Q280*H280</f>
        <v>0</v>
      </c>
      <c r="S280" s="227">
        <v>0</v>
      </c>
      <c r="T280" s="228">
        <f>S280*H280</f>
        <v>0</v>
      </c>
      <c r="U280" s="38"/>
      <c r="V280" s="38"/>
      <c r="W280" s="38"/>
      <c r="X280" s="38"/>
      <c r="Y280" s="38"/>
      <c r="Z280" s="38"/>
      <c r="AA280" s="38"/>
      <c r="AB280" s="38"/>
      <c r="AC280" s="38"/>
      <c r="AD280" s="38"/>
      <c r="AE280" s="38"/>
      <c r="AR280" s="229" t="s">
        <v>234</v>
      </c>
      <c r="AT280" s="229" t="s">
        <v>161</v>
      </c>
      <c r="AU280" s="229" t="s">
        <v>86</v>
      </c>
      <c r="AY280" s="17" t="s">
        <v>159</v>
      </c>
      <c r="BE280" s="230">
        <f>IF(N280="základní",J280,0)</f>
        <v>0</v>
      </c>
      <c r="BF280" s="230">
        <f>IF(N280="snížená",J280,0)</f>
        <v>0</v>
      </c>
      <c r="BG280" s="230">
        <f>IF(N280="zákl. přenesená",J280,0)</f>
        <v>0</v>
      </c>
      <c r="BH280" s="230">
        <f>IF(N280="sníž. přenesená",J280,0)</f>
        <v>0</v>
      </c>
      <c r="BI280" s="230">
        <f>IF(N280="nulová",J280,0)</f>
        <v>0</v>
      </c>
      <c r="BJ280" s="17" t="s">
        <v>84</v>
      </c>
      <c r="BK280" s="230">
        <f>ROUND(I280*H280,2)</f>
        <v>0</v>
      </c>
      <c r="BL280" s="17" t="s">
        <v>234</v>
      </c>
      <c r="BM280" s="229" t="s">
        <v>1618</v>
      </c>
    </row>
    <row r="281" s="2" customFormat="1">
      <c r="A281" s="38"/>
      <c r="B281" s="39"/>
      <c r="C281" s="40"/>
      <c r="D281" s="233" t="s">
        <v>219</v>
      </c>
      <c r="E281" s="40"/>
      <c r="F281" s="254" t="s">
        <v>1566</v>
      </c>
      <c r="G281" s="40"/>
      <c r="H281" s="40"/>
      <c r="I281" s="255"/>
      <c r="J281" s="40"/>
      <c r="K281" s="40"/>
      <c r="L281" s="44"/>
      <c r="M281" s="256"/>
      <c r="N281" s="257"/>
      <c r="O281" s="91"/>
      <c r="P281" s="91"/>
      <c r="Q281" s="91"/>
      <c r="R281" s="91"/>
      <c r="S281" s="91"/>
      <c r="T281" s="92"/>
      <c r="U281" s="38"/>
      <c r="V281" s="38"/>
      <c r="W281" s="38"/>
      <c r="X281" s="38"/>
      <c r="Y281" s="38"/>
      <c r="Z281" s="38"/>
      <c r="AA281" s="38"/>
      <c r="AB281" s="38"/>
      <c r="AC281" s="38"/>
      <c r="AD281" s="38"/>
      <c r="AE281" s="38"/>
      <c r="AT281" s="17" t="s">
        <v>219</v>
      </c>
      <c r="AU281" s="17" t="s">
        <v>86</v>
      </c>
    </row>
    <row r="282" s="15" customFormat="1">
      <c r="A282" s="15"/>
      <c r="B282" s="268"/>
      <c r="C282" s="269"/>
      <c r="D282" s="233" t="s">
        <v>198</v>
      </c>
      <c r="E282" s="270" t="s">
        <v>1</v>
      </c>
      <c r="F282" s="271" t="s">
        <v>1569</v>
      </c>
      <c r="G282" s="269"/>
      <c r="H282" s="270" t="s">
        <v>1</v>
      </c>
      <c r="I282" s="272"/>
      <c r="J282" s="269"/>
      <c r="K282" s="269"/>
      <c r="L282" s="273"/>
      <c r="M282" s="274"/>
      <c r="N282" s="275"/>
      <c r="O282" s="275"/>
      <c r="P282" s="275"/>
      <c r="Q282" s="275"/>
      <c r="R282" s="275"/>
      <c r="S282" s="275"/>
      <c r="T282" s="276"/>
      <c r="U282" s="15"/>
      <c r="V282" s="15"/>
      <c r="W282" s="15"/>
      <c r="X282" s="15"/>
      <c r="Y282" s="15"/>
      <c r="Z282" s="15"/>
      <c r="AA282" s="15"/>
      <c r="AB282" s="15"/>
      <c r="AC282" s="15"/>
      <c r="AD282" s="15"/>
      <c r="AE282" s="15"/>
      <c r="AT282" s="277" t="s">
        <v>198</v>
      </c>
      <c r="AU282" s="277" t="s">
        <v>86</v>
      </c>
      <c r="AV282" s="15" t="s">
        <v>84</v>
      </c>
      <c r="AW282" s="15" t="s">
        <v>32</v>
      </c>
      <c r="AX282" s="15" t="s">
        <v>76</v>
      </c>
      <c r="AY282" s="277" t="s">
        <v>159</v>
      </c>
    </row>
    <row r="283" s="13" customFormat="1">
      <c r="A283" s="13"/>
      <c r="B283" s="231"/>
      <c r="C283" s="232"/>
      <c r="D283" s="233" t="s">
        <v>198</v>
      </c>
      <c r="E283" s="234" t="s">
        <v>1</v>
      </c>
      <c r="F283" s="235" t="s">
        <v>1588</v>
      </c>
      <c r="G283" s="232"/>
      <c r="H283" s="236">
        <v>4</v>
      </c>
      <c r="I283" s="237"/>
      <c r="J283" s="232"/>
      <c r="K283" s="232"/>
      <c r="L283" s="238"/>
      <c r="M283" s="239"/>
      <c r="N283" s="240"/>
      <c r="O283" s="240"/>
      <c r="P283" s="240"/>
      <c r="Q283" s="240"/>
      <c r="R283" s="240"/>
      <c r="S283" s="240"/>
      <c r="T283" s="241"/>
      <c r="U283" s="13"/>
      <c r="V283" s="13"/>
      <c r="W283" s="13"/>
      <c r="X283" s="13"/>
      <c r="Y283" s="13"/>
      <c r="Z283" s="13"/>
      <c r="AA283" s="13"/>
      <c r="AB283" s="13"/>
      <c r="AC283" s="13"/>
      <c r="AD283" s="13"/>
      <c r="AE283" s="13"/>
      <c r="AT283" s="242" t="s">
        <v>198</v>
      </c>
      <c r="AU283" s="242" t="s">
        <v>86</v>
      </c>
      <c r="AV283" s="13" t="s">
        <v>86</v>
      </c>
      <c r="AW283" s="13" t="s">
        <v>32</v>
      </c>
      <c r="AX283" s="13" t="s">
        <v>76</v>
      </c>
      <c r="AY283" s="242" t="s">
        <v>159</v>
      </c>
    </row>
    <row r="284" s="15" customFormat="1">
      <c r="A284" s="15"/>
      <c r="B284" s="268"/>
      <c r="C284" s="269"/>
      <c r="D284" s="233" t="s">
        <v>198</v>
      </c>
      <c r="E284" s="270" t="s">
        <v>1</v>
      </c>
      <c r="F284" s="271" t="s">
        <v>1619</v>
      </c>
      <c r="G284" s="269"/>
      <c r="H284" s="270" t="s">
        <v>1</v>
      </c>
      <c r="I284" s="272"/>
      <c r="J284" s="269"/>
      <c r="K284" s="269"/>
      <c r="L284" s="273"/>
      <c r="M284" s="274"/>
      <c r="N284" s="275"/>
      <c r="O284" s="275"/>
      <c r="P284" s="275"/>
      <c r="Q284" s="275"/>
      <c r="R284" s="275"/>
      <c r="S284" s="275"/>
      <c r="T284" s="276"/>
      <c r="U284" s="15"/>
      <c r="V284" s="15"/>
      <c r="W284" s="15"/>
      <c r="X284" s="15"/>
      <c r="Y284" s="15"/>
      <c r="Z284" s="15"/>
      <c r="AA284" s="15"/>
      <c r="AB284" s="15"/>
      <c r="AC284" s="15"/>
      <c r="AD284" s="15"/>
      <c r="AE284" s="15"/>
      <c r="AT284" s="277" t="s">
        <v>198</v>
      </c>
      <c r="AU284" s="277" t="s">
        <v>86</v>
      </c>
      <c r="AV284" s="15" t="s">
        <v>84</v>
      </c>
      <c r="AW284" s="15" t="s">
        <v>32</v>
      </c>
      <c r="AX284" s="15" t="s">
        <v>76</v>
      </c>
      <c r="AY284" s="277" t="s">
        <v>159</v>
      </c>
    </row>
    <row r="285" s="13" customFormat="1">
      <c r="A285" s="13"/>
      <c r="B285" s="231"/>
      <c r="C285" s="232"/>
      <c r="D285" s="233" t="s">
        <v>198</v>
      </c>
      <c r="E285" s="234" t="s">
        <v>1</v>
      </c>
      <c r="F285" s="235" t="s">
        <v>1620</v>
      </c>
      <c r="G285" s="232"/>
      <c r="H285" s="236">
        <v>17</v>
      </c>
      <c r="I285" s="237"/>
      <c r="J285" s="232"/>
      <c r="K285" s="232"/>
      <c r="L285" s="238"/>
      <c r="M285" s="239"/>
      <c r="N285" s="240"/>
      <c r="O285" s="240"/>
      <c r="P285" s="240"/>
      <c r="Q285" s="240"/>
      <c r="R285" s="240"/>
      <c r="S285" s="240"/>
      <c r="T285" s="241"/>
      <c r="U285" s="13"/>
      <c r="V285" s="13"/>
      <c r="W285" s="13"/>
      <c r="X285" s="13"/>
      <c r="Y285" s="13"/>
      <c r="Z285" s="13"/>
      <c r="AA285" s="13"/>
      <c r="AB285" s="13"/>
      <c r="AC285" s="13"/>
      <c r="AD285" s="13"/>
      <c r="AE285" s="13"/>
      <c r="AT285" s="242" t="s">
        <v>198</v>
      </c>
      <c r="AU285" s="242" t="s">
        <v>86</v>
      </c>
      <c r="AV285" s="13" t="s">
        <v>86</v>
      </c>
      <c r="AW285" s="13" t="s">
        <v>32</v>
      </c>
      <c r="AX285" s="13" t="s">
        <v>76</v>
      </c>
      <c r="AY285" s="242" t="s">
        <v>159</v>
      </c>
    </row>
    <row r="286" s="14" customFormat="1">
      <c r="A286" s="14"/>
      <c r="B286" s="243"/>
      <c r="C286" s="244"/>
      <c r="D286" s="233" t="s">
        <v>198</v>
      </c>
      <c r="E286" s="245" t="s">
        <v>1</v>
      </c>
      <c r="F286" s="246" t="s">
        <v>201</v>
      </c>
      <c r="G286" s="244"/>
      <c r="H286" s="247">
        <v>21</v>
      </c>
      <c r="I286" s="248"/>
      <c r="J286" s="244"/>
      <c r="K286" s="244"/>
      <c r="L286" s="249"/>
      <c r="M286" s="250"/>
      <c r="N286" s="251"/>
      <c r="O286" s="251"/>
      <c r="P286" s="251"/>
      <c r="Q286" s="251"/>
      <c r="R286" s="251"/>
      <c r="S286" s="251"/>
      <c r="T286" s="252"/>
      <c r="U286" s="14"/>
      <c r="V286" s="14"/>
      <c r="W286" s="14"/>
      <c r="X286" s="14"/>
      <c r="Y286" s="14"/>
      <c r="Z286" s="14"/>
      <c r="AA286" s="14"/>
      <c r="AB286" s="14"/>
      <c r="AC286" s="14"/>
      <c r="AD286" s="14"/>
      <c r="AE286" s="14"/>
      <c r="AT286" s="253" t="s">
        <v>198</v>
      </c>
      <c r="AU286" s="253" t="s">
        <v>86</v>
      </c>
      <c r="AV286" s="14" t="s">
        <v>166</v>
      </c>
      <c r="AW286" s="14" t="s">
        <v>32</v>
      </c>
      <c r="AX286" s="14" t="s">
        <v>84</v>
      </c>
      <c r="AY286" s="253" t="s">
        <v>159</v>
      </c>
    </row>
    <row r="287" s="2" customFormat="1" ht="16.5" customHeight="1">
      <c r="A287" s="38"/>
      <c r="B287" s="39"/>
      <c r="C287" s="218" t="s">
        <v>292</v>
      </c>
      <c r="D287" s="218" t="s">
        <v>161</v>
      </c>
      <c r="E287" s="219" t="s">
        <v>957</v>
      </c>
      <c r="F287" s="220" t="s">
        <v>1590</v>
      </c>
      <c r="G287" s="221" t="s">
        <v>250</v>
      </c>
      <c r="H287" s="222">
        <v>21</v>
      </c>
      <c r="I287" s="223"/>
      <c r="J287" s="224">
        <f>ROUND(I287*H287,2)</f>
        <v>0</v>
      </c>
      <c r="K287" s="220" t="s">
        <v>1</v>
      </c>
      <c r="L287" s="44"/>
      <c r="M287" s="225" t="s">
        <v>1</v>
      </c>
      <c r="N287" s="226" t="s">
        <v>41</v>
      </c>
      <c r="O287" s="91"/>
      <c r="P287" s="227">
        <f>O287*H287</f>
        <v>0</v>
      </c>
      <c r="Q287" s="227">
        <v>0</v>
      </c>
      <c r="R287" s="227">
        <f>Q287*H287</f>
        <v>0</v>
      </c>
      <c r="S287" s="227">
        <v>0</v>
      </c>
      <c r="T287" s="228">
        <f>S287*H287</f>
        <v>0</v>
      </c>
      <c r="U287" s="38"/>
      <c r="V287" s="38"/>
      <c r="W287" s="38"/>
      <c r="X287" s="38"/>
      <c r="Y287" s="38"/>
      <c r="Z287" s="38"/>
      <c r="AA287" s="38"/>
      <c r="AB287" s="38"/>
      <c r="AC287" s="38"/>
      <c r="AD287" s="38"/>
      <c r="AE287" s="38"/>
      <c r="AR287" s="229" t="s">
        <v>234</v>
      </c>
      <c r="AT287" s="229" t="s">
        <v>161</v>
      </c>
      <c r="AU287" s="229" t="s">
        <v>86</v>
      </c>
      <c r="AY287" s="17" t="s">
        <v>159</v>
      </c>
      <c r="BE287" s="230">
        <f>IF(N287="základní",J287,0)</f>
        <v>0</v>
      </c>
      <c r="BF287" s="230">
        <f>IF(N287="snížená",J287,0)</f>
        <v>0</v>
      </c>
      <c r="BG287" s="230">
        <f>IF(N287="zákl. přenesená",J287,0)</f>
        <v>0</v>
      </c>
      <c r="BH287" s="230">
        <f>IF(N287="sníž. přenesená",J287,0)</f>
        <v>0</v>
      </c>
      <c r="BI287" s="230">
        <f>IF(N287="nulová",J287,0)</f>
        <v>0</v>
      </c>
      <c r="BJ287" s="17" t="s">
        <v>84</v>
      </c>
      <c r="BK287" s="230">
        <f>ROUND(I287*H287,2)</f>
        <v>0</v>
      </c>
      <c r="BL287" s="17" t="s">
        <v>234</v>
      </c>
      <c r="BM287" s="229" t="s">
        <v>1621</v>
      </c>
    </row>
    <row r="288" s="15" customFormat="1">
      <c r="A288" s="15"/>
      <c r="B288" s="268"/>
      <c r="C288" s="269"/>
      <c r="D288" s="233" t="s">
        <v>198</v>
      </c>
      <c r="E288" s="270" t="s">
        <v>1</v>
      </c>
      <c r="F288" s="271" t="s">
        <v>1569</v>
      </c>
      <c r="G288" s="269"/>
      <c r="H288" s="270" t="s">
        <v>1</v>
      </c>
      <c r="I288" s="272"/>
      <c r="J288" s="269"/>
      <c r="K288" s="269"/>
      <c r="L288" s="273"/>
      <c r="M288" s="274"/>
      <c r="N288" s="275"/>
      <c r="O288" s="275"/>
      <c r="P288" s="275"/>
      <c r="Q288" s="275"/>
      <c r="R288" s="275"/>
      <c r="S288" s="275"/>
      <c r="T288" s="276"/>
      <c r="U288" s="15"/>
      <c r="V288" s="15"/>
      <c r="W288" s="15"/>
      <c r="X288" s="15"/>
      <c r="Y288" s="15"/>
      <c r="Z288" s="15"/>
      <c r="AA288" s="15"/>
      <c r="AB288" s="15"/>
      <c r="AC288" s="15"/>
      <c r="AD288" s="15"/>
      <c r="AE288" s="15"/>
      <c r="AT288" s="277" t="s">
        <v>198</v>
      </c>
      <c r="AU288" s="277" t="s">
        <v>86</v>
      </c>
      <c r="AV288" s="15" t="s">
        <v>84</v>
      </c>
      <c r="AW288" s="15" t="s">
        <v>32</v>
      </c>
      <c r="AX288" s="15" t="s">
        <v>76</v>
      </c>
      <c r="AY288" s="277" t="s">
        <v>159</v>
      </c>
    </row>
    <row r="289" s="13" customFormat="1">
      <c r="A289" s="13"/>
      <c r="B289" s="231"/>
      <c r="C289" s="232"/>
      <c r="D289" s="233" t="s">
        <v>198</v>
      </c>
      <c r="E289" s="234" t="s">
        <v>1</v>
      </c>
      <c r="F289" s="235" t="s">
        <v>1588</v>
      </c>
      <c r="G289" s="232"/>
      <c r="H289" s="236">
        <v>4</v>
      </c>
      <c r="I289" s="237"/>
      <c r="J289" s="232"/>
      <c r="K289" s="232"/>
      <c r="L289" s="238"/>
      <c r="M289" s="239"/>
      <c r="N289" s="240"/>
      <c r="O289" s="240"/>
      <c r="P289" s="240"/>
      <c r="Q289" s="240"/>
      <c r="R289" s="240"/>
      <c r="S289" s="240"/>
      <c r="T289" s="241"/>
      <c r="U289" s="13"/>
      <c r="V289" s="13"/>
      <c r="W289" s="13"/>
      <c r="X289" s="13"/>
      <c r="Y289" s="13"/>
      <c r="Z289" s="13"/>
      <c r="AA289" s="13"/>
      <c r="AB289" s="13"/>
      <c r="AC289" s="13"/>
      <c r="AD289" s="13"/>
      <c r="AE289" s="13"/>
      <c r="AT289" s="242" t="s">
        <v>198</v>
      </c>
      <c r="AU289" s="242" t="s">
        <v>86</v>
      </c>
      <c r="AV289" s="13" t="s">
        <v>86</v>
      </c>
      <c r="AW289" s="13" t="s">
        <v>32</v>
      </c>
      <c r="AX289" s="13" t="s">
        <v>76</v>
      </c>
      <c r="AY289" s="242" t="s">
        <v>159</v>
      </c>
    </row>
    <row r="290" s="15" customFormat="1">
      <c r="A290" s="15"/>
      <c r="B290" s="268"/>
      <c r="C290" s="269"/>
      <c r="D290" s="233" t="s">
        <v>198</v>
      </c>
      <c r="E290" s="270" t="s">
        <v>1</v>
      </c>
      <c r="F290" s="271" t="s">
        <v>1619</v>
      </c>
      <c r="G290" s="269"/>
      <c r="H290" s="270" t="s">
        <v>1</v>
      </c>
      <c r="I290" s="272"/>
      <c r="J290" s="269"/>
      <c r="K290" s="269"/>
      <c r="L290" s="273"/>
      <c r="M290" s="274"/>
      <c r="N290" s="275"/>
      <c r="O290" s="275"/>
      <c r="P290" s="275"/>
      <c r="Q290" s="275"/>
      <c r="R290" s="275"/>
      <c r="S290" s="275"/>
      <c r="T290" s="276"/>
      <c r="U290" s="15"/>
      <c r="V290" s="15"/>
      <c r="W290" s="15"/>
      <c r="X290" s="15"/>
      <c r="Y290" s="15"/>
      <c r="Z290" s="15"/>
      <c r="AA290" s="15"/>
      <c r="AB290" s="15"/>
      <c r="AC290" s="15"/>
      <c r="AD290" s="15"/>
      <c r="AE290" s="15"/>
      <c r="AT290" s="277" t="s">
        <v>198</v>
      </c>
      <c r="AU290" s="277" t="s">
        <v>86</v>
      </c>
      <c r="AV290" s="15" t="s">
        <v>84</v>
      </c>
      <c r="AW290" s="15" t="s">
        <v>32</v>
      </c>
      <c r="AX290" s="15" t="s">
        <v>76</v>
      </c>
      <c r="AY290" s="277" t="s">
        <v>159</v>
      </c>
    </row>
    <row r="291" s="13" customFormat="1">
      <c r="A291" s="13"/>
      <c r="B291" s="231"/>
      <c r="C291" s="232"/>
      <c r="D291" s="233" t="s">
        <v>198</v>
      </c>
      <c r="E291" s="234" t="s">
        <v>1</v>
      </c>
      <c r="F291" s="235" t="s">
        <v>1620</v>
      </c>
      <c r="G291" s="232"/>
      <c r="H291" s="236">
        <v>17</v>
      </c>
      <c r="I291" s="237"/>
      <c r="J291" s="232"/>
      <c r="K291" s="232"/>
      <c r="L291" s="238"/>
      <c r="M291" s="239"/>
      <c r="N291" s="240"/>
      <c r="O291" s="240"/>
      <c r="P291" s="240"/>
      <c r="Q291" s="240"/>
      <c r="R291" s="240"/>
      <c r="S291" s="240"/>
      <c r="T291" s="241"/>
      <c r="U291" s="13"/>
      <c r="V291" s="13"/>
      <c r="W291" s="13"/>
      <c r="X291" s="13"/>
      <c r="Y291" s="13"/>
      <c r="Z291" s="13"/>
      <c r="AA291" s="13"/>
      <c r="AB291" s="13"/>
      <c r="AC291" s="13"/>
      <c r="AD291" s="13"/>
      <c r="AE291" s="13"/>
      <c r="AT291" s="242" t="s">
        <v>198</v>
      </c>
      <c r="AU291" s="242" t="s">
        <v>86</v>
      </c>
      <c r="AV291" s="13" t="s">
        <v>86</v>
      </c>
      <c r="AW291" s="13" t="s">
        <v>32</v>
      </c>
      <c r="AX291" s="13" t="s">
        <v>76</v>
      </c>
      <c r="AY291" s="242" t="s">
        <v>159</v>
      </c>
    </row>
    <row r="292" s="14" customFormat="1">
      <c r="A292" s="14"/>
      <c r="B292" s="243"/>
      <c r="C292" s="244"/>
      <c r="D292" s="233" t="s">
        <v>198</v>
      </c>
      <c r="E292" s="245" t="s">
        <v>1</v>
      </c>
      <c r="F292" s="246" t="s">
        <v>201</v>
      </c>
      <c r="G292" s="244"/>
      <c r="H292" s="247">
        <v>21</v>
      </c>
      <c r="I292" s="248"/>
      <c r="J292" s="244"/>
      <c r="K292" s="244"/>
      <c r="L292" s="249"/>
      <c r="M292" s="250"/>
      <c r="N292" s="251"/>
      <c r="O292" s="251"/>
      <c r="P292" s="251"/>
      <c r="Q292" s="251"/>
      <c r="R292" s="251"/>
      <c r="S292" s="251"/>
      <c r="T292" s="252"/>
      <c r="U292" s="14"/>
      <c r="V292" s="14"/>
      <c r="W292" s="14"/>
      <c r="X292" s="14"/>
      <c r="Y292" s="14"/>
      <c r="Z292" s="14"/>
      <c r="AA292" s="14"/>
      <c r="AB292" s="14"/>
      <c r="AC292" s="14"/>
      <c r="AD292" s="14"/>
      <c r="AE292" s="14"/>
      <c r="AT292" s="253" t="s">
        <v>198</v>
      </c>
      <c r="AU292" s="253" t="s">
        <v>86</v>
      </c>
      <c r="AV292" s="14" t="s">
        <v>166</v>
      </c>
      <c r="AW292" s="14" t="s">
        <v>32</v>
      </c>
      <c r="AX292" s="14" t="s">
        <v>84</v>
      </c>
      <c r="AY292" s="253" t="s">
        <v>159</v>
      </c>
    </row>
    <row r="293" s="2" customFormat="1" ht="21.75" customHeight="1">
      <c r="A293" s="38"/>
      <c r="B293" s="39"/>
      <c r="C293" s="218" t="s">
        <v>297</v>
      </c>
      <c r="D293" s="218" t="s">
        <v>161</v>
      </c>
      <c r="E293" s="219" t="s">
        <v>959</v>
      </c>
      <c r="F293" s="220" t="s">
        <v>1592</v>
      </c>
      <c r="G293" s="221" t="s">
        <v>250</v>
      </c>
      <c r="H293" s="222">
        <v>21</v>
      </c>
      <c r="I293" s="223"/>
      <c r="J293" s="224">
        <f>ROUND(I293*H293,2)</f>
        <v>0</v>
      </c>
      <c r="K293" s="220" t="s">
        <v>1</v>
      </c>
      <c r="L293" s="44"/>
      <c r="M293" s="225" t="s">
        <v>1</v>
      </c>
      <c r="N293" s="226" t="s">
        <v>41</v>
      </c>
      <c r="O293" s="91"/>
      <c r="P293" s="227">
        <f>O293*H293</f>
        <v>0</v>
      </c>
      <c r="Q293" s="227">
        <v>0</v>
      </c>
      <c r="R293" s="227">
        <f>Q293*H293</f>
        <v>0</v>
      </c>
      <c r="S293" s="227">
        <v>0</v>
      </c>
      <c r="T293" s="228">
        <f>S293*H293</f>
        <v>0</v>
      </c>
      <c r="U293" s="38"/>
      <c r="V293" s="38"/>
      <c r="W293" s="38"/>
      <c r="X293" s="38"/>
      <c r="Y293" s="38"/>
      <c r="Z293" s="38"/>
      <c r="AA293" s="38"/>
      <c r="AB293" s="38"/>
      <c r="AC293" s="38"/>
      <c r="AD293" s="38"/>
      <c r="AE293" s="38"/>
      <c r="AR293" s="229" t="s">
        <v>234</v>
      </c>
      <c r="AT293" s="229" t="s">
        <v>161</v>
      </c>
      <c r="AU293" s="229" t="s">
        <v>86</v>
      </c>
      <c r="AY293" s="17" t="s">
        <v>159</v>
      </c>
      <c r="BE293" s="230">
        <f>IF(N293="základní",J293,0)</f>
        <v>0</v>
      </c>
      <c r="BF293" s="230">
        <f>IF(N293="snížená",J293,0)</f>
        <v>0</v>
      </c>
      <c r="BG293" s="230">
        <f>IF(N293="zákl. přenesená",J293,0)</f>
        <v>0</v>
      </c>
      <c r="BH293" s="230">
        <f>IF(N293="sníž. přenesená",J293,0)</f>
        <v>0</v>
      </c>
      <c r="BI293" s="230">
        <f>IF(N293="nulová",J293,0)</f>
        <v>0</v>
      </c>
      <c r="BJ293" s="17" t="s">
        <v>84</v>
      </c>
      <c r="BK293" s="230">
        <f>ROUND(I293*H293,2)</f>
        <v>0</v>
      </c>
      <c r="BL293" s="17" t="s">
        <v>234</v>
      </c>
      <c r="BM293" s="229" t="s">
        <v>1622</v>
      </c>
    </row>
    <row r="294" s="15" customFormat="1">
      <c r="A294" s="15"/>
      <c r="B294" s="268"/>
      <c r="C294" s="269"/>
      <c r="D294" s="233" t="s">
        <v>198</v>
      </c>
      <c r="E294" s="270" t="s">
        <v>1</v>
      </c>
      <c r="F294" s="271" t="s">
        <v>1569</v>
      </c>
      <c r="G294" s="269"/>
      <c r="H294" s="270" t="s">
        <v>1</v>
      </c>
      <c r="I294" s="272"/>
      <c r="J294" s="269"/>
      <c r="K294" s="269"/>
      <c r="L294" s="273"/>
      <c r="M294" s="274"/>
      <c r="N294" s="275"/>
      <c r="O294" s="275"/>
      <c r="P294" s="275"/>
      <c r="Q294" s="275"/>
      <c r="R294" s="275"/>
      <c r="S294" s="275"/>
      <c r="T294" s="276"/>
      <c r="U294" s="15"/>
      <c r="V294" s="15"/>
      <c r="W294" s="15"/>
      <c r="X294" s="15"/>
      <c r="Y294" s="15"/>
      <c r="Z294" s="15"/>
      <c r="AA294" s="15"/>
      <c r="AB294" s="15"/>
      <c r="AC294" s="15"/>
      <c r="AD294" s="15"/>
      <c r="AE294" s="15"/>
      <c r="AT294" s="277" t="s">
        <v>198</v>
      </c>
      <c r="AU294" s="277" t="s">
        <v>86</v>
      </c>
      <c r="AV294" s="15" t="s">
        <v>84</v>
      </c>
      <c r="AW294" s="15" t="s">
        <v>32</v>
      </c>
      <c r="AX294" s="15" t="s">
        <v>76</v>
      </c>
      <c r="AY294" s="277" t="s">
        <v>159</v>
      </c>
    </row>
    <row r="295" s="13" customFormat="1">
      <c r="A295" s="13"/>
      <c r="B295" s="231"/>
      <c r="C295" s="232"/>
      <c r="D295" s="233" t="s">
        <v>198</v>
      </c>
      <c r="E295" s="234" t="s">
        <v>1</v>
      </c>
      <c r="F295" s="235" t="s">
        <v>1588</v>
      </c>
      <c r="G295" s="232"/>
      <c r="H295" s="236">
        <v>4</v>
      </c>
      <c r="I295" s="237"/>
      <c r="J295" s="232"/>
      <c r="K295" s="232"/>
      <c r="L295" s="238"/>
      <c r="M295" s="239"/>
      <c r="N295" s="240"/>
      <c r="O295" s="240"/>
      <c r="P295" s="240"/>
      <c r="Q295" s="240"/>
      <c r="R295" s="240"/>
      <c r="S295" s="240"/>
      <c r="T295" s="241"/>
      <c r="U295" s="13"/>
      <c r="V295" s="13"/>
      <c r="W295" s="13"/>
      <c r="X295" s="13"/>
      <c r="Y295" s="13"/>
      <c r="Z295" s="13"/>
      <c r="AA295" s="13"/>
      <c r="AB295" s="13"/>
      <c r="AC295" s="13"/>
      <c r="AD295" s="13"/>
      <c r="AE295" s="13"/>
      <c r="AT295" s="242" t="s">
        <v>198</v>
      </c>
      <c r="AU295" s="242" t="s">
        <v>86</v>
      </c>
      <c r="AV295" s="13" t="s">
        <v>86</v>
      </c>
      <c r="AW295" s="13" t="s">
        <v>32</v>
      </c>
      <c r="AX295" s="13" t="s">
        <v>76</v>
      </c>
      <c r="AY295" s="242" t="s">
        <v>159</v>
      </c>
    </row>
    <row r="296" s="15" customFormat="1">
      <c r="A296" s="15"/>
      <c r="B296" s="268"/>
      <c r="C296" s="269"/>
      <c r="D296" s="233" t="s">
        <v>198</v>
      </c>
      <c r="E296" s="270" t="s">
        <v>1</v>
      </c>
      <c r="F296" s="271" t="s">
        <v>1571</v>
      </c>
      <c r="G296" s="269"/>
      <c r="H296" s="270" t="s">
        <v>1</v>
      </c>
      <c r="I296" s="272"/>
      <c r="J296" s="269"/>
      <c r="K296" s="269"/>
      <c r="L296" s="273"/>
      <c r="M296" s="274"/>
      <c r="N296" s="275"/>
      <c r="O296" s="275"/>
      <c r="P296" s="275"/>
      <c r="Q296" s="275"/>
      <c r="R296" s="275"/>
      <c r="S296" s="275"/>
      <c r="T296" s="276"/>
      <c r="U296" s="15"/>
      <c r="V296" s="15"/>
      <c r="W296" s="15"/>
      <c r="X296" s="15"/>
      <c r="Y296" s="15"/>
      <c r="Z296" s="15"/>
      <c r="AA296" s="15"/>
      <c r="AB296" s="15"/>
      <c r="AC296" s="15"/>
      <c r="AD296" s="15"/>
      <c r="AE296" s="15"/>
      <c r="AT296" s="277" t="s">
        <v>198</v>
      </c>
      <c r="AU296" s="277" t="s">
        <v>86</v>
      </c>
      <c r="AV296" s="15" t="s">
        <v>84</v>
      </c>
      <c r="AW296" s="15" t="s">
        <v>32</v>
      </c>
      <c r="AX296" s="15" t="s">
        <v>76</v>
      </c>
      <c r="AY296" s="277" t="s">
        <v>159</v>
      </c>
    </row>
    <row r="297" s="13" customFormat="1">
      <c r="A297" s="13"/>
      <c r="B297" s="231"/>
      <c r="C297" s="232"/>
      <c r="D297" s="233" t="s">
        <v>198</v>
      </c>
      <c r="E297" s="234" t="s">
        <v>1</v>
      </c>
      <c r="F297" s="235" t="s">
        <v>1620</v>
      </c>
      <c r="G297" s="232"/>
      <c r="H297" s="236">
        <v>17</v>
      </c>
      <c r="I297" s="237"/>
      <c r="J297" s="232"/>
      <c r="K297" s="232"/>
      <c r="L297" s="238"/>
      <c r="M297" s="239"/>
      <c r="N297" s="240"/>
      <c r="O297" s="240"/>
      <c r="P297" s="240"/>
      <c r="Q297" s="240"/>
      <c r="R297" s="240"/>
      <c r="S297" s="240"/>
      <c r="T297" s="241"/>
      <c r="U297" s="13"/>
      <c r="V297" s="13"/>
      <c r="W297" s="13"/>
      <c r="X297" s="13"/>
      <c r="Y297" s="13"/>
      <c r="Z297" s="13"/>
      <c r="AA297" s="13"/>
      <c r="AB297" s="13"/>
      <c r="AC297" s="13"/>
      <c r="AD297" s="13"/>
      <c r="AE297" s="13"/>
      <c r="AT297" s="242" t="s">
        <v>198</v>
      </c>
      <c r="AU297" s="242" t="s">
        <v>86</v>
      </c>
      <c r="AV297" s="13" t="s">
        <v>86</v>
      </c>
      <c r="AW297" s="13" t="s">
        <v>32</v>
      </c>
      <c r="AX297" s="13" t="s">
        <v>76</v>
      </c>
      <c r="AY297" s="242" t="s">
        <v>159</v>
      </c>
    </row>
    <row r="298" s="14" customFormat="1">
      <c r="A298" s="14"/>
      <c r="B298" s="243"/>
      <c r="C298" s="244"/>
      <c r="D298" s="233" t="s">
        <v>198</v>
      </c>
      <c r="E298" s="245" t="s">
        <v>1</v>
      </c>
      <c r="F298" s="246" t="s">
        <v>201</v>
      </c>
      <c r="G298" s="244"/>
      <c r="H298" s="247">
        <v>21</v>
      </c>
      <c r="I298" s="248"/>
      <c r="J298" s="244"/>
      <c r="K298" s="244"/>
      <c r="L298" s="249"/>
      <c r="M298" s="250"/>
      <c r="N298" s="251"/>
      <c r="O298" s="251"/>
      <c r="P298" s="251"/>
      <c r="Q298" s="251"/>
      <c r="R298" s="251"/>
      <c r="S298" s="251"/>
      <c r="T298" s="252"/>
      <c r="U298" s="14"/>
      <c r="V298" s="14"/>
      <c r="W298" s="14"/>
      <c r="X298" s="14"/>
      <c r="Y298" s="14"/>
      <c r="Z298" s="14"/>
      <c r="AA298" s="14"/>
      <c r="AB298" s="14"/>
      <c r="AC298" s="14"/>
      <c r="AD298" s="14"/>
      <c r="AE298" s="14"/>
      <c r="AT298" s="253" t="s">
        <v>198</v>
      </c>
      <c r="AU298" s="253" t="s">
        <v>86</v>
      </c>
      <c r="AV298" s="14" t="s">
        <v>166</v>
      </c>
      <c r="AW298" s="14" t="s">
        <v>32</v>
      </c>
      <c r="AX298" s="14" t="s">
        <v>84</v>
      </c>
      <c r="AY298" s="253" t="s">
        <v>159</v>
      </c>
    </row>
    <row r="299" s="2" customFormat="1" ht="16.5" customHeight="1">
      <c r="A299" s="38"/>
      <c r="B299" s="39"/>
      <c r="C299" s="218" t="s">
        <v>302</v>
      </c>
      <c r="D299" s="218" t="s">
        <v>161</v>
      </c>
      <c r="E299" s="219" t="s">
        <v>961</v>
      </c>
      <c r="F299" s="220" t="s">
        <v>1623</v>
      </c>
      <c r="G299" s="221" t="s">
        <v>250</v>
      </c>
      <c r="H299" s="222">
        <v>23</v>
      </c>
      <c r="I299" s="223"/>
      <c r="J299" s="224">
        <f>ROUND(I299*H299,2)</f>
        <v>0</v>
      </c>
      <c r="K299" s="220" t="s">
        <v>1</v>
      </c>
      <c r="L299" s="44"/>
      <c r="M299" s="225" t="s">
        <v>1</v>
      </c>
      <c r="N299" s="226" t="s">
        <v>41</v>
      </c>
      <c r="O299" s="91"/>
      <c r="P299" s="227">
        <f>O299*H299</f>
        <v>0</v>
      </c>
      <c r="Q299" s="227">
        <v>0</v>
      </c>
      <c r="R299" s="227">
        <f>Q299*H299</f>
        <v>0</v>
      </c>
      <c r="S299" s="227">
        <v>0</v>
      </c>
      <c r="T299" s="228">
        <f>S299*H299</f>
        <v>0</v>
      </c>
      <c r="U299" s="38"/>
      <c r="V299" s="38"/>
      <c r="W299" s="38"/>
      <c r="X299" s="38"/>
      <c r="Y299" s="38"/>
      <c r="Z299" s="38"/>
      <c r="AA299" s="38"/>
      <c r="AB299" s="38"/>
      <c r="AC299" s="38"/>
      <c r="AD299" s="38"/>
      <c r="AE299" s="38"/>
      <c r="AR299" s="229" t="s">
        <v>234</v>
      </c>
      <c r="AT299" s="229" t="s">
        <v>161</v>
      </c>
      <c r="AU299" s="229" t="s">
        <v>86</v>
      </c>
      <c r="AY299" s="17" t="s">
        <v>159</v>
      </c>
      <c r="BE299" s="230">
        <f>IF(N299="základní",J299,0)</f>
        <v>0</v>
      </c>
      <c r="BF299" s="230">
        <f>IF(N299="snížená",J299,0)</f>
        <v>0</v>
      </c>
      <c r="BG299" s="230">
        <f>IF(N299="zákl. přenesená",J299,0)</f>
        <v>0</v>
      </c>
      <c r="BH299" s="230">
        <f>IF(N299="sníž. přenesená",J299,0)</f>
        <v>0</v>
      </c>
      <c r="BI299" s="230">
        <f>IF(N299="nulová",J299,0)</f>
        <v>0</v>
      </c>
      <c r="BJ299" s="17" t="s">
        <v>84</v>
      </c>
      <c r="BK299" s="230">
        <f>ROUND(I299*H299,2)</f>
        <v>0</v>
      </c>
      <c r="BL299" s="17" t="s">
        <v>234</v>
      </c>
      <c r="BM299" s="229" t="s">
        <v>1624</v>
      </c>
    </row>
    <row r="300" s="2" customFormat="1">
      <c r="A300" s="38"/>
      <c r="B300" s="39"/>
      <c r="C300" s="40"/>
      <c r="D300" s="233" t="s">
        <v>219</v>
      </c>
      <c r="E300" s="40"/>
      <c r="F300" s="254" t="s">
        <v>1566</v>
      </c>
      <c r="G300" s="40"/>
      <c r="H300" s="40"/>
      <c r="I300" s="255"/>
      <c r="J300" s="40"/>
      <c r="K300" s="40"/>
      <c r="L300" s="44"/>
      <c r="M300" s="256"/>
      <c r="N300" s="257"/>
      <c r="O300" s="91"/>
      <c r="P300" s="91"/>
      <c r="Q300" s="91"/>
      <c r="R300" s="91"/>
      <c r="S300" s="91"/>
      <c r="T300" s="92"/>
      <c r="U300" s="38"/>
      <c r="V300" s="38"/>
      <c r="W300" s="38"/>
      <c r="X300" s="38"/>
      <c r="Y300" s="38"/>
      <c r="Z300" s="38"/>
      <c r="AA300" s="38"/>
      <c r="AB300" s="38"/>
      <c r="AC300" s="38"/>
      <c r="AD300" s="38"/>
      <c r="AE300" s="38"/>
      <c r="AT300" s="17" t="s">
        <v>219</v>
      </c>
      <c r="AU300" s="17" t="s">
        <v>86</v>
      </c>
    </row>
    <row r="301" s="15" customFormat="1">
      <c r="A301" s="15"/>
      <c r="B301" s="268"/>
      <c r="C301" s="269"/>
      <c r="D301" s="233" t="s">
        <v>198</v>
      </c>
      <c r="E301" s="270" t="s">
        <v>1</v>
      </c>
      <c r="F301" s="271" t="s">
        <v>1569</v>
      </c>
      <c r="G301" s="269"/>
      <c r="H301" s="270" t="s">
        <v>1</v>
      </c>
      <c r="I301" s="272"/>
      <c r="J301" s="269"/>
      <c r="K301" s="269"/>
      <c r="L301" s="273"/>
      <c r="M301" s="274"/>
      <c r="N301" s="275"/>
      <c r="O301" s="275"/>
      <c r="P301" s="275"/>
      <c r="Q301" s="275"/>
      <c r="R301" s="275"/>
      <c r="S301" s="275"/>
      <c r="T301" s="276"/>
      <c r="U301" s="15"/>
      <c r="V301" s="15"/>
      <c r="W301" s="15"/>
      <c r="X301" s="15"/>
      <c r="Y301" s="15"/>
      <c r="Z301" s="15"/>
      <c r="AA301" s="15"/>
      <c r="AB301" s="15"/>
      <c r="AC301" s="15"/>
      <c r="AD301" s="15"/>
      <c r="AE301" s="15"/>
      <c r="AT301" s="277" t="s">
        <v>198</v>
      </c>
      <c r="AU301" s="277" t="s">
        <v>86</v>
      </c>
      <c r="AV301" s="15" t="s">
        <v>84</v>
      </c>
      <c r="AW301" s="15" t="s">
        <v>32</v>
      </c>
      <c r="AX301" s="15" t="s">
        <v>76</v>
      </c>
      <c r="AY301" s="277" t="s">
        <v>159</v>
      </c>
    </row>
    <row r="302" s="13" customFormat="1">
      <c r="A302" s="13"/>
      <c r="B302" s="231"/>
      <c r="C302" s="232"/>
      <c r="D302" s="233" t="s">
        <v>198</v>
      </c>
      <c r="E302" s="234" t="s">
        <v>1</v>
      </c>
      <c r="F302" s="235" t="s">
        <v>1625</v>
      </c>
      <c r="G302" s="232"/>
      <c r="H302" s="236">
        <v>12</v>
      </c>
      <c r="I302" s="237"/>
      <c r="J302" s="232"/>
      <c r="K302" s="232"/>
      <c r="L302" s="238"/>
      <c r="M302" s="239"/>
      <c r="N302" s="240"/>
      <c r="O302" s="240"/>
      <c r="P302" s="240"/>
      <c r="Q302" s="240"/>
      <c r="R302" s="240"/>
      <c r="S302" s="240"/>
      <c r="T302" s="241"/>
      <c r="U302" s="13"/>
      <c r="V302" s="13"/>
      <c r="W302" s="13"/>
      <c r="X302" s="13"/>
      <c r="Y302" s="13"/>
      <c r="Z302" s="13"/>
      <c r="AA302" s="13"/>
      <c r="AB302" s="13"/>
      <c r="AC302" s="13"/>
      <c r="AD302" s="13"/>
      <c r="AE302" s="13"/>
      <c r="AT302" s="242" t="s">
        <v>198</v>
      </c>
      <c r="AU302" s="242" t="s">
        <v>86</v>
      </c>
      <c r="AV302" s="13" t="s">
        <v>86</v>
      </c>
      <c r="AW302" s="13" t="s">
        <v>32</v>
      </c>
      <c r="AX302" s="13" t="s">
        <v>76</v>
      </c>
      <c r="AY302" s="242" t="s">
        <v>159</v>
      </c>
    </row>
    <row r="303" s="15" customFormat="1">
      <c r="A303" s="15"/>
      <c r="B303" s="268"/>
      <c r="C303" s="269"/>
      <c r="D303" s="233" t="s">
        <v>198</v>
      </c>
      <c r="E303" s="270" t="s">
        <v>1</v>
      </c>
      <c r="F303" s="271" t="s">
        <v>1619</v>
      </c>
      <c r="G303" s="269"/>
      <c r="H303" s="270" t="s">
        <v>1</v>
      </c>
      <c r="I303" s="272"/>
      <c r="J303" s="269"/>
      <c r="K303" s="269"/>
      <c r="L303" s="273"/>
      <c r="M303" s="274"/>
      <c r="N303" s="275"/>
      <c r="O303" s="275"/>
      <c r="P303" s="275"/>
      <c r="Q303" s="275"/>
      <c r="R303" s="275"/>
      <c r="S303" s="275"/>
      <c r="T303" s="276"/>
      <c r="U303" s="15"/>
      <c r="V303" s="15"/>
      <c r="W303" s="15"/>
      <c r="X303" s="15"/>
      <c r="Y303" s="15"/>
      <c r="Z303" s="15"/>
      <c r="AA303" s="15"/>
      <c r="AB303" s="15"/>
      <c r="AC303" s="15"/>
      <c r="AD303" s="15"/>
      <c r="AE303" s="15"/>
      <c r="AT303" s="277" t="s">
        <v>198</v>
      </c>
      <c r="AU303" s="277" t="s">
        <v>86</v>
      </c>
      <c r="AV303" s="15" t="s">
        <v>84</v>
      </c>
      <c r="AW303" s="15" t="s">
        <v>32</v>
      </c>
      <c r="AX303" s="15" t="s">
        <v>76</v>
      </c>
      <c r="AY303" s="277" t="s">
        <v>159</v>
      </c>
    </row>
    <row r="304" s="13" customFormat="1">
      <c r="A304" s="13"/>
      <c r="B304" s="231"/>
      <c r="C304" s="232"/>
      <c r="D304" s="233" t="s">
        <v>198</v>
      </c>
      <c r="E304" s="234" t="s">
        <v>1</v>
      </c>
      <c r="F304" s="235" t="s">
        <v>1597</v>
      </c>
      <c r="G304" s="232"/>
      <c r="H304" s="236">
        <v>11</v>
      </c>
      <c r="I304" s="237"/>
      <c r="J304" s="232"/>
      <c r="K304" s="232"/>
      <c r="L304" s="238"/>
      <c r="M304" s="239"/>
      <c r="N304" s="240"/>
      <c r="O304" s="240"/>
      <c r="P304" s="240"/>
      <c r="Q304" s="240"/>
      <c r="R304" s="240"/>
      <c r="S304" s="240"/>
      <c r="T304" s="241"/>
      <c r="U304" s="13"/>
      <c r="V304" s="13"/>
      <c r="W304" s="13"/>
      <c r="X304" s="13"/>
      <c r="Y304" s="13"/>
      <c r="Z304" s="13"/>
      <c r="AA304" s="13"/>
      <c r="AB304" s="13"/>
      <c r="AC304" s="13"/>
      <c r="AD304" s="13"/>
      <c r="AE304" s="13"/>
      <c r="AT304" s="242" t="s">
        <v>198</v>
      </c>
      <c r="AU304" s="242" t="s">
        <v>86</v>
      </c>
      <c r="AV304" s="13" t="s">
        <v>86</v>
      </c>
      <c r="AW304" s="13" t="s">
        <v>32</v>
      </c>
      <c r="AX304" s="13" t="s">
        <v>76</v>
      </c>
      <c r="AY304" s="242" t="s">
        <v>159</v>
      </c>
    </row>
    <row r="305" s="14" customFormat="1">
      <c r="A305" s="14"/>
      <c r="B305" s="243"/>
      <c r="C305" s="244"/>
      <c r="D305" s="233" t="s">
        <v>198</v>
      </c>
      <c r="E305" s="245" t="s">
        <v>1</v>
      </c>
      <c r="F305" s="246" t="s">
        <v>201</v>
      </c>
      <c r="G305" s="244"/>
      <c r="H305" s="247">
        <v>23</v>
      </c>
      <c r="I305" s="248"/>
      <c r="J305" s="244"/>
      <c r="K305" s="244"/>
      <c r="L305" s="249"/>
      <c r="M305" s="250"/>
      <c r="N305" s="251"/>
      <c r="O305" s="251"/>
      <c r="P305" s="251"/>
      <c r="Q305" s="251"/>
      <c r="R305" s="251"/>
      <c r="S305" s="251"/>
      <c r="T305" s="252"/>
      <c r="U305" s="14"/>
      <c r="V305" s="14"/>
      <c r="W305" s="14"/>
      <c r="X305" s="14"/>
      <c r="Y305" s="14"/>
      <c r="Z305" s="14"/>
      <c r="AA305" s="14"/>
      <c r="AB305" s="14"/>
      <c r="AC305" s="14"/>
      <c r="AD305" s="14"/>
      <c r="AE305" s="14"/>
      <c r="AT305" s="253" t="s">
        <v>198</v>
      </c>
      <c r="AU305" s="253" t="s">
        <v>86</v>
      </c>
      <c r="AV305" s="14" t="s">
        <v>166</v>
      </c>
      <c r="AW305" s="14" t="s">
        <v>32</v>
      </c>
      <c r="AX305" s="14" t="s">
        <v>84</v>
      </c>
      <c r="AY305" s="253" t="s">
        <v>159</v>
      </c>
    </row>
    <row r="306" s="2" customFormat="1" ht="16.5" customHeight="1">
      <c r="A306" s="38"/>
      <c r="B306" s="39"/>
      <c r="C306" s="218" t="s">
        <v>256</v>
      </c>
      <c r="D306" s="218" t="s">
        <v>161</v>
      </c>
      <c r="E306" s="219" t="s">
        <v>963</v>
      </c>
      <c r="F306" s="220" t="s">
        <v>1598</v>
      </c>
      <c r="G306" s="221" t="s">
        <v>250</v>
      </c>
      <c r="H306" s="222">
        <v>12</v>
      </c>
      <c r="I306" s="223"/>
      <c r="J306" s="224">
        <f>ROUND(I306*H306,2)</f>
        <v>0</v>
      </c>
      <c r="K306" s="220" t="s">
        <v>1</v>
      </c>
      <c r="L306" s="44"/>
      <c r="M306" s="225" t="s">
        <v>1</v>
      </c>
      <c r="N306" s="226" t="s">
        <v>41</v>
      </c>
      <c r="O306" s="91"/>
      <c r="P306" s="227">
        <f>O306*H306</f>
        <v>0</v>
      </c>
      <c r="Q306" s="227">
        <v>0</v>
      </c>
      <c r="R306" s="227">
        <f>Q306*H306</f>
        <v>0</v>
      </c>
      <c r="S306" s="227">
        <v>0</v>
      </c>
      <c r="T306" s="228">
        <f>S306*H306</f>
        <v>0</v>
      </c>
      <c r="U306" s="38"/>
      <c r="V306" s="38"/>
      <c r="W306" s="38"/>
      <c r="X306" s="38"/>
      <c r="Y306" s="38"/>
      <c r="Z306" s="38"/>
      <c r="AA306" s="38"/>
      <c r="AB306" s="38"/>
      <c r="AC306" s="38"/>
      <c r="AD306" s="38"/>
      <c r="AE306" s="38"/>
      <c r="AR306" s="229" t="s">
        <v>234</v>
      </c>
      <c r="AT306" s="229" t="s">
        <v>161</v>
      </c>
      <c r="AU306" s="229" t="s">
        <v>86</v>
      </c>
      <c r="AY306" s="17" t="s">
        <v>159</v>
      </c>
      <c r="BE306" s="230">
        <f>IF(N306="základní",J306,0)</f>
        <v>0</v>
      </c>
      <c r="BF306" s="230">
        <f>IF(N306="snížená",J306,0)</f>
        <v>0</v>
      </c>
      <c r="BG306" s="230">
        <f>IF(N306="zákl. přenesená",J306,0)</f>
        <v>0</v>
      </c>
      <c r="BH306" s="230">
        <f>IF(N306="sníž. přenesená",J306,0)</f>
        <v>0</v>
      </c>
      <c r="BI306" s="230">
        <f>IF(N306="nulová",J306,0)</f>
        <v>0</v>
      </c>
      <c r="BJ306" s="17" t="s">
        <v>84</v>
      </c>
      <c r="BK306" s="230">
        <f>ROUND(I306*H306,2)</f>
        <v>0</v>
      </c>
      <c r="BL306" s="17" t="s">
        <v>234</v>
      </c>
      <c r="BM306" s="229" t="s">
        <v>1626</v>
      </c>
    </row>
    <row r="307" s="15" customFormat="1">
      <c r="A307" s="15"/>
      <c r="B307" s="268"/>
      <c r="C307" s="269"/>
      <c r="D307" s="233" t="s">
        <v>198</v>
      </c>
      <c r="E307" s="270" t="s">
        <v>1</v>
      </c>
      <c r="F307" s="271" t="s">
        <v>1569</v>
      </c>
      <c r="G307" s="269"/>
      <c r="H307" s="270" t="s">
        <v>1</v>
      </c>
      <c r="I307" s="272"/>
      <c r="J307" s="269"/>
      <c r="K307" s="269"/>
      <c r="L307" s="273"/>
      <c r="M307" s="274"/>
      <c r="N307" s="275"/>
      <c r="O307" s="275"/>
      <c r="P307" s="275"/>
      <c r="Q307" s="275"/>
      <c r="R307" s="275"/>
      <c r="S307" s="275"/>
      <c r="T307" s="276"/>
      <c r="U307" s="15"/>
      <c r="V307" s="15"/>
      <c r="W307" s="15"/>
      <c r="X307" s="15"/>
      <c r="Y307" s="15"/>
      <c r="Z307" s="15"/>
      <c r="AA307" s="15"/>
      <c r="AB307" s="15"/>
      <c r="AC307" s="15"/>
      <c r="AD307" s="15"/>
      <c r="AE307" s="15"/>
      <c r="AT307" s="277" t="s">
        <v>198</v>
      </c>
      <c r="AU307" s="277" t="s">
        <v>86</v>
      </c>
      <c r="AV307" s="15" t="s">
        <v>84</v>
      </c>
      <c r="AW307" s="15" t="s">
        <v>32</v>
      </c>
      <c r="AX307" s="15" t="s">
        <v>76</v>
      </c>
      <c r="AY307" s="277" t="s">
        <v>159</v>
      </c>
    </row>
    <row r="308" s="13" customFormat="1">
      <c r="A308" s="13"/>
      <c r="B308" s="231"/>
      <c r="C308" s="232"/>
      <c r="D308" s="233" t="s">
        <v>198</v>
      </c>
      <c r="E308" s="234" t="s">
        <v>1</v>
      </c>
      <c r="F308" s="235" t="s">
        <v>1570</v>
      </c>
      <c r="G308" s="232"/>
      <c r="H308" s="236">
        <v>6</v>
      </c>
      <c r="I308" s="237"/>
      <c r="J308" s="232"/>
      <c r="K308" s="232"/>
      <c r="L308" s="238"/>
      <c r="M308" s="239"/>
      <c r="N308" s="240"/>
      <c r="O308" s="240"/>
      <c r="P308" s="240"/>
      <c r="Q308" s="240"/>
      <c r="R308" s="240"/>
      <c r="S308" s="240"/>
      <c r="T308" s="241"/>
      <c r="U308" s="13"/>
      <c r="V308" s="13"/>
      <c r="W308" s="13"/>
      <c r="X308" s="13"/>
      <c r="Y308" s="13"/>
      <c r="Z308" s="13"/>
      <c r="AA308" s="13"/>
      <c r="AB308" s="13"/>
      <c r="AC308" s="13"/>
      <c r="AD308" s="13"/>
      <c r="AE308" s="13"/>
      <c r="AT308" s="242" t="s">
        <v>198</v>
      </c>
      <c r="AU308" s="242" t="s">
        <v>86</v>
      </c>
      <c r="AV308" s="13" t="s">
        <v>86</v>
      </c>
      <c r="AW308" s="13" t="s">
        <v>32</v>
      </c>
      <c r="AX308" s="13" t="s">
        <v>76</v>
      </c>
      <c r="AY308" s="242" t="s">
        <v>159</v>
      </c>
    </row>
    <row r="309" s="15" customFormat="1">
      <c r="A309" s="15"/>
      <c r="B309" s="268"/>
      <c r="C309" s="269"/>
      <c r="D309" s="233" t="s">
        <v>198</v>
      </c>
      <c r="E309" s="270" t="s">
        <v>1</v>
      </c>
      <c r="F309" s="271" t="s">
        <v>1619</v>
      </c>
      <c r="G309" s="269"/>
      <c r="H309" s="270" t="s">
        <v>1</v>
      </c>
      <c r="I309" s="272"/>
      <c r="J309" s="269"/>
      <c r="K309" s="269"/>
      <c r="L309" s="273"/>
      <c r="M309" s="274"/>
      <c r="N309" s="275"/>
      <c r="O309" s="275"/>
      <c r="P309" s="275"/>
      <c r="Q309" s="275"/>
      <c r="R309" s="275"/>
      <c r="S309" s="275"/>
      <c r="T309" s="276"/>
      <c r="U309" s="15"/>
      <c r="V309" s="15"/>
      <c r="W309" s="15"/>
      <c r="X309" s="15"/>
      <c r="Y309" s="15"/>
      <c r="Z309" s="15"/>
      <c r="AA309" s="15"/>
      <c r="AB309" s="15"/>
      <c r="AC309" s="15"/>
      <c r="AD309" s="15"/>
      <c r="AE309" s="15"/>
      <c r="AT309" s="277" t="s">
        <v>198</v>
      </c>
      <c r="AU309" s="277" t="s">
        <v>86</v>
      </c>
      <c r="AV309" s="15" t="s">
        <v>84</v>
      </c>
      <c r="AW309" s="15" t="s">
        <v>32</v>
      </c>
      <c r="AX309" s="15" t="s">
        <v>76</v>
      </c>
      <c r="AY309" s="277" t="s">
        <v>159</v>
      </c>
    </row>
    <row r="310" s="13" customFormat="1">
      <c r="A310" s="13"/>
      <c r="B310" s="231"/>
      <c r="C310" s="232"/>
      <c r="D310" s="233" t="s">
        <v>198</v>
      </c>
      <c r="E310" s="234" t="s">
        <v>1</v>
      </c>
      <c r="F310" s="235" t="s">
        <v>1570</v>
      </c>
      <c r="G310" s="232"/>
      <c r="H310" s="236">
        <v>6</v>
      </c>
      <c r="I310" s="237"/>
      <c r="J310" s="232"/>
      <c r="K310" s="232"/>
      <c r="L310" s="238"/>
      <c r="M310" s="239"/>
      <c r="N310" s="240"/>
      <c r="O310" s="240"/>
      <c r="P310" s="240"/>
      <c r="Q310" s="240"/>
      <c r="R310" s="240"/>
      <c r="S310" s="240"/>
      <c r="T310" s="241"/>
      <c r="U310" s="13"/>
      <c r="V310" s="13"/>
      <c r="W310" s="13"/>
      <c r="X310" s="13"/>
      <c r="Y310" s="13"/>
      <c r="Z310" s="13"/>
      <c r="AA310" s="13"/>
      <c r="AB310" s="13"/>
      <c r="AC310" s="13"/>
      <c r="AD310" s="13"/>
      <c r="AE310" s="13"/>
      <c r="AT310" s="242" t="s">
        <v>198</v>
      </c>
      <c r="AU310" s="242" t="s">
        <v>86</v>
      </c>
      <c r="AV310" s="13" t="s">
        <v>86</v>
      </c>
      <c r="AW310" s="13" t="s">
        <v>32</v>
      </c>
      <c r="AX310" s="13" t="s">
        <v>76</v>
      </c>
      <c r="AY310" s="242" t="s">
        <v>159</v>
      </c>
    </row>
    <row r="311" s="14" customFormat="1">
      <c r="A311" s="14"/>
      <c r="B311" s="243"/>
      <c r="C311" s="244"/>
      <c r="D311" s="233" t="s">
        <v>198</v>
      </c>
      <c r="E311" s="245" t="s">
        <v>1</v>
      </c>
      <c r="F311" s="246" t="s">
        <v>201</v>
      </c>
      <c r="G311" s="244"/>
      <c r="H311" s="247">
        <v>12</v>
      </c>
      <c r="I311" s="248"/>
      <c r="J311" s="244"/>
      <c r="K311" s="244"/>
      <c r="L311" s="249"/>
      <c r="M311" s="250"/>
      <c r="N311" s="251"/>
      <c r="O311" s="251"/>
      <c r="P311" s="251"/>
      <c r="Q311" s="251"/>
      <c r="R311" s="251"/>
      <c r="S311" s="251"/>
      <c r="T311" s="252"/>
      <c r="U311" s="14"/>
      <c r="V311" s="14"/>
      <c r="W311" s="14"/>
      <c r="X311" s="14"/>
      <c r="Y311" s="14"/>
      <c r="Z311" s="14"/>
      <c r="AA311" s="14"/>
      <c r="AB311" s="14"/>
      <c r="AC311" s="14"/>
      <c r="AD311" s="14"/>
      <c r="AE311" s="14"/>
      <c r="AT311" s="253" t="s">
        <v>198</v>
      </c>
      <c r="AU311" s="253" t="s">
        <v>86</v>
      </c>
      <c r="AV311" s="14" t="s">
        <v>166</v>
      </c>
      <c r="AW311" s="14" t="s">
        <v>32</v>
      </c>
      <c r="AX311" s="14" t="s">
        <v>84</v>
      </c>
      <c r="AY311" s="253" t="s">
        <v>159</v>
      </c>
    </row>
    <row r="312" s="2" customFormat="1" ht="16.5" customHeight="1">
      <c r="A312" s="38"/>
      <c r="B312" s="39"/>
      <c r="C312" s="218" t="s">
        <v>309</v>
      </c>
      <c r="D312" s="218" t="s">
        <v>161</v>
      </c>
      <c r="E312" s="219" t="s">
        <v>965</v>
      </c>
      <c r="F312" s="220" t="s">
        <v>1600</v>
      </c>
      <c r="G312" s="221" t="s">
        <v>250</v>
      </c>
      <c r="H312" s="222">
        <v>11</v>
      </c>
      <c r="I312" s="223"/>
      <c r="J312" s="224">
        <f>ROUND(I312*H312,2)</f>
        <v>0</v>
      </c>
      <c r="K312" s="220" t="s">
        <v>1</v>
      </c>
      <c r="L312" s="44"/>
      <c r="M312" s="225" t="s">
        <v>1</v>
      </c>
      <c r="N312" s="226" t="s">
        <v>41</v>
      </c>
      <c r="O312" s="91"/>
      <c r="P312" s="227">
        <f>O312*H312</f>
        <v>0</v>
      </c>
      <c r="Q312" s="227">
        <v>0</v>
      </c>
      <c r="R312" s="227">
        <f>Q312*H312</f>
        <v>0</v>
      </c>
      <c r="S312" s="227">
        <v>0</v>
      </c>
      <c r="T312" s="228">
        <f>S312*H312</f>
        <v>0</v>
      </c>
      <c r="U312" s="38"/>
      <c r="V312" s="38"/>
      <c r="W312" s="38"/>
      <c r="X312" s="38"/>
      <c r="Y312" s="38"/>
      <c r="Z312" s="38"/>
      <c r="AA312" s="38"/>
      <c r="AB312" s="38"/>
      <c r="AC312" s="38"/>
      <c r="AD312" s="38"/>
      <c r="AE312" s="38"/>
      <c r="AR312" s="229" t="s">
        <v>234</v>
      </c>
      <c r="AT312" s="229" t="s">
        <v>161</v>
      </c>
      <c r="AU312" s="229" t="s">
        <v>86</v>
      </c>
      <c r="AY312" s="17" t="s">
        <v>159</v>
      </c>
      <c r="BE312" s="230">
        <f>IF(N312="základní",J312,0)</f>
        <v>0</v>
      </c>
      <c r="BF312" s="230">
        <f>IF(N312="snížená",J312,0)</f>
        <v>0</v>
      </c>
      <c r="BG312" s="230">
        <f>IF(N312="zákl. přenesená",J312,0)</f>
        <v>0</v>
      </c>
      <c r="BH312" s="230">
        <f>IF(N312="sníž. přenesená",J312,0)</f>
        <v>0</v>
      </c>
      <c r="BI312" s="230">
        <f>IF(N312="nulová",J312,0)</f>
        <v>0</v>
      </c>
      <c r="BJ312" s="17" t="s">
        <v>84</v>
      </c>
      <c r="BK312" s="230">
        <f>ROUND(I312*H312,2)</f>
        <v>0</v>
      </c>
      <c r="BL312" s="17" t="s">
        <v>234</v>
      </c>
      <c r="BM312" s="229" t="s">
        <v>193</v>
      </c>
    </row>
    <row r="313" s="15" customFormat="1">
      <c r="A313" s="15"/>
      <c r="B313" s="268"/>
      <c r="C313" s="269"/>
      <c r="D313" s="233" t="s">
        <v>198</v>
      </c>
      <c r="E313" s="270" t="s">
        <v>1</v>
      </c>
      <c r="F313" s="271" t="s">
        <v>1569</v>
      </c>
      <c r="G313" s="269"/>
      <c r="H313" s="270" t="s">
        <v>1</v>
      </c>
      <c r="I313" s="272"/>
      <c r="J313" s="269"/>
      <c r="K313" s="269"/>
      <c r="L313" s="273"/>
      <c r="M313" s="274"/>
      <c r="N313" s="275"/>
      <c r="O313" s="275"/>
      <c r="P313" s="275"/>
      <c r="Q313" s="275"/>
      <c r="R313" s="275"/>
      <c r="S313" s="275"/>
      <c r="T313" s="276"/>
      <c r="U313" s="15"/>
      <c r="V313" s="15"/>
      <c r="W313" s="15"/>
      <c r="X313" s="15"/>
      <c r="Y313" s="15"/>
      <c r="Z313" s="15"/>
      <c r="AA313" s="15"/>
      <c r="AB313" s="15"/>
      <c r="AC313" s="15"/>
      <c r="AD313" s="15"/>
      <c r="AE313" s="15"/>
      <c r="AT313" s="277" t="s">
        <v>198</v>
      </c>
      <c r="AU313" s="277" t="s">
        <v>86</v>
      </c>
      <c r="AV313" s="15" t="s">
        <v>84</v>
      </c>
      <c r="AW313" s="15" t="s">
        <v>32</v>
      </c>
      <c r="AX313" s="15" t="s">
        <v>76</v>
      </c>
      <c r="AY313" s="277" t="s">
        <v>159</v>
      </c>
    </row>
    <row r="314" s="13" customFormat="1">
      <c r="A314" s="13"/>
      <c r="B314" s="231"/>
      <c r="C314" s="232"/>
      <c r="D314" s="233" t="s">
        <v>198</v>
      </c>
      <c r="E314" s="234" t="s">
        <v>1</v>
      </c>
      <c r="F314" s="235" t="s">
        <v>1570</v>
      </c>
      <c r="G314" s="232"/>
      <c r="H314" s="236">
        <v>6</v>
      </c>
      <c r="I314" s="237"/>
      <c r="J314" s="232"/>
      <c r="K314" s="232"/>
      <c r="L314" s="238"/>
      <c r="M314" s="239"/>
      <c r="N314" s="240"/>
      <c r="O314" s="240"/>
      <c r="P314" s="240"/>
      <c r="Q314" s="240"/>
      <c r="R314" s="240"/>
      <c r="S314" s="240"/>
      <c r="T314" s="241"/>
      <c r="U314" s="13"/>
      <c r="V314" s="13"/>
      <c r="W314" s="13"/>
      <c r="X314" s="13"/>
      <c r="Y314" s="13"/>
      <c r="Z314" s="13"/>
      <c r="AA314" s="13"/>
      <c r="AB314" s="13"/>
      <c r="AC314" s="13"/>
      <c r="AD314" s="13"/>
      <c r="AE314" s="13"/>
      <c r="AT314" s="242" t="s">
        <v>198</v>
      </c>
      <c r="AU314" s="242" t="s">
        <v>86</v>
      </c>
      <c r="AV314" s="13" t="s">
        <v>86</v>
      </c>
      <c r="AW314" s="13" t="s">
        <v>32</v>
      </c>
      <c r="AX314" s="13" t="s">
        <v>76</v>
      </c>
      <c r="AY314" s="242" t="s">
        <v>159</v>
      </c>
    </row>
    <row r="315" s="15" customFormat="1">
      <c r="A315" s="15"/>
      <c r="B315" s="268"/>
      <c r="C315" s="269"/>
      <c r="D315" s="233" t="s">
        <v>198</v>
      </c>
      <c r="E315" s="270" t="s">
        <v>1</v>
      </c>
      <c r="F315" s="271" t="s">
        <v>1619</v>
      </c>
      <c r="G315" s="269"/>
      <c r="H315" s="270" t="s">
        <v>1</v>
      </c>
      <c r="I315" s="272"/>
      <c r="J315" s="269"/>
      <c r="K315" s="269"/>
      <c r="L315" s="273"/>
      <c r="M315" s="274"/>
      <c r="N315" s="275"/>
      <c r="O315" s="275"/>
      <c r="P315" s="275"/>
      <c r="Q315" s="275"/>
      <c r="R315" s="275"/>
      <c r="S315" s="275"/>
      <c r="T315" s="276"/>
      <c r="U315" s="15"/>
      <c r="V315" s="15"/>
      <c r="W315" s="15"/>
      <c r="X315" s="15"/>
      <c r="Y315" s="15"/>
      <c r="Z315" s="15"/>
      <c r="AA315" s="15"/>
      <c r="AB315" s="15"/>
      <c r="AC315" s="15"/>
      <c r="AD315" s="15"/>
      <c r="AE315" s="15"/>
      <c r="AT315" s="277" t="s">
        <v>198</v>
      </c>
      <c r="AU315" s="277" t="s">
        <v>86</v>
      </c>
      <c r="AV315" s="15" t="s">
        <v>84</v>
      </c>
      <c r="AW315" s="15" t="s">
        <v>32</v>
      </c>
      <c r="AX315" s="15" t="s">
        <v>76</v>
      </c>
      <c r="AY315" s="277" t="s">
        <v>159</v>
      </c>
    </row>
    <row r="316" s="13" customFormat="1">
      <c r="A316" s="13"/>
      <c r="B316" s="231"/>
      <c r="C316" s="232"/>
      <c r="D316" s="233" t="s">
        <v>198</v>
      </c>
      <c r="E316" s="234" t="s">
        <v>1</v>
      </c>
      <c r="F316" s="235" t="s">
        <v>1603</v>
      </c>
      <c r="G316" s="232"/>
      <c r="H316" s="236">
        <v>5</v>
      </c>
      <c r="I316" s="237"/>
      <c r="J316" s="232"/>
      <c r="K316" s="232"/>
      <c r="L316" s="238"/>
      <c r="M316" s="239"/>
      <c r="N316" s="240"/>
      <c r="O316" s="240"/>
      <c r="P316" s="240"/>
      <c r="Q316" s="240"/>
      <c r="R316" s="240"/>
      <c r="S316" s="240"/>
      <c r="T316" s="241"/>
      <c r="U316" s="13"/>
      <c r="V316" s="13"/>
      <c r="W316" s="13"/>
      <c r="X316" s="13"/>
      <c r="Y316" s="13"/>
      <c r="Z316" s="13"/>
      <c r="AA316" s="13"/>
      <c r="AB316" s="13"/>
      <c r="AC316" s="13"/>
      <c r="AD316" s="13"/>
      <c r="AE316" s="13"/>
      <c r="AT316" s="242" t="s">
        <v>198</v>
      </c>
      <c r="AU316" s="242" t="s">
        <v>86</v>
      </c>
      <c r="AV316" s="13" t="s">
        <v>86</v>
      </c>
      <c r="AW316" s="13" t="s">
        <v>32</v>
      </c>
      <c r="AX316" s="13" t="s">
        <v>76</v>
      </c>
      <c r="AY316" s="242" t="s">
        <v>159</v>
      </c>
    </row>
    <row r="317" s="14" customFormat="1">
      <c r="A317" s="14"/>
      <c r="B317" s="243"/>
      <c r="C317" s="244"/>
      <c r="D317" s="233" t="s">
        <v>198</v>
      </c>
      <c r="E317" s="245" t="s">
        <v>1</v>
      </c>
      <c r="F317" s="246" t="s">
        <v>201</v>
      </c>
      <c r="G317" s="244"/>
      <c r="H317" s="247">
        <v>11</v>
      </c>
      <c r="I317" s="248"/>
      <c r="J317" s="244"/>
      <c r="K317" s="244"/>
      <c r="L317" s="249"/>
      <c r="M317" s="250"/>
      <c r="N317" s="251"/>
      <c r="O317" s="251"/>
      <c r="P317" s="251"/>
      <c r="Q317" s="251"/>
      <c r="R317" s="251"/>
      <c r="S317" s="251"/>
      <c r="T317" s="252"/>
      <c r="U317" s="14"/>
      <c r="V317" s="14"/>
      <c r="W317" s="14"/>
      <c r="X317" s="14"/>
      <c r="Y317" s="14"/>
      <c r="Z317" s="14"/>
      <c r="AA317" s="14"/>
      <c r="AB317" s="14"/>
      <c r="AC317" s="14"/>
      <c r="AD317" s="14"/>
      <c r="AE317" s="14"/>
      <c r="AT317" s="253" t="s">
        <v>198</v>
      </c>
      <c r="AU317" s="253" t="s">
        <v>86</v>
      </c>
      <c r="AV317" s="14" t="s">
        <v>166</v>
      </c>
      <c r="AW317" s="14" t="s">
        <v>32</v>
      </c>
      <c r="AX317" s="14" t="s">
        <v>84</v>
      </c>
      <c r="AY317" s="253" t="s">
        <v>159</v>
      </c>
    </row>
    <row r="318" s="2" customFormat="1" ht="21.75" customHeight="1">
      <c r="A318" s="38"/>
      <c r="B318" s="39"/>
      <c r="C318" s="218" t="s">
        <v>313</v>
      </c>
      <c r="D318" s="218" t="s">
        <v>161</v>
      </c>
      <c r="E318" s="219" t="s">
        <v>967</v>
      </c>
      <c r="F318" s="220" t="s">
        <v>1604</v>
      </c>
      <c r="G318" s="221" t="s">
        <v>250</v>
      </c>
      <c r="H318" s="222">
        <v>23</v>
      </c>
      <c r="I318" s="223"/>
      <c r="J318" s="224">
        <f>ROUND(I318*H318,2)</f>
        <v>0</v>
      </c>
      <c r="K318" s="220" t="s">
        <v>1</v>
      </c>
      <c r="L318" s="44"/>
      <c r="M318" s="225" t="s">
        <v>1</v>
      </c>
      <c r="N318" s="226" t="s">
        <v>41</v>
      </c>
      <c r="O318" s="91"/>
      <c r="P318" s="227">
        <f>O318*H318</f>
        <v>0</v>
      </c>
      <c r="Q318" s="227">
        <v>0</v>
      </c>
      <c r="R318" s="227">
        <f>Q318*H318</f>
        <v>0</v>
      </c>
      <c r="S318" s="227">
        <v>0</v>
      </c>
      <c r="T318" s="228">
        <f>S318*H318</f>
        <v>0</v>
      </c>
      <c r="U318" s="38"/>
      <c r="V318" s="38"/>
      <c r="W318" s="38"/>
      <c r="X318" s="38"/>
      <c r="Y318" s="38"/>
      <c r="Z318" s="38"/>
      <c r="AA318" s="38"/>
      <c r="AB318" s="38"/>
      <c r="AC318" s="38"/>
      <c r="AD318" s="38"/>
      <c r="AE318" s="38"/>
      <c r="AR318" s="229" t="s">
        <v>234</v>
      </c>
      <c r="AT318" s="229" t="s">
        <v>161</v>
      </c>
      <c r="AU318" s="229" t="s">
        <v>86</v>
      </c>
      <c r="AY318" s="17" t="s">
        <v>159</v>
      </c>
      <c r="BE318" s="230">
        <f>IF(N318="základní",J318,0)</f>
        <v>0</v>
      </c>
      <c r="BF318" s="230">
        <f>IF(N318="snížená",J318,0)</f>
        <v>0</v>
      </c>
      <c r="BG318" s="230">
        <f>IF(N318="zákl. přenesená",J318,0)</f>
        <v>0</v>
      </c>
      <c r="BH318" s="230">
        <f>IF(N318="sníž. přenesená",J318,0)</f>
        <v>0</v>
      </c>
      <c r="BI318" s="230">
        <f>IF(N318="nulová",J318,0)</f>
        <v>0</v>
      </c>
      <c r="BJ318" s="17" t="s">
        <v>84</v>
      </c>
      <c r="BK318" s="230">
        <f>ROUND(I318*H318,2)</f>
        <v>0</v>
      </c>
      <c r="BL318" s="17" t="s">
        <v>234</v>
      </c>
      <c r="BM318" s="229" t="s">
        <v>1627</v>
      </c>
    </row>
    <row r="319" s="15" customFormat="1">
      <c r="A319" s="15"/>
      <c r="B319" s="268"/>
      <c r="C319" s="269"/>
      <c r="D319" s="233" t="s">
        <v>198</v>
      </c>
      <c r="E319" s="270" t="s">
        <v>1</v>
      </c>
      <c r="F319" s="271" t="s">
        <v>1569</v>
      </c>
      <c r="G319" s="269"/>
      <c r="H319" s="270" t="s">
        <v>1</v>
      </c>
      <c r="I319" s="272"/>
      <c r="J319" s="269"/>
      <c r="K319" s="269"/>
      <c r="L319" s="273"/>
      <c r="M319" s="274"/>
      <c r="N319" s="275"/>
      <c r="O319" s="275"/>
      <c r="P319" s="275"/>
      <c r="Q319" s="275"/>
      <c r="R319" s="275"/>
      <c r="S319" s="275"/>
      <c r="T319" s="276"/>
      <c r="U319" s="15"/>
      <c r="V319" s="15"/>
      <c r="W319" s="15"/>
      <c r="X319" s="15"/>
      <c r="Y319" s="15"/>
      <c r="Z319" s="15"/>
      <c r="AA319" s="15"/>
      <c r="AB319" s="15"/>
      <c r="AC319" s="15"/>
      <c r="AD319" s="15"/>
      <c r="AE319" s="15"/>
      <c r="AT319" s="277" t="s">
        <v>198</v>
      </c>
      <c r="AU319" s="277" t="s">
        <v>86</v>
      </c>
      <c r="AV319" s="15" t="s">
        <v>84</v>
      </c>
      <c r="AW319" s="15" t="s">
        <v>32</v>
      </c>
      <c r="AX319" s="15" t="s">
        <v>76</v>
      </c>
      <c r="AY319" s="277" t="s">
        <v>159</v>
      </c>
    </row>
    <row r="320" s="13" customFormat="1">
      <c r="A320" s="13"/>
      <c r="B320" s="231"/>
      <c r="C320" s="232"/>
      <c r="D320" s="233" t="s">
        <v>198</v>
      </c>
      <c r="E320" s="234" t="s">
        <v>1</v>
      </c>
      <c r="F320" s="235" t="s">
        <v>1625</v>
      </c>
      <c r="G320" s="232"/>
      <c r="H320" s="236">
        <v>12</v>
      </c>
      <c r="I320" s="237"/>
      <c r="J320" s="232"/>
      <c r="K320" s="232"/>
      <c r="L320" s="238"/>
      <c r="M320" s="239"/>
      <c r="N320" s="240"/>
      <c r="O320" s="240"/>
      <c r="P320" s="240"/>
      <c r="Q320" s="240"/>
      <c r="R320" s="240"/>
      <c r="S320" s="240"/>
      <c r="T320" s="241"/>
      <c r="U320" s="13"/>
      <c r="V320" s="13"/>
      <c r="W320" s="13"/>
      <c r="X320" s="13"/>
      <c r="Y320" s="13"/>
      <c r="Z320" s="13"/>
      <c r="AA320" s="13"/>
      <c r="AB320" s="13"/>
      <c r="AC320" s="13"/>
      <c r="AD320" s="13"/>
      <c r="AE320" s="13"/>
      <c r="AT320" s="242" t="s">
        <v>198</v>
      </c>
      <c r="AU320" s="242" t="s">
        <v>86</v>
      </c>
      <c r="AV320" s="13" t="s">
        <v>86</v>
      </c>
      <c r="AW320" s="13" t="s">
        <v>32</v>
      </c>
      <c r="AX320" s="13" t="s">
        <v>76</v>
      </c>
      <c r="AY320" s="242" t="s">
        <v>159</v>
      </c>
    </row>
    <row r="321" s="15" customFormat="1">
      <c r="A321" s="15"/>
      <c r="B321" s="268"/>
      <c r="C321" s="269"/>
      <c r="D321" s="233" t="s">
        <v>198</v>
      </c>
      <c r="E321" s="270" t="s">
        <v>1</v>
      </c>
      <c r="F321" s="271" t="s">
        <v>1571</v>
      </c>
      <c r="G321" s="269"/>
      <c r="H321" s="270" t="s">
        <v>1</v>
      </c>
      <c r="I321" s="272"/>
      <c r="J321" s="269"/>
      <c r="K321" s="269"/>
      <c r="L321" s="273"/>
      <c r="M321" s="274"/>
      <c r="N321" s="275"/>
      <c r="O321" s="275"/>
      <c r="P321" s="275"/>
      <c r="Q321" s="275"/>
      <c r="R321" s="275"/>
      <c r="S321" s="275"/>
      <c r="T321" s="276"/>
      <c r="U321" s="15"/>
      <c r="V321" s="15"/>
      <c r="W321" s="15"/>
      <c r="X321" s="15"/>
      <c r="Y321" s="15"/>
      <c r="Z321" s="15"/>
      <c r="AA321" s="15"/>
      <c r="AB321" s="15"/>
      <c r="AC321" s="15"/>
      <c r="AD321" s="15"/>
      <c r="AE321" s="15"/>
      <c r="AT321" s="277" t="s">
        <v>198</v>
      </c>
      <c r="AU321" s="277" t="s">
        <v>86</v>
      </c>
      <c r="AV321" s="15" t="s">
        <v>84</v>
      </c>
      <c r="AW321" s="15" t="s">
        <v>32</v>
      </c>
      <c r="AX321" s="15" t="s">
        <v>76</v>
      </c>
      <c r="AY321" s="277" t="s">
        <v>159</v>
      </c>
    </row>
    <row r="322" s="13" customFormat="1">
      <c r="A322" s="13"/>
      <c r="B322" s="231"/>
      <c r="C322" s="232"/>
      <c r="D322" s="233" t="s">
        <v>198</v>
      </c>
      <c r="E322" s="234" t="s">
        <v>1</v>
      </c>
      <c r="F322" s="235" t="s">
        <v>1597</v>
      </c>
      <c r="G322" s="232"/>
      <c r="H322" s="236">
        <v>11</v>
      </c>
      <c r="I322" s="237"/>
      <c r="J322" s="232"/>
      <c r="K322" s="232"/>
      <c r="L322" s="238"/>
      <c r="M322" s="239"/>
      <c r="N322" s="240"/>
      <c r="O322" s="240"/>
      <c r="P322" s="240"/>
      <c r="Q322" s="240"/>
      <c r="R322" s="240"/>
      <c r="S322" s="240"/>
      <c r="T322" s="241"/>
      <c r="U322" s="13"/>
      <c r="V322" s="13"/>
      <c r="W322" s="13"/>
      <c r="X322" s="13"/>
      <c r="Y322" s="13"/>
      <c r="Z322" s="13"/>
      <c r="AA322" s="13"/>
      <c r="AB322" s="13"/>
      <c r="AC322" s="13"/>
      <c r="AD322" s="13"/>
      <c r="AE322" s="13"/>
      <c r="AT322" s="242" t="s">
        <v>198</v>
      </c>
      <c r="AU322" s="242" t="s">
        <v>86</v>
      </c>
      <c r="AV322" s="13" t="s">
        <v>86</v>
      </c>
      <c r="AW322" s="13" t="s">
        <v>32</v>
      </c>
      <c r="AX322" s="13" t="s">
        <v>76</v>
      </c>
      <c r="AY322" s="242" t="s">
        <v>159</v>
      </c>
    </row>
    <row r="323" s="14" customFormat="1">
      <c r="A323" s="14"/>
      <c r="B323" s="243"/>
      <c r="C323" s="244"/>
      <c r="D323" s="233" t="s">
        <v>198</v>
      </c>
      <c r="E323" s="245" t="s">
        <v>1</v>
      </c>
      <c r="F323" s="246" t="s">
        <v>201</v>
      </c>
      <c r="G323" s="244"/>
      <c r="H323" s="247">
        <v>23</v>
      </c>
      <c r="I323" s="248"/>
      <c r="J323" s="244"/>
      <c r="K323" s="244"/>
      <c r="L323" s="249"/>
      <c r="M323" s="250"/>
      <c r="N323" s="251"/>
      <c r="O323" s="251"/>
      <c r="P323" s="251"/>
      <c r="Q323" s="251"/>
      <c r="R323" s="251"/>
      <c r="S323" s="251"/>
      <c r="T323" s="252"/>
      <c r="U323" s="14"/>
      <c r="V323" s="14"/>
      <c r="W323" s="14"/>
      <c r="X323" s="14"/>
      <c r="Y323" s="14"/>
      <c r="Z323" s="14"/>
      <c r="AA323" s="14"/>
      <c r="AB323" s="14"/>
      <c r="AC323" s="14"/>
      <c r="AD323" s="14"/>
      <c r="AE323" s="14"/>
      <c r="AT323" s="253" t="s">
        <v>198</v>
      </c>
      <c r="AU323" s="253" t="s">
        <v>86</v>
      </c>
      <c r="AV323" s="14" t="s">
        <v>166</v>
      </c>
      <c r="AW323" s="14" t="s">
        <v>32</v>
      </c>
      <c r="AX323" s="14" t="s">
        <v>84</v>
      </c>
      <c r="AY323" s="253" t="s">
        <v>159</v>
      </c>
    </row>
    <row r="324" s="2" customFormat="1" ht="16.5" customHeight="1">
      <c r="A324" s="38"/>
      <c r="B324" s="39"/>
      <c r="C324" s="218" t="s">
        <v>317</v>
      </c>
      <c r="D324" s="218" t="s">
        <v>161</v>
      </c>
      <c r="E324" s="219" t="s">
        <v>969</v>
      </c>
      <c r="F324" s="220" t="s">
        <v>1628</v>
      </c>
      <c r="G324" s="221" t="s">
        <v>558</v>
      </c>
      <c r="H324" s="222">
        <v>1</v>
      </c>
      <c r="I324" s="223"/>
      <c r="J324" s="224">
        <f>ROUND(I324*H324,2)</f>
        <v>0</v>
      </c>
      <c r="K324" s="220" t="s">
        <v>1</v>
      </c>
      <c r="L324" s="44"/>
      <c r="M324" s="225" t="s">
        <v>1</v>
      </c>
      <c r="N324" s="226" t="s">
        <v>41</v>
      </c>
      <c r="O324" s="91"/>
      <c r="P324" s="227">
        <f>O324*H324</f>
        <v>0</v>
      </c>
      <c r="Q324" s="227">
        <v>0</v>
      </c>
      <c r="R324" s="227">
        <f>Q324*H324</f>
        <v>0</v>
      </c>
      <c r="S324" s="227">
        <v>0</v>
      </c>
      <c r="T324" s="228">
        <f>S324*H324</f>
        <v>0</v>
      </c>
      <c r="U324" s="38"/>
      <c r="V324" s="38"/>
      <c r="W324" s="38"/>
      <c r="X324" s="38"/>
      <c r="Y324" s="38"/>
      <c r="Z324" s="38"/>
      <c r="AA324" s="38"/>
      <c r="AB324" s="38"/>
      <c r="AC324" s="38"/>
      <c r="AD324" s="38"/>
      <c r="AE324" s="38"/>
      <c r="AR324" s="229" t="s">
        <v>234</v>
      </c>
      <c r="AT324" s="229" t="s">
        <v>161</v>
      </c>
      <c r="AU324" s="229" t="s">
        <v>86</v>
      </c>
      <c r="AY324" s="17" t="s">
        <v>159</v>
      </c>
      <c r="BE324" s="230">
        <f>IF(N324="základní",J324,0)</f>
        <v>0</v>
      </c>
      <c r="BF324" s="230">
        <f>IF(N324="snížená",J324,0)</f>
        <v>0</v>
      </c>
      <c r="BG324" s="230">
        <f>IF(N324="zákl. přenesená",J324,0)</f>
        <v>0</v>
      </c>
      <c r="BH324" s="230">
        <f>IF(N324="sníž. přenesená",J324,0)</f>
        <v>0</v>
      </c>
      <c r="BI324" s="230">
        <f>IF(N324="nulová",J324,0)</f>
        <v>0</v>
      </c>
      <c r="BJ324" s="17" t="s">
        <v>84</v>
      </c>
      <c r="BK324" s="230">
        <f>ROUND(I324*H324,2)</f>
        <v>0</v>
      </c>
      <c r="BL324" s="17" t="s">
        <v>234</v>
      </c>
      <c r="BM324" s="229" t="s">
        <v>1629</v>
      </c>
    </row>
    <row r="325" s="2" customFormat="1">
      <c r="A325" s="38"/>
      <c r="B325" s="39"/>
      <c r="C325" s="40"/>
      <c r="D325" s="233" t="s">
        <v>219</v>
      </c>
      <c r="E325" s="40"/>
      <c r="F325" s="254" t="s">
        <v>1566</v>
      </c>
      <c r="G325" s="40"/>
      <c r="H325" s="40"/>
      <c r="I325" s="255"/>
      <c r="J325" s="40"/>
      <c r="K325" s="40"/>
      <c r="L325" s="44"/>
      <c r="M325" s="256"/>
      <c r="N325" s="257"/>
      <c r="O325" s="91"/>
      <c r="P325" s="91"/>
      <c r="Q325" s="91"/>
      <c r="R325" s="91"/>
      <c r="S325" s="91"/>
      <c r="T325" s="92"/>
      <c r="U325" s="38"/>
      <c r="V325" s="38"/>
      <c r="W325" s="38"/>
      <c r="X325" s="38"/>
      <c r="Y325" s="38"/>
      <c r="Z325" s="38"/>
      <c r="AA325" s="38"/>
      <c r="AB325" s="38"/>
      <c r="AC325" s="38"/>
      <c r="AD325" s="38"/>
      <c r="AE325" s="38"/>
      <c r="AT325" s="17" t="s">
        <v>219</v>
      </c>
      <c r="AU325" s="17" t="s">
        <v>86</v>
      </c>
    </row>
    <row r="326" s="12" customFormat="1" ht="22.8" customHeight="1">
      <c r="A326" s="12"/>
      <c r="B326" s="202"/>
      <c r="C326" s="203"/>
      <c r="D326" s="204" t="s">
        <v>75</v>
      </c>
      <c r="E326" s="216" t="s">
        <v>949</v>
      </c>
      <c r="F326" s="216" t="s">
        <v>1630</v>
      </c>
      <c r="G326" s="203"/>
      <c r="H326" s="203"/>
      <c r="I326" s="206"/>
      <c r="J326" s="217">
        <f>BK326</f>
        <v>0</v>
      </c>
      <c r="K326" s="203"/>
      <c r="L326" s="208"/>
      <c r="M326" s="209"/>
      <c r="N326" s="210"/>
      <c r="O326" s="210"/>
      <c r="P326" s="211">
        <f>SUM(P327:P349)</f>
        <v>0</v>
      </c>
      <c r="Q326" s="210"/>
      <c r="R326" s="211">
        <f>SUM(R327:R349)</f>
        <v>0</v>
      </c>
      <c r="S326" s="210"/>
      <c r="T326" s="212">
        <f>SUM(T327:T349)</f>
        <v>0</v>
      </c>
      <c r="U326" s="12"/>
      <c r="V326" s="12"/>
      <c r="W326" s="12"/>
      <c r="X326" s="12"/>
      <c r="Y326" s="12"/>
      <c r="Z326" s="12"/>
      <c r="AA326" s="12"/>
      <c r="AB326" s="12"/>
      <c r="AC326" s="12"/>
      <c r="AD326" s="12"/>
      <c r="AE326" s="12"/>
      <c r="AR326" s="213" t="s">
        <v>86</v>
      </c>
      <c r="AT326" s="214" t="s">
        <v>75</v>
      </c>
      <c r="AU326" s="214" t="s">
        <v>84</v>
      </c>
      <c r="AY326" s="213" t="s">
        <v>159</v>
      </c>
      <c r="BK326" s="215">
        <f>SUM(BK327:BK349)</f>
        <v>0</v>
      </c>
    </row>
    <row r="327" s="2" customFormat="1" ht="16.5" customHeight="1">
      <c r="A327" s="38"/>
      <c r="B327" s="39"/>
      <c r="C327" s="218" t="s">
        <v>324</v>
      </c>
      <c r="D327" s="218" t="s">
        <v>161</v>
      </c>
      <c r="E327" s="219" t="s">
        <v>971</v>
      </c>
      <c r="F327" s="220" t="s">
        <v>1631</v>
      </c>
      <c r="G327" s="221" t="s">
        <v>250</v>
      </c>
      <c r="H327" s="222">
        <v>26</v>
      </c>
      <c r="I327" s="223"/>
      <c r="J327" s="224">
        <f>ROUND(I327*H327,2)</f>
        <v>0</v>
      </c>
      <c r="K327" s="220" t="s">
        <v>1</v>
      </c>
      <c r="L327" s="44"/>
      <c r="M327" s="225" t="s">
        <v>1</v>
      </c>
      <c r="N327" s="226" t="s">
        <v>41</v>
      </c>
      <c r="O327" s="91"/>
      <c r="P327" s="227">
        <f>O327*H327</f>
        <v>0</v>
      </c>
      <c r="Q327" s="227">
        <v>0</v>
      </c>
      <c r="R327" s="227">
        <f>Q327*H327</f>
        <v>0</v>
      </c>
      <c r="S327" s="227">
        <v>0</v>
      </c>
      <c r="T327" s="228">
        <f>S327*H327</f>
        <v>0</v>
      </c>
      <c r="U327" s="38"/>
      <c r="V327" s="38"/>
      <c r="W327" s="38"/>
      <c r="X327" s="38"/>
      <c r="Y327" s="38"/>
      <c r="Z327" s="38"/>
      <c r="AA327" s="38"/>
      <c r="AB327" s="38"/>
      <c r="AC327" s="38"/>
      <c r="AD327" s="38"/>
      <c r="AE327" s="38"/>
      <c r="AR327" s="229" t="s">
        <v>234</v>
      </c>
      <c r="AT327" s="229" t="s">
        <v>161</v>
      </c>
      <c r="AU327" s="229" t="s">
        <v>86</v>
      </c>
      <c r="AY327" s="17" t="s">
        <v>159</v>
      </c>
      <c r="BE327" s="230">
        <f>IF(N327="základní",J327,0)</f>
        <v>0</v>
      </c>
      <c r="BF327" s="230">
        <f>IF(N327="snížená",J327,0)</f>
        <v>0</v>
      </c>
      <c r="BG327" s="230">
        <f>IF(N327="zákl. přenesená",J327,0)</f>
        <v>0</v>
      </c>
      <c r="BH327" s="230">
        <f>IF(N327="sníž. přenesená",J327,0)</f>
        <v>0</v>
      </c>
      <c r="BI327" s="230">
        <f>IF(N327="nulová",J327,0)</f>
        <v>0</v>
      </c>
      <c r="BJ327" s="17" t="s">
        <v>84</v>
      </c>
      <c r="BK327" s="230">
        <f>ROUND(I327*H327,2)</f>
        <v>0</v>
      </c>
      <c r="BL327" s="17" t="s">
        <v>234</v>
      </c>
      <c r="BM327" s="229" t="s">
        <v>1632</v>
      </c>
    </row>
    <row r="328" s="2" customFormat="1">
      <c r="A328" s="38"/>
      <c r="B328" s="39"/>
      <c r="C328" s="40"/>
      <c r="D328" s="233" t="s">
        <v>219</v>
      </c>
      <c r="E328" s="40"/>
      <c r="F328" s="254" t="s">
        <v>1566</v>
      </c>
      <c r="G328" s="40"/>
      <c r="H328" s="40"/>
      <c r="I328" s="255"/>
      <c r="J328" s="40"/>
      <c r="K328" s="40"/>
      <c r="L328" s="44"/>
      <c r="M328" s="256"/>
      <c r="N328" s="257"/>
      <c r="O328" s="91"/>
      <c r="P328" s="91"/>
      <c r="Q328" s="91"/>
      <c r="R328" s="91"/>
      <c r="S328" s="91"/>
      <c r="T328" s="92"/>
      <c r="U328" s="38"/>
      <c r="V328" s="38"/>
      <c r="W328" s="38"/>
      <c r="X328" s="38"/>
      <c r="Y328" s="38"/>
      <c r="Z328" s="38"/>
      <c r="AA328" s="38"/>
      <c r="AB328" s="38"/>
      <c r="AC328" s="38"/>
      <c r="AD328" s="38"/>
      <c r="AE328" s="38"/>
      <c r="AT328" s="17" t="s">
        <v>219</v>
      </c>
      <c r="AU328" s="17" t="s">
        <v>86</v>
      </c>
    </row>
    <row r="329" s="15" customFormat="1">
      <c r="A329" s="15"/>
      <c r="B329" s="268"/>
      <c r="C329" s="269"/>
      <c r="D329" s="233" t="s">
        <v>198</v>
      </c>
      <c r="E329" s="270" t="s">
        <v>1</v>
      </c>
      <c r="F329" s="271" t="s">
        <v>1569</v>
      </c>
      <c r="G329" s="269"/>
      <c r="H329" s="270" t="s">
        <v>1</v>
      </c>
      <c r="I329" s="272"/>
      <c r="J329" s="269"/>
      <c r="K329" s="269"/>
      <c r="L329" s="273"/>
      <c r="M329" s="274"/>
      <c r="N329" s="275"/>
      <c r="O329" s="275"/>
      <c r="P329" s="275"/>
      <c r="Q329" s="275"/>
      <c r="R329" s="275"/>
      <c r="S329" s="275"/>
      <c r="T329" s="276"/>
      <c r="U329" s="15"/>
      <c r="V329" s="15"/>
      <c r="W329" s="15"/>
      <c r="X329" s="15"/>
      <c r="Y329" s="15"/>
      <c r="Z329" s="15"/>
      <c r="AA329" s="15"/>
      <c r="AB329" s="15"/>
      <c r="AC329" s="15"/>
      <c r="AD329" s="15"/>
      <c r="AE329" s="15"/>
      <c r="AT329" s="277" t="s">
        <v>198</v>
      </c>
      <c r="AU329" s="277" t="s">
        <v>86</v>
      </c>
      <c r="AV329" s="15" t="s">
        <v>84</v>
      </c>
      <c r="AW329" s="15" t="s">
        <v>32</v>
      </c>
      <c r="AX329" s="15" t="s">
        <v>76</v>
      </c>
      <c r="AY329" s="277" t="s">
        <v>159</v>
      </c>
    </row>
    <row r="330" s="13" customFormat="1">
      <c r="A330" s="13"/>
      <c r="B330" s="231"/>
      <c r="C330" s="232"/>
      <c r="D330" s="233" t="s">
        <v>198</v>
      </c>
      <c r="E330" s="234" t="s">
        <v>1</v>
      </c>
      <c r="F330" s="235" t="s">
        <v>1596</v>
      </c>
      <c r="G330" s="232"/>
      <c r="H330" s="236">
        <v>13</v>
      </c>
      <c r="I330" s="237"/>
      <c r="J330" s="232"/>
      <c r="K330" s="232"/>
      <c r="L330" s="238"/>
      <c r="M330" s="239"/>
      <c r="N330" s="240"/>
      <c r="O330" s="240"/>
      <c r="P330" s="240"/>
      <c r="Q330" s="240"/>
      <c r="R330" s="240"/>
      <c r="S330" s="240"/>
      <c r="T330" s="241"/>
      <c r="U330" s="13"/>
      <c r="V330" s="13"/>
      <c r="W330" s="13"/>
      <c r="X330" s="13"/>
      <c r="Y330" s="13"/>
      <c r="Z330" s="13"/>
      <c r="AA330" s="13"/>
      <c r="AB330" s="13"/>
      <c r="AC330" s="13"/>
      <c r="AD330" s="13"/>
      <c r="AE330" s="13"/>
      <c r="AT330" s="242" t="s">
        <v>198</v>
      </c>
      <c r="AU330" s="242" t="s">
        <v>86</v>
      </c>
      <c r="AV330" s="13" t="s">
        <v>86</v>
      </c>
      <c r="AW330" s="13" t="s">
        <v>32</v>
      </c>
      <c r="AX330" s="13" t="s">
        <v>76</v>
      </c>
      <c r="AY330" s="242" t="s">
        <v>159</v>
      </c>
    </row>
    <row r="331" s="15" customFormat="1">
      <c r="A331" s="15"/>
      <c r="B331" s="268"/>
      <c r="C331" s="269"/>
      <c r="D331" s="233" t="s">
        <v>198</v>
      </c>
      <c r="E331" s="270" t="s">
        <v>1</v>
      </c>
      <c r="F331" s="271" t="s">
        <v>1619</v>
      </c>
      <c r="G331" s="269"/>
      <c r="H331" s="270" t="s">
        <v>1</v>
      </c>
      <c r="I331" s="272"/>
      <c r="J331" s="269"/>
      <c r="K331" s="269"/>
      <c r="L331" s="273"/>
      <c r="M331" s="274"/>
      <c r="N331" s="275"/>
      <c r="O331" s="275"/>
      <c r="P331" s="275"/>
      <c r="Q331" s="275"/>
      <c r="R331" s="275"/>
      <c r="S331" s="275"/>
      <c r="T331" s="276"/>
      <c r="U331" s="15"/>
      <c r="V331" s="15"/>
      <c r="W331" s="15"/>
      <c r="X331" s="15"/>
      <c r="Y331" s="15"/>
      <c r="Z331" s="15"/>
      <c r="AA331" s="15"/>
      <c r="AB331" s="15"/>
      <c r="AC331" s="15"/>
      <c r="AD331" s="15"/>
      <c r="AE331" s="15"/>
      <c r="AT331" s="277" t="s">
        <v>198</v>
      </c>
      <c r="AU331" s="277" t="s">
        <v>86</v>
      </c>
      <c r="AV331" s="15" t="s">
        <v>84</v>
      </c>
      <c r="AW331" s="15" t="s">
        <v>32</v>
      </c>
      <c r="AX331" s="15" t="s">
        <v>76</v>
      </c>
      <c r="AY331" s="277" t="s">
        <v>159</v>
      </c>
    </row>
    <row r="332" s="13" customFormat="1">
      <c r="A332" s="13"/>
      <c r="B332" s="231"/>
      <c r="C332" s="232"/>
      <c r="D332" s="233" t="s">
        <v>198</v>
      </c>
      <c r="E332" s="234" t="s">
        <v>1</v>
      </c>
      <c r="F332" s="235" t="s">
        <v>1596</v>
      </c>
      <c r="G332" s="232"/>
      <c r="H332" s="236">
        <v>13</v>
      </c>
      <c r="I332" s="237"/>
      <c r="J332" s="232"/>
      <c r="K332" s="232"/>
      <c r="L332" s="238"/>
      <c r="M332" s="239"/>
      <c r="N332" s="240"/>
      <c r="O332" s="240"/>
      <c r="P332" s="240"/>
      <c r="Q332" s="240"/>
      <c r="R332" s="240"/>
      <c r="S332" s="240"/>
      <c r="T332" s="241"/>
      <c r="U332" s="13"/>
      <c r="V332" s="13"/>
      <c r="W332" s="13"/>
      <c r="X332" s="13"/>
      <c r="Y332" s="13"/>
      <c r="Z332" s="13"/>
      <c r="AA332" s="13"/>
      <c r="AB332" s="13"/>
      <c r="AC332" s="13"/>
      <c r="AD332" s="13"/>
      <c r="AE332" s="13"/>
      <c r="AT332" s="242" t="s">
        <v>198</v>
      </c>
      <c r="AU332" s="242" t="s">
        <v>86</v>
      </c>
      <c r="AV332" s="13" t="s">
        <v>86</v>
      </c>
      <c r="AW332" s="13" t="s">
        <v>32</v>
      </c>
      <c r="AX332" s="13" t="s">
        <v>76</v>
      </c>
      <c r="AY332" s="242" t="s">
        <v>159</v>
      </c>
    </row>
    <row r="333" s="14" customFormat="1">
      <c r="A333" s="14"/>
      <c r="B333" s="243"/>
      <c r="C333" s="244"/>
      <c r="D333" s="233" t="s">
        <v>198</v>
      </c>
      <c r="E333" s="245" t="s">
        <v>1</v>
      </c>
      <c r="F333" s="246" t="s">
        <v>201</v>
      </c>
      <c r="G333" s="244"/>
      <c r="H333" s="247">
        <v>26</v>
      </c>
      <c r="I333" s="248"/>
      <c r="J333" s="244"/>
      <c r="K333" s="244"/>
      <c r="L333" s="249"/>
      <c r="M333" s="250"/>
      <c r="N333" s="251"/>
      <c r="O333" s="251"/>
      <c r="P333" s="251"/>
      <c r="Q333" s="251"/>
      <c r="R333" s="251"/>
      <c r="S333" s="251"/>
      <c r="T333" s="252"/>
      <c r="U333" s="14"/>
      <c r="V333" s="14"/>
      <c r="W333" s="14"/>
      <c r="X333" s="14"/>
      <c r="Y333" s="14"/>
      <c r="Z333" s="14"/>
      <c r="AA333" s="14"/>
      <c r="AB333" s="14"/>
      <c r="AC333" s="14"/>
      <c r="AD333" s="14"/>
      <c r="AE333" s="14"/>
      <c r="AT333" s="253" t="s">
        <v>198</v>
      </c>
      <c r="AU333" s="253" t="s">
        <v>86</v>
      </c>
      <c r="AV333" s="14" t="s">
        <v>166</v>
      </c>
      <c r="AW333" s="14" t="s">
        <v>32</v>
      </c>
      <c r="AX333" s="14" t="s">
        <v>84</v>
      </c>
      <c r="AY333" s="253" t="s">
        <v>159</v>
      </c>
    </row>
    <row r="334" s="2" customFormat="1" ht="16.5" customHeight="1">
      <c r="A334" s="38"/>
      <c r="B334" s="39"/>
      <c r="C334" s="218" t="s">
        <v>329</v>
      </c>
      <c r="D334" s="218" t="s">
        <v>161</v>
      </c>
      <c r="E334" s="219" t="s">
        <v>973</v>
      </c>
      <c r="F334" s="220" t="s">
        <v>1633</v>
      </c>
      <c r="G334" s="221" t="s">
        <v>250</v>
      </c>
      <c r="H334" s="222">
        <v>6</v>
      </c>
      <c r="I334" s="223"/>
      <c r="J334" s="224">
        <f>ROUND(I334*H334,2)</f>
        <v>0</v>
      </c>
      <c r="K334" s="220" t="s">
        <v>1</v>
      </c>
      <c r="L334" s="44"/>
      <c r="M334" s="225" t="s">
        <v>1</v>
      </c>
      <c r="N334" s="226" t="s">
        <v>41</v>
      </c>
      <c r="O334" s="91"/>
      <c r="P334" s="227">
        <f>O334*H334</f>
        <v>0</v>
      </c>
      <c r="Q334" s="227">
        <v>0</v>
      </c>
      <c r="R334" s="227">
        <f>Q334*H334</f>
        <v>0</v>
      </c>
      <c r="S334" s="227">
        <v>0</v>
      </c>
      <c r="T334" s="228">
        <f>S334*H334</f>
        <v>0</v>
      </c>
      <c r="U334" s="38"/>
      <c r="V334" s="38"/>
      <c r="W334" s="38"/>
      <c r="X334" s="38"/>
      <c r="Y334" s="38"/>
      <c r="Z334" s="38"/>
      <c r="AA334" s="38"/>
      <c r="AB334" s="38"/>
      <c r="AC334" s="38"/>
      <c r="AD334" s="38"/>
      <c r="AE334" s="38"/>
      <c r="AR334" s="229" t="s">
        <v>234</v>
      </c>
      <c r="AT334" s="229" t="s">
        <v>161</v>
      </c>
      <c r="AU334" s="229" t="s">
        <v>86</v>
      </c>
      <c r="AY334" s="17" t="s">
        <v>159</v>
      </c>
      <c r="BE334" s="230">
        <f>IF(N334="základní",J334,0)</f>
        <v>0</v>
      </c>
      <c r="BF334" s="230">
        <f>IF(N334="snížená",J334,0)</f>
        <v>0</v>
      </c>
      <c r="BG334" s="230">
        <f>IF(N334="zákl. přenesená",J334,0)</f>
        <v>0</v>
      </c>
      <c r="BH334" s="230">
        <f>IF(N334="sníž. přenesená",J334,0)</f>
        <v>0</v>
      </c>
      <c r="BI334" s="230">
        <f>IF(N334="nulová",J334,0)</f>
        <v>0</v>
      </c>
      <c r="BJ334" s="17" t="s">
        <v>84</v>
      </c>
      <c r="BK334" s="230">
        <f>ROUND(I334*H334,2)</f>
        <v>0</v>
      </c>
      <c r="BL334" s="17" t="s">
        <v>234</v>
      </c>
      <c r="BM334" s="229" t="s">
        <v>1634</v>
      </c>
    </row>
    <row r="335" s="15" customFormat="1">
      <c r="A335" s="15"/>
      <c r="B335" s="268"/>
      <c r="C335" s="269"/>
      <c r="D335" s="233" t="s">
        <v>198</v>
      </c>
      <c r="E335" s="270" t="s">
        <v>1</v>
      </c>
      <c r="F335" s="271" t="s">
        <v>1569</v>
      </c>
      <c r="G335" s="269"/>
      <c r="H335" s="270" t="s">
        <v>1</v>
      </c>
      <c r="I335" s="272"/>
      <c r="J335" s="269"/>
      <c r="K335" s="269"/>
      <c r="L335" s="273"/>
      <c r="M335" s="274"/>
      <c r="N335" s="275"/>
      <c r="O335" s="275"/>
      <c r="P335" s="275"/>
      <c r="Q335" s="275"/>
      <c r="R335" s="275"/>
      <c r="S335" s="275"/>
      <c r="T335" s="276"/>
      <c r="U335" s="15"/>
      <c r="V335" s="15"/>
      <c r="W335" s="15"/>
      <c r="X335" s="15"/>
      <c r="Y335" s="15"/>
      <c r="Z335" s="15"/>
      <c r="AA335" s="15"/>
      <c r="AB335" s="15"/>
      <c r="AC335" s="15"/>
      <c r="AD335" s="15"/>
      <c r="AE335" s="15"/>
      <c r="AT335" s="277" t="s">
        <v>198</v>
      </c>
      <c r="AU335" s="277" t="s">
        <v>86</v>
      </c>
      <c r="AV335" s="15" t="s">
        <v>84</v>
      </c>
      <c r="AW335" s="15" t="s">
        <v>32</v>
      </c>
      <c r="AX335" s="15" t="s">
        <v>76</v>
      </c>
      <c r="AY335" s="277" t="s">
        <v>159</v>
      </c>
    </row>
    <row r="336" s="13" customFormat="1">
      <c r="A336" s="13"/>
      <c r="B336" s="231"/>
      <c r="C336" s="232"/>
      <c r="D336" s="233" t="s">
        <v>198</v>
      </c>
      <c r="E336" s="234" t="s">
        <v>1</v>
      </c>
      <c r="F336" s="235" t="s">
        <v>1570</v>
      </c>
      <c r="G336" s="232"/>
      <c r="H336" s="236">
        <v>6</v>
      </c>
      <c r="I336" s="237"/>
      <c r="J336" s="232"/>
      <c r="K336" s="232"/>
      <c r="L336" s="238"/>
      <c r="M336" s="239"/>
      <c r="N336" s="240"/>
      <c r="O336" s="240"/>
      <c r="P336" s="240"/>
      <c r="Q336" s="240"/>
      <c r="R336" s="240"/>
      <c r="S336" s="240"/>
      <c r="T336" s="241"/>
      <c r="U336" s="13"/>
      <c r="V336" s="13"/>
      <c r="W336" s="13"/>
      <c r="X336" s="13"/>
      <c r="Y336" s="13"/>
      <c r="Z336" s="13"/>
      <c r="AA336" s="13"/>
      <c r="AB336" s="13"/>
      <c r="AC336" s="13"/>
      <c r="AD336" s="13"/>
      <c r="AE336" s="13"/>
      <c r="AT336" s="242" t="s">
        <v>198</v>
      </c>
      <c r="AU336" s="242" t="s">
        <v>86</v>
      </c>
      <c r="AV336" s="13" t="s">
        <v>86</v>
      </c>
      <c r="AW336" s="13" t="s">
        <v>32</v>
      </c>
      <c r="AX336" s="13" t="s">
        <v>76</v>
      </c>
      <c r="AY336" s="242" t="s">
        <v>159</v>
      </c>
    </row>
    <row r="337" s="14" customFormat="1">
      <c r="A337" s="14"/>
      <c r="B337" s="243"/>
      <c r="C337" s="244"/>
      <c r="D337" s="233" t="s">
        <v>198</v>
      </c>
      <c r="E337" s="245" t="s">
        <v>1</v>
      </c>
      <c r="F337" s="246" t="s">
        <v>201</v>
      </c>
      <c r="G337" s="244"/>
      <c r="H337" s="247">
        <v>6</v>
      </c>
      <c r="I337" s="248"/>
      <c r="J337" s="244"/>
      <c r="K337" s="244"/>
      <c r="L337" s="249"/>
      <c r="M337" s="250"/>
      <c r="N337" s="251"/>
      <c r="O337" s="251"/>
      <c r="P337" s="251"/>
      <c r="Q337" s="251"/>
      <c r="R337" s="251"/>
      <c r="S337" s="251"/>
      <c r="T337" s="252"/>
      <c r="U337" s="14"/>
      <c r="V337" s="14"/>
      <c r="W337" s="14"/>
      <c r="X337" s="14"/>
      <c r="Y337" s="14"/>
      <c r="Z337" s="14"/>
      <c r="AA337" s="14"/>
      <c r="AB337" s="14"/>
      <c r="AC337" s="14"/>
      <c r="AD337" s="14"/>
      <c r="AE337" s="14"/>
      <c r="AT337" s="253" t="s">
        <v>198</v>
      </c>
      <c r="AU337" s="253" t="s">
        <v>86</v>
      </c>
      <c r="AV337" s="14" t="s">
        <v>166</v>
      </c>
      <c r="AW337" s="14" t="s">
        <v>32</v>
      </c>
      <c r="AX337" s="14" t="s">
        <v>84</v>
      </c>
      <c r="AY337" s="253" t="s">
        <v>159</v>
      </c>
    </row>
    <row r="338" s="2" customFormat="1" ht="16.5" customHeight="1">
      <c r="A338" s="38"/>
      <c r="B338" s="39"/>
      <c r="C338" s="218" t="s">
        <v>335</v>
      </c>
      <c r="D338" s="218" t="s">
        <v>161</v>
      </c>
      <c r="E338" s="219" t="s">
        <v>975</v>
      </c>
      <c r="F338" s="220" t="s">
        <v>1635</v>
      </c>
      <c r="G338" s="221" t="s">
        <v>250</v>
      </c>
      <c r="H338" s="222">
        <v>8</v>
      </c>
      <c r="I338" s="223"/>
      <c r="J338" s="224">
        <f>ROUND(I338*H338,2)</f>
        <v>0</v>
      </c>
      <c r="K338" s="220" t="s">
        <v>1</v>
      </c>
      <c r="L338" s="44"/>
      <c r="M338" s="225" t="s">
        <v>1</v>
      </c>
      <c r="N338" s="226" t="s">
        <v>41</v>
      </c>
      <c r="O338" s="91"/>
      <c r="P338" s="227">
        <f>O338*H338</f>
        <v>0</v>
      </c>
      <c r="Q338" s="227">
        <v>0</v>
      </c>
      <c r="R338" s="227">
        <f>Q338*H338</f>
        <v>0</v>
      </c>
      <c r="S338" s="227">
        <v>0</v>
      </c>
      <c r="T338" s="228">
        <f>S338*H338</f>
        <v>0</v>
      </c>
      <c r="U338" s="38"/>
      <c r="V338" s="38"/>
      <c r="W338" s="38"/>
      <c r="X338" s="38"/>
      <c r="Y338" s="38"/>
      <c r="Z338" s="38"/>
      <c r="AA338" s="38"/>
      <c r="AB338" s="38"/>
      <c r="AC338" s="38"/>
      <c r="AD338" s="38"/>
      <c r="AE338" s="38"/>
      <c r="AR338" s="229" t="s">
        <v>234</v>
      </c>
      <c r="AT338" s="229" t="s">
        <v>161</v>
      </c>
      <c r="AU338" s="229" t="s">
        <v>86</v>
      </c>
      <c r="AY338" s="17" t="s">
        <v>159</v>
      </c>
      <c r="BE338" s="230">
        <f>IF(N338="základní",J338,0)</f>
        <v>0</v>
      </c>
      <c r="BF338" s="230">
        <f>IF(N338="snížená",J338,0)</f>
        <v>0</v>
      </c>
      <c r="BG338" s="230">
        <f>IF(N338="zákl. přenesená",J338,0)</f>
        <v>0</v>
      </c>
      <c r="BH338" s="230">
        <f>IF(N338="sníž. přenesená",J338,0)</f>
        <v>0</v>
      </c>
      <c r="BI338" s="230">
        <f>IF(N338="nulová",J338,0)</f>
        <v>0</v>
      </c>
      <c r="BJ338" s="17" t="s">
        <v>84</v>
      </c>
      <c r="BK338" s="230">
        <f>ROUND(I338*H338,2)</f>
        <v>0</v>
      </c>
      <c r="BL338" s="17" t="s">
        <v>234</v>
      </c>
      <c r="BM338" s="229" t="s">
        <v>1636</v>
      </c>
    </row>
    <row r="339" s="15" customFormat="1">
      <c r="A339" s="15"/>
      <c r="B339" s="268"/>
      <c r="C339" s="269"/>
      <c r="D339" s="233" t="s">
        <v>198</v>
      </c>
      <c r="E339" s="270" t="s">
        <v>1</v>
      </c>
      <c r="F339" s="271" t="s">
        <v>1619</v>
      </c>
      <c r="G339" s="269"/>
      <c r="H339" s="270" t="s">
        <v>1</v>
      </c>
      <c r="I339" s="272"/>
      <c r="J339" s="269"/>
      <c r="K339" s="269"/>
      <c r="L339" s="273"/>
      <c r="M339" s="274"/>
      <c r="N339" s="275"/>
      <c r="O339" s="275"/>
      <c r="P339" s="275"/>
      <c r="Q339" s="275"/>
      <c r="R339" s="275"/>
      <c r="S339" s="275"/>
      <c r="T339" s="276"/>
      <c r="U339" s="15"/>
      <c r="V339" s="15"/>
      <c r="W339" s="15"/>
      <c r="X339" s="15"/>
      <c r="Y339" s="15"/>
      <c r="Z339" s="15"/>
      <c r="AA339" s="15"/>
      <c r="AB339" s="15"/>
      <c r="AC339" s="15"/>
      <c r="AD339" s="15"/>
      <c r="AE339" s="15"/>
      <c r="AT339" s="277" t="s">
        <v>198</v>
      </c>
      <c r="AU339" s="277" t="s">
        <v>86</v>
      </c>
      <c r="AV339" s="15" t="s">
        <v>84</v>
      </c>
      <c r="AW339" s="15" t="s">
        <v>32</v>
      </c>
      <c r="AX339" s="15" t="s">
        <v>76</v>
      </c>
      <c r="AY339" s="277" t="s">
        <v>159</v>
      </c>
    </row>
    <row r="340" s="13" customFormat="1">
      <c r="A340" s="13"/>
      <c r="B340" s="231"/>
      <c r="C340" s="232"/>
      <c r="D340" s="233" t="s">
        <v>198</v>
      </c>
      <c r="E340" s="234" t="s">
        <v>1</v>
      </c>
      <c r="F340" s="235" t="s">
        <v>1637</v>
      </c>
      <c r="G340" s="232"/>
      <c r="H340" s="236">
        <v>8</v>
      </c>
      <c r="I340" s="237"/>
      <c r="J340" s="232"/>
      <c r="K340" s="232"/>
      <c r="L340" s="238"/>
      <c r="M340" s="239"/>
      <c r="N340" s="240"/>
      <c r="O340" s="240"/>
      <c r="P340" s="240"/>
      <c r="Q340" s="240"/>
      <c r="R340" s="240"/>
      <c r="S340" s="240"/>
      <c r="T340" s="241"/>
      <c r="U340" s="13"/>
      <c r="V340" s="13"/>
      <c r="W340" s="13"/>
      <c r="X340" s="13"/>
      <c r="Y340" s="13"/>
      <c r="Z340" s="13"/>
      <c r="AA340" s="13"/>
      <c r="AB340" s="13"/>
      <c r="AC340" s="13"/>
      <c r="AD340" s="13"/>
      <c r="AE340" s="13"/>
      <c r="AT340" s="242" t="s">
        <v>198</v>
      </c>
      <c r="AU340" s="242" t="s">
        <v>86</v>
      </c>
      <c r="AV340" s="13" t="s">
        <v>86</v>
      </c>
      <c r="AW340" s="13" t="s">
        <v>32</v>
      </c>
      <c r="AX340" s="13" t="s">
        <v>76</v>
      </c>
      <c r="AY340" s="242" t="s">
        <v>159</v>
      </c>
    </row>
    <row r="341" s="14" customFormat="1">
      <c r="A341" s="14"/>
      <c r="B341" s="243"/>
      <c r="C341" s="244"/>
      <c r="D341" s="233" t="s">
        <v>198</v>
      </c>
      <c r="E341" s="245" t="s">
        <v>1</v>
      </c>
      <c r="F341" s="246" t="s">
        <v>201</v>
      </c>
      <c r="G341" s="244"/>
      <c r="H341" s="247">
        <v>8</v>
      </c>
      <c r="I341" s="248"/>
      <c r="J341" s="244"/>
      <c r="K341" s="244"/>
      <c r="L341" s="249"/>
      <c r="M341" s="250"/>
      <c r="N341" s="251"/>
      <c r="O341" s="251"/>
      <c r="P341" s="251"/>
      <c r="Q341" s="251"/>
      <c r="R341" s="251"/>
      <c r="S341" s="251"/>
      <c r="T341" s="252"/>
      <c r="U341" s="14"/>
      <c r="V341" s="14"/>
      <c r="W341" s="14"/>
      <c r="X341" s="14"/>
      <c r="Y341" s="14"/>
      <c r="Z341" s="14"/>
      <c r="AA341" s="14"/>
      <c r="AB341" s="14"/>
      <c r="AC341" s="14"/>
      <c r="AD341" s="14"/>
      <c r="AE341" s="14"/>
      <c r="AT341" s="253" t="s">
        <v>198</v>
      </c>
      <c r="AU341" s="253" t="s">
        <v>86</v>
      </c>
      <c r="AV341" s="14" t="s">
        <v>166</v>
      </c>
      <c r="AW341" s="14" t="s">
        <v>32</v>
      </c>
      <c r="AX341" s="14" t="s">
        <v>84</v>
      </c>
      <c r="AY341" s="253" t="s">
        <v>159</v>
      </c>
    </row>
    <row r="342" s="2" customFormat="1" ht="21.75" customHeight="1">
      <c r="A342" s="38"/>
      <c r="B342" s="39"/>
      <c r="C342" s="218" t="s">
        <v>340</v>
      </c>
      <c r="D342" s="218" t="s">
        <v>161</v>
      </c>
      <c r="E342" s="219" t="s">
        <v>980</v>
      </c>
      <c r="F342" s="220" t="s">
        <v>1575</v>
      </c>
      <c r="G342" s="221" t="s">
        <v>250</v>
      </c>
      <c r="H342" s="222">
        <v>26</v>
      </c>
      <c r="I342" s="223"/>
      <c r="J342" s="224">
        <f>ROUND(I342*H342,2)</f>
        <v>0</v>
      </c>
      <c r="K342" s="220" t="s">
        <v>1</v>
      </c>
      <c r="L342" s="44"/>
      <c r="M342" s="225" t="s">
        <v>1</v>
      </c>
      <c r="N342" s="226" t="s">
        <v>41</v>
      </c>
      <c r="O342" s="91"/>
      <c r="P342" s="227">
        <f>O342*H342</f>
        <v>0</v>
      </c>
      <c r="Q342" s="227">
        <v>0</v>
      </c>
      <c r="R342" s="227">
        <f>Q342*H342</f>
        <v>0</v>
      </c>
      <c r="S342" s="227">
        <v>0</v>
      </c>
      <c r="T342" s="228">
        <f>S342*H342</f>
        <v>0</v>
      </c>
      <c r="U342" s="38"/>
      <c r="V342" s="38"/>
      <c r="W342" s="38"/>
      <c r="X342" s="38"/>
      <c r="Y342" s="38"/>
      <c r="Z342" s="38"/>
      <c r="AA342" s="38"/>
      <c r="AB342" s="38"/>
      <c r="AC342" s="38"/>
      <c r="AD342" s="38"/>
      <c r="AE342" s="38"/>
      <c r="AR342" s="229" t="s">
        <v>234</v>
      </c>
      <c r="AT342" s="229" t="s">
        <v>161</v>
      </c>
      <c r="AU342" s="229" t="s">
        <v>86</v>
      </c>
      <c r="AY342" s="17" t="s">
        <v>159</v>
      </c>
      <c r="BE342" s="230">
        <f>IF(N342="základní",J342,0)</f>
        <v>0</v>
      </c>
      <c r="BF342" s="230">
        <f>IF(N342="snížená",J342,0)</f>
        <v>0</v>
      </c>
      <c r="BG342" s="230">
        <f>IF(N342="zákl. přenesená",J342,0)</f>
        <v>0</v>
      </c>
      <c r="BH342" s="230">
        <f>IF(N342="sníž. přenesená",J342,0)</f>
        <v>0</v>
      </c>
      <c r="BI342" s="230">
        <f>IF(N342="nulová",J342,0)</f>
        <v>0</v>
      </c>
      <c r="BJ342" s="17" t="s">
        <v>84</v>
      </c>
      <c r="BK342" s="230">
        <f>ROUND(I342*H342,2)</f>
        <v>0</v>
      </c>
      <c r="BL342" s="17" t="s">
        <v>234</v>
      </c>
      <c r="BM342" s="229" t="s">
        <v>1638</v>
      </c>
    </row>
    <row r="343" s="15" customFormat="1">
      <c r="A343" s="15"/>
      <c r="B343" s="268"/>
      <c r="C343" s="269"/>
      <c r="D343" s="233" t="s">
        <v>198</v>
      </c>
      <c r="E343" s="270" t="s">
        <v>1</v>
      </c>
      <c r="F343" s="271" t="s">
        <v>1569</v>
      </c>
      <c r="G343" s="269"/>
      <c r="H343" s="270" t="s">
        <v>1</v>
      </c>
      <c r="I343" s="272"/>
      <c r="J343" s="269"/>
      <c r="K343" s="269"/>
      <c r="L343" s="273"/>
      <c r="M343" s="274"/>
      <c r="N343" s="275"/>
      <c r="O343" s="275"/>
      <c r="P343" s="275"/>
      <c r="Q343" s="275"/>
      <c r="R343" s="275"/>
      <c r="S343" s="275"/>
      <c r="T343" s="276"/>
      <c r="U343" s="15"/>
      <c r="V343" s="15"/>
      <c r="W343" s="15"/>
      <c r="X343" s="15"/>
      <c r="Y343" s="15"/>
      <c r="Z343" s="15"/>
      <c r="AA343" s="15"/>
      <c r="AB343" s="15"/>
      <c r="AC343" s="15"/>
      <c r="AD343" s="15"/>
      <c r="AE343" s="15"/>
      <c r="AT343" s="277" t="s">
        <v>198</v>
      </c>
      <c r="AU343" s="277" t="s">
        <v>86</v>
      </c>
      <c r="AV343" s="15" t="s">
        <v>84</v>
      </c>
      <c r="AW343" s="15" t="s">
        <v>32</v>
      </c>
      <c r="AX343" s="15" t="s">
        <v>76</v>
      </c>
      <c r="AY343" s="277" t="s">
        <v>159</v>
      </c>
    </row>
    <row r="344" s="13" customFormat="1">
      <c r="A344" s="13"/>
      <c r="B344" s="231"/>
      <c r="C344" s="232"/>
      <c r="D344" s="233" t="s">
        <v>198</v>
      </c>
      <c r="E344" s="234" t="s">
        <v>1</v>
      </c>
      <c r="F344" s="235" t="s">
        <v>1596</v>
      </c>
      <c r="G344" s="232"/>
      <c r="H344" s="236">
        <v>13</v>
      </c>
      <c r="I344" s="237"/>
      <c r="J344" s="232"/>
      <c r="K344" s="232"/>
      <c r="L344" s="238"/>
      <c r="M344" s="239"/>
      <c r="N344" s="240"/>
      <c r="O344" s="240"/>
      <c r="P344" s="240"/>
      <c r="Q344" s="240"/>
      <c r="R344" s="240"/>
      <c r="S344" s="240"/>
      <c r="T344" s="241"/>
      <c r="U344" s="13"/>
      <c r="V344" s="13"/>
      <c r="W344" s="13"/>
      <c r="X344" s="13"/>
      <c r="Y344" s="13"/>
      <c r="Z344" s="13"/>
      <c r="AA344" s="13"/>
      <c r="AB344" s="13"/>
      <c r="AC344" s="13"/>
      <c r="AD344" s="13"/>
      <c r="AE344" s="13"/>
      <c r="AT344" s="242" t="s">
        <v>198</v>
      </c>
      <c r="AU344" s="242" t="s">
        <v>86</v>
      </c>
      <c r="AV344" s="13" t="s">
        <v>86</v>
      </c>
      <c r="AW344" s="13" t="s">
        <v>32</v>
      </c>
      <c r="AX344" s="13" t="s">
        <v>76</v>
      </c>
      <c r="AY344" s="242" t="s">
        <v>159</v>
      </c>
    </row>
    <row r="345" s="15" customFormat="1">
      <c r="A345" s="15"/>
      <c r="B345" s="268"/>
      <c r="C345" s="269"/>
      <c r="D345" s="233" t="s">
        <v>198</v>
      </c>
      <c r="E345" s="270" t="s">
        <v>1</v>
      </c>
      <c r="F345" s="271" t="s">
        <v>1571</v>
      </c>
      <c r="G345" s="269"/>
      <c r="H345" s="270" t="s">
        <v>1</v>
      </c>
      <c r="I345" s="272"/>
      <c r="J345" s="269"/>
      <c r="K345" s="269"/>
      <c r="L345" s="273"/>
      <c r="M345" s="274"/>
      <c r="N345" s="275"/>
      <c r="O345" s="275"/>
      <c r="P345" s="275"/>
      <c r="Q345" s="275"/>
      <c r="R345" s="275"/>
      <c r="S345" s="275"/>
      <c r="T345" s="276"/>
      <c r="U345" s="15"/>
      <c r="V345" s="15"/>
      <c r="W345" s="15"/>
      <c r="X345" s="15"/>
      <c r="Y345" s="15"/>
      <c r="Z345" s="15"/>
      <c r="AA345" s="15"/>
      <c r="AB345" s="15"/>
      <c r="AC345" s="15"/>
      <c r="AD345" s="15"/>
      <c r="AE345" s="15"/>
      <c r="AT345" s="277" t="s">
        <v>198</v>
      </c>
      <c r="AU345" s="277" t="s">
        <v>86</v>
      </c>
      <c r="AV345" s="15" t="s">
        <v>84</v>
      </c>
      <c r="AW345" s="15" t="s">
        <v>32</v>
      </c>
      <c r="AX345" s="15" t="s">
        <v>76</v>
      </c>
      <c r="AY345" s="277" t="s">
        <v>159</v>
      </c>
    </row>
    <row r="346" s="13" customFormat="1">
      <c r="A346" s="13"/>
      <c r="B346" s="231"/>
      <c r="C346" s="232"/>
      <c r="D346" s="233" t="s">
        <v>198</v>
      </c>
      <c r="E346" s="234" t="s">
        <v>1</v>
      </c>
      <c r="F346" s="235" t="s">
        <v>1596</v>
      </c>
      <c r="G346" s="232"/>
      <c r="H346" s="236">
        <v>13</v>
      </c>
      <c r="I346" s="237"/>
      <c r="J346" s="232"/>
      <c r="K346" s="232"/>
      <c r="L346" s="238"/>
      <c r="M346" s="239"/>
      <c r="N346" s="240"/>
      <c r="O346" s="240"/>
      <c r="P346" s="240"/>
      <c r="Q346" s="240"/>
      <c r="R346" s="240"/>
      <c r="S346" s="240"/>
      <c r="T346" s="241"/>
      <c r="U346" s="13"/>
      <c r="V346" s="13"/>
      <c r="W346" s="13"/>
      <c r="X346" s="13"/>
      <c r="Y346" s="13"/>
      <c r="Z346" s="13"/>
      <c r="AA346" s="13"/>
      <c r="AB346" s="13"/>
      <c r="AC346" s="13"/>
      <c r="AD346" s="13"/>
      <c r="AE346" s="13"/>
      <c r="AT346" s="242" t="s">
        <v>198</v>
      </c>
      <c r="AU346" s="242" t="s">
        <v>86</v>
      </c>
      <c r="AV346" s="13" t="s">
        <v>86</v>
      </c>
      <c r="AW346" s="13" t="s">
        <v>32</v>
      </c>
      <c r="AX346" s="13" t="s">
        <v>76</v>
      </c>
      <c r="AY346" s="242" t="s">
        <v>159</v>
      </c>
    </row>
    <row r="347" s="14" customFormat="1">
      <c r="A347" s="14"/>
      <c r="B347" s="243"/>
      <c r="C347" s="244"/>
      <c r="D347" s="233" t="s">
        <v>198</v>
      </c>
      <c r="E347" s="245" t="s">
        <v>1</v>
      </c>
      <c r="F347" s="246" t="s">
        <v>201</v>
      </c>
      <c r="G347" s="244"/>
      <c r="H347" s="247">
        <v>26</v>
      </c>
      <c r="I347" s="248"/>
      <c r="J347" s="244"/>
      <c r="K347" s="244"/>
      <c r="L347" s="249"/>
      <c r="M347" s="250"/>
      <c r="N347" s="251"/>
      <c r="O347" s="251"/>
      <c r="P347" s="251"/>
      <c r="Q347" s="251"/>
      <c r="R347" s="251"/>
      <c r="S347" s="251"/>
      <c r="T347" s="252"/>
      <c r="U347" s="14"/>
      <c r="V347" s="14"/>
      <c r="W347" s="14"/>
      <c r="X347" s="14"/>
      <c r="Y347" s="14"/>
      <c r="Z347" s="14"/>
      <c r="AA347" s="14"/>
      <c r="AB347" s="14"/>
      <c r="AC347" s="14"/>
      <c r="AD347" s="14"/>
      <c r="AE347" s="14"/>
      <c r="AT347" s="253" t="s">
        <v>198</v>
      </c>
      <c r="AU347" s="253" t="s">
        <v>86</v>
      </c>
      <c r="AV347" s="14" t="s">
        <v>166</v>
      </c>
      <c r="AW347" s="14" t="s">
        <v>32</v>
      </c>
      <c r="AX347" s="14" t="s">
        <v>84</v>
      </c>
      <c r="AY347" s="253" t="s">
        <v>159</v>
      </c>
    </row>
    <row r="348" s="2" customFormat="1" ht="16.5" customHeight="1">
      <c r="A348" s="38"/>
      <c r="B348" s="39"/>
      <c r="C348" s="218" t="s">
        <v>344</v>
      </c>
      <c r="D348" s="218" t="s">
        <v>161</v>
      </c>
      <c r="E348" s="219" t="s">
        <v>982</v>
      </c>
      <c r="F348" s="220" t="s">
        <v>1628</v>
      </c>
      <c r="G348" s="221" t="s">
        <v>558</v>
      </c>
      <c r="H348" s="222">
        <v>1</v>
      </c>
      <c r="I348" s="223"/>
      <c r="J348" s="224">
        <f>ROUND(I348*H348,2)</f>
        <v>0</v>
      </c>
      <c r="K348" s="220" t="s">
        <v>1</v>
      </c>
      <c r="L348" s="44"/>
      <c r="M348" s="225" t="s">
        <v>1</v>
      </c>
      <c r="N348" s="226" t="s">
        <v>41</v>
      </c>
      <c r="O348" s="91"/>
      <c r="P348" s="227">
        <f>O348*H348</f>
        <v>0</v>
      </c>
      <c r="Q348" s="227">
        <v>0</v>
      </c>
      <c r="R348" s="227">
        <f>Q348*H348</f>
        <v>0</v>
      </c>
      <c r="S348" s="227">
        <v>0</v>
      </c>
      <c r="T348" s="228">
        <f>S348*H348</f>
        <v>0</v>
      </c>
      <c r="U348" s="38"/>
      <c r="V348" s="38"/>
      <c r="W348" s="38"/>
      <c r="X348" s="38"/>
      <c r="Y348" s="38"/>
      <c r="Z348" s="38"/>
      <c r="AA348" s="38"/>
      <c r="AB348" s="38"/>
      <c r="AC348" s="38"/>
      <c r="AD348" s="38"/>
      <c r="AE348" s="38"/>
      <c r="AR348" s="229" t="s">
        <v>234</v>
      </c>
      <c r="AT348" s="229" t="s">
        <v>161</v>
      </c>
      <c r="AU348" s="229" t="s">
        <v>86</v>
      </c>
      <c r="AY348" s="17" t="s">
        <v>159</v>
      </c>
      <c r="BE348" s="230">
        <f>IF(N348="základní",J348,0)</f>
        <v>0</v>
      </c>
      <c r="BF348" s="230">
        <f>IF(N348="snížená",J348,0)</f>
        <v>0</v>
      </c>
      <c r="BG348" s="230">
        <f>IF(N348="zákl. přenesená",J348,0)</f>
        <v>0</v>
      </c>
      <c r="BH348" s="230">
        <f>IF(N348="sníž. přenesená",J348,0)</f>
        <v>0</v>
      </c>
      <c r="BI348" s="230">
        <f>IF(N348="nulová",J348,0)</f>
        <v>0</v>
      </c>
      <c r="BJ348" s="17" t="s">
        <v>84</v>
      </c>
      <c r="BK348" s="230">
        <f>ROUND(I348*H348,2)</f>
        <v>0</v>
      </c>
      <c r="BL348" s="17" t="s">
        <v>234</v>
      </c>
      <c r="BM348" s="229" t="s">
        <v>1639</v>
      </c>
    </row>
    <row r="349" s="2" customFormat="1">
      <c r="A349" s="38"/>
      <c r="B349" s="39"/>
      <c r="C349" s="40"/>
      <c r="D349" s="233" t="s">
        <v>219</v>
      </c>
      <c r="E349" s="40"/>
      <c r="F349" s="254" t="s">
        <v>1566</v>
      </c>
      <c r="G349" s="40"/>
      <c r="H349" s="40"/>
      <c r="I349" s="255"/>
      <c r="J349" s="40"/>
      <c r="K349" s="40"/>
      <c r="L349" s="44"/>
      <c r="M349" s="256"/>
      <c r="N349" s="257"/>
      <c r="O349" s="91"/>
      <c r="P349" s="91"/>
      <c r="Q349" s="91"/>
      <c r="R349" s="91"/>
      <c r="S349" s="91"/>
      <c r="T349" s="92"/>
      <c r="U349" s="38"/>
      <c r="V349" s="38"/>
      <c r="W349" s="38"/>
      <c r="X349" s="38"/>
      <c r="Y349" s="38"/>
      <c r="Z349" s="38"/>
      <c r="AA349" s="38"/>
      <c r="AB349" s="38"/>
      <c r="AC349" s="38"/>
      <c r="AD349" s="38"/>
      <c r="AE349" s="38"/>
      <c r="AT349" s="17" t="s">
        <v>219</v>
      </c>
      <c r="AU349" s="17" t="s">
        <v>86</v>
      </c>
    </row>
    <row r="350" s="12" customFormat="1" ht="22.8" customHeight="1">
      <c r="A350" s="12"/>
      <c r="B350" s="202"/>
      <c r="C350" s="203"/>
      <c r="D350" s="204" t="s">
        <v>75</v>
      </c>
      <c r="E350" s="216" t="s">
        <v>953</v>
      </c>
      <c r="F350" s="216" t="s">
        <v>1640</v>
      </c>
      <c r="G350" s="203"/>
      <c r="H350" s="203"/>
      <c r="I350" s="206"/>
      <c r="J350" s="217">
        <f>BK350</f>
        <v>0</v>
      </c>
      <c r="K350" s="203"/>
      <c r="L350" s="208"/>
      <c r="M350" s="209"/>
      <c r="N350" s="210"/>
      <c r="O350" s="210"/>
      <c r="P350" s="211">
        <f>SUM(P351:P355)</f>
        <v>0</v>
      </c>
      <c r="Q350" s="210"/>
      <c r="R350" s="211">
        <f>SUM(R351:R355)</f>
        <v>0</v>
      </c>
      <c r="S350" s="210"/>
      <c r="T350" s="212">
        <f>SUM(T351:T355)</f>
        <v>0</v>
      </c>
      <c r="U350" s="12"/>
      <c r="V350" s="12"/>
      <c r="W350" s="12"/>
      <c r="X350" s="12"/>
      <c r="Y350" s="12"/>
      <c r="Z350" s="12"/>
      <c r="AA350" s="12"/>
      <c r="AB350" s="12"/>
      <c r="AC350" s="12"/>
      <c r="AD350" s="12"/>
      <c r="AE350" s="12"/>
      <c r="AR350" s="213" t="s">
        <v>86</v>
      </c>
      <c r="AT350" s="214" t="s">
        <v>75</v>
      </c>
      <c r="AU350" s="214" t="s">
        <v>84</v>
      </c>
      <c r="AY350" s="213" t="s">
        <v>159</v>
      </c>
      <c r="BK350" s="215">
        <f>SUM(BK351:BK355)</f>
        <v>0</v>
      </c>
    </row>
    <row r="351" s="2" customFormat="1" ht="16.5" customHeight="1">
      <c r="A351" s="38"/>
      <c r="B351" s="39"/>
      <c r="C351" s="218" t="s">
        <v>348</v>
      </c>
      <c r="D351" s="218" t="s">
        <v>161</v>
      </c>
      <c r="E351" s="219" t="s">
        <v>984</v>
      </c>
      <c r="F351" s="220" t="s">
        <v>1633</v>
      </c>
      <c r="G351" s="221" t="s">
        <v>250</v>
      </c>
      <c r="H351" s="222">
        <v>62</v>
      </c>
      <c r="I351" s="223"/>
      <c r="J351" s="224">
        <f>ROUND(I351*H351,2)</f>
        <v>0</v>
      </c>
      <c r="K351" s="220" t="s">
        <v>1</v>
      </c>
      <c r="L351" s="44"/>
      <c r="M351" s="225" t="s">
        <v>1</v>
      </c>
      <c r="N351" s="226" t="s">
        <v>41</v>
      </c>
      <c r="O351" s="91"/>
      <c r="P351" s="227">
        <f>O351*H351</f>
        <v>0</v>
      </c>
      <c r="Q351" s="227">
        <v>0</v>
      </c>
      <c r="R351" s="227">
        <f>Q351*H351</f>
        <v>0</v>
      </c>
      <c r="S351" s="227">
        <v>0</v>
      </c>
      <c r="T351" s="228">
        <f>S351*H351</f>
        <v>0</v>
      </c>
      <c r="U351" s="38"/>
      <c r="V351" s="38"/>
      <c r="W351" s="38"/>
      <c r="X351" s="38"/>
      <c r="Y351" s="38"/>
      <c r="Z351" s="38"/>
      <c r="AA351" s="38"/>
      <c r="AB351" s="38"/>
      <c r="AC351" s="38"/>
      <c r="AD351" s="38"/>
      <c r="AE351" s="38"/>
      <c r="AR351" s="229" t="s">
        <v>234</v>
      </c>
      <c r="AT351" s="229" t="s">
        <v>161</v>
      </c>
      <c r="AU351" s="229" t="s">
        <v>86</v>
      </c>
      <c r="AY351" s="17" t="s">
        <v>159</v>
      </c>
      <c r="BE351" s="230">
        <f>IF(N351="základní",J351,0)</f>
        <v>0</v>
      </c>
      <c r="BF351" s="230">
        <f>IF(N351="snížená",J351,0)</f>
        <v>0</v>
      </c>
      <c r="BG351" s="230">
        <f>IF(N351="zákl. přenesená",J351,0)</f>
        <v>0</v>
      </c>
      <c r="BH351" s="230">
        <f>IF(N351="sníž. přenesená",J351,0)</f>
        <v>0</v>
      </c>
      <c r="BI351" s="230">
        <f>IF(N351="nulová",J351,0)</f>
        <v>0</v>
      </c>
      <c r="BJ351" s="17" t="s">
        <v>84</v>
      </c>
      <c r="BK351" s="230">
        <f>ROUND(I351*H351,2)</f>
        <v>0</v>
      </c>
      <c r="BL351" s="17" t="s">
        <v>234</v>
      </c>
      <c r="BM351" s="229" t="s">
        <v>234</v>
      </c>
    </row>
    <row r="352" s="2" customFormat="1" ht="16.5" customHeight="1">
      <c r="A352" s="38"/>
      <c r="B352" s="39"/>
      <c r="C352" s="218" t="s">
        <v>352</v>
      </c>
      <c r="D352" s="218" t="s">
        <v>161</v>
      </c>
      <c r="E352" s="219" t="s">
        <v>986</v>
      </c>
      <c r="F352" s="220" t="s">
        <v>1600</v>
      </c>
      <c r="G352" s="221" t="s">
        <v>250</v>
      </c>
      <c r="H352" s="222">
        <v>62</v>
      </c>
      <c r="I352" s="223"/>
      <c r="J352" s="224">
        <f>ROUND(I352*H352,2)</f>
        <v>0</v>
      </c>
      <c r="K352" s="220" t="s">
        <v>1</v>
      </c>
      <c r="L352" s="44"/>
      <c r="M352" s="225" t="s">
        <v>1</v>
      </c>
      <c r="N352" s="226" t="s">
        <v>41</v>
      </c>
      <c r="O352" s="91"/>
      <c r="P352" s="227">
        <f>O352*H352</f>
        <v>0</v>
      </c>
      <c r="Q352" s="227">
        <v>0</v>
      </c>
      <c r="R352" s="227">
        <f>Q352*H352</f>
        <v>0</v>
      </c>
      <c r="S352" s="227">
        <v>0</v>
      </c>
      <c r="T352" s="228">
        <f>S352*H352</f>
        <v>0</v>
      </c>
      <c r="U352" s="38"/>
      <c r="V352" s="38"/>
      <c r="W352" s="38"/>
      <c r="X352" s="38"/>
      <c r="Y352" s="38"/>
      <c r="Z352" s="38"/>
      <c r="AA352" s="38"/>
      <c r="AB352" s="38"/>
      <c r="AC352" s="38"/>
      <c r="AD352" s="38"/>
      <c r="AE352" s="38"/>
      <c r="AR352" s="229" t="s">
        <v>234</v>
      </c>
      <c r="AT352" s="229" t="s">
        <v>161</v>
      </c>
      <c r="AU352" s="229" t="s">
        <v>86</v>
      </c>
      <c r="AY352" s="17" t="s">
        <v>159</v>
      </c>
      <c r="BE352" s="230">
        <f>IF(N352="základní",J352,0)</f>
        <v>0</v>
      </c>
      <c r="BF352" s="230">
        <f>IF(N352="snížená",J352,0)</f>
        <v>0</v>
      </c>
      <c r="BG352" s="230">
        <f>IF(N352="zákl. přenesená",J352,0)</f>
        <v>0</v>
      </c>
      <c r="BH352" s="230">
        <f>IF(N352="sníž. přenesená",J352,0)</f>
        <v>0</v>
      </c>
      <c r="BI352" s="230">
        <f>IF(N352="nulová",J352,0)</f>
        <v>0</v>
      </c>
      <c r="BJ352" s="17" t="s">
        <v>84</v>
      </c>
      <c r="BK352" s="230">
        <f>ROUND(I352*H352,2)</f>
        <v>0</v>
      </c>
      <c r="BL352" s="17" t="s">
        <v>234</v>
      </c>
      <c r="BM352" s="229" t="s">
        <v>243</v>
      </c>
    </row>
    <row r="353" s="2" customFormat="1" ht="16.5" customHeight="1">
      <c r="A353" s="38"/>
      <c r="B353" s="39"/>
      <c r="C353" s="218" t="s">
        <v>356</v>
      </c>
      <c r="D353" s="218" t="s">
        <v>161</v>
      </c>
      <c r="E353" s="219" t="s">
        <v>988</v>
      </c>
      <c r="F353" s="220" t="s">
        <v>1641</v>
      </c>
      <c r="G353" s="221" t="s">
        <v>250</v>
      </c>
      <c r="H353" s="222">
        <v>62</v>
      </c>
      <c r="I353" s="223"/>
      <c r="J353" s="224">
        <f>ROUND(I353*H353,2)</f>
        <v>0</v>
      </c>
      <c r="K353" s="220" t="s">
        <v>1</v>
      </c>
      <c r="L353" s="44"/>
      <c r="M353" s="225" t="s">
        <v>1</v>
      </c>
      <c r="N353" s="226" t="s">
        <v>41</v>
      </c>
      <c r="O353" s="91"/>
      <c r="P353" s="227">
        <f>O353*H353</f>
        <v>0</v>
      </c>
      <c r="Q353" s="227">
        <v>0</v>
      </c>
      <c r="R353" s="227">
        <f>Q353*H353</f>
        <v>0</v>
      </c>
      <c r="S353" s="227">
        <v>0</v>
      </c>
      <c r="T353" s="228">
        <f>S353*H353</f>
        <v>0</v>
      </c>
      <c r="U353" s="38"/>
      <c r="V353" s="38"/>
      <c r="W353" s="38"/>
      <c r="X353" s="38"/>
      <c r="Y353" s="38"/>
      <c r="Z353" s="38"/>
      <c r="AA353" s="38"/>
      <c r="AB353" s="38"/>
      <c r="AC353" s="38"/>
      <c r="AD353" s="38"/>
      <c r="AE353" s="38"/>
      <c r="AR353" s="229" t="s">
        <v>234</v>
      </c>
      <c r="AT353" s="229" t="s">
        <v>161</v>
      </c>
      <c r="AU353" s="229" t="s">
        <v>86</v>
      </c>
      <c r="AY353" s="17" t="s">
        <v>159</v>
      </c>
      <c r="BE353" s="230">
        <f>IF(N353="základní",J353,0)</f>
        <v>0</v>
      </c>
      <c r="BF353" s="230">
        <f>IF(N353="snížená",J353,0)</f>
        <v>0</v>
      </c>
      <c r="BG353" s="230">
        <f>IF(N353="zákl. přenesená",J353,0)</f>
        <v>0</v>
      </c>
      <c r="BH353" s="230">
        <f>IF(N353="sníž. přenesená",J353,0)</f>
        <v>0</v>
      </c>
      <c r="BI353" s="230">
        <f>IF(N353="nulová",J353,0)</f>
        <v>0</v>
      </c>
      <c r="BJ353" s="17" t="s">
        <v>84</v>
      </c>
      <c r="BK353" s="230">
        <f>ROUND(I353*H353,2)</f>
        <v>0</v>
      </c>
      <c r="BL353" s="17" t="s">
        <v>234</v>
      </c>
      <c r="BM353" s="229" t="s">
        <v>252</v>
      </c>
    </row>
    <row r="354" s="2" customFormat="1" ht="16.5" customHeight="1">
      <c r="A354" s="38"/>
      <c r="B354" s="39"/>
      <c r="C354" s="218" t="s">
        <v>364</v>
      </c>
      <c r="D354" s="218" t="s">
        <v>161</v>
      </c>
      <c r="E354" s="219" t="s">
        <v>990</v>
      </c>
      <c r="F354" s="220" t="s">
        <v>1642</v>
      </c>
      <c r="G354" s="221" t="s">
        <v>558</v>
      </c>
      <c r="H354" s="222">
        <v>1</v>
      </c>
      <c r="I354" s="223"/>
      <c r="J354" s="224">
        <f>ROUND(I354*H354,2)</f>
        <v>0</v>
      </c>
      <c r="K354" s="220" t="s">
        <v>1</v>
      </c>
      <c r="L354" s="44"/>
      <c r="M354" s="225" t="s">
        <v>1</v>
      </c>
      <c r="N354" s="226" t="s">
        <v>41</v>
      </c>
      <c r="O354" s="91"/>
      <c r="P354" s="227">
        <f>O354*H354</f>
        <v>0</v>
      </c>
      <c r="Q354" s="227">
        <v>0</v>
      </c>
      <c r="R354" s="227">
        <f>Q354*H354</f>
        <v>0</v>
      </c>
      <c r="S354" s="227">
        <v>0</v>
      </c>
      <c r="T354" s="228">
        <f>S354*H354</f>
        <v>0</v>
      </c>
      <c r="U354" s="38"/>
      <c r="V354" s="38"/>
      <c r="W354" s="38"/>
      <c r="X354" s="38"/>
      <c r="Y354" s="38"/>
      <c r="Z354" s="38"/>
      <c r="AA354" s="38"/>
      <c r="AB354" s="38"/>
      <c r="AC354" s="38"/>
      <c r="AD354" s="38"/>
      <c r="AE354" s="38"/>
      <c r="AR354" s="229" t="s">
        <v>234</v>
      </c>
      <c r="AT354" s="229" t="s">
        <v>161</v>
      </c>
      <c r="AU354" s="229" t="s">
        <v>86</v>
      </c>
      <c r="AY354" s="17" t="s">
        <v>159</v>
      </c>
      <c r="BE354" s="230">
        <f>IF(N354="základní",J354,0)</f>
        <v>0</v>
      </c>
      <c r="BF354" s="230">
        <f>IF(N354="snížená",J354,0)</f>
        <v>0</v>
      </c>
      <c r="BG354" s="230">
        <f>IF(N354="zákl. přenesená",J354,0)</f>
        <v>0</v>
      </c>
      <c r="BH354" s="230">
        <f>IF(N354="sníž. přenesená",J354,0)</f>
        <v>0</v>
      </c>
      <c r="BI354" s="230">
        <f>IF(N354="nulová",J354,0)</f>
        <v>0</v>
      </c>
      <c r="BJ354" s="17" t="s">
        <v>84</v>
      </c>
      <c r="BK354" s="230">
        <f>ROUND(I354*H354,2)</f>
        <v>0</v>
      </c>
      <c r="BL354" s="17" t="s">
        <v>234</v>
      </c>
      <c r="BM354" s="229" t="s">
        <v>1643</v>
      </c>
    </row>
    <row r="355" s="2" customFormat="1">
      <c r="A355" s="38"/>
      <c r="B355" s="39"/>
      <c r="C355" s="40"/>
      <c r="D355" s="233" t="s">
        <v>219</v>
      </c>
      <c r="E355" s="40"/>
      <c r="F355" s="254" t="s">
        <v>1566</v>
      </c>
      <c r="G355" s="40"/>
      <c r="H355" s="40"/>
      <c r="I355" s="255"/>
      <c r="J355" s="40"/>
      <c r="K355" s="40"/>
      <c r="L355" s="44"/>
      <c r="M355" s="256"/>
      <c r="N355" s="257"/>
      <c r="O355" s="91"/>
      <c r="P355" s="91"/>
      <c r="Q355" s="91"/>
      <c r="R355" s="91"/>
      <c r="S355" s="91"/>
      <c r="T355" s="92"/>
      <c r="U355" s="38"/>
      <c r="V355" s="38"/>
      <c r="W355" s="38"/>
      <c r="X355" s="38"/>
      <c r="Y355" s="38"/>
      <c r="Z355" s="38"/>
      <c r="AA355" s="38"/>
      <c r="AB355" s="38"/>
      <c r="AC355" s="38"/>
      <c r="AD355" s="38"/>
      <c r="AE355" s="38"/>
      <c r="AT355" s="17" t="s">
        <v>219</v>
      </c>
      <c r="AU355" s="17" t="s">
        <v>86</v>
      </c>
    </row>
    <row r="356" s="12" customFormat="1" ht="22.8" customHeight="1">
      <c r="A356" s="12"/>
      <c r="B356" s="202"/>
      <c r="C356" s="203"/>
      <c r="D356" s="204" t="s">
        <v>75</v>
      </c>
      <c r="E356" s="216" t="s">
        <v>978</v>
      </c>
      <c r="F356" s="216" t="s">
        <v>1644</v>
      </c>
      <c r="G356" s="203"/>
      <c r="H356" s="203"/>
      <c r="I356" s="206"/>
      <c r="J356" s="217">
        <f>BK356</f>
        <v>0</v>
      </c>
      <c r="K356" s="203"/>
      <c r="L356" s="208"/>
      <c r="M356" s="209"/>
      <c r="N356" s="210"/>
      <c r="O356" s="210"/>
      <c r="P356" s="211">
        <f>SUM(P357:P363)</f>
        <v>0</v>
      </c>
      <c r="Q356" s="210"/>
      <c r="R356" s="211">
        <f>SUM(R357:R363)</f>
        <v>0</v>
      </c>
      <c r="S356" s="210"/>
      <c r="T356" s="212">
        <f>SUM(T357:T363)</f>
        <v>0</v>
      </c>
      <c r="U356" s="12"/>
      <c r="V356" s="12"/>
      <c r="W356" s="12"/>
      <c r="X356" s="12"/>
      <c r="Y356" s="12"/>
      <c r="Z356" s="12"/>
      <c r="AA356" s="12"/>
      <c r="AB356" s="12"/>
      <c r="AC356" s="12"/>
      <c r="AD356" s="12"/>
      <c r="AE356" s="12"/>
      <c r="AR356" s="213" t="s">
        <v>84</v>
      </c>
      <c r="AT356" s="214" t="s">
        <v>75</v>
      </c>
      <c r="AU356" s="214" t="s">
        <v>84</v>
      </c>
      <c r="AY356" s="213" t="s">
        <v>159</v>
      </c>
      <c r="BK356" s="215">
        <f>SUM(BK357:BK363)</f>
        <v>0</v>
      </c>
    </row>
    <row r="357" s="2" customFormat="1" ht="16.5" customHeight="1">
      <c r="A357" s="38"/>
      <c r="B357" s="39"/>
      <c r="C357" s="218" t="s">
        <v>368</v>
      </c>
      <c r="D357" s="218" t="s">
        <v>161</v>
      </c>
      <c r="E357" s="219" t="s">
        <v>993</v>
      </c>
      <c r="F357" s="220" t="s">
        <v>1645</v>
      </c>
      <c r="G357" s="221" t="s">
        <v>891</v>
      </c>
      <c r="H357" s="222">
        <v>8</v>
      </c>
      <c r="I357" s="223"/>
      <c r="J357" s="224">
        <f>ROUND(I357*H357,2)</f>
        <v>0</v>
      </c>
      <c r="K357" s="220" t="s">
        <v>1</v>
      </c>
      <c r="L357" s="44"/>
      <c r="M357" s="225" t="s">
        <v>1</v>
      </c>
      <c r="N357" s="226" t="s">
        <v>41</v>
      </c>
      <c r="O357" s="91"/>
      <c r="P357" s="227">
        <f>O357*H357</f>
        <v>0</v>
      </c>
      <c r="Q357" s="227">
        <v>0</v>
      </c>
      <c r="R357" s="227">
        <f>Q357*H357</f>
        <v>0</v>
      </c>
      <c r="S357" s="227">
        <v>0</v>
      </c>
      <c r="T357" s="228">
        <f>S357*H357</f>
        <v>0</v>
      </c>
      <c r="U357" s="38"/>
      <c r="V357" s="38"/>
      <c r="W357" s="38"/>
      <c r="X357" s="38"/>
      <c r="Y357" s="38"/>
      <c r="Z357" s="38"/>
      <c r="AA357" s="38"/>
      <c r="AB357" s="38"/>
      <c r="AC357" s="38"/>
      <c r="AD357" s="38"/>
      <c r="AE357" s="38"/>
      <c r="AR357" s="229" t="s">
        <v>234</v>
      </c>
      <c r="AT357" s="229" t="s">
        <v>161</v>
      </c>
      <c r="AU357" s="229" t="s">
        <v>86</v>
      </c>
      <c r="AY357" s="17" t="s">
        <v>159</v>
      </c>
      <c r="BE357" s="230">
        <f>IF(N357="základní",J357,0)</f>
        <v>0</v>
      </c>
      <c r="BF357" s="230">
        <f>IF(N357="snížená",J357,0)</f>
        <v>0</v>
      </c>
      <c r="BG357" s="230">
        <f>IF(N357="zákl. přenesená",J357,0)</f>
        <v>0</v>
      </c>
      <c r="BH357" s="230">
        <f>IF(N357="sníž. přenesená",J357,0)</f>
        <v>0</v>
      </c>
      <c r="BI357" s="230">
        <f>IF(N357="nulová",J357,0)</f>
        <v>0</v>
      </c>
      <c r="BJ357" s="17" t="s">
        <v>84</v>
      </c>
      <c r="BK357" s="230">
        <f>ROUND(I357*H357,2)</f>
        <v>0</v>
      </c>
      <c r="BL357" s="17" t="s">
        <v>234</v>
      </c>
      <c r="BM357" s="229" t="s">
        <v>1646</v>
      </c>
    </row>
    <row r="358" s="2" customFormat="1">
      <c r="A358" s="38"/>
      <c r="B358" s="39"/>
      <c r="C358" s="40"/>
      <c r="D358" s="233" t="s">
        <v>219</v>
      </c>
      <c r="E358" s="40"/>
      <c r="F358" s="254" t="s">
        <v>1647</v>
      </c>
      <c r="G358" s="40"/>
      <c r="H358" s="40"/>
      <c r="I358" s="255"/>
      <c r="J358" s="40"/>
      <c r="K358" s="40"/>
      <c r="L358" s="44"/>
      <c r="M358" s="256"/>
      <c r="N358" s="257"/>
      <c r="O358" s="91"/>
      <c r="P358" s="91"/>
      <c r="Q358" s="91"/>
      <c r="R358" s="91"/>
      <c r="S358" s="91"/>
      <c r="T358" s="92"/>
      <c r="U358" s="38"/>
      <c r="V358" s="38"/>
      <c r="W358" s="38"/>
      <c r="X358" s="38"/>
      <c r="Y358" s="38"/>
      <c r="Z358" s="38"/>
      <c r="AA358" s="38"/>
      <c r="AB358" s="38"/>
      <c r="AC358" s="38"/>
      <c r="AD358" s="38"/>
      <c r="AE358" s="38"/>
      <c r="AT358" s="17" t="s">
        <v>219</v>
      </c>
      <c r="AU358" s="17" t="s">
        <v>86</v>
      </c>
    </row>
    <row r="359" s="2" customFormat="1" ht="16.5" customHeight="1">
      <c r="A359" s="38"/>
      <c r="B359" s="39"/>
      <c r="C359" s="218" t="s">
        <v>372</v>
      </c>
      <c r="D359" s="218" t="s">
        <v>161</v>
      </c>
      <c r="E359" s="219" t="s">
        <v>996</v>
      </c>
      <c r="F359" s="220" t="s">
        <v>1648</v>
      </c>
      <c r="G359" s="221" t="s">
        <v>891</v>
      </c>
      <c r="H359" s="222">
        <v>1</v>
      </c>
      <c r="I359" s="223"/>
      <c r="J359" s="224">
        <f>ROUND(I359*H359,2)</f>
        <v>0</v>
      </c>
      <c r="K359" s="220" t="s">
        <v>1</v>
      </c>
      <c r="L359" s="44"/>
      <c r="M359" s="225" t="s">
        <v>1</v>
      </c>
      <c r="N359" s="226" t="s">
        <v>41</v>
      </c>
      <c r="O359" s="91"/>
      <c r="P359" s="227">
        <f>O359*H359</f>
        <v>0</v>
      </c>
      <c r="Q359" s="227">
        <v>0</v>
      </c>
      <c r="R359" s="227">
        <f>Q359*H359</f>
        <v>0</v>
      </c>
      <c r="S359" s="227">
        <v>0</v>
      </c>
      <c r="T359" s="228">
        <f>S359*H359</f>
        <v>0</v>
      </c>
      <c r="U359" s="38"/>
      <c r="V359" s="38"/>
      <c r="W359" s="38"/>
      <c r="X359" s="38"/>
      <c r="Y359" s="38"/>
      <c r="Z359" s="38"/>
      <c r="AA359" s="38"/>
      <c r="AB359" s="38"/>
      <c r="AC359" s="38"/>
      <c r="AD359" s="38"/>
      <c r="AE359" s="38"/>
      <c r="AR359" s="229" t="s">
        <v>234</v>
      </c>
      <c r="AT359" s="229" t="s">
        <v>161</v>
      </c>
      <c r="AU359" s="229" t="s">
        <v>86</v>
      </c>
      <c r="AY359" s="17" t="s">
        <v>159</v>
      </c>
      <c r="BE359" s="230">
        <f>IF(N359="základní",J359,0)</f>
        <v>0</v>
      </c>
      <c r="BF359" s="230">
        <f>IF(N359="snížená",J359,0)</f>
        <v>0</v>
      </c>
      <c r="BG359" s="230">
        <f>IF(N359="zákl. přenesená",J359,0)</f>
        <v>0</v>
      </c>
      <c r="BH359" s="230">
        <f>IF(N359="sníž. přenesená",J359,0)</f>
        <v>0</v>
      </c>
      <c r="BI359" s="230">
        <f>IF(N359="nulová",J359,0)</f>
        <v>0</v>
      </c>
      <c r="BJ359" s="17" t="s">
        <v>84</v>
      </c>
      <c r="BK359" s="230">
        <f>ROUND(I359*H359,2)</f>
        <v>0</v>
      </c>
      <c r="BL359" s="17" t="s">
        <v>234</v>
      </c>
      <c r="BM359" s="229" t="s">
        <v>1649</v>
      </c>
    </row>
    <row r="360" s="2" customFormat="1">
      <c r="A360" s="38"/>
      <c r="B360" s="39"/>
      <c r="C360" s="40"/>
      <c r="D360" s="233" t="s">
        <v>219</v>
      </c>
      <c r="E360" s="40"/>
      <c r="F360" s="254" t="s">
        <v>1647</v>
      </c>
      <c r="G360" s="40"/>
      <c r="H360" s="40"/>
      <c r="I360" s="255"/>
      <c r="J360" s="40"/>
      <c r="K360" s="40"/>
      <c r="L360" s="44"/>
      <c r="M360" s="256"/>
      <c r="N360" s="257"/>
      <c r="O360" s="91"/>
      <c r="P360" s="91"/>
      <c r="Q360" s="91"/>
      <c r="R360" s="91"/>
      <c r="S360" s="91"/>
      <c r="T360" s="92"/>
      <c r="U360" s="38"/>
      <c r="V360" s="38"/>
      <c r="W360" s="38"/>
      <c r="X360" s="38"/>
      <c r="Y360" s="38"/>
      <c r="Z360" s="38"/>
      <c r="AA360" s="38"/>
      <c r="AB360" s="38"/>
      <c r="AC360" s="38"/>
      <c r="AD360" s="38"/>
      <c r="AE360" s="38"/>
      <c r="AT360" s="17" t="s">
        <v>219</v>
      </c>
      <c r="AU360" s="17" t="s">
        <v>86</v>
      </c>
    </row>
    <row r="361" s="2" customFormat="1" ht="21.75" customHeight="1">
      <c r="A361" s="38"/>
      <c r="B361" s="39"/>
      <c r="C361" s="218" t="s">
        <v>376</v>
      </c>
      <c r="D361" s="218" t="s">
        <v>161</v>
      </c>
      <c r="E361" s="219" t="s">
        <v>998</v>
      </c>
      <c r="F361" s="220" t="s">
        <v>1650</v>
      </c>
      <c r="G361" s="221" t="s">
        <v>891</v>
      </c>
      <c r="H361" s="222">
        <v>10</v>
      </c>
      <c r="I361" s="223"/>
      <c r="J361" s="224">
        <f>ROUND(I361*H361,2)</f>
        <v>0</v>
      </c>
      <c r="K361" s="220" t="s">
        <v>1</v>
      </c>
      <c r="L361" s="44"/>
      <c r="M361" s="225" t="s">
        <v>1</v>
      </c>
      <c r="N361" s="226" t="s">
        <v>41</v>
      </c>
      <c r="O361" s="91"/>
      <c r="P361" s="227">
        <f>O361*H361</f>
        <v>0</v>
      </c>
      <c r="Q361" s="227">
        <v>0</v>
      </c>
      <c r="R361" s="227">
        <f>Q361*H361</f>
        <v>0</v>
      </c>
      <c r="S361" s="227">
        <v>0</v>
      </c>
      <c r="T361" s="228">
        <f>S361*H361</f>
        <v>0</v>
      </c>
      <c r="U361" s="38"/>
      <c r="V361" s="38"/>
      <c r="W361" s="38"/>
      <c r="X361" s="38"/>
      <c r="Y361" s="38"/>
      <c r="Z361" s="38"/>
      <c r="AA361" s="38"/>
      <c r="AB361" s="38"/>
      <c r="AC361" s="38"/>
      <c r="AD361" s="38"/>
      <c r="AE361" s="38"/>
      <c r="AR361" s="229" t="s">
        <v>234</v>
      </c>
      <c r="AT361" s="229" t="s">
        <v>161</v>
      </c>
      <c r="AU361" s="229" t="s">
        <v>86</v>
      </c>
      <c r="AY361" s="17" t="s">
        <v>159</v>
      </c>
      <c r="BE361" s="230">
        <f>IF(N361="základní",J361,0)</f>
        <v>0</v>
      </c>
      <c r="BF361" s="230">
        <f>IF(N361="snížená",J361,0)</f>
        <v>0</v>
      </c>
      <c r="BG361" s="230">
        <f>IF(N361="zákl. přenesená",J361,0)</f>
        <v>0</v>
      </c>
      <c r="BH361" s="230">
        <f>IF(N361="sníž. přenesená",J361,0)</f>
        <v>0</v>
      </c>
      <c r="BI361" s="230">
        <f>IF(N361="nulová",J361,0)</f>
        <v>0</v>
      </c>
      <c r="BJ361" s="17" t="s">
        <v>84</v>
      </c>
      <c r="BK361" s="230">
        <f>ROUND(I361*H361,2)</f>
        <v>0</v>
      </c>
      <c r="BL361" s="17" t="s">
        <v>234</v>
      </c>
      <c r="BM361" s="229" t="s">
        <v>380</v>
      </c>
    </row>
    <row r="362" s="2" customFormat="1" ht="21.75" customHeight="1">
      <c r="A362" s="38"/>
      <c r="B362" s="39"/>
      <c r="C362" s="218" t="s">
        <v>380</v>
      </c>
      <c r="D362" s="218" t="s">
        <v>161</v>
      </c>
      <c r="E362" s="219" t="s">
        <v>1001</v>
      </c>
      <c r="F362" s="220" t="s">
        <v>1651</v>
      </c>
      <c r="G362" s="221" t="s">
        <v>891</v>
      </c>
      <c r="H362" s="222">
        <v>3</v>
      </c>
      <c r="I362" s="223"/>
      <c r="J362" s="224">
        <f>ROUND(I362*H362,2)</f>
        <v>0</v>
      </c>
      <c r="K362" s="220" t="s">
        <v>1</v>
      </c>
      <c r="L362" s="44"/>
      <c r="M362" s="225" t="s">
        <v>1</v>
      </c>
      <c r="N362" s="226" t="s">
        <v>41</v>
      </c>
      <c r="O362" s="91"/>
      <c r="P362" s="227">
        <f>O362*H362</f>
        <v>0</v>
      </c>
      <c r="Q362" s="227">
        <v>0</v>
      </c>
      <c r="R362" s="227">
        <f>Q362*H362</f>
        <v>0</v>
      </c>
      <c r="S362" s="227">
        <v>0</v>
      </c>
      <c r="T362" s="228">
        <f>S362*H362</f>
        <v>0</v>
      </c>
      <c r="U362" s="38"/>
      <c r="V362" s="38"/>
      <c r="W362" s="38"/>
      <c r="X362" s="38"/>
      <c r="Y362" s="38"/>
      <c r="Z362" s="38"/>
      <c r="AA362" s="38"/>
      <c r="AB362" s="38"/>
      <c r="AC362" s="38"/>
      <c r="AD362" s="38"/>
      <c r="AE362" s="38"/>
      <c r="AR362" s="229" t="s">
        <v>234</v>
      </c>
      <c r="AT362" s="229" t="s">
        <v>161</v>
      </c>
      <c r="AU362" s="229" t="s">
        <v>86</v>
      </c>
      <c r="AY362" s="17" t="s">
        <v>159</v>
      </c>
      <c r="BE362" s="230">
        <f>IF(N362="základní",J362,0)</f>
        <v>0</v>
      </c>
      <c r="BF362" s="230">
        <f>IF(N362="snížená",J362,0)</f>
        <v>0</v>
      </c>
      <c r="BG362" s="230">
        <f>IF(N362="zákl. přenesená",J362,0)</f>
        <v>0</v>
      </c>
      <c r="BH362" s="230">
        <f>IF(N362="sníž. přenesená",J362,0)</f>
        <v>0</v>
      </c>
      <c r="BI362" s="230">
        <f>IF(N362="nulová",J362,0)</f>
        <v>0</v>
      </c>
      <c r="BJ362" s="17" t="s">
        <v>84</v>
      </c>
      <c r="BK362" s="230">
        <f>ROUND(I362*H362,2)</f>
        <v>0</v>
      </c>
      <c r="BL362" s="17" t="s">
        <v>234</v>
      </c>
      <c r="BM362" s="229" t="s">
        <v>394</v>
      </c>
    </row>
    <row r="363" s="2" customFormat="1" ht="16.5" customHeight="1">
      <c r="A363" s="38"/>
      <c r="B363" s="39"/>
      <c r="C363" s="218" t="s">
        <v>386</v>
      </c>
      <c r="D363" s="218" t="s">
        <v>161</v>
      </c>
      <c r="E363" s="219" t="s">
        <v>1004</v>
      </c>
      <c r="F363" s="220" t="s">
        <v>1652</v>
      </c>
      <c r="G363" s="221" t="s">
        <v>558</v>
      </c>
      <c r="H363" s="222">
        <v>1</v>
      </c>
      <c r="I363" s="223"/>
      <c r="J363" s="224">
        <f>ROUND(I363*H363,2)</f>
        <v>0</v>
      </c>
      <c r="K363" s="220" t="s">
        <v>1</v>
      </c>
      <c r="L363" s="44"/>
      <c r="M363" s="225" t="s">
        <v>1</v>
      </c>
      <c r="N363" s="226" t="s">
        <v>41</v>
      </c>
      <c r="O363" s="91"/>
      <c r="P363" s="227">
        <f>O363*H363</f>
        <v>0</v>
      </c>
      <c r="Q363" s="227">
        <v>0</v>
      </c>
      <c r="R363" s="227">
        <f>Q363*H363</f>
        <v>0</v>
      </c>
      <c r="S363" s="227">
        <v>0</v>
      </c>
      <c r="T363" s="228">
        <f>S363*H363</f>
        <v>0</v>
      </c>
      <c r="U363" s="38"/>
      <c r="V363" s="38"/>
      <c r="W363" s="38"/>
      <c r="X363" s="38"/>
      <c r="Y363" s="38"/>
      <c r="Z363" s="38"/>
      <c r="AA363" s="38"/>
      <c r="AB363" s="38"/>
      <c r="AC363" s="38"/>
      <c r="AD363" s="38"/>
      <c r="AE363" s="38"/>
      <c r="AR363" s="229" t="s">
        <v>234</v>
      </c>
      <c r="AT363" s="229" t="s">
        <v>161</v>
      </c>
      <c r="AU363" s="229" t="s">
        <v>86</v>
      </c>
      <c r="AY363" s="17" t="s">
        <v>159</v>
      </c>
      <c r="BE363" s="230">
        <f>IF(N363="základní",J363,0)</f>
        <v>0</v>
      </c>
      <c r="BF363" s="230">
        <f>IF(N363="snížená",J363,0)</f>
        <v>0</v>
      </c>
      <c r="BG363" s="230">
        <f>IF(N363="zákl. přenesená",J363,0)</f>
        <v>0</v>
      </c>
      <c r="BH363" s="230">
        <f>IF(N363="sníž. přenesená",J363,0)</f>
        <v>0</v>
      </c>
      <c r="BI363" s="230">
        <f>IF(N363="nulová",J363,0)</f>
        <v>0</v>
      </c>
      <c r="BJ363" s="17" t="s">
        <v>84</v>
      </c>
      <c r="BK363" s="230">
        <f>ROUND(I363*H363,2)</f>
        <v>0</v>
      </c>
      <c r="BL363" s="17" t="s">
        <v>234</v>
      </c>
      <c r="BM363" s="229" t="s">
        <v>1653</v>
      </c>
    </row>
    <row r="364" s="12" customFormat="1" ht="22.8" customHeight="1">
      <c r="A364" s="12"/>
      <c r="B364" s="202"/>
      <c r="C364" s="203"/>
      <c r="D364" s="204" t="s">
        <v>75</v>
      </c>
      <c r="E364" s="216" t="s">
        <v>1013</v>
      </c>
      <c r="F364" s="216" t="s">
        <v>1654</v>
      </c>
      <c r="G364" s="203"/>
      <c r="H364" s="203"/>
      <c r="I364" s="206"/>
      <c r="J364" s="217">
        <f>BK364</f>
        <v>0</v>
      </c>
      <c r="K364" s="203"/>
      <c r="L364" s="208"/>
      <c r="M364" s="209"/>
      <c r="N364" s="210"/>
      <c r="O364" s="210"/>
      <c r="P364" s="211">
        <f>SUM(P365:P366)</f>
        <v>0</v>
      </c>
      <c r="Q364" s="210"/>
      <c r="R364" s="211">
        <f>SUM(R365:R366)</f>
        <v>0</v>
      </c>
      <c r="S364" s="210"/>
      <c r="T364" s="212">
        <f>SUM(T365:T366)</f>
        <v>0</v>
      </c>
      <c r="U364" s="12"/>
      <c r="V364" s="12"/>
      <c r="W364" s="12"/>
      <c r="X364" s="12"/>
      <c r="Y364" s="12"/>
      <c r="Z364" s="12"/>
      <c r="AA364" s="12"/>
      <c r="AB364" s="12"/>
      <c r="AC364" s="12"/>
      <c r="AD364" s="12"/>
      <c r="AE364" s="12"/>
      <c r="AR364" s="213" t="s">
        <v>86</v>
      </c>
      <c r="AT364" s="214" t="s">
        <v>75</v>
      </c>
      <c r="AU364" s="214" t="s">
        <v>84</v>
      </c>
      <c r="AY364" s="213" t="s">
        <v>159</v>
      </c>
      <c r="BK364" s="215">
        <f>SUM(BK365:BK366)</f>
        <v>0</v>
      </c>
    </row>
    <row r="365" s="2" customFormat="1" ht="24.15" customHeight="1">
      <c r="A365" s="38"/>
      <c r="B365" s="39"/>
      <c r="C365" s="218" t="s">
        <v>394</v>
      </c>
      <c r="D365" s="218" t="s">
        <v>161</v>
      </c>
      <c r="E365" s="219" t="s">
        <v>1007</v>
      </c>
      <c r="F365" s="220" t="s">
        <v>1196</v>
      </c>
      <c r="G365" s="221" t="s">
        <v>891</v>
      </c>
      <c r="H365" s="222">
        <v>7</v>
      </c>
      <c r="I365" s="223"/>
      <c r="J365" s="224">
        <f>ROUND(I365*H365,2)</f>
        <v>0</v>
      </c>
      <c r="K365" s="220" t="s">
        <v>1</v>
      </c>
      <c r="L365" s="44"/>
      <c r="M365" s="225" t="s">
        <v>1</v>
      </c>
      <c r="N365" s="226" t="s">
        <v>41</v>
      </c>
      <c r="O365" s="91"/>
      <c r="P365" s="227">
        <f>O365*H365</f>
        <v>0</v>
      </c>
      <c r="Q365" s="227">
        <v>0</v>
      </c>
      <c r="R365" s="227">
        <f>Q365*H365</f>
        <v>0</v>
      </c>
      <c r="S365" s="227">
        <v>0</v>
      </c>
      <c r="T365" s="228">
        <f>S365*H365</f>
        <v>0</v>
      </c>
      <c r="U365" s="38"/>
      <c r="V365" s="38"/>
      <c r="W365" s="38"/>
      <c r="X365" s="38"/>
      <c r="Y365" s="38"/>
      <c r="Z365" s="38"/>
      <c r="AA365" s="38"/>
      <c r="AB365" s="38"/>
      <c r="AC365" s="38"/>
      <c r="AD365" s="38"/>
      <c r="AE365" s="38"/>
      <c r="AR365" s="229" t="s">
        <v>234</v>
      </c>
      <c r="AT365" s="229" t="s">
        <v>161</v>
      </c>
      <c r="AU365" s="229" t="s">
        <v>86</v>
      </c>
      <c r="AY365" s="17" t="s">
        <v>159</v>
      </c>
      <c r="BE365" s="230">
        <f>IF(N365="základní",J365,0)</f>
        <v>0</v>
      </c>
      <c r="BF365" s="230">
        <f>IF(N365="snížená",J365,0)</f>
        <v>0</v>
      </c>
      <c r="BG365" s="230">
        <f>IF(N365="zákl. přenesená",J365,0)</f>
        <v>0</v>
      </c>
      <c r="BH365" s="230">
        <f>IF(N365="sníž. přenesená",J365,0)</f>
        <v>0</v>
      </c>
      <c r="BI365" s="230">
        <f>IF(N365="nulová",J365,0)</f>
        <v>0</v>
      </c>
      <c r="BJ365" s="17" t="s">
        <v>84</v>
      </c>
      <c r="BK365" s="230">
        <f>ROUND(I365*H365,2)</f>
        <v>0</v>
      </c>
      <c r="BL365" s="17" t="s">
        <v>234</v>
      </c>
      <c r="BM365" s="229" t="s">
        <v>1655</v>
      </c>
    </row>
    <row r="366" s="2" customFormat="1" ht="16.5" customHeight="1">
      <c r="A366" s="38"/>
      <c r="B366" s="39"/>
      <c r="C366" s="218" t="s">
        <v>398</v>
      </c>
      <c r="D366" s="218" t="s">
        <v>161</v>
      </c>
      <c r="E366" s="219" t="s">
        <v>1010</v>
      </c>
      <c r="F366" s="220" t="s">
        <v>1656</v>
      </c>
      <c r="G366" s="221" t="s">
        <v>558</v>
      </c>
      <c r="H366" s="222">
        <v>1</v>
      </c>
      <c r="I366" s="223"/>
      <c r="J366" s="224">
        <f>ROUND(I366*H366,2)</f>
        <v>0</v>
      </c>
      <c r="K366" s="220" t="s">
        <v>1</v>
      </c>
      <c r="L366" s="44"/>
      <c r="M366" s="225" t="s">
        <v>1</v>
      </c>
      <c r="N366" s="226" t="s">
        <v>41</v>
      </c>
      <c r="O366" s="91"/>
      <c r="P366" s="227">
        <f>O366*H366</f>
        <v>0</v>
      </c>
      <c r="Q366" s="227">
        <v>0</v>
      </c>
      <c r="R366" s="227">
        <f>Q366*H366</f>
        <v>0</v>
      </c>
      <c r="S366" s="227">
        <v>0</v>
      </c>
      <c r="T366" s="228">
        <f>S366*H366</f>
        <v>0</v>
      </c>
      <c r="U366" s="38"/>
      <c r="V366" s="38"/>
      <c r="W366" s="38"/>
      <c r="X366" s="38"/>
      <c r="Y366" s="38"/>
      <c r="Z366" s="38"/>
      <c r="AA366" s="38"/>
      <c r="AB366" s="38"/>
      <c r="AC366" s="38"/>
      <c r="AD366" s="38"/>
      <c r="AE366" s="38"/>
      <c r="AR366" s="229" t="s">
        <v>234</v>
      </c>
      <c r="AT366" s="229" t="s">
        <v>161</v>
      </c>
      <c r="AU366" s="229" t="s">
        <v>86</v>
      </c>
      <c r="AY366" s="17" t="s">
        <v>159</v>
      </c>
      <c r="BE366" s="230">
        <f>IF(N366="základní",J366,0)</f>
        <v>0</v>
      </c>
      <c r="BF366" s="230">
        <f>IF(N366="snížená",J366,0)</f>
        <v>0</v>
      </c>
      <c r="BG366" s="230">
        <f>IF(N366="zákl. přenesená",J366,0)</f>
        <v>0</v>
      </c>
      <c r="BH366" s="230">
        <f>IF(N366="sníž. přenesená",J366,0)</f>
        <v>0</v>
      </c>
      <c r="BI366" s="230">
        <f>IF(N366="nulová",J366,0)</f>
        <v>0</v>
      </c>
      <c r="BJ366" s="17" t="s">
        <v>84</v>
      </c>
      <c r="BK366" s="230">
        <f>ROUND(I366*H366,2)</f>
        <v>0</v>
      </c>
      <c r="BL366" s="17" t="s">
        <v>234</v>
      </c>
      <c r="BM366" s="229" t="s">
        <v>1657</v>
      </c>
    </row>
    <row r="367" s="12" customFormat="1" ht="22.8" customHeight="1">
      <c r="A367" s="12"/>
      <c r="B367" s="202"/>
      <c r="C367" s="203"/>
      <c r="D367" s="204" t="s">
        <v>75</v>
      </c>
      <c r="E367" s="216" t="s">
        <v>1261</v>
      </c>
      <c r="F367" s="216" t="s">
        <v>1658</v>
      </c>
      <c r="G367" s="203"/>
      <c r="H367" s="203"/>
      <c r="I367" s="206"/>
      <c r="J367" s="217">
        <f>BK367</f>
        <v>0</v>
      </c>
      <c r="K367" s="203"/>
      <c r="L367" s="208"/>
      <c r="M367" s="209"/>
      <c r="N367" s="210"/>
      <c r="O367" s="210"/>
      <c r="P367" s="211">
        <f>SUM(P368:P371)</f>
        <v>0</v>
      </c>
      <c r="Q367" s="210"/>
      <c r="R367" s="211">
        <f>SUM(R368:R371)</f>
        <v>0</v>
      </c>
      <c r="S367" s="210"/>
      <c r="T367" s="212">
        <f>SUM(T368:T371)</f>
        <v>0</v>
      </c>
      <c r="U367" s="12"/>
      <c r="V367" s="12"/>
      <c r="W367" s="12"/>
      <c r="X367" s="12"/>
      <c r="Y367" s="12"/>
      <c r="Z367" s="12"/>
      <c r="AA367" s="12"/>
      <c r="AB367" s="12"/>
      <c r="AC367" s="12"/>
      <c r="AD367" s="12"/>
      <c r="AE367" s="12"/>
      <c r="AR367" s="213" t="s">
        <v>84</v>
      </c>
      <c r="AT367" s="214" t="s">
        <v>75</v>
      </c>
      <c r="AU367" s="214" t="s">
        <v>84</v>
      </c>
      <c r="AY367" s="213" t="s">
        <v>159</v>
      </c>
      <c r="BK367" s="215">
        <f>SUM(BK368:BK371)</f>
        <v>0</v>
      </c>
    </row>
    <row r="368" s="2" customFormat="1" ht="16.5" customHeight="1">
      <c r="A368" s="38"/>
      <c r="B368" s="39"/>
      <c r="C368" s="218" t="s">
        <v>404</v>
      </c>
      <c r="D368" s="218" t="s">
        <v>161</v>
      </c>
      <c r="E368" s="219" t="s">
        <v>1210</v>
      </c>
      <c r="F368" s="220" t="s">
        <v>1659</v>
      </c>
      <c r="G368" s="221" t="s">
        <v>250</v>
      </c>
      <c r="H368" s="222">
        <v>98</v>
      </c>
      <c r="I368" s="223"/>
      <c r="J368" s="224">
        <f>ROUND(I368*H368,2)</f>
        <v>0</v>
      </c>
      <c r="K368" s="220" t="s">
        <v>1</v>
      </c>
      <c r="L368" s="44"/>
      <c r="M368" s="225" t="s">
        <v>1</v>
      </c>
      <c r="N368" s="226" t="s">
        <v>41</v>
      </c>
      <c r="O368" s="91"/>
      <c r="P368" s="227">
        <f>O368*H368</f>
        <v>0</v>
      </c>
      <c r="Q368" s="227">
        <v>0</v>
      </c>
      <c r="R368" s="227">
        <f>Q368*H368</f>
        <v>0</v>
      </c>
      <c r="S368" s="227">
        <v>0</v>
      </c>
      <c r="T368" s="228">
        <f>S368*H368</f>
        <v>0</v>
      </c>
      <c r="U368" s="38"/>
      <c r="V368" s="38"/>
      <c r="W368" s="38"/>
      <c r="X368" s="38"/>
      <c r="Y368" s="38"/>
      <c r="Z368" s="38"/>
      <c r="AA368" s="38"/>
      <c r="AB368" s="38"/>
      <c r="AC368" s="38"/>
      <c r="AD368" s="38"/>
      <c r="AE368" s="38"/>
      <c r="AR368" s="229" t="s">
        <v>166</v>
      </c>
      <c r="AT368" s="229" t="s">
        <v>161</v>
      </c>
      <c r="AU368" s="229" t="s">
        <v>86</v>
      </c>
      <c r="AY368" s="17" t="s">
        <v>159</v>
      </c>
      <c r="BE368" s="230">
        <f>IF(N368="základní",J368,0)</f>
        <v>0</v>
      </c>
      <c r="BF368" s="230">
        <f>IF(N368="snížená",J368,0)</f>
        <v>0</v>
      </c>
      <c r="BG368" s="230">
        <f>IF(N368="zákl. přenesená",J368,0)</f>
        <v>0</v>
      </c>
      <c r="BH368" s="230">
        <f>IF(N368="sníž. přenesená",J368,0)</f>
        <v>0</v>
      </c>
      <c r="BI368" s="230">
        <f>IF(N368="nulová",J368,0)</f>
        <v>0</v>
      </c>
      <c r="BJ368" s="17" t="s">
        <v>84</v>
      </c>
      <c r="BK368" s="230">
        <f>ROUND(I368*H368,2)</f>
        <v>0</v>
      </c>
      <c r="BL368" s="17" t="s">
        <v>166</v>
      </c>
      <c r="BM368" s="229" t="s">
        <v>1660</v>
      </c>
    </row>
    <row r="369" s="2" customFormat="1">
      <c r="A369" s="38"/>
      <c r="B369" s="39"/>
      <c r="C369" s="40"/>
      <c r="D369" s="233" t="s">
        <v>219</v>
      </c>
      <c r="E369" s="40"/>
      <c r="F369" s="254" t="s">
        <v>1661</v>
      </c>
      <c r="G369" s="40"/>
      <c r="H369" s="40"/>
      <c r="I369" s="255"/>
      <c r="J369" s="40"/>
      <c r="K369" s="40"/>
      <c r="L369" s="44"/>
      <c r="M369" s="256"/>
      <c r="N369" s="257"/>
      <c r="O369" s="91"/>
      <c r="P369" s="91"/>
      <c r="Q369" s="91"/>
      <c r="R369" s="91"/>
      <c r="S369" s="91"/>
      <c r="T369" s="92"/>
      <c r="U369" s="38"/>
      <c r="V369" s="38"/>
      <c r="W369" s="38"/>
      <c r="X369" s="38"/>
      <c r="Y369" s="38"/>
      <c r="Z369" s="38"/>
      <c r="AA369" s="38"/>
      <c r="AB369" s="38"/>
      <c r="AC369" s="38"/>
      <c r="AD369" s="38"/>
      <c r="AE369" s="38"/>
      <c r="AT369" s="17" t="s">
        <v>219</v>
      </c>
      <c r="AU369" s="17" t="s">
        <v>86</v>
      </c>
    </row>
    <row r="370" s="2" customFormat="1" ht="16.5" customHeight="1">
      <c r="A370" s="38"/>
      <c r="B370" s="39"/>
      <c r="C370" s="218" t="s">
        <v>408</v>
      </c>
      <c r="D370" s="218" t="s">
        <v>161</v>
      </c>
      <c r="E370" s="219" t="s">
        <v>1213</v>
      </c>
      <c r="F370" s="220" t="s">
        <v>1662</v>
      </c>
      <c r="G370" s="221" t="s">
        <v>250</v>
      </c>
      <c r="H370" s="222">
        <v>190</v>
      </c>
      <c r="I370" s="223"/>
      <c r="J370" s="224">
        <f>ROUND(I370*H370,2)</f>
        <v>0</v>
      </c>
      <c r="K370" s="220" t="s">
        <v>1</v>
      </c>
      <c r="L370" s="44"/>
      <c r="M370" s="225" t="s">
        <v>1</v>
      </c>
      <c r="N370" s="226" t="s">
        <v>41</v>
      </c>
      <c r="O370" s="91"/>
      <c r="P370" s="227">
        <f>O370*H370</f>
        <v>0</v>
      </c>
      <c r="Q370" s="227">
        <v>0</v>
      </c>
      <c r="R370" s="227">
        <f>Q370*H370</f>
        <v>0</v>
      </c>
      <c r="S370" s="227">
        <v>0</v>
      </c>
      <c r="T370" s="228">
        <f>S370*H370</f>
        <v>0</v>
      </c>
      <c r="U370" s="38"/>
      <c r="V370" s="38"/>
      <c r="W370" s="38"/>
      <c r="X370" s="38"/>
      <c r="Y370" s="38"/>
      <c r="Z370" s="38"/>
      <c r="AA370" s="38"/>
      <c r="AB370" s="38"/>
      <c r="AC370" s="38"/>
      <c r="AD370" s="38"/>
      <c r="AE370" s="38"/>
      <c r="AR370" s="229" t="s">
        <v>166</v>
      </c>
      <c r="AT370" s="229" t="s">
        <v>161</v>
      </c>
      <c r="AU370" s="229" t="s">
        <v>86</v>
      </c>
      <c r="AY370" s="17" t="s">
        <v>159</v>
      </c>
      <c r="BE370" s="230">
        <f>IF(N370="základní",J370,0)</f>
        <v>0</v>
      </c>
      <c r="BF370" s="230">
        <f>IF(N370="snížená",J370,0)</f>
        <v>0</v>
      </c>
      <c r="BG370" s="230">
        <f>IF(N370="zákl. přenesená",J370,0)</f>
        <v>0</v>
      </c>
      <c r="BH370" s="230">
        <f>IF(N370="sníž. přenesená",J370,0)</f>
        <v>0</v>
      </c>
      <c r="BI370" s="230">
        <f>IF(N370="nulová",J370,0)</f>
        <v>0</v>
      </c>
      <c r="BJ370" s="17" t="s">
        <v>84</v>
      </c>
      <c r="BK370" s="230">
        <f>ROUND(I370*H370,2)</f>
        <v>0</v>
      </c>
      <c r="BL370" s="17" t="s">
        <v>166</v>
      </c>
      <c r="BM370" s="229" t="s">
        <v>1663</v>
      </c>
    </row>
    <row r="371" s="2" customFormat="1">
      <c r="A371" s="38"/>
      <c r="B371" s="39"/>
      <c r="C371" s="40"/>
      <c r="D371" s="233" t="s">
        <v>219</v>
      </c>
      <c r="E371" s="40"/>
      <c r="F371" s="254" t="s">
        <v>1664</v>
      </c>
      <c r="G371" s="40"/>
      <c r="H371" s="40"/>
      <c r="I371" s="255"/>
      <c r="J371" s="40"/>
      <c r="K371" s="40"/>
      <c r="L371" s="44"/>
      <c r="M371" s="256"/>
      <c r="N371" s="257"/>
      <c r="O371" s="91"/>
      <c r="P371" s="91"/>
      <c r="Q371" s="91"/>
      <c r="R371" s="91"/>
      <c r="S371" s="91"/>
      <c r="T371" s="92"/>
      <c r="U371" s="38"/>
      <c r="V371" s="38"/>
      <c r="W371" s="38"/>
      <c r="X371" s="38"/>
      <c r="Y371" s="38"/>
      <c r="Z371" s="38"/>
      <c r="AA371" s="38"/>
      <c r="AB371" s="38"/>
      <c r="AC371" s="38"/>
      <c r="AD371" s="38"/>
      <c r="AE371" s="38"/>
      <c r="AT371" s="17" t="s">
        <v>219</v>
      </c>
      <c r="AU371" s="17" t="s">
        <v>86</v>
      </c>
    </row>
    <row r="372" s="12" customFormat="1" ht="22.8" customHeight="1">
      <c r="A372" s="12"/>
      <c r="B372" s="202"/>
      <c r="C372" s="203"/>
      <c r="D372" s="204" t="s">
        <v>75</v>
      </c>
      <c r="E372" s="216" t="s">
        <v>866</v>
      </c>
      <c r="F372" s="216" t="s">
        <v>1134</v>
      </c>
      <c r="G372" s="203"/>
      <c r="H372" s="203"/>
      <c r="I372" s="206"/>
      <c r="J372" s="217">
        <f>BK372</f>
        <v>0</v>
      </c>
      <c r="K372" s="203"/>
      <c r="L372" s="208"/>
      <c r="M372" s="209"/>
      <c r="N372" s="210"/>
      <c r="O372" s="210"/>
      <c r="P372" s="211">
        <f>P373</f>
        <v>0</v>
      </c>
      <c r="Q372" s="210"/>
      <c r="R372" s="211">
        <f>R373</f>
        <v>0</v>
      </c>
      <c r="S372" s="210"/>
      <c r="T372" s="212">
        <f>T373</f>
        <v>0</v>
      </c>
      <c r="U372" s="12"/>
      <c r="V372" s="12"/>
      <c r="W372" s="12"/>
      <c r="X372" s="12"/>
      <c r="Y372" s="12"/>
      <c r="Z372" s="12"/>
      <c r="AA372" s="12"/>
      <c r="AB372" s="12"/>
      <c r="AC372" s="12"/>
      <c r="AD372" s="12"/>
      <c r="AE372" s="12"/>
      <c r="AR372" s="213" t="s">
        <v>84</v>
      </c>
      <c r="AT372" s="214" t="s">
        <v>75</v>
      </c>
      <c r="AU372" s="214" t="s">
        <v>84</v>
      </c>
      <c r="AY372" s="213" t="s">
        <v>159</v>
      </c>
      <c r="BK372" s="215">
        <f>BK373</f>
        <v>0</v>
      </c>
    </row>
    <row r="373" s="2" customFormat="1" ht="21.75" customHeight="1">
      <c r="A373" s="38"/>
      <c r="B373" s="39"/>
      <c r="C373" s="218" t="s">
        <v>413</v>
      </c>
      <c r="D373" s="218" t="s">
        <v>161</v>
      </c>
      <c r="E373" s="219" t="s">
        <v>1216</v>
      </c>
      <c r="F373" s="220" t="s">
        <v>1665</v>
      </c>
      <c r="G373" s="221" t="s">
        <v>841</v>
      </c>
      <c r="H373" s="222">
        <v>8</v>
      </c>
      <c r="I373" s="223"/>
      <c r="J373" s="224">
        <f>ROUND(I373*H373,2)</f>
        <v>0</v>
      </c>
      <c r="K373" s="220" t="s">
        <v>1</v>
      </c>
      <c r="L373" s="44"/>
      <c r="M373" s="278" t="s">
        <v>1</v>
      </c>
      <c r="N373" s="279" t="s">
        <v>41</v>
      </c>
      <c r="O373" s="280"/>
      <c r="P373" s="281">
        <f>O373*H373</f>
        <v>0</v>
      </c>
      <c r="Q373" s="281">
        <v>0</v>
      </c>
      <c r="R373" s="281">
        <f>Q373*H373</f>
        <v>0</v>
      </c>
      <c r="S373" s="281">
        <v>0</v>
      </c>
      <c r="T373" s="282">
        <f>S373*H373</f>
        <v>0</v>
      </c>
      <c r="U373" s="38"/>
      <c r="V373" s="38"/>
      <c r="W373" s="38"/>
      <c r="X373" s="38"/>
      <c r="Y373" s="38"/>
      <c r="Z373" s="38"/>
      <c r="AA373" s="38"/>
      <c r="AB373" s="38"/>
      <c r="AC373" s="38"/>
      <c r="AD373" s="38"/>
      <c r="AE373" s="38"/>
      <c r="AR373" s="229" t="s">
        <v>234</v>
      </c>
      <c r="AT373" s="229" t="s">
        <v>161</v>
      </c>
      <c r="AU373" s="229" t="s">
        <v>86</v>
      </c>
      <c r="AY373" s="17" t="s">
        <v>159</v>
      </c>
      <c r="BE373" s="230">
        <f>IF(N373="základní",J373,0)</f>
        <v>0</v>
      </c>
      <c r="BF373" s="230">
        <f>IF(N373="snížená",J373,0)</f>
        <v>0</v>
      </c>
      <c r="BG373" s="230">
        <f>IF(N373="zákl. přenesená",J373,0)</f>
        <v>0</v>
      </c>
      <c r="BH373" s="230">
        <f>IF(N373="sníž. přenesená",J373,0)</f>
        <v>0</v>
      </c>
      <c r="BI373" s="230">
        <f>IF(N373="nulová",J373,0)</f>
        <v>0</v>
      </c>
      <c r="BJ373" s="17" t="s">
        <v>84</v>
      </c>
      <c r="BK373" s="230">
        <f>ROUND(I373*H373,2)</f>
        <v>0</v>
      </c>
      <c r="BL373" s="17" t="s">
        <v>234</v>
      </c>
      <c r="BM373" s="229" t="s">
        <v>1666</v>
      </c>
    </row>
    <row r="374" s="2" customFormat="1" ht="6.96" customHeight="1">
      <c r="A374" s="38"/>
      <c r="B374" s="66"/>
      <c r="C374" s="67"/>
      <c r="D374" s="67"/>
      <c r="E374" s="67"/>
      <c r="F374" s="67"/>
      <c r="G374" s="67"/>
      <c r="H374" s="67"/>
      <c r="I374" s="67"/>
      <c r="J374" s="67"/>
      <c r="K374" s="67"/>
      <c r="L374" s="44"/>
      <c r="M374" s="38"/>
      <c r="O374" s="38"/>
      <c r="P374" s="38"/>
      <c r="Q374" s="38"/>
      <c r="R374" s="38"/>
      <c r="S374" s="38"/>
      <c r="T374" s="38"/>
      <c r="U374" s="38"/>
      <c r="V374" s="38"/>
      <c r="W374" s="38"/>
      <c r="X374" s="38"/>
      <c r="Y374" s="38"/>
      <c r="Z374" s="38"/>
      <c r="AA374" s="38"/>
      <c r="AB374" s="38"/>
      <c r="AC374" s="38"/>
      <c r="AD374" s="38"/>
      <c r="AE374" s="38"/>
    </row>
  </sheetData>
  <sheetProtection sheet="1" autoFilter="0" formatColumns="0" formatRows="0" objects="1" scenarios="1" spinCount="100000" saltValue="QIzgYFPw96ptkXM/CDkBTBzYNrto0nRoBV9Hyl23joXm+9cdgYuznqwZPQTuCLBX6/1T5cEdP+hs5qiCZfJz9w==" hashValue="6j5T3xR5LRvzvx8U2BbjOyNw043qGDO8FEN8VGLykcsfR3Ko7uHTeWmsIUVx57SnxAVovZFo5EY/oFllZwRP+g==" algorithmName="SHA-512" password="CC35"/>
  <autoFilter ref="C125:K373"/>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107</v>
      </c>
    </row>
    <row r="3" s="1" customFormat="1" ht="6.96" customHeight="1">
      <c r="B3" s="136"/>
      <c r="C3" s="137"/>
      <c r="D3" s="137"/>
      <c r="E3" s="137"/>
      <c r="F3" s="137"/>
      <c r="G3" s="137"/>
      <c r="H3" s="137"/>
      <c r="I3" s="137"/>
      <c r="J3" s="137"/>
      <c r="K3" s="137"/>
      <c r="L3" s="20"/>
      <c r="AT3" s="17" t="s">
        <v>86</v>
      </c>
    </row>
    <row r="4" s="1" customFormat="1" ht="24.96" customHeight="1">
      <c r="B4" s="20"/>
      <c r="D4" s="138" t="s">
        <v>114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Stavební úpravy objektu KTV ČZU v Praze</v>
      </c>
      <c r="F7" s="140"/>
      <c r="G7" s="140"/>
      <c r="H7" s="140"/>
      <c r="L7" s="20"/>
    </row>
    <row r="8" s="2" customFormat="1" ht="12" customHeight="1">
      <c r="A8" s="38"/>
      <c r="B8" s="44"/>
      <c r="C8" s="38"/>
      <c r="D8" s="140" t="s">
        <v>115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1667</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7. 4. 2025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31</v>
      </c>
      <c r="F21" s="38"/>
      <c r="G21" s="38"/>
      <c r="H21" s="38"/>
      <c r="I21" s="140" t="s">
        <v>27</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33</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27</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47.25" customHeight="1">
      <c r="A27" s="145"/>
      <c r="B27" s="146"/>
      <c r="C27" s="145"/>
      <c r="D27" s="145"/>
      <c r="E27" s="147" t="s">
        <v>1531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ROUND(J122,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ROUND((SUM(BE122:BE154)),  2)</f>
        <v>0</v>
      </c>
      <c r="G33" s="38"/>
      <c r="H33" s="38"/>
      <c r="I33" s="155">
        <v>0.20999999999999999</v>
      </c>
      <c r="J33" s="154">
        <f>ROUND(((SUM(BE122:BE154))*I33),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ROUND((SUM(BF122:BF154)),  2)</f>
        <v>0</v>
      </c>
      <c r="G34" s="38"/>
      <c r="H34" s="38"/>
      <c r="I34" s="155">
        <v>0.12</v>
      </c>
      <c r="J34" s="154">
        <f>ROUND(((SUM(BF122:BF154))*I34),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ROUND((SUM(BG122:BG154)),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ROUND((SUM(BH122:BH154)),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ROUND((SUM(BI122:BI154)),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117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Stavební úpravy objektu KTV ČZU v Praze</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08 - ZTI - kanalizace</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Kamýcká 1275,165 00 Praha - Suchdol</v>
      </c>
      <c r="G89" s="40"/>
      <c r="H89" s="40"/>
      <c r="I89" s="32" t="s">
        <v>22</v>
      </c>
      <c r="J89" s="79" t="str">
        <f>IF(J12="","",J12)</f>
        <v>7. 4. 2025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40.05" customHeight="1">
      <c r="A91" s="38"/>
      <c r="B91" s="39"/>
      <c r="C91" s="32" t="s">
        <v>24</v>
      </c>
      <c r="D91" s="40"/>
      <c r="E91" s="40"/>
      <c r="F91" s="27" t="str">
        <f>E15</f>
        <v>ČZU v Praze, Kamýcká 129, 165 00 Praha - Suchdol</v>
      </c>
      <c r="G91" s="40"/>
      <c r="H91" s="40"/>
      <c r="I91" s="32" t="s">
        <v>30</v>
      </c>
      <c r="J91" s="36" t="str">
        <f>E21</f>
        <v xml:space="preserve">Ing. Radek Bláha K Horoměřicům 1117, 160 00 Praha </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33</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118</v>
      </c>
      <c r="D94" s="176"/>
      <c r="E94" s="176"/>
      <c r="F94" s="176"/>
      <c r="G94" s="176"/>
      <c r="H94" s="176"/>
      <c r="I94" s="176"/>
      <c r="J94" s="177" t="s">
        <v>119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120</v>
      </c>
      <c r="D96" s="40"/>
      <c r="E96" s="40"/>
      <c r="F96" s="40"/>
      <c r="G96" s="40"/>
      <c r="H96" s="40"/>
      <c r="I96" s="40"/>
      <c r="J96" s="110">
        <f>J122</f>
        <v>0</v>
      </c>
      <c r="K96" s="40"/>
      <c r="L96" s="63"/>
      <c r="S96" s="38"/>
      <c r="T96" s="38"/>
      <c r="U96" s="38"/>
      <c r="V96" s="38"/>
      <c r="W96" s="38"/>
      <c r="X96" s="38"/>
      <c r="Y96" s="38"/>
      <c r="Z96" s="38"/>
      <c r="AA96" s="38"/>
      <c r="AB96" s="38"/>
      <c r="AC96" s="38"/>
      <c r="AD96" s="38"/>
      <c r="AE96" s="38"/>
      <c r="AU96" s="17" t="s">
        <v>121</v>
      </c>
    </row>
    <row r="97" s="9" customFormat="1" ht="24.96" customHeight="1">
      <c r="A97" s="9"/>
      <c r="B97" s="179"/>
      <c r="C97" s="180"/>
      <c r="D97" s="181" t="s">
        <v>1668</v>
      </c>
      <c r="E97" s="182"/>
      <c r="F97" s="182"/>
      <c r="G97" s="182"/>
      <c r="H97" s="182"/>
      <c r="I97" s="182"/>
      <c r="J97" s="183">
        <f>J123</f>
        <v>0</v>
      </c>
      <c r="K97" s="180"/>
      <c r="L97" s="184"/>
      <c r="S97" s="9"/>
      <c r="T97" s="9"/>
      <c r="U97" s="9"/>
      <c r="V97" s="9"/>
      <c r="W97" s="9"/>
      <c r="X97" s="9"/>
      <c r="Y97" s="9"/>
      <c r="Z97" s="9"/>
      <c r="AA97" s="9"/>
      <c r="AB97" s="9"/>
      <c r="AC97" s="9"/>
      <c r="AD97" s="9"/>
      <c r="AE97" s="9"/>
    </row>
    <row r="98" s="10" customFormat="1" ht="19.92" customHeight="1">
      <c r="A98" s="10"/>
      <c r="B98" s="185"/>
      <c r="C98" s="186"/>
      <c r="D98" s="187" t="s">
        <v>1669</v>
      </c>
      <c r="E98" s="188"/>
      <c r="F98" s="188"/>
      <c r="G98" s="188"/>
      <c r="H98" s="188"/>
      <c r="I98" s="188"/>
      <c r="J98" s="189">
        <f>J124</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1670</v>
      </c>
      <c r="E99" s="188"/>
      <c r="F99" s="188"/>
      <c r="G99" s="188"/>
      <c r="H99" s="188"/>
      <c r="I99" s="188"/>
      <c r="J99" s="189">
        <f>J130</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1671</v>
      </c>
      <c r="E100" s="188"/>
      <c r="F100" s="188"/>
      <c r="G100" s="188"/>
      <c r="H100" s="188"/>
      <c r="I100" s="188"/>
      <c r="J100" s="189">
        <f>J142</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1540</v>
      </c>
      <c r="E101" s="188"/>
      <c r="F101" s="188"/>
      <c r="G101" s="188"/>
      <c r="H101" s="188"/>
      <c r="I101" s="188"/>
      <c r="J101" s="189">
        <f>J148</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1055</v>
      </c>
      <c r="E102" s="188"/>
      <c r="F102" s="188"/>
      <c r="G102" s="188"/>
      <c r="H102" s="188"/>
      <c r="I102" s="188"/>
      <c r="J102" s="189">
        <f>J153</f>
        <v>0</v>
      </c>
      <c r="K102" s="186"/>
      <c r="L102" s="190"/>
      <c r="S102" s="10"/>
      <c r="T102" s="10"/>
      <c r="U102" s="10"/>
      <c r="V102" s="10"/>
      <c r="W102" s="10"/>
      <c r="X102" s="10"/>
      <c r="Y102" s="10"/>
      <c r="Z102" s="10"/>
      <c r="AA102" s="10"/>
      <c r="AB102" s="10"/>
      <c r="AC102" s="10"/>
      <c r="AD102" s="10"/>
      <c r="AE102" s="10"/>
    </row>
    <row r="103" s="2" customFormat="1" ht="21.84" customHeight="1">
      <c r="A103" s="38"/>
      <c r="B103" s="39"/>
      <c r="C103" s="40"/>
      <c r="D103" s="40"/>
      <c r="E103" s="40"/>
      <c r="F103" s="40"/>
      <c r="G103" s="40"/>
      <c r="H103" s="40"/>
      <c r="I103" s="40"/>
      <c r="J103" s="40"/>
      <c r="K103" s="40"/>
      <c r="L103" s="63"/>
      <c r="S103" s="38"/>
      <c r="T103" s="38"/>
      <c r="U103" s="38"/>
      <c r="V103" s="38"/>
      <c r="W103" s="38"/>
      <c r="X103" s="38"/>
      <c r="Y103" s="38"/>
      <c r="Z103" s="38"/>
      <c r="AA103" s="38"/>
      <c r="AB103" s="38"/>
      <c r="AC103" s="38"/>
      <c r="AD103" s="38"/>
      <c r="AE103" s="38"/>
    </row>
    <row r="104" s="2" customFormat="1" ht="6.96" customHeight="1">
      <c r="A104" s="38"/>
      <c r="B104" s="66"/>
      <c r="C104" s="67"/>
      <c r="D104" s="67"/>
      <c r="E104" s="67"/>
      <c r="F104" s="67"/>
      <c r="G104" s="67"/>
      <c r="H104" s="67"/>
      <c r="I104" s="67"/>
      <c r="J104" s="67"/>
      <c r="K104" s="67"/>
      <c r="L104" s="63"/>
      <c r="S104" s="38"/>
      <c r="T104" s="38"/>
      <c r="U104" s="38"/>
      <c r="V104" s="38"/>
      <c r="W104" s="38"/>
      <c r="X104" s="38"/>
      <c r="Y104" s="38"/>
      <c r="Z104" s="38"/>
      <c r="AA104" s="38"/>
      <c r="AB104" s="38"/>
      <c r="AC104" s="38"/>
      <c r="AD104" s="38"/>
      <c r="AE104" s="38"/>
    </row>
    <row r="108" s="2" customFormat="1" ht="6.96" customHeight="1">
      <c r="A108" s="38"/>
      <c r="B108" s="68"/>
      <c r="C108" s="69"/>
      <c r="D108" s="69"/>
      <c r="E108" s="69"/>
      <c r="F108" s="69"/>
      <c r="G108" s="69"/>
      <c r="H108" s="69"/>
      <c r="I108" s="69"/>
      <c r="J108" s="69"/>
      <c r="K108" s="69"/>
      <c r="L108" s="63"/>
      <c r="S108" s="38"/>
      <c r="T108" s="38"/>
      <c r="U108" s="38"/>
      <c r="V108" s="38"/>
      <c r="W108" s="38"/>
      <c r="X108" s="38"/>
      <c r="Y108" s="38"/>
      <c r="Z108" s="38"/>
      <c r="AA108" s="38"/>
      <c r="AB108" s="38"/>
      <c r="AC108" s="38"/>
      <c r="AD108" s="38"/>
      <c r="AE108" s="38"/>
    </row>
    <row r="109" s="2" customFormat="1" ht="24.96" customHeight="1">
      <c r="A109" s="38"/>
      <c r="B109" s="39"/>
      <c r="C109" s="23" t="s">
        <v>144</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16</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6.5" customHeight="1">
      <c r="A112" s="38"/>
      <c r="B112" s="39"/>
      <c r="C112" s="40"/>
      <c r="D112" s="40"/>
      <c r="E112" s="174" t="str">
        <f>E7</f>
        <v>Stavební úpravy objektu KTV ČZU v Praze</v>
      </c>
      <c r="F112" s="32"/>
      <c r="G112" s="32"/>
      <c r="H112" s="32"/>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115</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E9</f>
        <v>08 - ZTI - kanalizace</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20</v>
      </c>
      <c r="D116" s="40"/>
      <c r="E116" s="40"/>
      <c r="F116" s="27" t="str">
        <f>F12</f>
        <v>Kamýcká 1275,165 00 Praha - Suchdol</v>
      </c>
      <c r="G116" s="40"/>
      <c r="H116" s="40"/>
      <c r="I116" s="32" t="s">
        <v>22</v>
      </c>
      <c r="J116" s="79" t="str">
        <f>IF(J12="","",J12)</f>
        <v>7. 4. 2025</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40.05" customHeight="1">
      <c r="A118" s="38"/>
      <c r="B118" s="39"/>
      <c r="C118" s="32" t="s">
        <v>24</v>
      </c>
      <c r="D118" s="40"/>
      <c r="E118" s="40"/>
      <c r="F118" s="27" t="str">
        <f>E15</f>
        <v>ČZU v Praze, Kamýcká 129, 165 00 Praha - Suchdol</v>
      </c>
      <c r="G118" s="40"/>
      <c r="H118" s="40"/>
      <c r="I118" s="32" t="s">
        <v>30</v>
      </c>
      <c r="J118" s="36" t="str">
        <f>E21</f>
        <v xml:space="preserve">Ing. Radek Bláha K Horoměřicům 1117, 160 00 Praha </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28</v>
      </c>
      <c r="D119" s="40"/>
      <c r="E119" s="40"/>
      <c r="F119" s="27" t="str">
        <f>IF(E18="","",E18)</f>
        <v>Vyplň údaj</v>
      </c>
      <c r="G119" s="40"/>
      <c r="H119" s="40"/>
      <c r="I119" s="32" t="s">
        <v>33</v>
      </c>
      <c r="J119" s="36" t="str">
        <f>E24</f>
        <v xml:space="preserve"> </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1"/>
      <c r="B121" s="192"/>
      <c r="C121" s="193" t="s">
        <v>145</v>
      </c>
      <c r="D121" s="194" t="s">
        <v>61</v>
      </c>
      <c r="E121" s="194" t="s">
        <v>57</v>
      </c>
      <c r="F121" s="194" t="s">
        <v>58</v>
      </c>
      <c r="G121" s="194" t="s">
        <v>146</v>
      </c>
      <c r="H121" s="194" t="s">
        <v>147</v>
      </c>
      <c r="I121" s="194" t="s">
        <v>148</v>
      </c>
      <c r="J121" s="194" t="s">
        <v>119</v>
      </c>
      <c r="K121" s="195" t="s">
        <v>149</v>
      </c>
      <c r="L121" s="196"/>
      <c r="M121" s="100" t="s">
        <v>1</v>
      </c>
      <c r="N121" s="101" t="s">
        <v>40</v>
      </c>
      <c r="O121" s="101" t="s">
        <v>150</v>
      </c>
      <c r="P121" s="101" t="s">
        <v>151</v>
      </c>
      <c r="Q121" s="101" t="s">
        <v>152</v>
      </c>
      <c r="R121" s="101" t="s">
        <v>153</v>
      </c>
      <c r="S121" s="101" t="s">
        <v>154</v>
      </c>
      <c r="T121" s="102" t="s">
        <v>155</v>
      </c>
      <c r="U121" s="191"/>
      <c r="V121" s="191"/>
      <c r="W121" s="191"/>
      <c r="X121" s="191"/>
      <c r="Y121" s="191"/>
      <c r="Z121" s="191"/>
      <c r="AA121" s="191"/>
      <c r="AB121" s="191"/>
      <c r="AC121" s="191"/>
      <c r="AD121" s="191"/>
      <c r="AE121" s="191"/>
    </row>
    <row r="122" s="2" customFormat="1" ht="22.8" customHeight="1">
      <c r="A122" s="38"/>
      <c r="B122" s="39"/>
      <c r="C122" s="107" t="s">
        <v>156</v>
      </c>
      <c r="D122" s="40"/>
      <c r="E122" s="40"/>
      <c r="F122" s="40"/>
      <c r="G122" s="40"/>
      <c r="H122" s="40"/>
      <c r="I122" s="40"/>
      <c r="J122" s="197">
        <f>BK122</f>
        <v>0</v>
      </c>
      <c r="K122" s="40"/>
      <c r="L122" s="44"/>
      <c r="M122" s="103"/>
      <c r="N122" s="198"/>
      <c r="O122" s="104"/>
      <c r="P122" s="199">
        <f>P123</f>
        <v>0</v>
      </c>
      <c r="Q122" s="104"/>
      <c r="R122" s="199">
        <f>R123</f>
        <v>0</v>
      </c>
      <c r="S122" s="104"/>
      <c r="T122" s="200">
        <f>T123</f>
        <v>0</v>
      </c>
      <c r="U122" s="38"/>
      <c r="V122" s="38"/>
      <c r="W122" s="38"/>
      <c r="X122" s="38"/>
      <c r="Y122" s="38"/>
      <c r="Z122" s="38"/>
      <c r="AA122" s="38"/>
      <c r="AB122" s="38"/>
      <c r="AC122" s="38"/>
      <c r="AD122" s="38"/>
      <c r="AE122" s="38"/>
      <c r="AT122" s="17" t="s">
        <v>75</v>
      </c>
      <c r="AU122" s="17" t="s">
        <v>121</v>
      </c>
      <c r="BK122" s="201">
        <f>BK123</f>
        <v>0</v>
      </c>
    </row>
    <row r="123" s="12" customFormat="1" ht="25.92" customHeight="1">
      <c r="A123" s="12"/>
      <c r="B123" s="202"/>
      <c r="C123" s="203"/>
      <c r="D123" s="204" t="s">
        <v>75</v>
      </c>
      <c r="E123" s="205" t="s">
        <v>390</v>
      </c>
      <c r="F123" s="205" t="s">
        <v>1672</v>
      </c>
      <c r="G123" s="203"/>
      <c r="H123" s="203"/>
      <c r="I123" s="206"/>
      <c r="J123" s="207">
        <f>BK123</f>
        <v>0</v>
      </c>
      <c r="K123" s="203"/>
      <c r="L123" s="208"/>
      <c r="M123" s="209"/>
      <c r="N123" s="210"/>
      <c r="O123" s="210"/>
      <c r="P123" s="211">
        <f>P124+P130+P142+P148+P153</f>
        <v>0</v>
      </c>
      <c r="Q123" s="210"/>
      <c r="R123" s="211">
        <f>R124+R130+R142+R148+R153</f>
        <v>0</v>
      </c>
      <c r="S123" s="210"/>
      <c r="T123" s="212">
        <f>T124+T130+T142+T148+T153</f>
        <v>0</v>
      </c>
      <c r="U123" s="12"/>
      <c r="V123" s="12"/>
      <c r="W123" s="12"/>
      <c r="X123" s="12"/>
      <c r="Y123" s="12"/>
      <c r="Z123" s="12"/>
      <c r="AA123" s="12"/>
      <c r="AB123" s="12"/>
      <c r="AC123" s="12"/>
      <c r="AD123" s="12"/>
      <c r="AE123" s="12"/>
      <c r="AR123" s="213" t="s">
        <v>86</v>
      </c>
      <c r="AT123" s="214" t="s">
        <v>75</v>
      </c>
      <c r="AU123" s="214" t="s">
        <v>76</v>
      </c>
      <c r="AY123" s="213" t="s">
        <v>159</v>
      </c>
      <c r="BK123" s="215">
        <f>BK124+BK130+BK142+BK148+BK153</f>
        <v>0</v>
      </c>
    </row>
    <row r="124" s="12" customFormat="1" ht="22.8" customHeight="1">
      <c r="A124" s="12"/>
      <c r="B124" s="202"/>
      <c r="C124" s="203"/>
      <c r="D124" s="204" t="s">
        <v>75</v>
      </c>
      <c r="E124" s="216" t="s">
        <v>929</v>
      </c>
      <c r="F124" s="216" t="s">
        <v>1673</v>
      </c>
      <c r="G124" s="203"/>
      <c r="H124" s="203"/>
      <c r="I124" s="206"/>
      <c r="J124" s="217">
        <f>BK124</f>
        <v>0</v>
      </c>
      <c r="K124" s="203"/>
      <c r="L124" s="208"/>
      <c r="M124" s="209"/>
      <c r="N124" s="210"/>
      <c r="O124" s="210"/>
      <c r="P124" s="211">
        <f>SUM(P125:P129)</f>
        <v>0</v>
      </c>
      <c r="Q124" s="210"/>
      <c r="R124" s="211">
        <f>SUM(R125:R129)</f>
        <v>0</v>
      </c>
      <c r="S124" s="210"/>
      <c r="T124" s="212">
        <f>SUM(T125:T129)</f>
        <v>0</v>
      </c>
      <c r="U124" s="12"/>
      <c r="V124" s="12"/>
      <c r="W124" s="12"/>
      <c r="X124" s="12"/>
      <c r="Y124" s="12"/>
      <c r="Z124" s="12"/>
      <c r="AA124" s="12"/>
      <c r="AB124" s="12"/>
      <c r="AC124" s="12"/>
      <c r="AD124" s="12"/>
      <c r="AE124" s="12"/>
      <c r="AR124" s="213" t="s">
        <v>84</v>
      </c>
      <c r="AT124" s="214" t="s">
        <v>75</v>
      </c>
      <c r="AU124" s="214" t="s">
        <v>84</v>
      </c>
      <c r="AY124" s="213" t="s">
        <v>159</v>
      </c>
      <c r="BK124" s="215">
        <f>SUM(BK125:BK129)</f>
        <v>0</v>
      </c>
    </row>
    <row r="125" s="2" customFormat="1" ht="16.5" customHeight="1">
      <c r="A125" s="38"/>
      <c r="B125" s="39"/>
      <c r="C125" s="218" t="s">
        <v>84</v>
      </c>
      <c r="D125" s="218" t="s">
        <v>161</v>
      </c>
      <c r="E125" s="219" t="s">
        <v>904</v>
      </c>
      <c r="F125" s="220" t="s">
        <v>1674</v>
      </c>
      <c r="G125" s="221" t="s">
        <v>250</v>
      </c>
      <c r="H125" s="222">
        <v>30</v>
      </c>
      <c r="I125" s="223"/>
      <c r="J125" s="224">
        <f>ROUND(I125*H125,2)</f>
        <v>0</v>
      </c>
      <c r="K125" s="220" t="s">
        <v>1</v>
      </c>
      <c r="L125" s="44"/>
      <c r="M125" s="225" t="s">
        <v>1</v>
      </c>
      <c r="N125" s="226" t="s">
        <v>41</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234</v>
      </c>
      <c r="AT125" s="229" t="s">
        <v>161</v>
      </c>
      <c r="AU125" s="229" t="s">
        <v>86</v>
      </c>
      <c r="AY125" s="17" t="s">
        <v>159</v>
      </c>
      <c r="BE125" s="230">
        <f>IF(N125="základní",J125,0)</f>
        <v>0</v>
      </c>
      <c r="BF125" s="230">
        <f>IF(N125="snížená",J125,0)</f>
        <v>0</v>
      </c>
      <c r="BG125" s="230">
        <f>IF(N125="zákl. přenesená",J125,0)</f>
        <v>0</v>
      </c>
      <c r="BH125" s="230">
        <f>IF(N125="sníž. přenesená",J125,0)</f>
        <v>0</v>
      </c>
      <c r="BI125" s="230">
        <f>IF(N125="nulová",J125,0)</f>
        <v>0</v>
      </c>
      <c r="BJ125" s="17" t="s">
        <v>84</v>
      </c>
      <c r="BK125" s="230">
        <f>ROUND(I125*H125,2)</f>
        <v>0</v>
      </c>
      <c r="BL125" s="17" t="s">
        <v>234</v>
      </c>
      <c r="BM125" s="229" t="s">
        <v>86</v>
      </c>
    </row>
    <row r="126" s="2" customFormat="1" ht="16.5" customHeight="1">
      <c r="A126" s="38"/>
      <c r="B126" s="39"/>
      <c r="C126" s="218" t="s">
        <v>86</v>
      </c>
      <c r="D126" s="218" t="s">
        <v>161</v>
      </c>
      <c r="E126" s="219" t="s">
        <v>906</v>
      </c>
      <c r="F126" s="220" t="s">
        <v>1675</v>
      </c>
      <c r="G126" s="221" t="s">
        <v>250</v>
      </c>
      <c r="H126" s="222">
        <v>50</v>
      </c>
      <c r="I126" s="223"/>
      <c r="J126" s="224">
        <f>ROUND(I126*H126,2)</f>
        <v>0</v>
      </c>
      <c r="K126" s="220" t="s">
        <v>1</v>
      </c>
      <c r="L126" s="44"/>
      <c r="M126" s="225" t="s">
        <v>1</v>
      </c>
      <c r="N126" s="226" t="s">
        <v>41</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234</v>
      </c>
      <c r="AT126" s="229" t="s">
        <v>161</v>
      </c>
      <c r="AU126" s="229" t="s">
        <v>86</v>
      </c>
      <c r="AY126" s="17" t="s">
        <v>159</v>
      </c>
      <c r="BE126" s="230">
        <f>IF(N126="základní",J126,0)</f>
        <v>0</v>
      </c>
      <c r="BF126" s="230">
        <f>IF(N126="snížená",J126,0)</f>
        <v>0</v>
      </c>
      <c r="BG126" s="230">
        <f>IF(N126="zákl. přenesená",J126,0)</f>
        <v>0</v>
      </c>
      <c r="BH126" s="230">
        <f>IF(N126="sníž. přenesená",J126,0)</f>
        <v>0</v>
      </c>
      <c r="BI126" s="230">
        <f>IF(N126="nulová",J126,0)</f>
        <v>0</v>
      </c>
      <c r="BJ126" s="17" t="s">
        <v>84</v>
      </c>
      <c r="BK126" s="230">
        <f>ROUND(I126*H126,2)</f>
        <v>0</v>
      </c>
      <c r="BL126" s="17" t="s">
        <v>234</v>
      </c>
      <c r="BM126" s="229" t="s">
        <v>166</v>
      </c>
    </row>
    <row r="127" s="2" customFormat="1" ht="16.5" customHeight="1">
      <c r="A127" s="38"/>
      <c r="B127" s="39"/>
      <c r="C127" s="218" t="s">
        <v>172</v>
      </c>
      <c r="D127" s="218" t="s">
        <v>161</v>
      </c>
      <c r="E127" s="219" t="s">
        <v>908</v>
      </c>
      <c r="F127" s="220" t="s">
        <v>1676</v>
      </c>
      <c r="G127" s="221" t="s">
        <v>250</v>
      </c>
      <c r="H127" s="222">
        <v>15</v>
      </c>
      <c r="I127" s="223"/>
      <c r="J127" s="224">
        <f>ROUND(I127*H127,2)</f>
        <v>0</v>
      </c>
      <c r="K127" s="220" t="s">
        <v>1</v>
      </c>
      <c r="L127" s="44"/>
      <c r="M127" s="225" t="s">
        <v>1</v>
      </c>
      <c r="N127" s="226" t="s">
        <v>41</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234</v>
      </c>
      <c r="AT127" s="229" t="s">
        <v>161</v>
      </c>
      <c r="AU127" s="229" t="s">
        <v>86</v>
      </c>
      <c r="AY127" s="17" t="s">
        <v>159</v>
      </c>
      <c r="BE127" s="230">
        <f>IF(N127="základní",J127,0)</f>
        <v>0</v>
      </c>
      <c r="BF127" s="230">
        <f>IF(N127="snížená",J127,0)</f>
        <v>0</v>
      </c>
      <c r="BG127" s="230">
        <f>IF(N127="zákl. přenesená",J127,0)</f>
        <v>0</v>
      </c>
      <c r="BH127" s="230">
        <f>IF(N127="sníž. přenesená",J127,0)</f>
        <v>0</v>
      </c>
      <c r="BI127" s="230">
        <f>IF(N127="nulová",J127,0)</f>
        <v>0</v>
      </c>
      <c r="BJ127" s="17" t="s">
        <v>84</v>
      </c>
      <c r="BK127" s="230">
        <f>ROUND(I127*H127,2)</f>
        <v>0</v>
      </c>
      <c r="BL127" s="17" t="s">
        <v>234</v>
      </c>
      <c r="BM127" s="229" t="s">
        <v>185</v>
      </c>
    </row>
    <row r="128" s="2" customFormat="1" ht="16.5" customHeight="1">
      <c r="A128" s="38"/>
      <c r="B128" s="39"/>
      <c r="C128" s="218" t="s">
        <v>166</v>
      </c>
      <c r="D128" s="218" t="s">
        <v>161</v>
      </c>
      <c r="E128" s="219" t="s">
        <v>911</v>
      </c>
      <c r="F128" s="220" t="s">
        <v>1677</v>
      </c>
      <c r="G128" s="221" t="s">
        <v>250</v>
      </c>
      <c r="H128" s="222">
        <v>50</v>
      </c>
      <c r="I128" s="223"/>
      <c r="J128" s="224">
        <f>ROUND(I128*H128,2)</f>
        <v>0</v>
      </c>
      <c r="K128" s="220" t="s">
        <v>1</v>
      </c>
      <c r="L128" s="44"/>
      <c r="M128" s="225" t="s">
        <v>1</v>
      </c>
      <c r="N128" s="226" t="s">
        <v>41</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234</v>
      </c>
      <c r="AT128" s="229" t="s">
        <v>161</v>
      </c>
      <c r="AU128" s="229" t="s">
        <v>86</v>
      </c>
      <c r="AY128" s="17" t="s">
        <v>159</v>
      </c>
      <c r="BE128" s="230">
        <f>IF(N128="základní",J128,0)</f>
        <v>0</v>
      </c>
      <c r="BF128" s="230">
        <f>IF(N128="snížená",J128,0)</f>
        <v>0</v>
      </c>
      <c r="BG128" s="230">
        <f>IF(N128="zákl. přenesená",J128,0)</f>
        <v>0</v>
      </c>
      <c r="BH128" s="230">
        <f>IF(N128="sníž. přenesená",J128,0)</f>
        <v>0</v>
      </c>
      <c r="BI128" s="230">
        <f>IF(N128="nulová",J128,0)</f>
        <v>0</v>
      </c>
      <c r="BJ128" s="17" t="s">
        <v>84</v>
      </c>
      <c r="BK128" s="230">
        <f>ROUND(I128*H128,2)</f>
        <v>0</v>
      </c>
      <c r="BL128" s="17" t="s">
        <v>234</v>
      </c>
      <c r="BM128" s="229" t="s">
        <v>193</v>
      </c>
    </row>
    <row r="129" s="2" customFormat="1" ht="16.5" customHeight="1">
      <c r="A129" s="38"/>
      <c r="B129" s="39"/>
      <c r="C129" s="218" t="s">
        <v>181</v>
      </c>
      <c r="D129" s="218" t="s">
        <v>161</v>
      </c>
      <c r="E129" s="219" t="s">
        <v>913</v>
      </c>
      <c r="F129" s="220" t="s">
        <v>1678</v>
      </c>
      <c r="G129" s="221" t="s">
        <v>250</v>
      </c>
      <c r="H129" s="222">
        <v>10</v>
      </c>
      <c r="I129" s="223"/>
      <c r="J129" s="224">
        <f>ROUND(I129*H129,2)</f>
        <v>0</v>
      </c>
      <c r="K129" s="220" t="s">
        <v>1</v>
      </c>
      <c r="L129" s="44"/>
      <c r="M129" s="225" t="s">
        <v>1</v>
      </c>
      <c r="N129" s="226" t="s">
        <v>41</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234</v>
      </c>
      <c r="AT129" s="229" t="s">
        <v>161</v>
      </c>
      <c r="AU129" s="229" t="s">
        <v>86</v>
      </c>
      <c r="AY129" s="17" t="s">
        <v>159</v>
      </c>
      <c r="BE129" s="230">
        <f>IF(N129="základní",J129,0)</f>
        <v>0</v>
      </c>
      <c r="BF129" s="230">
        <f>IF(N129="snížená",J129,0)</f>
        <v>0</v>
      </c>
      <c r="BG129" s="230">
        <f>IF(N129="zákl. přenesená",J129,0)</f>
        <v>0</v>
      </c>
      <c r="BH129" s="230">
        <f>IF(N129="sníž. přenesená",J129,0)</f>
        <v>0</v>
      </c>
      <c r="BI129" s="230">
        <f>IF(N129="nulová",J129,0)</f>
        <v>0</v>
      </c>
      <c r="BJ129" s="17" t="s">
        <v>84</v>
      </c>
      <c r="BK129" s="230">
        <f>ROUND(I129*H129,2)</f>
        <v>0</v>
      </c>
      <c r="BL129" s="17" t="s">
        <v>234</v>
      </c>
      <c r="BM129" s="229" t="s">
        <v>111</v>
      </c>
    </row>
    <row r="130" s="12" customFormat="1" ht="22.8" customHeight="1">
      <c r="A130" s="12"/>
      <c r="B130" s="202"/>
      <c r="C130" s="203"/>
      <c r="D130" s="204" t="s">
        <v>75</v>
      </c>
      <c r="E130" s="216" t="s">
        <v>949</v>
      </c>
      <c r="F130" s="216" t="s">
        <v>1679</v>
      </c>
      <c r="G130" s="203"/>
      <c r="H130" s="203"/>
      <c r="I130" s="206"/>
      <c r="J130" s="217">
        <f>BK130</f>
        <v>0</v>
      </c>
      <c r="K130" s="203"/>
      <c r="L130" s="208"/>
      <c r="M130" s="209"/>
      <c r="N130" s="210"/>
      <c r="O130" s="210"/>
      <c r="P130" s="211">
        <f>SUM(P131:P141)</f>
        <v>0</v>
      </c>
      <c r="Q130" s="210"/>
      <c r="R130" s="211">
        <f>SUM(R131:R141)</f>
        <v>0</v>
      </c>
      <c r="S130" s="210"/>
      <c r="T130" s="212">
        <f>SUM(T131:T141)</f>
        <v>0</v>
      </c>
      <c r="U130" s="12"/>
      <c r="V130" s="12"/>
      <c r="W130" s="12"/>
      <c r="X130" s="12"/>
      <c r="Y130" s="12"/>
      <c r="Z130" s="12"/>
      <c r="AA130" s="12"/>
      <c r="AB130" s="12"/>
      <c r="AC130" s="12"/>
      <c r="AD130" s="12"/>
      <c r="AE130" s="12"/>
      <c r="AR130" s="213" t="s">
        <v>84</v>
      </c>
      <c r="AT130" s="214" t="s">
        <v>75</v>
      </c>
      <c r="AU130" s="214" t="s">
        <v>84</v>
      </c>
      <c r="AY130" s="213" t="s">
        <v>159</v>
      </c>
      <c r="BK130" s="215">
        <f>SUM(BK131:BK141)</f>
        <v>0</v>
      </c>
    </row>
    <row r="131" s="2" customFormat="1" ht="16.5" customHeight="1">
      <c r="A131" s="38"/>
      <c r="B131" s="39"/>
      <c r="C131" s="218" t="s">
        <v>185</v>
      </c>
      <c r="D131" s="218" t="s">
        <v>161</v>
      </c>
      <c r="E131" s="219" t="s">
        <v>915</v>
      </c>
      <c r="F131" s="220" t="s">
        <v>1674</v>
      </c>
      <c r="G131" s="221" t="s">
        <v>250</v>
      </c>
      <c r="H131" s="222">
        <v>32</v>
      </c>
      <c r="I131" s="223"/>
      <c r="J131" s="224">
        <f>ROUND(I131*H131,2)</f>
        <v>0</v>
      </c>
      <c r="K131" s="220" t="s">
        <v>1</v>
      </c>
      <c r="L131" s="44"/>
      <c r="M131" s="225" t="s">
        <v>1</v>
      </c>
      <c r="N131" s="226" t="s">
        <v>41</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234</v>
      </c>
      <c r="AT131" s="229" t="s">
        <v>161</v>
      </c>
      <c r="AU131" s="229" t="s">
        <v>86</v>
      </c>
      <c r="AY131" s="17" t="s">
        <v>159</v>
      </c>
      <c r="BE131" s="230">
        <f>IF(N131="základní",J131,0)</f>
        <v>0</v>
      </c>
      <c r="BF131" s="230">
        <f>IF(N131="snížená",J131,0)</f>
        <v>0</v>
      </c>
      <c r="BG131" s="230">
        <f>IF(N131="zákl. přenesená",J131,0)</f>
        <v>0</v>
      </c>
      <c r="BH131" s="230">
        <f>IF(N131="sníž. přenesená",J131,0)</f>
        <v>0</v>
      </c>
      <c r="BI131" s="230">
        <f>IF(N131="nulová",J131,0)</f>
        <v>0</v>
      </c>
      <c r="BJ131" s="17" t="s">
        <v>84</v>
      </c>
      <c r="BK131" s="230">
        <f>ROUND(I131*H131,2)</f>
        <v>0</v>
      </c>
      <c r="BL131" s="17" t="s">
        <v>234</v>
      </c>
      <c r="BM131" s="229" t="s">
        <v>8</v>
      </c>
    </row>
    <row r="132" s="2" customFormat="1">
      <c r="A132" s="38"/>
      <c r="B132" s="39"/>
      <c r="C132" s="40"/>
      <c r="D132" s="233" t="s">
        <v>219</v>
      </c>
      <c r="E132" s="40"/>
      <c r="F132" s="254" t="s">
        <v>1680</v>
      </c>
      <c r="G132" s="40"/>
      <c r="H132" s="40"/>
      <c r="I132" s="255"/>
      <c r="J132" s="40"/>
      <c r="K132" s="40"/>
      <c r="L132" s="44"/>
      <c r="M132" s="256"/>
      <c r="N132" s="257"/>
      <c r="O132" s="91"/>
      <c r="P132" s="91"/>
      <c r="Q132" s="91"/>
      <c r="R132" s="91"/>
      <c r="S132" s="91"/>
      <c r="T132" s="92"/>
      <c r="U132" s="38"/>
      <c r="V132" s="38"/>
      <c r="W132" s="38"/>
      <c r="X132" s="38"/>
      <c r="Y132" s="38"/>
      <c r="Z132" s="38"/>
      <c r="AA132" s="38"/>
      <c r="AB132" s="38"/>
      <c r="AC132" s="38"/>
      <c r="AD132" s="38"/>
      <c r="AE132" s="38"/>
      <c r="AT132" s="17" t="s">
        <v>219</v>
      </c>
      <c r="AU132" s="17" t="s">
        <v>86</v>
      </c>
    </row>
    <row r="133" s="2" customFormat="1" ht="16.5" customHeight="1">
      <c r="A133" s="38"/>
      <c r="B133" s="39"/>
      <c r="C133" s="218" t="s">
        <v>189</v>
      </c>
      <c r="D133" s="218" t="s">
        <v>161</v>
      </c>
      <c r="E133" s="219" t="s">
        <v>917</v>
      </c>
      <c r="F133" s="220" t="s">
        <v>1681</v>
      </c>
      <c r="G133" s="221" t="s">
        <v>250</v>
      </c>
      <c r="H133" s="222">
        <v>32</v>
      </c>
      <c r="I133" s="223"/>
      <c r="J133" s="224">
        <f>ROUND(I133*H133,2)</f>
        <v>0</v>
      </c>
      <c r="K133" s="220" t="s">
        <v>1</v>
      </c>
      <c r="L133" s="44"/>
      <c r="M133" s="225" t="s">
        <v>1</v>
      </c>
      <c r="N133" s="226" t="s">
        <v>41</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234</v>
      </c>
      <c r="AT133" s="229" t="s">
        <v>161</v>
      </c>
      <c r="AU133" s="229" t="s">
        <v>86</v>
      </c>
      <c r="AY133" s="17" t="s">
        <v>159</v>
      </c>
      <c r="BE133" s="230">
        <f>IF(N133="základní",J133,0)</f>
        <v>0</v>
      </c>
      <c r="BF133" s="230">
        <f>IF(N133="snížená",J133,0)</f>
        <v>0</v>
      </c>
      <c r="BG133" s="230">
        <f>IF(N133="zákl. přenesená",J133,0)</f>
        <v>0</v>
      </c>
      <c r="BH133" s="230">
        <f>IF(N133="sníž. přenesená",J133,0)</f>
        <v>0</v>
      </c>
      <c r="BI133" s="230">
        <f>IF(N133="nulová",J133,0)</f>
        <v>0</v>
      </c>
      <c r="BJ133" s="17" t="s">
        <v>84</v>
      </c>
      <c r="BK133" s="230">
        <f>ROUND(I133*H133,2)</f>
        <v>0</v>
      </c>
      <c r="BL133" s="17" t="s">
        <v>234</v>
      </c>
      <c r="BM133" s="229" t="s">
        <v>225</v>
      </c>
    </row>
    <row r="134" s="2" customFormat="1" ht="16.5" customHeight="1">
      <c r="A134" s="38"/>
      <c r="B134" s="39"/>
      <c r="C134" s="218" t="s">
        <v>193</v>
      </c>
      <c r="D134" s="218" t="s">
        <v>161</v>
      </c>
      <c r="E134" s="219" t="s">
        <v>919</v>
      </c>
      <c r="F134" s="220" t="s">
        <v>1675</v>
      </c>
      <c r="G134" s="221" t="s">
        <v>250</v>
      </c>
      <c r="H134" s="222">
        <v>8</v>
      </c>
      <c r="I134" s="223"/>
      <c r="J134" s="224">
        <f>ROUND(I134*H134,2)</f>
        <v>0</v>
      </c>
      <c r="K134" s="220" t="s">
        <v>1</v>
      </c>
      <c r="L134" s="44"/>
      <c r="M134" s="225" t="s">
        <v>1</v>
      </c>
      <c r="N134" s="226" t="s">
        <v>41</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234</v>
      </c>
      <c r="AT134" s="229" t="s">
        <v>161</v>
      </c>
      <c r="AU134" s="229" t="s">
        <v>86</v>
      </c>
      <c r="AY134" s="17" t="s">
        <v>159</v>
      </c>
      <c r="BE134" s="230">
        <f>IF(N134="základní",J134,0)</f>
        <v>0</v>
      </c>
      <c r="BF134" s="230">
        <f>IF(N134="snížená",J134,0)</f>
        <v>0</v>
      </c>
      <c r="BG134" s="230">
        <f>IF(N134="zákl. přenesená",J134,0)</f>
        <v>0</v>
      </c>
      <c r="BH134" s="230">
        <f>IF(N134="sníž. přenesená",J134,0)</f>
        <v>0</v>
      </c>
      <c r="BI134" s="230">
        <f>IF(N134="nulová",J134,0)</f>
        <v>0</v>
      </c>
      <c r="BJ134" s="17" t="s">
        <v>84</v>
      </c>
      <c r="BK134" s="230">
        <f>ROUND(I134*H134,2)</f>
        <v>0</v>
      </c>
      <c r="BL134" s="17" t="s">
        <v>234</v>
      </c>
      <c r="BM134" s="229" t="s">
        <v>234</v>
      </c>
    </row>
    <row r="135" s="2" customFormat="1" ht="16.5" customHeight="1">
      <c r="A135" s="38"/>
      <c r="B135" s="39"/>
      <c r="C135" s="218" t="s">
        <v>202</v>
      </c>
      <c r="D135" s="218" t="s">
        <v>161</v>
      </c>
      <c r="E135" s="219" t="s">
        <v>921</v>
      </c>
      <c r="F135" s="220" t="s">
        <v>1681</v>
      </c>
      <c r="G135" s="221" t="s">
        <v>250</v>
      </c>
      <c r="H135" s="222">
        <v>8</v>
      </c>
      <c r="I135" s="223"/>
      <c r="J135" s="224">
        <f>ROUND(I135*H135,2)</f>
        <v>0</v>
      </c>
      <c r="K135" s="220" t="s">
        <v>1</v>
      </c>
      <c r="L135" s="44"/>
      <c r="M135" s="225" t="s">
        <v>1</v>
      </c>
      <c r="N135" s="226" t="s">
        <v>41</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234</v>
      </c>
      <c r="AT135" s="229" t="s">
        <v>161</v>
      </c>
      <c r="AU135" s="229" t="s">
        <v>86</v>
      </c>
      <c r="AY135" s="17" t="s">
        <v>159</v>
      </c>
      <c r="BE135" s="230">
        <f>IF(N135="základní",J135,0)</f>
        <v>0</v>
      </c>
      <c r="BF135" s="230">
        <f>IF(N135="snížená",J135,0)</f>
        <v>0</v>
      </c>
      <c r="BG135" s="230">
        <f>IF(N135="zákl. přenesená",J135,0)</f>
        <v>0</v>
      </c>
      <c r="BH135" s="230">
        <f>IF(N135="sníž. přenesená",J135,0)</f>
        <v>0</v>
      </c>
      <c r="BI135" s="230">
        <f>IF(N135="nulová",J135,0)</f>
        <v>0</v>
      </c>
      <c r="BJ135" s="17" t="s">
        <v>84</v>
      </c>
      <c r="BK135" s="230">
        <f>ROUND(I135*H135,2)</f>
        <v>0</v>
      </c>
      <c r="BL135" s="17" t="s">
        <v>234</v>
      </c>
      <c r="BM135" s="229" t="s">
        <v>243</v>
      </c>
    </row>
    <row r="136" s="2" customFormat="1" ht="16.5" customHeight="1">
      <c r="A136" s="38"/>
      <c r="B136" s="39"/>
      <c r="C136" s="218" t="s">
        <v>111</v>
      </c>
      <c r="D136" s="218" t="s">
        <v>161</v>
      </c>
      <c r="E136" s="219" t="s">
        <v>923</v>
      </c>
      <c r="F136" s="220" t="s">
        <v>1682</v>
      </c>
      <c r="G136" s="221" t="s">
        <v>250</v>
      </c>
      <c r="H136" s="222">
        <v>4</v>
      </c>
      <c r="I136" s="223"/>
      <c r="J136" s="224">
        <f>ROUND(I136*H136,2)</f>
        <v>0</v>
      </c>
      <c r="K136" s="220" t="s">
        <v>1</v>
      </c>
      <c r="L136" s="44"/>
      <c r="M136" s="225" t="s">
        <v>1</v>
      </c>
      <c r="N136" s="226" t="s">
        <v>41</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234</v>
      </c>
      <c r="AT136" s="229" t="s">
        <v>161</v>
      </c>
      <c r="AU136" s="229" t="s">
        <v>86</v>
      </c>
      <c r="AY136" s="17" t="s">
        <v>159</v>
      </c>
      <c r="BE136" s="230">
        <f>IF(N136="základní",J136,0)</f>
        <v>0</v>
      </c>
      <c r="BF136" s="230">
        <f>IF(N136="snížená",J136,0)</f>
        <v>0</v>
      </c>
      <c r="BG136" s="230">
        <f>IF(N136="zákl. přenesená",J136,0)</f>
        <v>0</v>
      </c>
      <c r="BH136" s="230">
        <f>IF(N136="sníž. přenesená",J136,0)</f>
        <v>0</v>
      </c>
      <c r="BI136" s="230">
        <f>IF(N136="nulová",J136,0)</f>
        <v>0</v>
      </c>
      <c r="BJ136" s="17" t="s">
        <v>84</v>
      </c>
      <c r="BK136" s="230">
        <f>ROUND(I136*H136,2)</f>
        <v>0</v>
      </c>
      <c r="BL136" s="17" t="s">
        <v>234</v>
      </c>
      <c r="BM136" s="229" t="s">
        <v>252</v>
      </c>
    </row>
    <row r="137" s="2" customFormat="1" ht="16.5" customHeight="1">
      <c r="A137" s="38"/>
      <c r="B137" s="39"/>
      <c r="C137" s="218" t="s">
        <v>212</v>
      </c>
      <c r="D137" s="218" t="s">
        <v>161</v>
      </c>
      <c r="E137" s="219" t="s">
        <v>926</v>
      </c>
      <c r="F137" s="220" t="s">
        <v>1681</v>
      </c>
      <c r="G137" s="221" t="s">
        <v>250</v>
      </c>
      <c r="H137" s="222">
        <v>4</v>
      </c>
      <c r="I137" s="223"/>
      <c r="J137" s="224">
        <f>ROUND(I137*H137,2)</f>
        <v>0</v>
      </c>
      <c r="K137" s="220" t="s">
        <v>1</v>
      </c>
      <c r="L137" s="44"/>
      <c r="M137" s="225" t="s">
        <v>1</v>
      </c>
      <c r="N137" s="226" t="s">
        <v>41</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234</v>
      </c>
      <c r="AT137" s="229" t="s">
        <v>161</v>
      </c>
      <c r="AU137" s="229" t="s">
        <v>86</v>
      </c>
      <c r="AY137" s="17" t="s">
        <v>159</v>
      </c>
      <c r="BE137" s="230">
        <f>IF(N137="základní",J137,0)</f>
        <v>0</v>
      </c>
      <c r="BF137" s="230">
        <f>IF(N137="snížená",J137,0)</f>
        <v>0</v>
      </c>
      <c r="BG137" s="230">
        <f>IF(N137="zákl. přenesená",J137,0)</f>
        <v>0</v>
      </c>
      <c r="BH137" s="230">
        <f>IF(N137="sníž. přenesená",J137,0)</f>
        <v>0</v>
      </c>
      <c r="BI137" s="230">
        <f>IF(N137="nulová",J137,0)</f>
        <v>0</v>
      </c>
      <c r="BJ137" s="17" t="s">
        <v>84</v>
      </c>
      <c r="BK137" s="230">
        <f>ROUND(I137*H137,2)</f>
        <v>0</v>
      </c>
      <c r="BL137" s="17" t="s">
        <v>234</v>
      </c>
      <c r="BM137" s="229" t="s">
        <v>263</v>
      </c>
    </row>
    <row r="138" s="2" customFormat="1" ht="16.5" customHeight="1">
      <c r="A138" s="38"/>
      <c r="B138" s="39"/>
      <c r="C138" s="218" t="s">
        <v>8</v>
      </c>
      <c r="D138" s="218" t="s">
        <v>161</v>
      </c>
      <c r="E138" s="219" t="s">
        <v>931</v>
      </c>
      <c r="F138" s="220" t="s">
        <v>1683</v>
      </c>
      <c r="G138" s="221" t="s">
        <v>250</v>
      </c>
      <c r="H138" s="222">
        <v>31</v>
      </c>
      <c r="I138" s="223"/>
      <c r="J138" s="224">
        <f>ROUND(I138*H138,2)</f>
        <v>0</v>
      </c>
      <c r="K138" s="220" t="s">
        <v>1</v>
      </c>
      <c r="L138" s="44"/>
      <c r="M138" s="225" t="s">
        <v>1</v>
      </c>
      <c r="N138" s="226" t="s">
        <v>41</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234</v>
      </c>
      <c r="AT138" s="229" t="s">
        <v>161</v>
      </c>
      <c r="AU138" s="229" t="s">
        <v>86</v>
      </c>
      <c r="AY138" s="17" t="s">
        <v>159</v>
      </c>
      <c r="BE138" s="230">
        <f>IF(N138="základní",J138,0)</f>
        <v>0</v>
      </c>
      <c r="BF138" s="230">
        <f>IF(N138="snížená",J138,0)</f>
        <v>0</v>
      </c>
      <c r="BG138" s="230">
        <f>IF(N138="zákl. přenesená",J138,0)</f>
        <v>0</v>
      </c>
      <c r="BH138" s="230">
        <f>IF(N138="sníž. přenesená",J138,0)</f>
        <v>0</v>
      </c>
      <c r="BI138" s="230">
        <f>IF(N138="nulová",J138,0)</f>
        <v>0</v>
      </c>
      <c r="BJ138" s="17" t="s">
        <v>84</v>
      </c>
      <c r="BK138" s="230">
        <f>ROUND(I138*H138,2)</f>
        <v>0</v>
      </c>
      <c r="BL138" s="17" t="s">
        <v>234</v>
      </c>
      <c r="BM138" s="229" t="s">
        <v>271</v>
      </c>
    </row>
    <row r="139" s="2" customFormat="1" ht="16.5" customHeight="1">
      <c r="A139" s="38"/>
      <c r="B139" s="39"/>
      <c r="C139" s="218" t="s">
        <v>221</v>
      </c>
      <c r="D139" s="218" t="s">
        <v>161</v>
      </c>
      <c r="E139" s="219" t="s">
        <v>933</v>
      </c>
      <c r="F139" s="220" t="s">
        <v>1681</v>
      </c>
      <c r="G139" s="221" t="s">
        <v>250</v>
      </c>
      <c r="H139" s="222">
        <v>31</v>
      </c>
      <c r="I139" s="223"/>
      <c r="J139" s="224">
        <f>ROUND(I139*H139,2)</f>
        <v>0</v>
      </c>
      <c r="K139" s="220" t="s">
        <v>1</v>
      </c>
      <c r="L139" s="44"/>
      <c r="M139" s="225" t="s">
        <v>1</v>
      </c>
      <c r="N139" s="226" t="s">
        <v>41</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234</v>
      </c>
      <c r="AT139" s="229" t="s">
        <v>161</v>
      </c>
      <c r="AU139" s="229" t="s">
        <v>86</v>
      </c>
      <c r="AY139" s="17" t="s">
        <v>159</v>
      </c>
      <c r="BE139" s="230">
        <f>IF(N139="základní",J139,0)</f>
        <v>0</v>
      </c>
      <c r="BF139" s="230">
        <f>IF(N139="snížená",J139,0)</f>
        <v>0</v>
      </c>
      <c r="BG139" s="230">
        <f>IF(N139="zákl. přenesená",J139,0)</f>
        <v>0</v>
      </c>
      <c r="BH139" s="230">
        <f>IF(N139="sníž. přenesená",J139,0)</f>
        <v>0</v>
      </c>
      <c r="BI139" s="230">
        <f>IF(N139="nulová",J139,0)</f>
        <v>0</v>
      </c>
      <c r="BJ139" s="17" t="s">
        <v>84</v>
      </c>
      <c r="BK139" s="230">
        <f>ROUND(I139*H139,2)</f>
        <v>0</v>
      </c>
      <c r="BL139" s="17" t="s">
        <v>234</v>
      </c>
      <c r="BM139" s="229" t="s">
        <v>279</v>
      </c>
    </row>
    <row r="140" s="2" customFormat="1" ht="16.5" customHeight="1">
      <c r="A140" s="38"/>
      <c r="B140" s="39"/>
      <c r="C140" s="218" t="s">
        <v>225</v>
      </c>
      <c r="D140" s="218" t="s">
        <v>161</v>
      </c>
      <c r="E140" s="219" t="s">
        <v>935</v>
      </c>
      <c r="F140" s="220" t="s">
        <v>1684</v>
      </c>
      <c r="G140" s="221" t="s">
        <v>891</v>
      </c>
      <c r="H140" s="222">
        <v>8</v>
      </c>
      <c r="I140" s="223"/>
      <c r="J140" s="224">
        <f>ROUND(I140*H140,2)</f>
        <v>0</v>
      </c>
      <c r="K140" s="220" t="s">
        <v>1</v>
      </c>
      <c r="L140" s="44"/>
      <c r="M140" s="225" t="s">
        <v>1</v>
      </c>
      <c r="N140" s="226" t="s">
        <v>41</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234</v>
      </c>
      <c r="AT140" s="229" t="s">
        <v>161</v>
      </c>
      <c r="AU140" s="229" t="s">
        <v>86</v>
      </c>
      <c r="AY140" s="17" t="s">
        <v>159</v>
      </c>
      <c r="BE140" s="230">
        <f>IF(N140="základní",J140,0)</f>
        <v>0</v>
      </c>
      <c r="BF140" s="230">
        <f>IF(N140="snížená",J140,0)</f>
        <v>0</v>
      </c>
      <c r="BG140" s="230">
        <f>IF(N140="zákl. přenesená",J140,0)</f>
        <v>0</v>
      </c>
      <c r="BH140" s="230">
        <f>IF(N140="sníž. přenesená",J140,0)</f>
        <v>0</v>
      </c>
      <c r="BI140" s="230">
        <f>IF(N140="nulová",J140,0)</f>
        <v>0</v>
      </c>
      <c r="BJ140" s="17" t="s">
        <v>84</v>
      </c>
      <c r="BK140" s="230">
        <f>ROUND(I140*H140,2)</f>
        <v>0</v>
      </c>
      <c r="BL140" s="17" t="s">
        <v>234</v>
      </c>
      <c r="BM140" s="229" t="s">
        <v>288</v>
      </c>
    </row>
    <row r="141" s="2" customFormat="1" ht="16.5" customHeight="1">
      <c r="A141" s="38"/>
      <c r="B141" s="39"/>
      <c r="C141" s="218" t="s">
        <v>229</v>
      </c>
      <c r="D141" s="218" t="s">
        <v>161</v>
      </c>
      <c r="E141" s="219" t="s">
        <v>938</v>
      </c>
      <c r="F141" s="220" t="s">
        <v>1606</v>
      </c>
      <c r="G141" s="221" t="s">
        <v>558</v>
      </c>
      <c r="H141" s="222">
        <v>1</v>
      </c>
      <c r="I141" s="223"/>
      <c r="J141" s="224">
        <f>ROUND(I141*H141,2)</f>
        <v>0</v>
      </c>
      <c r="K141" s="220" t="s">
        <v>1</v>
      </c>
      <c r="L141" s="44"/>
      <c r="M141" s="225" t="s">
        <v>1</v>
      </c>
      <c r="N141" s="226" t="s">
        <v>41</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234</v>
      </c>
      <c r="AT141" s="229" t="s">
        <v>161</v>
      </c>
      <c r="AU141" s="229" t="s">
        <v>86</v>
      </c>
      <c r="AY141" s="17" t="s">
        <v>159</v>
      </c>
      <c r="BE141" s="230">
        <f>IF(N141="základní",J141,0)</f>
        <v>0</v>
      </c>
      <c r="BF141" s="230">
        <f>IF(N141="snížená",J141,0)</f>
        <v>0</v>
      </c>
      <c r="BG141" s="230">
        <f>IF(N141="zákl. přenesená",J141,0)</f>
        <v>0</v>
      </c>
      <c r="BH141" s="230">
        <f>IF(N141="sníž. přenesená",J141,0)</f>
        <v>0</v>
      </c>
      <c r="BI141" s="230">
        <f>IF(N141="nulová",J141,0)</f>
        <v>0</v>
      </c>
      <c r="BJ141" s="17" t="s">
        <v>84</v>
      </c>
      <c r="BK141" s="230">
        <f>ROUND(I141*H141,2)</f>
        <v>0</v>
      </c>
      <c r="BL141" s="17" t="s">
        <v>234</v>
      </c>
      <c r="BM141" s="229" t="s">
        <v>1685</v>
      </c>
    </row>
    <row r="142" s="12" customFormat="1" ht="22.8" customHeight="1">
      <c r="A142" s="12"/>
      <c r="B142" s="202"/>
      <c r="C142" s="203"/>
      <c r="D142" s="204" t="s">
        <v>75</v>
      </c>
      <c r="E142" s="216" t="s">
        <v>953</v>
      </c>
      <c r="F142" s="216" t="s">
        <v>1686</v>
      </c>
      <c r="G142" s="203"/>
      <c r="H142" s="203"/>
      <c r="I142" s="206"/>
      <c r="J142" s="217">
        <f>BK142</f>
        <v>0</v>
      </c>
      <c r="K142" s="203"/>
      <c r="L142" s="208"/>
      <c r="M142" s="209"/>
      <c r="N142" s="210"/>
      <c r="O142" s="210"/>
      <c r="P142" s="211">
        <f>SUM(P143:P147)</f>
        <v>0</v>
      </c>
      <c r="Q142" s="210"/>
      <c r="R142" s="211">
        <f>SUM(R143:R147)</f>
        <v>0</v>
      </c>
      <c r="S142" s="210"/>
      <c r="T142" s="212">
        <f>SUM(T143:T147)</f>
        <v>0</v>
      </c>
      <c r="U142" s="12"/>
      <c r="V142" s="12"/>
      <c r="W142" s="12"/>
      <c r="X142" s="12"/>
      <c r="Y142" s="12"/>
      <c r="Z142" s="12"/>
      <c r="AA142" s="12"/>
      <c r="AB142" s="12"/>
      <c r="AC142" s="12"/>
      <c r="AD142" s="12"/>
      <c r="AE142" s="12"/>
      <c r="AR142" s="213" t="s">
        <v>86</v>
      </c>
      <c r="AT142" s="214" t="s">
        <v>75</v>
      </c>
      <c r="AU142" s="214" t="s">
        <v>84</v>
      </c>
      <c r="AY142" s="213" t="s">
        <v>159</v>
      </c>
      <c r="BK142" s="215">
        <f>SUM(BK143:BK147)</f>
        <v>0</v>
      </c>
    </row>
    <row r="143" s="2" customFormat="1" ht="16.5" customHeight="1">
      <c r="A143" s="38"/>
      <c r="B143" s="39"/>
      <c r="C143" s="218" t="s">
        <v>234</v>
      </c>
      <c r="D143" s="218" t="s">
        <v>161</v>
      </c>
      <c r="E143" s="219" t="s">
        <v>941</v>
      </c>
      <c r="F143" s="220" t="s">
        <v>1687</v>
      </c>
      <c r="G143" s="221" t="s">
        <v>250</v>
      </c>
      <c r="H143" s="222">
        <v>28</v>
      </c>
      <c r="I143" s="223"/>
      <c r="J143" s="224">
        <f>ROUND(I143*H143,2)</f>
        <v>0</v>
      </c>
      <c r="K143" s="220" t="s">
        <v>1</v>
      </c>
      <c r="L143" s="44"/>
      <c r="M143" s="225" t="s">
        <v>1</v>
      </c>
      <c r="N143" s="226" t="s">
        <v>41</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234</v>
      </c>
      <c r="AT143" s="229" t="s">
        <v>161</v>
      </c>
      <c r="AU143" s="229" t="s">
        <v>86</v>
      </c>
      <c r="AY143" s="17" t="s">
        <v>159</v>
      </c>
      <c r="BE143" s="230">
        <f>IF(N143="základní",J143,0)</f>
        <v>0</v>
      </c>
      <c r="BF143" s="230">
        <f>IF(N143="snížená",J143,0)</f>
        <v>0</v>
      </c>
      <c r="BG143" s="230">
        <f>IF(N143="zákl. přenesená",J143,0)</f>
        <v>0</v>
      </c>
      <c r="BH143" s="230">
        <f>IF(N143="sníž. přenesená",J143,0)</f>
        <v>0</v>
      </c>
      <c r="BI143" s="230">
        <f>IF(N143="nulová",J143,0)</f>
        <v>0</v>
      </c>
      <c r="BJ143" s="17" t="s">
        <v>84</v>
      </c>
      <c r="BK143" s="230">
        <f>ROUND(I143*H143,2)</f>
        <v>0</v>
      </c>
      <c r="BL143" s="17" t="s">
        <v>234</v>
      </c>
      <c r="BM143" s="229" t="s">
        <v>324</v>
      </c>
    </row>
    <row r="144" s="2" customFormat="1">
      <c r="A144" s="38"/>
      <c r="B144" s="39"/>
      <c r="C144" s="40"/>
      <c r="D144" s="233" t="s">
        <v>219</v>
      </c>
      <c r="E144" s="40"/>
      <c r="F144" s="254" t="s">
        <v>1688</v>
      </c>
      <c r="G144" s="40"/>
      <c r="H144" s="40"/>
      <c r="I144" s="255"/>
      <c r="J144" s="40"/>
      <c r="K144" s="40"/>
      <c r="L144" s="44"/>
      <c r="M144" s="256"/>
      <c r="N144" s="257"/>
      <c r="O144" s="91"/>
      <c r="P144" s="91"/>
      <c r="Q144" s="91"/>
      <c r="R144" s="91"/>
      <c r="S144" s="91"/>
      <c r="T144" s="92"/>
      <c r="U144" s="38"/>
      <c r="V144" s="38"/>
      <c r="W144" s="38"/>
      <c r="X144" s="38"/>
      <c r="Y144" s="38"/>
      <c r="Z144" s="38"/>
      <c r="AA144" s="38"/>
      <c r="AB144" s="38"/>
      <c r="AC144" s="38"/>
      <c r="AD144" s="38"/>
      <c r="AE144" s="38"/>
      <c r="AT144" s="17" t="s">
        <v>219</v>
      </c>
      <c r="AU144" s="17" t="s">
        <v>86</v>
      </c>
    </row>
    <row r="145" s="2" customFormat="1" ht="16.5" customHeight="1">
      <c r="A145" s="38"/>
      <c r="B145" s="39"/>
      <c r="C145" s="218" t="s">
        <v>238</v>
      </c>
      <c r="D145" s="218" t="s">
        <v>161</v>
      </c>
      <c r="E145" s="219" t="s">
        <v>943</v>
      </c>
      <c r="F145" s="220" t="s">
        <v>1689</v>
      </c>
      <c r="G145" s="221" t="s">
        <v>250</v>
      </c>
      <c r="H145" s="222">
        <v>18</v>
      </c>
      <c r="I145" s="223"/>
      <c r="J145" s="224">
        <f>ROUND(I145*H145,2)</f>
        <v>0</v>
      </c>
      <c r="K145" s="220" t="s">
        <v>1</v>
      </c>
      <c r="L145" s="44"/>
      <c r="M145" s="225" t="s">
        <v>1</v>
      </c>
      <c r="N145" s="226" t="s">
        <v>41</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234</v>
      </c>
      <c r="AT145" s="229" t="s">
        <v>161</v>
      </c>
      <c r="AU145" s="229" t="s">
        <v>86</v>
      </c>
      <c r="AY145" s="17" t="s">
        <v>159</v>
      </c>
      <c r="BE145" s="230">
        <f>IF(N145="základní",J145,0)</f>
        <v>0</v>
      </c>
      <c r="BF145" s="230">
        <f>IF(N145="snížená",J145,0)</f>
        <v>0</v>
      </c>
      <c r="BG145" s="230">
        <f>IF(N145="zákl. přenesená",J145,0)</f>
        <v>0</v>
      </c>
      <c r="BH145" s="230">
        <f>IF(N145="sníž. přenesená",J145,0)</f>
        <v>0</v>
      </c>
      <c r="BI145" s="230">
        <f>IF(N145="nulová",J145,0)</f>
        <v>0</v>
      </c>
      <c r="BJ145" s="17" t="s">
        <v>84</v>
      </c>
      <c r="BK145" s="230">
        <f>ROUND(I145*H145,2)</f>
        <v>0</v>
      </c>
      <c r="BL145" s="17" t="s">
        <v>234</v>
      </c>
      <c r="BM145" s="229" t="s">
        <v>335</v>
      </c>
    </row>
    <row r="146" s="2" customFormat="1">
      <c r="A146" s="38"/>
      <c r="B146" s="39"/>
      <c r="C146" s="40"/>
      <c r="D146" s="233" t="s">
        <v>219</v>
      </c>
      <c r="E146" s="40"/>
      <c r="F146" s="254" t="s">
        <v>1688</v>
      </c>
      <c r="G146" s="40"/>
      <c r="H146" s="40"/>
      <c r="I146" s="255"/>
      <c r="J146" s="40"/>
      <c r="K146" s="40"/>
      <c r="L146" s="44"/>
      <c r="M146" s="256"/>
      <c r="N146" s="257"/>
      <c r="O146" s="91"/>
      <c r="P146" s="91"/>
      <c r="Q146" s="91"/>
      <c r="R146" s="91"/>
      <c r="S146" s="91"/>
      <c r="T146" s="92"/>
      <c r="U146" s="38"/>
      <c r="V146" s="38"/>
      <c r="W146" s="38"/>
      <c r="X146" s="38"/>
      <c r="Y146" s="38"/>
      <c r="Z146" s="38"/>
      <c r="AA146" s="38"/>
      <c r="AB146" s="38"/>
      <c r="AC146" s="38"/>
      <c r="AD146" s="38"/>
      <c r="AE146" s="38"/>
      <c r="AT146" s="17" t="s">
        <v>219</v>
      </c>
      <c r="AU146" s="17" t="s">
        <v>86</v>
      </c>
    </row>
    <row r="147" s="2" customFormat="1" ht="16.5" customHeight="1">
      <c r="A147" s="38"/>
      <c r="B147" s="39"/>
      <c r="C147" s="218" t="s">
        <v>243</v>
      </c>
      <c r="D147" s="218" t="s">
        <v>161</v>
      </c>
      <c r="E147" s="219" t="s">
        <v>945</v>
      </c>
      <c r="F147" s="220" t="s">
        <v>1606</v>
      </c>
      <c r="G147" s="221" t="s">
        <v>558</v>
      </c>
      <c r="H147" s="222">
        <v>1</v>
      </c>
      <c r="I147" s="223"/>
      <c r="J147" s="224">
        <f>ROUND(I147*H147,2)</f>
        <v>0</v>
      </c>
      <c r="K147" s="220" t="s">
        <v>1</v>
      </c>
      <c r="L147" s="44"/>
      <c r="M147" s="225" t="s">
        <v>1</v>
      </c>
      <c r="N147" s="226" t="s">
        <v>41</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234</v>
      </c>
      <c r="AT147" s="229" t="s">
        <v>161</v>
      </c>
      <c r="AU147" s="229" t="s">
        <v>86</v>
      </c>
      <c r="AY147" s="17" t="s">
        <v>159</v>
      </c>
      <c r="BE147" s="230">
        <f>IF(N147="základní",J147,0)</f>
        <v>0</v>
      </c>
      <c r="BF147" s="230">
        <f>IF(N147="snížená",J147,0)</f>
        <v>0</v>
      </c>
      <c r="BG147" s="230">
        <f>IF(N147="zákl. přenesená",J147,0)</f>
        <v>0</v>
      </c>
      <c r="BH147" s="230">
        <f>IF(N147="sníž. přenesená",J147,0)</f>
        <v>0</v>
      </c>
      <c r="BI147" s="230">
        <f>IF(N147="nulová",J147,0)</f>
        <v>0</v>
      </c>
      <c r="BJ147" s="17" t="s">
        <v>84</v>
      </c>
      <c r="BK147" s="230">
        <f>ROUND(I147*H147,2)</f>
        <v>0</v>
      </c>
      <c r="BL147" s="17" t="s">
        <v>234</v>
      </c>
      <c r="BM147" s="229" t="s">
        <v>1690</v>
      </c>
    </row>
    <row r="148" s="12" customFormat="1" ht="22.8" customHeight="1">
      <c r="A148" s="12"/>
      <c r="B148" s="202"/>
      <c r="C148" s="203"/>
      <c r="D148" s="204" t="s">
        <v>75</v>
      </c>
      <c r="E148" s="216" t="s">
        <v>1261</v>
      </c>
      <c r="F148" s="216" t="s">
        <v>1658</v>
      </c>
      <c r="G148" s="203"/>
      <c r="H148" s="203"/>
      <c r="I148" s="206"/>
      <c r="J148" s="217">
        <f>BK148</f>
        <v>0</v>
      </c>
      <c r="K148" s="203"/>
      <c r="L148" s="208"/>
      <c r="M148" s="209"/>
      <c r="N148" s="210"/>
      <c r="O148" s="210"/>
      <c r="P148" s="211">
        <f>SUM(P149:P152)</f>
        <v>0</v>
      </c>
      <c r="Q148" s="210"/>
      <c r="R148" s="211">
        <f>SUM(R149:R152)</f>
        <v>0</v>
      </c>
      <c r="S148" s="210"/>
      <c r="T148" s="212">
        <f>SUM(T149:T152)</f>
        <v>0</v>
      </c>
      <c r="U148" s="12"/>
      <c r="V148" s="12"/>
      <c r="W148" s="12"/>
      <c r="X148" s="12"/>
      <c r="Y148" s="12"/>
      <c r="Z148" s="12"/>
      <c r="AA148" s="12"/>
      <c r="AB148" s="12"/>
      <c r="AC148" s="12"/>
      <c r="AD148" s="12"/>
      <c r="AE148" s="12"/>
      <c r="AR148" s="213" t="s">
        <v>84</v>
      </c>
      <c r="AT148" s="214" t="s">
        <v>75</v>
      </c>
      <c r="AU148" s="214" t="s">
        <v>84</v>
      </c>
      <c r="AY148" s="213" t="s">
        <v>159</v>
      </c>
      <c r="BK148" s="215">
        <f>SUM(BK149:BK152)</f>
        <v>0</v>
      </c>
    </row>
    <row r="149" s="2" customFormat="1" ht="16.5" customHeight="1">
      <c r="A149" s="38"/>
      <c r="B149" s="39"/>
      <c r="C149" s="218" t="s">
        <v>247</v>
      </c>
      <c r="D149" s="218" t="s">
        <v>161</v>
      </c>
      <c r="E149" s="219" t="s">
        <v>947</v>
      </c>
      <c r="F149" s="220" t="s">
        <v>1659</v>
      </c>
      <c r="G149" s="221" t="s">
        <v>250</v>
      </c>
      <c r="H149" s="222">
        <v>46</v>
      </c>
      <c r="I149" s="223"/>
      <c r="J149" s="224">
        <f>ROUND(I149*H149,2)</f>
        <v>0</v>
      </c>
      <c r="K149" s="220" t="s">
        <v>1</v>
      </c>
      <c r="L149" s="44"/>
      <c r="M149" s="225" t="s">
        <v>1</v>
      </c>
      <c r="N149" s="226" t="s">
        <v>41</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166</v>
      </c>
      <c r="AT149" s="229" t="s">
        <v>161</v>
      </c>
      <c r="AU149" s="229" t="s">
        <v>86</v>
      </c>
      <c r="AY149" s="17" t="s">
        <v>159</v>
      </c>
      <c r="BE149" s="230">
        <f>IF(N149="základní",J149,0)</f>
        <v>0</v>
      </c>
      <c r="BF149" s="230">
        <f>IF(N149="snížená",J149,0)</f>
        <v>0</v>
      </c>
      <c r="BG149" s="230">
        <f>IF(N149="zákl. přenesená",J149,0)</f>
        <v>0</v>
      </c>
      <c r="BH149" s="230">
        <f>IF(N149="sníž. přenesená",J149,0)</f>
        <v>0</v>
      </c>
      <c r="BI149" s="230">
        <f>IF(N149="nulová",J149,0)</f>
        <v>0</v>
      </c>
      <c r="BJ149" s="17" t="s">
        <v>84</v>
      </c>
      <c r="BK149" s="230">
        <f>ROUND(I149*H149,2)</f>
        <v>0</v>
      </c>
      <c r="BL149" s="17" t="s">
        <v>166</v>
      </c>
      <c r="BM149" s="229" t="s">
        <v>1691</v>
      </c>
    </row>
    <row r="150" s="2" customFormat="1">
      <c r="A150" s="38"/>
      <c r="B150" s="39"/>
      <c r="C150" s="40"/>
      <c r="D150" s="233" t="s">
        <v>219</v>
      </c>
      <c r="E150" s="40"/>
      <c r="F150" s="254" t="s">
        <v>1661</v>
      </c>
      <c r="G150" s="40"/>
      <c r="H150" s="40"/>
      <c r="I150" s="255"/>
      <c r="J150" s="40"/>
      <c r="K150" s="40"/>
      <c r="L150" s="44"/>
      <c r="M150" s="256"/>
      <c r="N150" s="257"/>
      <c r="O150" s="91"/>
      <c r="P150" s="91"/>
      <c r="Q150" s="91"/>
      <c r="R150" s="91"/>
      <c r="S150" s="91"/>
      <c r="T150" s="92"/>
      <c r="U150" s="38"/>
      <c r="V150" s="38"/>
      <c r="W150" s="38"/>
      <c r="X150" s="38"/>
      <c r="Y150" s="38"/>
      <c r="Z150" s="38"/>
      <c r="AA150" s="38"/>
      <c r="AB150" s="38"/>
      <c r="AC150" s="38"/>
      <c r="AD150" s="38"/>
      <c r="AE150" s="38"/>
      <c r="AT150" s="17" t="s">
        <v>219</v>
      </c>
      <c r="AU150" s="17" t="s">
        <v>86</v>
      </c>
    </row>
    <row r="151" s="2" customFormat="1" ht="16.5" customHeight="1">
      <c r="A151" s="38"/>
      <c r="B151" s="39"/>
      <c r="C151" s="218" t="s">
        <v>252</v>
      </c>
      <c r="D151" s="218" t="s">
        <v>161</v>
      </c>
      <c r="E151" s="219" t="s">
        <v>1046</v>
      </c>
      <c r="F151" s="220" t="s">
        <v>1692</v>
      </c>
      <c r="G151" s="221" t="s">
        <v>558</v>
      </c>
      <c r="H151" s="222">
        <v>10</v>
      </c>
      <c r="I151" s="223"/>
      <c r="J151" s="224">
        <f>ROUND(I151*H151,2)</f>
        <v>0</v>
      </c>
      <c r="K151" s="220" t="s">
        <v>1</v>
      </c>
      <c r="L151" s="44"/>
      <c r="M151" s="225" t="s">
        <v>1</v>
      </c>
      <c r="N151" s="226" t="s">
        <v>41</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166</v>
      </c>
      <c r="AT151" s="229" t="s">
        <v>161</v>
      </c>
      <c r="AU151" s="229" t="s">
        <v>86</v>
      </c>
      <c r="AY151" s="17" t="s">
        <v>159</v>
      </c>
      <c r="BE151" s="230">
        <f>IF(N151="základní",J151,0)</f>
        <v>0</v>
      </c>
      <c r="BF151" s="230">
        <f>IF(N151="snížená",J151,0)</f>
        <v>0</v>
      </c>
      <c r="BG151" s="230">
        <f>IF(N151="zákl. přenesená",J151,0)</f>
        <v>0</v>
      </c>
      <c r="BH151" s="230">
        <f>IF(N151="sníž. přenesená",J151,0)</f>
        <v>0</v>
      </c>
      <c r="BI151" s="230">
        <f>IF(N151="nulová",J151,0)</f>
        <v>0</v>
      </c>
      <c r="BJ151" s="17" t="s">
        <v>84</v>
      </c>
      <c r="BK151" s="230">
        <f>ROUND(I151*H151,2)</f>
        <v>0</v>
      </c>
      <c r="BL151" s="17" t="s">
        <v>166</v>
      </c>
      <c r="BM151" s="229" t="s">
        <v>1693</v>
      </c>
    </row>
    <row r="152" s="2" customFormat="1">
      <c r="A152" s="38"/>
      <c r="B152" s="39"/>
      <c r="C152" s="40"/>
      <c r="D152" s="233" t="s">
        <v>219</v>
      </c>
      <c r="E152" s="40"/>
      <c r="F152" s="254" t="s">
        <v>1694</v>
      </c>
      <c r="G152" s="40"/>
      <c r="H152" s="40"/>
      <c r="I152" s="255"/>
      <c r="J152" s="40"/>
      <c r="K152" s="40"/>
      <c r="L152" s="44"/>
      <c r="M152" s="256"/>
      <c r="N152" s="257"/>
      <c r="O152" s="91"/>
      <c r="P152" s="91"/>
      <c r="Q152" s="91"/>
      <c r="R152" s="91"/>
      <c r="S152" s="91"/>
      <c r="T152" s="92"/>
      <c r="U152" s="38"/>
      <c r="V152" s="38"/>
      <c r="W152" s="38"/>
      <c r="X152" s="38"/>
      <c r="Y152" s="38"/>
      <c r="Z152" s="38"/>
      <c r="AA152" s="38"/>
      <c r="AB152" s="38"/>
      <c r="AC152" s="38"/>
      <c r="AD152" s="38"/>
      <c r="AE152" s="38"/>
      <c r="AT152" s="17" t="s">
        <v>219</v>
      </c>
      <c r="AU152" s="17" t="s">
        <v>86</v>
      </c>
    </row>
    <row r="153" s="12" customFormat="1" ht="22.8" customHeight="1">
      <c r="A153" s="12"/>
      <c r="B153" s="202"/>
      <c r="C153" s="203"/>
      <c r="D153" s="204" t="s">
        <v>75</v>
      </c>
      <c r="E153" s="216" t="s">
        <v>1013</v>
      </c>
      <c r="F153" s="216" t="s">
        <v>1134</v>
      </c>
      <c r="G153" s="203"/>
      <c r="H153" s="203"/>
      <c r="I153" s="206"/>
      <c r="J153" s="217">
        <f>BK153</f>
        <v>0</v>
      </c>
      <c r="K153" s="203"/>
      <c r="L153" s="208"/>
      <c r="M153" s="209"/>
      <c r="N153" s="210"/>
      <c r="O153" s="210"/>
      <c r="P153" s="211">
        <f>P154</f>
        <v>0</v>
      </c>
      <c r="Q153" s="210"/>
      <c r="R153" s="211">
        <f>R154</f>
        <v>0</v>
      </c>
      <c r="S153" s="210"/>
      <c r="T153" s="212">
        <f>T154</f>
        <v>0</v>
      </c>
      <c r="U153" s="12"/>
      <c r="V153" s="12"/>
      <c r="W153" s="12"/>
      <c r="X153" s="12"/>
      <c r="Y153" s="12"/>
      <c r="Z153" s="12"/>
      <c r="AA153" s="12"/>
      <c r="AB153" s="12"/>
      <c r="AC153" s="12"/>
      <c r="AD153" s="12"/>
      <c r="AE153" s="12"/>
      <c r="AR153" s="213" t="s">
        <v>84</v>
      </c>
      <c r="AT153" s="214" t="s">
        <v>75</v>
      </c>
      <c r="AU153" s="214" t="s">
        <v>84</v>
      </c>
      <c r="AY153" s="213" t="s">
        <v>159</v>
      </c>
      <c r="BK153" s="215">
        <f>BK154</f>
        <v>0</v>
      </c>
    </row>
    <row r="154" s="2" customFormat="1" ht="21.75" customHeight="1">
      <c r="A154" s="38"/>
      <c r="B154" s="39"/>
      <c r="C154" s="218" t="s">
        <v>7</v>
      </c>
      <c r="D154" s="218" t="s">
        <v>161</v>
      </c>
      <c r="E154" s="219" t="s">
        <v>955</v>
      </c>
      <c r="F154" s="220" t="s">
        <v>1695</v>
      </c>
      <c r="G154" s="221" t="s">
        <v>841</v>
      </c>
      <c r="H154" s="222">
        <v>8</v>
      </c>
      <c r="I154" s="223"/>
      <c r="J154" s="224">
        <f>ROUND(I154*H154,2)</f>
        <v>0</v>
      </c>
      <c r="K154" s="220" t="s">
        <v>1</v>
      </c>
      <c r="L154" s="44"/>
      <c r="M154" s="278" t="s">
        <v>1</v>
      </c>
      <c r="N154" s="279" t="s">
        <v>41</v>
      </c>
      <c r="O154" s="280"/>
      <c r="P154" s="281">
        <f>O154*H154</f>
        <v>0</v>
      </c>
      <c r="Q154" s="281">
        <v>0</v>
      </c>
      <c r="R154" s="281">
        <f>Q154*H154</f>
        <v>0</v>
      </c>
      <c r="S154" s="281">
        <v>0</v>
      </c>
      <c r="T154" s="282">
        <f>S154*H154</f>
        <v>0</v>
      </c>
      <c r="U154" s="38"/>
      <c r="V154" s="38"/>
      <c r="W154" s="38"/>
      <c r="X154" s="38"/>
      <c r="Y154" s="38"/>
      <c r="Z154" s="38"/>
      <c r="AA154" s="38"/>
      <c r="AB154" s="38"/>
      <c r="AC154" s="38"/>
      <c r="AD154" s="38"/>
      <c r="AE154" s="38"/>
      <c r="AR154" s="229" t="s">
        <v>234</v>
      </c>
      <c r="AT154" s="229" t="s">
        <v>161</v>
      </c>
      <c r="AU154" s="229" t="s">
        <v>86</v>
      </c>
      <c r="AY154" s="17" t="s">
        <v>159</v>
      </c>
      <c r="BE154" s="230">
        <f>IF(N154="základní",J154,0)</f>
        <v>0</v>
      </c>
      <c r="BF154" s="230">
        <f>IF(N154="snížená",J154,0)</f>
        <v>0</v>
      </c>
      <c r="BG154" s="230">
        <f>IF(N154="zákl. přenesená",J154,0)</f>
        <v>0</v>
      </c>
      <c r="BH154" s="230">
        <f>IF(N154="sníž. přenesená",J154,0)</f>
        <v>0</v>
      </c>
      <c r="BI154" s="230">
        <f>IF(N154="nulová",J154,0)</f>
        <v>0</v>
      </c>
      <c r="BJ154" s="17" t="s">
        <v>84</v>
      </c>
      <c r="BK154" s="230">
        <f>ROUND(I154*H154,2)</f>
        <v>0</v>
      </c>
      <c r="BL154" s="17" t="s">
        <v>234</v>
      </c>
      <c r="BM154" s="229" t="s">
        <v>424</v>
      </c>
    </row>
    <row r="155" s="2" customFormat="1" ht="6.96" customHeight="1">
      <c r="A155" s="38"/>
      <c r="B155" s="66"/>
      <c r="C155" s="67"/>
      <c r="D155" s="67"/>
      <c r="E155" s="67"/>
      <c r="F155" s="67"/>
      <c r="G155" s="67"/>
      <c r="H155" s="67"/>
      <c r="I155" s="67"/>
      <c r="J155" s="67"/>
      <c r="K155" s="67"/>
      <c r="L155" s="44"/>
      <c r="M155" s="38"/>
      <c r="O155" s="38"/>
      <c r="P155" s="38"/>
      <c r="Q155" s="38"/>
      <c r="R155" s="38"/>
      <c r="S155" s="38"/>
      <c r="T155" s="38"/>
      <c r="U155" s="38"/>
      <c r="V155" s="38"/>
      <c r="W155" s="38"/>
      <c r="X155" s="38"/>
      <c r="Y155" s="38"/>
      <c r="Z155" s="38"/>
      <c r="AA155" s="38"/>
      <c r="AB155" s="38"/>
      <c r="AC155" s="38"/>
      <c r="AD155" s="38"/>
      <c r="AE155" s="38"/>
    </row>
  </sheetData>
  <sheetProtection sheet="1" autoFilter="0" formatColumns="0" formatRows="0" objects="1" scenarios="1" spinCount="100000" saltValue="qGorMaWWWb/v4eWIwJBnvDjn90+zGO4NwAZoAfzZ8B7oHrC07VG4gm1r9hbBVU1eibDn8h3PF0RuO9PLuXvXjA==" hashValue="wPCaxCIA/xnFYAJqILZJ3zyots+U3sCI7l8ISe1SUgNnTeJM2GK6VndpxyQ95zzUbdUri5nrB72Gu/0PyIMqCw==" algorithmName="SHA-512" password="CC35"/>
  <autoFilter ref="C121:K154"/>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4AF71E7CDB8B2498C19C3D40F1FCB65" ma:contentTypeVersion="19" ma:contentTypeDescription="Vytvoří nový dokument" ma:contentTypeScope="" ma:versionID="3801a0f4b8562a055c60bf399a5e89a2">
  <xsd:schema xmlns:xsd="http://www.w3.org/2001/XMLSchema" xmlns:xs="http://www.w3.org/2001/XMLSchema" xmlns:p="http://schemas.microsoft.com/office/2006/metadata/properties" xmlns:ns2="4e2797a0-1766-41ad-be59-caaf307804e4" xmlns:ns3="5330c55d-c059-4878-b03e-386dab4640e9" targetNamespace="http://schemas.microsoft.com/office/2006/metadata/properties" ma:root="true" ma:fieldsID="fceab615f90e30826ae23a425f2d0d13" ns2:_="" ns3:_="">
    <xsd:import namespace="4e2797a0-1766-41ad-be59-caaf307804e4"/>
    <xsd:import namespace="5330c55d-c059-4878-b03e-386dab4640e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Datum_x0020_p_x0159_ed_x00e1_n_x00ed__x0020_na_x0020_PO"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797a0-1766-41ad-be59-caaf307804e4"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75a73ace-a8c8-4851-9e68-29b63c04abe2}" ma:internalName="TaxCatchAll" ma:showField="CatchAllData" ma:web="4e2797a0-1766-41ad-be59-caaf307804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30c55d-c059-4878-b03e-386dab4640e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Datum_x0020_p_x0159_ed_x00e1_n_x00ed__x0020_na_x0020_PO" ma:index="12" nillable="true" ma:displayName="Datum předání na PO" ma:format="DateOnly" ma:internalName="Datum_x0020_p_x0159_ed_x00e1_n_x00ed__x0020_na_x0020_PO">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6104055d-a7a1-4227-823d-893947fae55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30c55d-c059-4878-b03e-386dab4640e9">
      <Terms xmlns="http://schemas.microsoft.com/office/infopath/2007/PartnerControls"/>
    </lcf76f155ced4ddcb4097134ff3c332f>
    <Datum_x0020_p_x0159_ed_x00e1_n_x00ed__x0020_na_x0020_PO xmlns="5330c55d-c059-4878-b03e-386dab4640e9" xsi:nil="true"/>
    <TaxCatchAll xmlns="4e2797a0-1766-41ad-be59-caaf307804e4" xsi:nil="true"/>
  </documentManagement>
</p:properties>
</file>

<file path=customXml/itemProps1.xml><?xml version="1.0" encoding="utf-8"?>
<ds:datastoreItem xmlns:ds="http://schemas.openxmlformats.org/officeDocument/2006/customXml" ds:itemID="{4AF803A5-F93C-4932-AFBF-3A301FE663BF}"/>
</file>

<file path=customXml/itemProps2.xml><?xml version="1.0" encoding="utf-8"?>
<ds:datastoreItem xmlns:ds="http://schemas.openxmlformats.org/officeDocument/2006/customXml" ds:itemID="{62BBF39B-EEFF-4450-93A9-289F289C8153}"/>
</file>

<file path=customXml/itemProps3.xml><?xml version="1.0" encoding="utf-8"?>
<ds:datastoreItem xmlns:ds="http://schemas.openxmlformats.org/officeDocument/2006/customXml" ds:itemID="{62A7785E-4846-42B4-85B1-A05102D84076}"/>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Sychrová, Zdeňka (Bilfinger)</dc:creator>
  <cp:lastModifiedBy>Sychrová, Zdeňka (Bilfinger)</cp:lastModifiedBy>
  <dcterms:created xsi:type="dcterms:W3CDTF">2025-04-21T12:00:49Z</dcterms:created>
  <dcterms:modified xsi:type="dcterms:W3CDTF">2025-04-21T12:01:01Z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0x010100C4AF71E7CDB8B2498C19C3D40F1FCB65</vt:lpwstr>
  </property>
</Properties>
</file>