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17.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13.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sífek\Documents\"/>
    </mc:Choice>
  </mc:AlternateContent>
  <bookViews>
    <workbookView xWindow="0" yWindow="0" windowWidth="23040" windowHeight="8616"/>
  </bookViews>
  <sheets>
    <sheet name="Rekapitulace stavby" sheetId="1" r:id="rId1"/>
    <sheet name="01 - SO 01 - Prostory na ..." sheetId="2" r:id="rId2"/>
    <sheet name="01 - SO 01.1 - Stavební část" sheetId="3" r:id="rId3"/>
    <sheet name="02 - SO 01.2 - ZTI" sheetId="4" r:id="rId4"/>
    <sheet name="03 - SO 01.3 - VZT" sheetId="5" r:id="rId5"/>
    <sheet name="04 - SO 01.4 - Vytápění -..." sheetId="6" r:id="rId6"/>
    <sheet name="05 - SO 01.5 -  Silnoprou..." sheetId="7" r:id="rId7"/>
    <sheet name="01 - PZTS " sheetId="8" r:id="rId8"/>
    <sheet name="02 - SKV " sheetId="9" r:id="rId9"/>
    <sheet name="03 - SCS " sheetId="10" r:id="rId10"/>
    <sheet name="04 - DAT " sheetId="11" r:id="rId11"/>
    <sheet name="05 - CCTV " sheetId="12" r:id="rId12"/>
    <sheet name="06 - AVT " sheetId="13" r:id="rId13"/>
    <sheet name="07 - SO 01.7 -  EPS" sheetId="14" r:id="rId14"/>
    <sheet name="08 - SO 01.8 - MaR" sheetId="15" r:id="rId15"/>
    <sheet name="04 - VRN" sheetId="16" r:id="rId16"/>
    <sheet name="DNSH" sheetId="19" r:id="rId17"/>
    <sheet name="Seznam figur" sheetId="17" r:id="rId18"/>
    <sheet name="Pokyny pro vyplnění" sheetId="18" r:id="rId19"/>
  </sheets>
  <definedNames>
    <definedName name="_xlnm._FilterDatabase" localSheetId="7" hidden="1">'01 - PZTS '!$C$98:$K$157</definedName>
    <definedName name="_xlnm._FilterDatabase" localSheetId="1" hidden="1">'01 - SO 01 - Prostory na ...'!$C$85:$K$191</definedName>
    <definedName name="_xlnm._FilterDatabase" localSheetId="2" hidden="1">'01 - SO 01.1 - Stavební část'!$C$107:$K$585</definedName>
    <definedName name="_xlnm._FilterDatabase" localSheetId="8" hidden="1">'02 - SKV '!$C$97:$K$146</definedName>
    <definedName name="_xlnm._FilterDatabase" localSheetId="3" hidden="1">'02 - SO 01.2 - ZTI'!$C$94:$K$230</definedName>
    <definedName name="_xlnm._FilterDatabase" localSheetId="9" hidden="1">'03 - SCS '!$C$99:$K$153</definedName>
    <definedName name="_xlnm._FilterDatabase" localSheetId="4" hidden="1">'03 - SO 01.3 - VZT'!$C$92:$K$184</definedName>
    <definedName name="_xlnm._FilterDatabase" localSheetId="10" hidden="1">'04 - DAT '!$C$97:$K$124</definedName>
    <definedName name="_xlnm._FilterDatabase" localSheetId="5" hidden="1">'04 - SO 01.4 - Vytápění -...'!$C$88:$K$120</definedName>
    <definedName name="_xlnm._FilterDatabase" localSheetId="15" hidden="1">'04 - VRN'!$C$84:$K$109</definedName>
    <definedName name="_xlnm._FilterDatabase" localSheetId="11" hidden="1">'05 - CCTV '!$C$95:$K$112</definedName>
    <definedName name="_xlnm._FilterDatabase" localSheetId="6" hidden="1">'05 - SO 01.5 -  Silnoprou...'!$C$93:$K$143</definedName>
    <definedName name="_xlnm._FilterDatabase" localSheetId="12" hidden="1">'06 - AVT '!$C$96:$K$140</definedName>
    <definedName name="_xlnm._FilterDatabase" localSheetId="13" hidden="1">'07 - SO 01.7 -  EPS'!$C$93:$K$150</definedName>
    <definedName name="_xlnm._FilterDatabase" localSheetId="14" hidden="1">'08 - SO 01.8 - MaR'!$C$91:$K$124</definedName>
    <definedName name="_xlnm.Print_Titles" localSheetId="7">'01 - PZTS '!$98:$98</definedName>
    <definedName name="_xlnm.Print_Titles" localSheetId="1">'01 - SO 01 - Prostory na ...'!$85:$85</definedName>
    <definedName name="_xlnm.Print_Titles" localSheetId="2">'01 - SO 01.1 - Stavební část'!$107:$107</definedName>
    <definedName name="_xlnm.Print_Titles" localSheetId="8">'02 - SKV '!$97:$97</definedName>
    <definedName name="_xlnm.Print_Titles" localSheetId="3">'02 - SO 01.2 - ZTI'!$94:$94</definedName>
    <definedName name="_xlnm.Print_Titles" localSheetId="9">'03 - SCS '!$99:$99</definedName>
    <definedName name="_xlnm.Print_Titles" localSheetId="4">'03 - SO 01.3 - VZT'!$92:$92</definedName>
    <definedName name="_xlnm.Print_Titles" localSheetId="10">'04 - DAT '!$97:$97</definedName>
    <definedName name="_xlnm.Print_Titles" localSheetId="5">'04 - SO 01.4 - Vytápění -...'!$88:$88</definedName>
    <definedName name="_xlnm.Print_Titles" localSheetId="15">'04 - VRN'!$84:$84</definedName>
    <definedName name="_xlnm.Print_Titles" localSheetId="11">'05 - CCTV '!$95:$95</definedName>
    <definedName name="_xlnm.Print_Titles" localSheetId="6">'05 - SO 01.5 -  Silnoprou...'!$93:$93</definedName>
    <definedName name="_xlnm.Print_Titles" localSheetId="12">'06 - AVT '!$96:$96</definedName>
    <definedName name="_xlnm.Print_Titles" localSheetId="13">'07 - SO 01.7 -  EPS'!$93:$93</definedName>
    <definedName name="_xlnm.Print_Titles" localSheetId="14">'08 - SO 01.8 - MaR'!$91:$91</definedName>
    <definedName name="_xlnm.Print_Titles" localSheetId="0">'Rekapitulace stavby'!$52:$52</definedName>
    <definedName name="_xlnm.Print_Titles" localSheetId="17">'Seznam figur'!$9:$9</definedName>
    <definedName name="_xlnm.Print_Area" localSheetId="7">'01 - PZTS '!$C$4:$J$43,'01 - PZTS '!$C$49:$J$76,'01 - PZTS '!$C$82:$K$157</definedName>
    <definedName name="_xlnm.Print_Area" localSheetId="1">'01 - SO 01 - Prostory na ...'!$C$4:$J$39,'01 - SO 01 - Prostory na ...'!$C$45:$J$67,'01 - SO 01 - Prostory na ...'!$C$73:$K$191</definedName>
    <definedName name="_xlnm.Print_Area" localSheetId="2">'01 - SO 01.1 - Stavební část'!$C$4:$J$41,'01 - SO 01.1 - Stavební část'!$C$47:$J$87,'01 - SO 01.1 - Stavební část'!$C$93:$K$585</definedName>
    <definedName name="_xlnm.Print_Area" localSheetId="8">'02 - SKV '!$C$4:$J$43,'02 - SKV '!$C$49:$J$75,'02 - SKV '!$C$81:$K$146</definedName>
    <definedName name="_xlnm.Print_Area" localSheetId="3">'02 - SO 01.2 - ZTI'!$C$4:$J$41,'02 - SO 01.2 - ZTI'!$C$47:$J$74,'02 - SO 01.2 - ZTI'!$C$80:$K$230</definedName>
    <definedName name="_xlnm.Print_Area" localSheetId="9">'03 - SCS '!$C$4:$J$43,'03 - SCS '!$C$49:$J$77,'03 - SCS '!$C$83:$K$153</definedName>
    <definedName name="_xlnm.Print_Area" localSheetId="4">'03 - SO 01.3 - VZT'!$C$4:$J$41,'03 - SO 01.3 - VZT'!$C$47:$J$72,'03 - SO 01.3 - VZT'!$C$78:$K$184</definedName>
    <definedName name="_xlnm.Print_Area" localSheetId="10">'04 - DAT '!$C$4:$J$43,'04 - DAT '!$C$49:$J$75,'04 - DAT '!$C$81:$K$124</definedName>
    <definedName name="_xlnm.Print_Area" localSheetId="5">'04 - SO 01.4 - Vytápění -...'!$C$4:$J$41,'04 - SO 01.4 - Vytápění -...'!$C$47:$J$68,'04 - SO 01.4 - Vytápění -...'!$C$74:$K$120</definedName>
    <definedName name="_xlnm.Print_Area" localSheetId="15">'04 - VRN'!$C$4:$J$39,'04 - VRN'!$C$45:$J$66,'04 - VRN'!$C$72:$K$109</definedName>
    <definedName name="_xlnm.Print_Area" localSheetId="11">'05 - CCTV '!$C$4:$J$43,'05 - CCTV '!$C$49:$J$73,'05 - CCTV '!$C$79:$K$112</definedName>
    <definedName name="_xlnm.Print_Area" localSheetId="6">'05 - SO 01.5 -  Silnoprou...'!$C$4:$J$41,'05 - SO 01.5 -  Silnoprou...'!$C$47:$J$73,'05 - SO 01.5 -  Silnoprou...'!$C$79:$K$143</definedName>
    <definedName name="_xlnm.Print_Area" localSheetId="12">'06 - AVT '!$C$4:$J$43,'06 - AVT '!$C$49:$J$74,'06 - AVT '!$C$80:$K$140</definedName>
    <definedName name="_xlnm.Print_Area" localSheetId="13">'07 - SO 01.7 -  EPS'!$C$4:$J$41,'07 - SO 01.7 -  EPS'!$C$47:$J$73,'07 - SO 01.7 -  EPS'!$C$79:$K$150</definedName>
    <definedName name="_xlnm.Print_Area" localSheetId="14">'08 - SO 01.8 - MaR'!$C$4:$J$41,'08 - SO 01.8 - MaR'!$C$47:$J$71,'08 - SO 01.8 - MaR'!$C$77:$K$124</definedName>
    <definedName name="_xlnm.Print_Area" localSheetId="16">DNSH!$A$1:$G$7</definedName>
    <definedName name="_xlnm.Print_Area" localSheetId="18">'Pokyny pro vyplnění'!$B$2:$K$71,'Pokyny pro vyplnění'!$B$74:$K$118,'Pokyny pro vyplnění'!$B$121:$K$161,'Pokyny pro vyplnění'!$B$164:$K$219</definedName>
    <definedName name="_xlnm.Print_Area" localSheetId="0">'Rekapitulace stavby'!$D$4:$AO$36,'Rekapitulace stavby'!$C$42:$AQ$72</definedName>
    <definedName name="_xlnm.Print_Area" localSheetId="17">'Seznam figur'!$C$4:$G$51</definedName>
  </definedNames>
  <calcPr calcId="162913"/>
</workbook>
</file>

<file path=xl/calcChain.xml><?xml version="1.0" encoding="utf-8"?>
<calcChain xmlns="http://schemas.openxmlformats.org/spreadsheetml/2006/main">
  <c r="D7" i="17" l="1"/>
  <c r="J37" i="16"/>
  <c r="J36" i="16"/>
  <c r="AY71" i="1" s="1"/>
  <c r="J35" i="16"/>
  <c r="AX71" i="1" s="1"/>
  <c r="BI109" i="16"/>
  <c r="BH109" i="16"/>
  <c r="BG109" i="16"/>
  <c r="BF109" i="16"/>
  <c r="T109" i="16"/>
  <c r="T108" i="16"/>
  <c r="R109" i="16"/>
  <c r="R108" i="16" s="1"/>
  <c r="P109" i="16"/>
  <c r="P108" i="16" s="1"/>
  <c r="BI107" i="16"/>
  <c r="BH107" i="16"/>
  <c r="BG107" i="16"/>
  <c r="BF107" i="16"/>
  <c r="T107" i="16"/>
  <c r="T106" i="16" s="1"/>
  <c r="R107" i="16"/>
  <c r="R106" i="16" s="1"/>
  <c r="P107" i="16"/>
  <c r="P106" i="16" s="1"/>
  <c r="BI105" i="16"/>
  <c r="BH105" i="16"/>
  <c r="BG105" i="16"/>
  <c r="BF105" i="16"/>
  <c r="T105" i="16"/>
  <c r="R105" i="16"/>
  <c r="P105" i="16"/>
  <c r="BI104" i="16"/>
  <c r="BH104" i="16"/>
  <c r="BG104" i="16"/>
  <c r="BF104" i="16"/>
  <c r="T104" i="16"/>
  <c r="R104" i="16"/>
  <c r="P104" i="16"/>
  <c r="BI103" i="16"/>
  <c r="BH103" i="16"/>
  <c r="BG103" i="16"/>
  <c r="BF103" i="16"/>
  <c r="T103" i="16"/>
  <c r="R103" i="16"/>
  <c r="P103" i="16"/>
  <c r="BI101" i="16"/>
  <c r="BH101" i="16"/>
  <c r="BG101" i="16"/>
  <c r="BF101" i="16"/>
  <c r="T101" i="16"/>
  <c r="R101" i="16"/>
  <c r="P101" i="16"/>
  <c r="BI100" i="16"/>
  <c r="BH100" i="16"/>
  <c r="BG100" i="16"/>
  <c r="BF100" i="16"/>
  <c r="T100" i="16"/>
  <c r="R100" i="16"/>
  <c r="P100" i="16"/>
  <c r="BI98" i="16"/>
  <c r="BH98" i="16"/>
  <c r="BG98" i="16"/>
  <c r="BF98" i="16"/>
  <c r="T98" i="16"/>
  <c r="R98" i="16"/>
  <c r="P98" i="16"/>
  <c r="BI97" i="16"/>
  <c r="BH97" i="16"/>
  <c r="BG97" i="16"/>
  <c r="BF97" i="16"/>
  <c r="T97" i="16"/>
  <c r="R97" i="16"/>
  <c r="P97" i="16"/>
  <c r="BI96" i="16"/>
  <c r="BH96" i="16"/>
  <c r="BG96" i="16"/>
  <c r="BF96" i="16"/>
  <c r="T96" i="16"/>
  <c r="R96" i="16"/>
  <c r="P96" i="16"/>
  <c r="BI95" i="16"/>
  <c r="BH95" i="16"/>
  <c r="BG95" i="16"/>
  <c r="BF95" i="16"/>
  <c r="T95" i="16"/>
  <c r="R95" i="16"/>
  <c r="P95" i="16"/>
  <c r="BI94" i="16"/>
  <c r="BH94" i="16"/>
  <c r="BG94" i="16"/>
  <c r="BF94" i="16"/>
  <c r="T94" i="16"/>
  <c r="R94" i="16"/>
  <c r="P94" i="16"/>
  <c r="BI93" i="16"/>
  <c r="BH93" i="16"/>
  <c r="BG93" i="16"/>
  <c r="BF93" i="16"/>
  <c r="T93" i="16"/>
  <c r="R93" i="16"/>
  <c r="P93" i="16"/>
  <c r="BI91" i="16"/>
  <c r="BH91" i="16"/>
  <c r="BG91" i="16"/>
  <c r="BF91" i="16"/>
  <c r="T91" i="16"/>
  <c r="R91" i="16"/>
  <c r="P91" i="16"/>
  <c r="BI90" i="16"/>
  <c r="BH90" i="16"/>
  <c r="BG90" i="16"/>
  <c r="BF90" i="16"/>
  <c r="T90" i="16"/>
  <c r="R90" i="16"/>
  <c r="P90" i="16"/>
  <c r="BI89" i="16"/>
  <c r="BH89" i="16"/>
  <c r="BG89" i="16"/>
  <c r="BF89" i="16"/>
  <c r="T89" i="16"/>
  <c r="R89" i="16"/>
  <c r="P89" i="16"/>
  <c r="BI88" i="16"/>
  <c r="BH88" i="16"/>
  <c r="BG88" i="16"/>
  <c r="BF88" i="16"/>
  <c r="T88" i="16"/>
  <c r="R88" i="16"/>
  <c r="P88" i="16"/>
  <c r="J82" i="16"/>
  <c r="J81" i="16"/>
  <c r="F81" i="16"/>
  <c r="F79" i="16"/>
  <c r="E77" i="16"/>
  <c r="J55" i="16"/>
  <c r="J54" i="16"/>
  <c r="F54" i="16"/>
  <c r="F52" i="16"/>
  <c r="E50" i="16"/>
  <c r="J18" i="16"/>
  <c r="E18" i="16"/>
  <c r="F82" i="16"/>
  <c r="J17" i="16"/>
  <c r="J12" i="16"/>
  <c r="J79" i="16" s="1"/>
  <c r="E7" i="16"/>
  <c r="E48" i="16" s="1"/>
  <c r="J39" i="15"/>
  <c r="J38" i="15"/>
  <c r="AY70" i="1"/>
  <c r="J37" i="15"/>
  <c r="AX70" i="1"/>
  <c r="BI124" i="15"/>
  <c r="BH124" i="15"/>
  <c r="BG124" i="15"/>
  <c r="BF124" i="15"/>
  <c r="T124" i="15"/>
  <c r="R124" i="15"/>
  <c r="P124" i="15"/>
  <c r="BI123" i="15"/>
  <c r="BH123" i="15"/>
  <c r="BG123" i="15"/>
  <c r="BF123" i="15"/>
  <c r="T123" i="15"/>
  <c r="R123" i="15"/>
  <c r="P123" i="15"/>
  <c r="BI122" i="15"/>
  <c r="BH122" i="15"/>
  <c r="BG122" i="15"/>
  <c r="BF122" i="15"/>
  <c r="T122" i="15"/>
  <c r="R122" i="15"/>
  <c r="P122" i="15"/>
  <c r="BI121" i="15"/>
  <c r="BH121" i="15"/>
  <c r="BG121" i="15"/>
  <c r="BF121" i="15"/>
  <c r="T121" i="15"/>
  <c r="R121" i="15"/>
  <c r="P121" i="15"/>
  <c r="BI120" i="15"/>
  <c r="BH120" i="15"/>
  <c r="BG120" i="15"/>
  <c r="BF120" i="15"/>
  <c r="T120" i="15"/>
  <c r="R120" i="15"/>
  <c r="P120" i="15"/>
  <c r="BI119" i="15"/>
  <c r="BH119" i="15"/>
  <c r="BG119" i="15"/>
  <c r="BF119" i="15"/>
  <c r="T119" i="15"/>
  <c r="R119" i="15"/>
  <c r="P119" i="15"/>
  <c r="BI118" i="15"/>
  <c r="BH118" i="15"/>
  <c r="BG118" i="15"/>
  <c r="BF118" i="15"/>
  <c r="T118" i="15"/>
  <c r="R118" i="15"/>
  <c r="P118" i="15"/>
  <c r="BI117" i="15"/>
  <c r="BH117" i="15"/>
  <c r="BG117" i="15"/>
  <c r="BF117" i="15"/>
  <c r="T117" i="15"/>
  <c r="R117" i="15"/>
  <c r="P117" i="15"/>
  <c r="BI116" i="15"/>
  <c r="BH116" i="15"/>
  <c r="BG116" i="15"/>
  <c r="BF116" i="15"/>
  <c r="T116" i="15"/>
  <c r="R116" i="15"/>
  <c r="P116" i="15"/>
  <c r="BI115" i="15"/>
  <c r="BH115" i="15"/>
  <c r="BG115" i="15"/>
  <c r="BF115" i="15"/>
  <c r="T115" i="15"/>
  <c r="R115" i="15"/>
  <c r="P115" i="15"/>
  <c r="BI114" i="15"/>
  <c r="BH114" i="15"/>
  <c r="BG114" i="15"/>
  <c r="BF114" i="15"/>
  <c r="T114" i="15"/>
  <c r="R114" i="15"/>
  <c r="P114" i="15"/>
  <c r="BI113" i="15"/>
  <c r="BH113" i="15"/>
  <c r="BG113" i="15"/>
  <c r="BF113" i="15"/>
  <c r="T113" i="15"/>
  <c r="R113" i="15"/>
  <c r="P113" i="15"/>
  <c r="BI112" i="15"/>
  <c r="BH112" i="15"/>
  <c r="BG112" i="15"/>
  <c r="BF112" i="15"/>
  <c r="T112" i="15"/>
  <c r="R112" i="15"/>
  <c r="P112" i="15"/>
  <c r="BI111" i="15"/>
  <c r="BH111" i="15"/>
  <c r="BG111" i="15"/>
  <c r="BF111" i="15"/>
  <c r="T111" i="15"/>
  <c r="R111" i="15"/>
  <c r="P111" i="15"/>
  <c r="BI109" i="15"/>
  <c r="BH109" i="15"/>
  <c r="BG109" i="15"/>
  <c r="BF109" i="15"/>
  <c r="T109" i="15"/>
  <c r="R109" i="15"/>
  <c r="P109" i="15"/>
  <c r="BI108" i="15"/>
  <c r="BH108" i="15"/>
  <c r="BG108" i="15"/>
  <c r="BF108" i="15"/>
  <c r="T108" i="15"/>
  <c r="R108" i="15"/>
  <c r="P108" i="15"/>
  <c r="BI106" i="15"/>
  <c r="BH106" i="15"/>
  <c r="BG106" i="15"/>
  <c r="BF106" i="15"/>
  <c r="T106" i="15"/>
  <c r="T105" i="15"/>
  <c r="R106" i="15"/>
  <c r="R105" i="15"/>
  <c r="P106" i="15"/>
  <c r="P105" i="15"/>
  <c r="BI104" i="15"/>
  <c r="BH104" i="15"/>
  <c r="BG104" i="15"/>
  <c r="BF104" i="15"/>
  <c r="T104" i="15"/>
  <c r="R104" i="15"/>
  <c r="P104" i="15"/>
  <c r="BI103" i="15"/>
  <c r="BH103" i="15"/>
  <c r="BG103" i="15"/>
  <c r="BF103" i="15"/>
  <c r="T103" i="15"/>
  <c r="R103" i="15"/>
  <c r="P103" i="15"/>
  <c r="BI102" i="15"/>
  <c r="BH102" i="15"/>
  <c r="BG102" i="15"/>
  <c r="BF102" i="15"/>
  <c r="T102" i="15"/>
  <c r="R102" i="15"/>
  <c r="P102" i="15"/>
  <c r="BI101" i="15"/>
  <c r="BH101" i="15"/>
  <c r="BG101" i="15"/>
  <c r="BF101" i="15"/>
  <c r="T101" i="15"/>
  <c r="R101" i="15"/>
  <c r="P101" i="15"/>
  <c r="BI99" i="15"/>
  <c r="BH99" i="15"/>
  <c r="BG99" i="15"/>
  <c r="BF99" i="15"/>
  <c r="T99" i="15"/>
  <c r="R99" i="15"/>
  <c r="P99" i="15"/>
  <c r="BI98" i="15"/>
  <c r="BH98" i="15"/>
  <c r="BG98" i="15"/>
  <c r="BF98" i="15"/>
  <c r="T98" i="15"/>
  <c r="R98" i="15"/>
  <c r="P98" i="15"/>
  <c r="BI97" i="15"/>
  <c r="BH97" i="15"/>
  <c r="BG97" i="15"/>
  <c r="BF97" i="15"/>
  <c r="T97" i="15"/>
  <c r="R97" i="15"/>
  <c r="P97" i="15"/>
  <c r="BI95" i="15"/>
  <c r="BH95" i="15"/>
  <c r="BG95" i="15"/>
  <c r="BF95" i="15"/>
  <c r="T95" i="15"/>
  <c r="T94" i="15" s="1"/>
  <c r="R95" i="15"/>
  <c r="R94" i="15" s="1"/>
  <c r="P95" i="15"/>
  <c r="P94" i="15" s="1"/>
  <c r="F86" i="15"/>
  <c r="E84" i="15"/>
  <c r="F56" i="15"/>
  <c r="E54" i="15"/>
  <c r="J26" i="15"/>
  <c r="E26" i="15"/>
  <c r="J89" i="15"/>
  <c r="J25" i="15"/>
  <c r="J23" i="15"/>
  <c r="E23" i="15"/>
  <c r="J58" i="15"/>
  <c r="J22" i="15"/>
  <c r="J20" i="15"/>
  <c r="E20" i="15"/>
  <c r="F89" i="15"/>
  <c r="J19" i="15"/>
  <c r="J17" i="15"/>
  <c r="E17" i="15"/>
  <c r="F88" i="15"/>
  <c r="J16" i="15"/>
  <c r="J14" i="15"/>
  <c r="J86" i="15" s="1"/>
  <c r="E7" i="15"/>
  <c r="E80" i="15" s="1"/>
  <c r="J39" i="14"/>
  <c r="J38" i="14"/>
  <c r="AY69" i="1"/>
  <c r="J37" i="14"/>
  <c r="AX69" i="1"/>
  <c r="BI150" i="14"/>
  <c r="BH150" i="14"/>
  <c r="BG150" i="14"/>
  <c r="BF150" i="14"/>
  <c r="T150" i="14"/>
  <c r="R150" i="14"/>
  <c r="P150" i="14"/>
  <c r="BI149" i="14"/>
  <c r="BH149" i="14"/>
  <c r="BG149" i="14"/>
  <c r="BF149" i="14"/>
  <c r="T149" i="14"/>
  <c r="R149" i="14"/>
  <c r="P149" i="14"/>
  <c r="BI148" i="14"/>
  <c r="BH148" i="14"/>
  <c r="BG148" i="14"/>
  <c r="BF148" i="14"/>
  <c r="T148" i="14"/>
  <c r="R148" i="14"/>
  <c r="P148" i="14"/>
  <c r="BI147" i="14"/>
  <c r="BH147" i="14"/>
  <c r="BG147" i="14"/>
  <c r="BF147" i="14"/>
  <c r="T147" i="14"/>
  <c r="R147" i="14"/>
  <c r="P147" i="14"/>
  <c r="BI146" i="14"/>
  <c r="BH146" i="14"/>
  <c r="BG146" i="14"/>
  <c r="BF146" i="14"/>
  <c r="T146" i="14"/>
  <c r="R146" i="14"/>
  <c r="P146" i="14"/>
  <c r="BI145" i="14"/>
  <c r="BH145" i="14"/>
  <c r="BG145" i="14"/>
  <c r="BF145" i="14"/>
  <c r="T145" i="14"/>
  <c r="R145" i="14"/>
  <c r="P145" i="14"/>
  <c r="BI144" i="14"/>
  <c r="BH144" i="14"/>
  <c r="BG144" i="14"/>
  <c r="BF144" i="14"/>
  <c r="T144" i="14"/>
  <c r="R144" i="14"/>
  <c r="P144" i="14"/>
  <c r="BI143" i="14"/>
  <c r="BH143" i="14"/>
  <c r="BG143" i="14"/>
  <c r="BF143" i="14"/>
  <c r="T143" i="14"/>
  <c r="R143" i="14"/>
  <c r="P143" i="14"/>
  <c r="BI142" i="14"/>
  <c r="BH142" i="14"/>
  <c r="BG142" i="14"/>
  <c r="BF142" i="14"/>
  <c r="T142" i="14"/>
  <c r="R142" i="14"/>
  <c r="P142" i="14"/>
  <c r="BI141" i="14"/>
  <c r="BH141" i="14"/>
  <c r="BG141" i="14"/>
  <c r="BF141" i="14"/>
  <c r="T141" i="14"/>
  <c r="R141" i="14"/>
  <c r="P141" i="14"/>
  <c r="BI140" i="14"/>
  <c r="BH140" i="14"/>
  <c r="BG140" i="14"/>
  <c r="BF140" i="14"/>
  <c r="T140" i="14"/>
  <c r="R140" i="14"/>
  <c r="P140" i="14"/>
  <c r="BI139" i="14"/>
  <c r="BH139" i="14"/>
  <c r="BG139" i="14"/>
  <c r="BF139" i="14"/>
  <c r="T139" i="14"/>
  <c r="R139" i="14"/>
  <c r="P139" i="14"/>
  <c r="BI138" i="14"/>
  <c r="BH138" i="14"/>
  <c r="BG138" i="14"/>
  <c r="BF138" i="14"/>
  <c r="T138" i="14"/>
  <c r="R138" i="14"/>
  <c r="P138" i="14"/>
  <c r="BI137" i="14"/>
  <c r="BH137" i="14"/>
  <c r="BG137" i="14"/>
  <c r="BF137" i="14"/>
  <c r="T137" i="14"/>
  <c r="R137" i="14"/>
  <c r="P137" i="14"/>
  <c r="BI136" i="14"/>
  <c r="BH136" i="14"/>
  <c r="BG136" i="14"/>
  <c r="BF136" i="14"/>
  <c r="T136" i="14"/>
  <c r="R136" i="14"/>
  <c r="P136" i="14"/>
  <c r="BI135" i="14"/>
  <c r="BH135" i="14"/>
  <c r="BG135" i="14"/>
  <c r="BF135" i="14"/>
  <c r="T135" i="14"/>
  <c r="R135" i="14"/>
  <c r="P135" i="14"/>
  <c r="BI134" i="14"/>
  <c r="BH134" i="14"/>
  <c r="BG134" i="14"/>
  <c r="BF134" i="14"/>
  <c r="T134" i="14"/>
  <c r="R134" i="14"/>
  <c r="P134" i="14"/>
  <c r="BI133" i="14"/>
  <c r="BH133" i="14"/>
  <c r="BG133" i="14"/>
  <c r="BF133" i="14"/>
  <c r="T133" i="14"/>
  <c r="R133" i="14"/>
  <c r="P133" i="14"/>
  <c r="BI132" i="14"/>
  <c r="BH132" i="14"/>
  <c r="BG132" i="14"/>
  <c r="BF132" i="14"/>
  <c r="T132" i="14"/>
  <c r="R132" i="14"/>
  <c r="P132" i="14"/>
  <c r="BI131" i="14"/>
  <c r="BH131" i="14"/>
  <c r="BG131" i="14"/>
  <c r="BF131" i="14"/>
  <c r="T131" i="14"/>
  <c r="R131" i="14"/>
  <c r="P131" i="14"/>
  <c r="BI130" i="14"/>
  <c r="BH130" i="14"/>
  <c r="BG130" i="14"/>
  <c r="BF130" i="14"/>
  <c r="T130" i="14"/>
  <c r="R130" i="14"/>
  <c r="P130" i="14"/>
  <c r="BI128" i="14"/>
  <c r="BH128" i="14"/>
  <c r="BG128" i="14"/>
  <c r="BF128" i="14"/>
  <c r="T128" i="14"/>
  <c r="R128" i="14"/>
  <c r="P128" i="14"/>
  <c r="BI127" i="14"/>
  <c r="BH127" i="14"/>
  <c r="BG127" i="14"/>
  <c r="BF127" i="14"/>
  <c r="T127" i="14"/>
  <c r="R127" i="14"/>
  <c r="P127" i="14"/>
  <c r="BI126" i="14"/>
  <c r="BH126" i="14"/>
  <c r="BG126" i="14"/>
  <c r="BF126" i="14"/>
  <c r="T126" i="14"/>
  <c r="R126" i="14"/>
  <c r="P126" i="14"/>
  <c r="BI125" i="14"/>
  <c r="BH125" i="14"/>
  <c r="BG125" i="14"/>
  <c r="BF125" i="14"/>
  <c r="T125" i="14"/>
  <c r="R125" i="14"/>
  <c r="P125" i="14"/>
  <c r="BI124" i="14"/>
  <c r="BH124" i="14"/>
  <c r="BG124" i="14"/>
  <c r="BF124" i="14"/>
  <c r="T124" i="14"/>
  <c r="R124" i="14"/>
  <c r="P124" i="14"/>
  <c r="BI123" i="14"/>
  <c r="BH123" i="14"/>
  <c r="BG123" i="14"/>
  <c r="BF123" i="14"/>
  <c r="T123" i="14"/>
  <c r="R123" i="14"/>
  <c r="P123" i="14"/>
  <c r="BI121" i="14"/>
  <c r="BH121" i="14"/>
  <c r="BG121" i="14"/>
  <c r="BF121" i="14"/>
  <c r="T121" i="14"/>
  <c r="T120" i="14" s="1"/>
  <c r="R121" i="14"/>
  <c r="R120" i="14" s="1"/>
  <c r="P121" i="14"/>
  <c r="P120" i="14" s="1"/>
  <c r="BI119" i="14"/>
  <c r="BH119" i="14"/>
  <c r="BG119" i="14"/>
  <c r="BF119" i="14"/>
  <c r="T119" i="14"/>
  <c r="R119" i="14"/>
  <c r="P119" i="14"/>
  <c r="BI118" i="14"/>
  <c r="BH118" i="14"/>
  <c r="BG118" i="14"/>
  <c r="BF118" i="14"/>
  <c r="T118" i="14"/>
  <c r="R118" i="14"/>
  <c r="P118" i="14"/>
  <c r="BI117" i="14"/>
  <c r="BH117" i="14"/>
  <c r="BG117" i="14"/>
  <c r="BF117" i="14"/>
  <c r="T117" i="14"/>
  <c r="R117" i="14"/>
  <c r="P117" i="14"/>
  <c r="BI116" i="14"/>
  <c r="BH116" i="14"/>
  <c r="BG116" i="14"/>
  <c r="BF116" i="14"/>
  <c r="T116" i="14"/>
  <c r="R116" i="14"/>
  <c r="P116" i="14"/>
  <c r="BI115" i="14"/>
  <c r="BH115" i="14"/>
  <c r="BG115" i="14"/>
  <c r="BF115" i="14"/>
  <c r="T115" i="14"/>
  <c r="R115" i="14"/>
  <c r="P115" i="14"/>
  <c r="BI113" i="14"/>
  <c r="BH113" i="14"/>
  <c r="BG113" i="14"/>
  <c r="BF113" i="14"/>
  <c r="T113" i="14"/>
  <c r="R113" i="14"/>
  <c r="P113" i="14"/>
  <c r="BI112" i="14"/>
  <c r="BH112" i="14"/>
  <c r="BG112" i="14"/>
  <c r="BF112" i="14"/>
  <c r="T112" i="14"/>
  <c r="R112" i="14"/>
  <c r="P112" i="14"/>
  <c r="BI110" i="14"/>
  <c r="BH110" i="14"/>
  <c r="BG110" i="14"/>
  <c r="BF110" i="14"/>
  <c r="T110" i="14"/>
  <c r="T109" i="14"/>
  <c r="R110" i="14"/>
  <c r="R109" i="14"/>
  <c r="P110" i="14"/>
  <c r="P109" i="14"/>
  <c r="BI108" i="14"/>
  <c r="BH108" i="14"/>
  <c r="BG108" i="14"/>
  <c r="BF108" i="14"/>
  <c r="T108" i="14"/>
  <c r="R108" i="14"/>
  <c r="P108" i="14"/>
  <c r="BI107" i="14"/>
  <c r="BH107" i="14"/>
  <c r="BG107" i="14"/>
  <c r="BF107" i="14"/>
  <c r="T107" i="14"/>
  <c r="R107" i="14"/>
  <c r="P107" i="14"/>
  <c r="BI106" i="14"/>
  <c r="BH106" i="14"/>
  <c r="BG106" i="14"/>
  <c r="BF106" i="14"/>
  <c r="T106" i="14"/>
  <c r="R106" i="14"/>
  <c r="P106" i="14"/>
  <c r="BI105" i="14"/>
  <c r="BH105" i="14"/>
  <c r="BG105" i="14"/>
  <c r="BF105" i="14"/>
  <c r="T105" i="14"/>
  <c r="R105" i="14"/>
  <c r="P105" i="14"/>
  <c r="BI104" i="14"/>
  <c r="BH104" i="14"/>
  <c r="BG104" i="14"/>
  <c r="BF104" i="14"/>
  <c r="T104" i="14"/>
  <c r="R104" i="14"/>
  <c r="P104" i="14"/>
  <c r="BI103" i="14"/>
  <c r="BH103" i="14"/>
  <c r="BG103" i="14"/>
  <c r="BF103" i="14"/>
  <c r="T103" i="14"/>
  <c r="R103" i="14"/>
  <c r="P103" i="14"/>
  <c r="BI102" i="14"/>
  <c r="BH102" i="14"/>
  <c r="BG102" i="14"/>
  <c r="BF102" i="14"/>
  <c r="T102" i="14"/>
  <c r="R102" i="14"/>
  <c r="P102" i="14"/>
  <c r="BI101" i="14"/>
  <c r="BH101" i="14"/>
  <c r="BG101" i="14"/>
  <c r="BF101" i="14"/>
  <c r="T101" i="14"/>
  <c r="R101" i="14"/>
  <c r="P101" i="14"/>
  <c r="BI100" i="14"/>
  <c r="BH100" i="14"/>
  <c r="BG100" i="14"/>
  <c r="BF100" i="14"/>
  <c r="T100" i="14"/>
  <c r="R100" i="14"/>
  <c r="P100" i="14"/>
  <c r="BI98" i="14"/>
  <c r="BH98" i="14"/>
  <c r="BG98" i="14"/>
  <c r="BF98" i="14"/>
  <c r="T98" i="14"/>
  <c r="R98" i="14"/>
  <c r="P98" i="14"/>
  <c r="BI97" i="14"/>
  <c r="BH97" i="14"/>
  <c r="BG97" i="14"/>
  <c r="BF97" i="14"/>
  <c r="T97" i="14"/>
  <c r="R97" i="14"/>
  <c r="P97" i="14"/>
  <c r="F88" i="14"/>
  <c r="E86" i="14"/>
  <c r="F56" i="14"/>
  <c r="E54" i="14"/>
  <c r="J26" i="14"/>
  <c r="E26" i="14"/>
  <c r="J91" i="14"/>
  <c r="J25" i="14"/>
  <c r="J23" i="14"/>
  <c r="E23" i="14"/>
  <c r="J58" i="14"/>
  <c r="J22" i="14"/>
  <c r="J20" i="14"/>
  <c r="E20" i="14"/>
  <c r="F59" i="14"/>
  <c r="J19" i="14"/>
  <c r="J17" i="14"/>
  <c r="E17" i="14"/>
  <c r="F90" i="14"/>
  <c r="J16" i="14"/>
  <c r="J14" i="14"/>
  <c r="J56" i="14" s="1"/>
  <c r="E7" i="14"/>
  <c r="E50" i="14" s="1"/>
  <c r="J41" i="13"/>
  <c r="J40" i="13"/>
  <c r="AY68" i="1"/>
  <c r="J39" i="13"/>
  <c r="AX68" i="1"/>
  <c r="BI140" i="13"/>
  <c r="BH140" i="13"/>
  <c r="BG140" i="13"/>
  <c r="BF140" i="13"/>
  <c r="T140" i="13"/>
  <c r="R140" i="13"/>
  <c r="P140" i="13"/>
  <c r="BI139" i="13"/>
  <c r="BH139" i="13"/>
  <c r="BG139" i="13"/>
  <c r="BF139" i="13"/>
  <c r="T139" i="13"/>
  <c r="R139" i="13"/>
  <c r="P139" i="13"/>
  <c r="BI138" i="13"/>
  <c r="BH138" i="13"/>
  <c r="BG138" i="13"/>
  <c r="BF138" i="13"/>
  <c r="T138" i="13"/>
  <c r="R138" i="13"/>
  <c r="P138" i="13"/>
  <c r="BI137" i="13"/>
  <c r="BH137" i="13"/>
  <c r="BG137" i="13"/>
  <c r="BF137" i="13"/>
  <c r="T137" i="13"/>
  <c r="R137" i="13"/>
  <c r="P137" i="13"/>
  <c r="BI136" i="13"/>
  <c r="BH136" i="13"/>
  <c r="BG136" i="13"/>
  <c r="BF136" i="13"/>
  <c r="T136" i="13"/>
  <c r="R136" i="13"/>
  <c r="P136" i="13"/>
  <c r="BI135" i="13"/>
  <c r="BH135" i="13"/>
  <c r="BG135" i="13"/>
  <c r="BF135" i="13"/>
  <c r="T135" i="13"/>
  <c r="R135" i="13"/>
  <c r="P135" i="13"/>
  <c r="BI134" i="13"/>
  <c r="BH134" i="13"/>
  <c r="BG134" i="13"/>
  <c r="BF134" i="13"/>
  <c r="T134" i="13"/>
  <c r="R134" i="13"/>
  <c r="P134" i="13"/>
  <c r="BI133" i="13"/>
  <c r="BH133" i="13"/>
  <c r="BG133" i="13"/>
  <c r="BF133" i="13"/>
  <c r="T133" i="13"/>
  <c r="R133" i="13"/>
  <c r="P133" i="13"/>
  <c r="BI132" i="13"/>
  <c r="BH132" i="13"/>
  <c r="BG132" i="13"/>
  <c r="BF132" i="13"/>
  <c r="T132" i="13"/>
  <c r="R132" i="13"/>
  <c r="P132" i="13"/>
  <c r="BI131" i="13"/>
  <c r="BH131" i="13"/>
  <c r="BG131" i="13"/>
  <c r="BF131" i="13"/>
  <c r="T131" i="13"/>
  <c r="R131" i="13"/>
  <c r="P131" i="13"/>
  <c r="BI130" i="13"/>
  <c r="BH130" i="13"/>
  <c r="BG130" i="13"/>
  <c r="BF130" i="13"/>
  <c r="T130" i="13"/>
  <c r="R130" i="13"/>
  <c r="P130" i="13"/>
  <c r="BI129" i="13"/>
  <c r="BH129" i="13"/>
  <c r="BG129" i="13"/>
  <c r="BF129" i="13"/>
  <c r="T129" i="13"/>
  <c r="R129" i="13"/>
  <c r="P129" i="13"/>
  <c r="BI128" i="13"/>
  <c r="BH128" i="13"/>
  <c r="BG128" i="13"/>
  <c r="BF128" i="13"/>
  <c r="T128" i="13"/>
  <c r="R128" i="13"/>
  <c r="P128" i="13"/>
  <c r="BI127" i="13"/>
  <c r="BH127" i="13"/>
  <c r="BG127" i="13"/>
  <c r="BF127" i="13"/>
  <c r="T127" i="13"/>
  <c r="R127" i="13"/>
  <c r="P127" i="13"/>
  <c r="BI126" i="13"/>
  <c r="BH126" i="13"/>
  <c r="BG126" i="13"/>
  <c r="BF126" i="13"/>
  <c r="T126" i="13"/>
  <c r="R126" i="13"/>
  <c r="P126" i="13"/>
  <c r="BI124" i="13"/>
  <c r="BH124" i="13"/>
  <c r="BG124" i="13"/>
  <c r="BF124" i="13"/>
  <c r="T124" i="13"/>
  <c r="R124" i="13"/>
  <c r="P124" i="13"/>
  <c r="BI123" i="13"/>
  <c r="BH123" i="13"/>
  <c r="BG123" i="13"/>
  <c r="BF123" i="13"/>
  <c r="T123" i="13"/>
  <c r="R123" i="13"/>
  <c r="P123" i="13"/>
  <c r="BI122" i="13"/>
  <c r="BH122" i="13"/>
  <c r="BG122" i="13"/>
  <c r="BF122" i="13"/>
  <c r="T122" i="13"/>
  <c r="R122" i="13"/>
  <c r="P122" i="13"/>
  <c r="BI121" i="13"/>
  <c r="BH121" i="13"/>
  <c r="BG121" i="13"/>
  <c r="BF121" i="13"/>
  <c r="T121" i="13"/>
  <c r="R121" i="13"/>
  <c r="P121" i="13"/>
  <c r="BI120" i="13"/>
  <c r="BH120" i="13"/>
  <c r="BG120" i="13"/>
  <c r="BF120" i="13"/>
  <c r="T120" i="13"/>
  <c r="R120" i="13"/>
  <c r="P120" i="13"/>
  <c r="BI118" i="13"/>
  <c r="BH118" i="13"/>
  <c r="BG118" i="13"/>
  <c r="BF118" i="13"/>
  <c r="T118" i="13"/>
  <c r="R118" i="13"/>
  <c r="P118" i="13"/>
  <c r="BI117" i="13"/>
  <c r="BH117" i="13"/>
  <c r="BG117" i="13"/>
  <c r="BF117" i="13"/>
  <c r="T117" i="13"/>
  <c r="R117" i="13"/>
  <c r="P117" i="13"/>
  <c r="BI116" i="13"/>
  <c r="BH116" i="13"/>
  <c r="BG116" i="13"/>
  <c r="BF116" i="13"/>
  <c r="T116" i="13"/>
  <c r="R116" i="13"/>
  <c r="P116" i="13"/>
  <c r="BI114" i="13"/>
  <c r="BH114" i="13"/>
  <c r="BG114" i="13"/>
  <c r="BF114" i="13"/>
  <c r="T114" i="13"/>
  <c r="R114" i="13"/>
  <c r="P114" i="13"/>
  <c r="BI113" i="13"/>
  <c r="BH113" i="13"/>
  <c r="BG113" i="13"/>
  <c r="BF113" i="13"/>
  <c r="T113" i="13"/>
  <c r="R113" i="13"/>
  <c r="P113" i="13"/>
  <c r="BI112" i="13"/>
  <c r="BH112" i="13"/>
  <c r="BG112" i="13"/>
  <c r="BF112" i="13"/>
  <c r="T112" i="13"/>
  <c r="R112" i="13"/>
  <c r="P112" i="13"/>
  <c r="BI111" i="13"/>
  <c r="BH111" i="13"/>
  <c r="BG111" i="13"/>
  <c r="BF111" i="13"/>
  <c r="T111" i="13"/>
  <c r="R111" i="13"/>
  <c r="P111" i="13"/>
  <c r="BI110" i="13"/>
  <c r="BH110" i="13"/>
  <c r="BG110" i="13"/>
  <c r="BF110" i="13"/>
  <c r="T110" i="13"/>
  <c r="R110" i="13"/>
  <c r="P110" i="13"/>
  <c r="BI109" i="13"/>
  <c r="BH109" i="13"/>
  <c r="BG109" i="13"/>
  <c r="BF109" i="13"/>
  <c r="T109" i="13"/>
  <c r="R109" i="13"/>
  <c r="P109" i="13"/>
  <c r="BI108" i="13"/>
  <c r="BH108" i="13"/>
  <c r="BG108" i="13"/>
  <c r="BF108" i="13"/>
  <c r="T108" i="13"/>
  <c r="R108" i="13"/>
  <c r="P108" i="13"/>
  <c r="BI107" i="13"/>
  <c r="BH107" i="13"/>
  <c r="BG107" i="13"/>
  <c r="BF107" i="13"/>
  <c r="T107" i="13"/>
  <c r="R107" i="13"/>
  <c r="P107" i="13"/>
  <c r="BI105" i="13"/>
  <c r="BH105" i="13"/>
  <c r="BG105" i="13"/>
  <c r="BF105" i="13"/>
  <c r="T105" i="13"/>
  <c r="R105" i="13"/>
  <c r="P105" i="13"/>
  <c r="BI104" i="13"/>
  <c r="BH104" i="13"/>
  <c r="BG104" i="13"/>
  <c r="BF104" i="13"/>
  <c r="T104" i="13"/>
  <c r="R104" i="13"/>
  <c r="P104" i="13"/>
  <c r="BI103" i="13"/>
  <c r="BH103" i="13"/>
  <c r="BG103" i="13"/>
  <c r="BF103" i="13"/>
  <c r="T103" i="13"/>
  <c r="R103" i="13"/>
  <c r="P103" i="13"/>
  <c r="BI102" i="13"/>
  <c r="BH102" i="13"/>
  <c r="BG102" i="13"/>
  <c r="BF102" i="13"/>
  <c r="T102" i="13"/>
  <c r="R102" i="13"/>
  <c r="P102" i="13"/>
  <c r="BI101" i="13"/>
  <c r="BH101" i="13"/>
  <c r="BG101" i="13"/>
  <c r="BF101" i="13"/>
  <c r="T101" i="13"/>
  <c r="R101" i="13"/>
  <c r="P101" i="13"/>
  <c r="BI100" i="13"/>
  <c r="BH100" i="13"/>
  <c r="BG100" i="13"/>
  <c r="BF100" i="13"/>
  <c r="T100" i="13"/>
  <c r="R100" i="13"/>
  <c r="P100" i="13"/>
  <c r="F91" i="13"/>
  <c r="E89" i="13"/>
  <c r="F60" i="13"/>
  <c r="E58" i="13"/>
  <c r="J28" i="13"/>
  <c r="E28" i="13"/>
  <c r="J94" i="13"/>
  <c r="J27" i="13"/>
  <c r="J25" i="13"/>
  <c r="E25" i="13"/>
  <c r="J62" i="13"/>
  <c r="J24" i="13"/>
  <c r="J22" i="13"/>
  <c r="E22" i="13"/>
  <c r="F94" i="13"/>
  <c r="J21" i="13"/>
  <c r="J19" i="13"/>
  <c r="E19" i="13"/>
  <c r="F93" i="13"/>
  <c r="J18" i="13"/>
  <c r="J16" i="13"/>
  <c r="J91" i="13" s="1"/>
  <c r="E7" i="13"/>
  <c r="E52" i="13" s="1"/>
  <c r="J103" i="12"/>
  <c r="J41" i="12"/>
  <c r="J40" i="12"/>
  <c r="AY67" i="1" s="1"/>
  <c r="J39" i="12"/>
  <c r="AX67" i="1" s="1"/>
  <c r="BI112" i="12"/>
  <c r="BH112" i="12"/>
  <c r="BG112" i="12"/>
  <c r="BF112" i="12"/>
  <c r="T112" i="12"/>
  <c r="R112" i="12"/>
  <c r="P112" i="12"/>
  <c r="BI111" i="12"/>
  <c r="BH111" i="12"/>
  <c r="BG111" i="12"/>
  <c r="BF111" i="12"/>
  <c r="T111" i="12"/>
  <c r="R111" i="12"/>
  <c r="P111" i="12"/>
  <c r="BI110" i="12"/>
  <c r="BH110" i="12"/>
  <c r="BG110" i="12"/>
  <c r="BF110" i="12"/>
  <c r="T110" i="12"/>
  <c r="R110" i="12"/>
  <c r="P110" i="12"/>
  <c r="BI109" i="12"/>
  <c r="BH109" i="12"/>
  <c r="BG109" i="12"/>
  <c r="BF109" i="12"/>
  <c r="T109" i="12"/>
  <c r="R109" i="12"/>
  <c r="P109" i="12"/>
  <c r="BI108" i="12"/>
  <c r="BH108" i="12"/>
  <c r="BG108" i="12"/>
  <c r="BF108" i="12"/>
  <c r="T108" i="12"/>
  <c r="R108" i="12"/>
  <c r="P108" i="12"/>
  <c r="BI107" i="12"/>
  <c r="BH107" i="12"/>
  <c r="BG107" i="12"/>
  <c r="BF107" i="12"/>
  <c r="T107" i="12"/>
  <c r="R107" i="12"/>
  <c r="P107" i="12"/>
  <c r="BI105" i="12"/>
  <c r="BH105" i="12"/>
  <c r="BG105" i="12"/>
  <c r="BF105" i="12"/>
  <c r="T105" i="12"/>
  <c r="T104" i="12" s="1"/>
  <c r="R105" i="12"/>
  <c r="R104" i="12" s="1"/>
  <c r="P105" i="12"/>
  <c r="P104" i="12" s="1"/>
  <c r="J70" i="12"/>
  <c r="BI102" i="12"/>
  <c r="BH102" i="12"/>
  <c r="BG102" i="12"/>
  <c r="BF102" i="12"/>
  <c r="T102" i="12"/>
  <c r="R102" i="12"/>
  <c r="P102" i="12"/>
  <c r="BI101" i="12"/>
  <c r="BH101" i="12"/>
  <c r="BG101" i="12"/>
  <c r="BF101" i="12"/>
  <c r="T101" i="12"/>
  <c r="R101" i="12"/>
  <c r="P101" i="12"/>
  <c r="BI100" i="12"/>
  <c r="BH100" i="12"/>
  <c r="BG100" i="12"/>
  <c r="BF100" i="12"/>
  <c r="T100" i="12"/>
  <c r="R100" i="12"/>
  <c r="P100" i="12"/>
  <c r="BI99" i="12"/>
  <c r="BH99" i="12"/>
  <c r="BG99" i="12"/>
  <c r="BF99" i="12"/>
  <c r="T99" i="12"/>
  <c r="R99" i="12"/>
  <c r="P99" i="12"/>
  <c r="F90" i="12"/>
  <c r="E88" i="12"/>
  <c r="F60" i="12"/>
  <c r="E58" i="12"/>
  <c r="J28" i="12"/>
  <c r="E28" i="12"/>
  <c r="J93" i="12" s="1"/>
  <c r="J27" i="12"/>
  <c r="J25" i="12"/>
  <c r="E25" i="12"/>
  <c r="J92" i="12" s="1"/>
  <c r="J24" i="12"/>
  <c r="J22" i="12"/>
  <c r="E22" i="12"/>
  <c r="F93" i="12" s="1"/>
  <c r="J21" i="12"/>
  <c r="J19" i="12"/>
  <c r="E19" i="12"/>
  <c r="F62" i="12" s="1"/>
  <c r="J18" i="12"/>
  <c r="J16" i="12"/>
  <c r="J60" i="12"/>
  <c r="E7" i="12"/>
  <c r="E82" i="12"/>
  <c r="J41" i="11"/>
  <c r="J40" i="11"/>
  <c r="AY66" i="1" s="1"/>
  <c r="J39" i="11"/>
  <c r="AX66" i="1" s="1"/>
  <c r="BI124" i="11"/>
  <c r="BH124" i="11"/>
  <c r="BG124" i="11"/>
  <c r="BF124" i="11"/>
  <c r="T124" i="11"/>
  <c r="R124" i="11"/>
  <c r="P124" i="11"/>
  <c r="BI123" i="11"/>
  <c r="BH123" i="11"/>
  <c r="BG123" i="11"/>
  <c r="BF123" i="11"/>
  <c r="T123" i="11"/>
  <c r="R123" i="11"/>
  <c r="P123" i="11"/>
  <c r="BI122" i="11"/>
  <c r="BH122" i="11"/>
  <c r="BG122" i="11"/>
  <c r="BF122" i="11"/>
  <c r="T122" i="11"/>
  <c r="R122" i="11"/>
  <c r="P122" i="11"/>
  <c r="BI121" i="11"/>
  <c r="BH121" i="11"/>
  <c r="BG121" i="11"/>
  <c r="BF121" i="11"/>
  <c r="T121" i="11"/>
  <c r="R121" i="11"/>
  <c r="P121" i="11"/>
  <c r="BI120" i="11"/>
  <c r="BH120" i="11"/>
  <c r="BG120" i="11"/>
  <c r="BF120" i="11"/>
  <c r="T120" i="11"/>
  <c r="R120" i="11"/>
  <c r="P120" i="11"/>
  <c r="BI119" i="11"/>
  <c r="BH119" i="11"/>
  <c r="BG119" i="11"/>
  <c r="BF119" i="11"/>
  <c r="T119" i="11"/>
  <c r="R119" i="11"/>
  <c r="P119" i="11"/>
  <c r="BI118" i="11"/>
  <c r="BH118" i="11"/>
  <c r="BG118" i="11"/>
  <c r="BF118" i="11"/>
  <c r="T118" i="11"/>
  <c r="R118" i="11"/>
  <c r="P118" i="11"/>
  <c r="BI117" i="11"/>
  <c r="BH117" i="11"/>
  <c r="BG117" i="11"/>
  <c r="BF117" i="11"/>
  <c r="T117" i="11"/>
  <c r="R117" i="11"/>
  <c r="P117" i="11"/>
  <c r="BI116" i="11"/>
  <c r="BH116" i="11"/>
  <c r="BG116" i="11"/>
  <c r="BF116" i="11"/>
  <c r="T116" i="11"/>
  <c r="R116" i="11"/>
  <c r="P116" i="11"/>
  <c r="BI115" i="11"/>
  <c r="BH115" i="11"/>
  <c r="BG115" i="11"/>
  <c r="BF115" i="11"/>
  <c r="T115" i="11"/>
  <c r="R115" i="11"/>
  <c r="P115" i="11"/>
  <c r="BI114" i="11"/>
  <c r="BH114" i="11"/>
  <c r="BG114" i="11"/>
  <c r="BF114" i="11"/>
  <c r="T114" i="11"/>
  <c r="R114" i="11"/>
  <c r="P114" i="11"/>
  <c r="BI113" i="11"/>
  <c r="BH113" i="11"/>
  <c r="BG113" i="11"/>
  <c r="BF113" i="11"/>
  <c r="T113" i="11"/>
  <c r="R113" i="11"/>
  <c r="P113" i="11"/>
  <c r="BI112" i="11"/>
  <c r="BH112" i="11"/>
  <c r="BG112" i="11"/>
  <c r="BF112" i="11"/>
  <c r="T112" i="11"/>
  <c r="R112" i="11"/>
  <c r="P112" i="11"/>
  <c r="BI111" i="11"/>
  <c r="BH111" i="11"/>
  <c r="BG111" i="11"/>
  <c r="BF111" i="11"/>
  <c r="T111" i="11"/>
  <c r="R111" i="11"/>
  <c r="P111" i="11"/>
  <c r="BI109" i="11"/>
  <c r="BH109" i="11"/>
  <c r="BG109" i="11"/>
  <c r="BF109" i="11"/>
  <c r="T109" i="11"/>
  <c r="T108" i="11" s="1"/>
  <c r="R109" i="11"/>
  <c r="R108" i="11" s="1"/>
  <c r="P109" i="11"/>
  <c r="P108" i="11" s="1"/>
  <c r="BI107" i="11"/>
  <c r="BH107" i="11"/>
  <c r="BG107" i="11"/>
  <c r="BF107" i="11"/>
  <c r="T107" i="11"/>
  <c r="R107" i="11"/>
  <c r="P107" i="11"/>
  <c r="BI106" i="11"/>
  <c r="BH106" i="11"/>
  <c r="BG106" i="11"/>
  <c r="BF106" i="11"/>
  <c r="T106" i="11"/>
  <c r="R106" i="11"/>
  <c r="P106" i="11"/>
  <c r="BI104" i="11"/>
  <c r="BH104" i="11"/>
  <c r="BG104" i="11"/>
  <c r="BF104" i="11"/>
  <c r="T104" i="11"/>
  <c r="T103" i="11" s="1"/>
  <c r="R104" i="11"/>
  <c r="R103" i="11" s="1"/>
  <c r="P104" i="11"/>
  <c r="P103" i="11" s="1"/>
  <c r="BI102" i="11"/>
  <c r="BH102" i="11"/>
  <c r="BG102" i="11"/>
  <c r="BF102" i="11"/>
  <c r="T102" i="11"/>
  <c r="T101" i="11" s="1"/>
  <c r="R102" i="11"/>
  <c r="R101" i="11"/>
  <c r="R100" i="11" s="1"/>
  <c r="P102" i="11"/>
  <c r="P101" i="11" s="1"/>
  <c r="P100" i="11" s="1"/>
  <c r="F92" i="11"/>
  <c r="E90" i="11"/>
  <c r="F60" i="11"/>
  <c r="E58" i="11"/>
  <c r="J28" i="11"/>
  <c r="E28" i="11"/>
  <c r="J63" i="11" s="1"/>
  <c r="J27" i="11"/>
  <c r="J25" i="11"/>
  <c r="E25" i="11"/>
  <c r="J62" i="11" s="1"/>
  <c r="J24" i="11"/>
  <c r="J22" i="11"/>
  <c r="E22" i="11"/>
  <c r="F95" i="11" s="1"/>
  <c r="J21" i="11"/>
  <c r="J19" i="11"/>
  <c r="E19" i="11"/>
  <c r="F94" i="11" s="1"/>
  <c r="J18" i="11"/>
  <c r="J16" i="11"/>
  <c r="J60" i="11"/>
  <c r="E7" i="11"/>
  <c r="E84" i="11"/>
  <c r="J41" i="10"/>
  <c r="J40" i="10"/>
  <c r="AY65" i="1" s="1"/>
  <c r="J39" i="10"/>
  <c r="AX65" i="1" s="1"/>
  <c r="BI153" i="10"/>
  <c r="BH153" i="10"/>
  <c r="BG153" i="10"/>
  <c r="BF153" i="10"/>
  <c r="T153" i="10"/>
  <c r="R153" i="10"/>
  <c r="P153" i="10"/>
  <c r="BI152" i="10"/>
  <c r="BH152" i="10"/>
  <c r="BG152" i="10"/>
  <c r="BF152" i="10"/>
  <c r="T152" i="10"/>
  <c r="R152" i="10"/>
  <c r="P152" i="10"/>
  <c r="BI151" i="10"/>
  <c r="BH151" i="10"/>
  <c r="BG151" i="10"/>
  <c r="BF151" i="10"/>
  <c r="T151" i="10"/>
  <c r="R151" i="10"/>
  <c r="P151" i="10"/>
  <c r="BI150" i="10"/>
  <c r="BH150" i="10"/>
  <c r="BG150" i="10"/>
  <c r="BF150" i="10"/>
  <c r="T150" i="10"/>
  <c r="R150" i="10"/>
  <c r="P150" i="10"/>
  <c r="BI149" i="10"/>
  <c r="BH149" i="10"/>
  <c r="BG149" i="10"/>
  <c r="BF149" i="10"/>
  <c r="T149" i="10"/>
  <c r="R149" i="10"/>
  <c r="P149" i="10"/>
  <c r="BI148" i="10"/>
  <c r="BH148" i="10"/>
  <c r="BG148" i="10"/>
  <c r="BF148" i="10"/>
  <c r="T148" i="10"/>
  <c r="R148" i="10"/>
  <c r="P148" i="10"/>
  <c r="BI147" i="10"/>
  <c r="BH147" i="10"/>
  <c r="BG147" i="10"/>
  <c r="BF147" i="10"/>
  <c r="T147" i="10"/>
  <c r="R147" i="10"/>
  <c r="P147" i="10"/>
  <c r="BI146" i="10"/>
  <c r="BH146" i="10"/>
  <c r="BG146" i="10"/>
  <c r="BF146" i="10"/>
  <c r="T146" i="10"/>
  <c r="R146" i="10"/>
  <c r="P146" i="10"/>
  <c r="BI145" i="10"/>
  <c r="BH145" i="10"/>
  <c r="BG145" i="10"/>
  <c r="BF145" i="10"/>
  <c r="T145" i="10"/>
  <c r="R145" i="10"/>
  <c r="P145" i="10"/>
  <c r="BI144" i="10"/>
  <c r="BH144" i="10"/>
  <c r="BG144" i="10"/>
  <c r="BF144" i="10"/>
  <c r="T144" i="10"/>
  <c r="R144" i="10"/>
  <c r="P144" i="10"/>
  <c r="BI143" i="10"/>
  <c r="BH143" i="10"/>
  <c r="BG143" i="10"/>
  <c r="BF143" i="10"/>
  <c r="T143" i="10"/>
  <c r="R143" i="10"/>
  <c r="P143" i="10"/>
  <c r="BI142" i="10"/>
  <c r="BH142" i="10"/>
  <c r="BG142" i="10"/>
  <c r="BF142" i="10"/>
  <c r="T142" i="10"/>
  <c r="R142" i="10"/>
  <c r="P142" i="10"/>
  <c r="BI141" i="10"/>
  <c r="BH141" i="10"/>
  <c r="BG141" i="10"/>
  <c r="BF141" i="10"/>
  <c r="T141" i="10"/>
  <c r="R141" i="10"/>
  <c r="P141" i="10"/>
  <c r="BI140" i="10"/>
  <c r="BH140" i="10"/>
  <c r="BG140" i="10"/>
  <c r="BF140" i="10"/>
  <c r="T140" i="10"/>
  <c r="R140" i="10"/>
  <c r="P140" i="10"/>
  <c r="BI139" i="10"/>
  <c r="BH139" i="10"/>
  <c r="BG139" i="10"/>
  <c r="BF139" i="10"/>
  <c r="T139" i="10"/>
  <c r="R139" i="10"/>
  <c r="P139" i="10"/>
  <c r="BI138" i="10"/>
  <c r="BH138" i="10"/>
  <c r="BG138" i="10"/>
  <c r="BF138" i="10"/>
  <c r="T138" i="10"/>
  <c r="R138" i="10"/>
  <c r="P138" i="10"/>
  <c r="BI137" i="10"/>
  <c r="BH137" i="10"/>
  <c r="BG137" i="10"/>
  <c r="BF137" i="10"/>
  <c r="T137" i="10"/>
  <c r="R137" i="10"/>
  <c r="P137" i="10"/>
  <c r="BI136" i="10"/>
  <c r="BH136" i="10"/>
  <c r="BG136" i="10"/>
  <c r="BF136" i="10"/>
  <c r="T136" i="10"/>
  <c r="R136" i="10"/>
  <c r="P136" i="10"/>
  <c r="BI135" i="10"/>
  <c r="BH135" i="10"/>
  <c r="BG135" i="10"/>
  <c r="BF135" i="10"/>
  <c r="T135" i="10"/>
  <c r="R135" i="10"/>
  <c r="P135" i="10"/>
  <c r="BI133" i="10"/>
  <c r="BH133" i="10"/>
  <c r="BG133" i="10"/>
  <c r="BF133" i="10"/>
  <c r="T133" i="10"/>
  <c r="R133" i="10"/>
  <c r="P133" i="10"/>
  <c r="BI132" i="10"/>
  <c r="BH132" i="10"/>
  <c r="BG132" i="10"/>
  <c r="BF132" i="10"/>
  <c r="T132" i="10"/>
  <c r="R132" i="10"/>
  <c r="P132" i="10"/>
  <c r="BI131" i="10"/>
  <c r="BH131" i="10"/>
  <c r="BG131" i="10"/>
  <c r="BF131" i="10"/>
  <c r="T131" i="10"/>
  <c r="R131" i="10"/>
  <c r="P131" i="10"/>
  <c r="BI130" i="10"/>
  <c r="BH130" i="10"/>
  <c r="BG130" i="10"/>
  <c r="BF130" i="10"/>
  <c r="T130" i="10"/>
  <c r="R130" i="10"/>
  <c r="P130" i="10"/>
  <c r="BI129" i="10"/>
  <c r="BH129" i="10"/>
  <c r="BG129" i="10"/>
  <c r="BF129" i="10"/>
  <c r="T129" i="10"/>
  <c r="R129" i="10"/>
  <c r="P129" i="10"/>
  <c r="BI128" i="10"/>
  <c r="BH128" i="10"/>
  <c r="BG128" i="10"/>
  <c r="BF128" i="10"/>
  <c r="T128" i="10"/>
  <c r="R128" i="10"/>
  <c r="P128" i="10"/>
  <c r="BI127" i="10"/>
  <c r="BH127" i="10"/>
  <c r="BG127" i="10"/>
  <c r="BF127" i="10"/>
  <c r="T127" i="10"/>
  <c r="R127" i="10"/>
  <c r="P127" i="10"/>
  <c r="BI126" i="10"/>
  <c r="BH126" i="10"/>
  <c r="BG126" i="10"/>
  <c r="BF126" i="10"/>
  <c r="T126" i="10"/>
  <c r="R126" i="10"/>
  <c r="P126" i="10"/>
  <c r="BI125" i="10"/>
  <c r="BH125" i="10"/>
  <c r="BG125" i="10"/>
  <c r="BF125" i="10"/>
  <c r="T125" i="10"/>
  <c r="R125" i="10"/>
  <c r="P125" i="10"/>
  <c r="BI122" i="10"/>
  <c r="BH122" i="10"/>
  <c r="BG122" i="10"/>
  <c r="BF122" i="10"/>
  <c r="T122" i="10"/>
  <c r="R122" i="10"/>
  <c r="P122" i="10"/>
  <c r="BI121" i="10"/>
  <c r="BH121" i="10"/>
  <c r="BG121" i="10"/>
  <c r="BF121" i="10"/>
  <c r="T121" i="10"/>
  <c r="R121" i="10"/>
  <c r="P121" i="10"/>
  <c r="BI120" i="10"/>
  <c r="BH120" i="10"/>
  <c r="BG120" i="10"/>
  <c r="BF120" i="10"/>
  <c r="T120" i="10"/>
  <c r="R120" i="10"/>
  <c r="P120" i="10"/>
  <c r="BI118" i="10"/>
  <c r="BH118" i="10"/>
  <c r="BG118" i="10"/>
  <c r="BF118" i="10"/>
  <c r="T118" i="10"/>
  <c r="T117" i="10"/>
  <c r="R118" i="10"/>
  <c r="R117" i="10"/>
  <c r="P118" i="10"/>
  <c r="P117" i="10"/>
  <c r="BI116" i="10"/>
  <c r="BH116" i="10"/>
  <c r="BG116" i="10"/>
  <c r="BF116" i="10"/>
  <c r="T116" i="10"/>
  <c r="T115" i="10"/>
  <c r="R116" i="10"/>
  <c r="R115" i="10"/>
  <c r="P116" i="10"/>
  <c r="P115" i="10"/>
  <c r="BI114" i="10"/>
  <c r="BH114" i="10"/>
  <c r="BG114" i="10"/>
  <c r="BF114" i="10"/>
  <c r="T114" i="10"/>
  <c r="T113" i="10"/>
  <c r="R114" i="10"/>
  <c r="R113" i="10"/>
  <c r="P114" i="10"/>
  <c r="P113" i="10"/>
  <c r="BI112" i="10"/>
  <c r="BH112" i="10"/>
  <c r="BG112" i="10"/>
  <c r="BF112" i="10"/>
  <c r="T112" i="10"/>
  <c r="R112" i="10"/>
  <c r="P112" i="10"/>
  <c r="BI111" i="10"/>
  <c r="BH111" i="10"/>
  <c r="BG111" i="10"/>
  <c r="BF111" i="10"/>
  <c r="T111" i="10"/>
  <c r="R111" i="10"/>
  <c r="P111" i="10"/>
  <c r="BI110" i="10"/>
  <c r="BH110" i="10"/>
  <c r="BG110" i="10"/>
  <c r="BF110" i="10"/>
  <c r="T110" i="10"/>
  <c r="R110" i="10"/>
  <c r="P110" i="10"/>
  <c r="BI109" i="10"/>
  <c r="BH109" i="10"/>
  <c r="BG109" i="10"/>
  <c r="BF109" i="10"/>
  <c r="T109" i="10"/>
  <c r="R109" i="10"/>
  <c r="P109" i="10"/>
  <c r="BI107" i="10"/>
  <c r="BH107" i="10"/>
  <c r="BG107" i="10"/>
  <c r="BF107" i="10"/>
  <c r="T107" i="10"/>
  <c r="R107" i="10"/>
  <c r="P107" i="10"/>
  <c r="BI106" i="10"/>
  <c r="BH106" i="10"/>
  <c r="BG106" i="10"/>
  <c r="BF106" i="10"/>
  <c r="T106" i="10"/>
  <c r="R106" i="10"/>
  <c r="P106" i="10"/>
  <c r="BI105" i="10"/>
  <c r="BH105" i="10"/>
  <c r="BG105" i="10"/>
  <c r="BF105" i="10"/>
  <c r="T105" i="10"/>
  <c r="R105" i="10"/>
  <c r="P105" i="10"/>
  <c r="BI104" i="10"/>
  <c r="BH104" i="10"/>
  <c r="BG104" i="10"/>
  <c r="BF104" i="10"/>
  <c r="T104" i="10"/>
  <c r="R104" i="10"/>
  <c r="P104" i="10"/>
  <c r="BI103" i="10"/>
  <c r="BH103" i="10"/>
  <c r="BG103" i="10"/>
  <c r="BF103" i="10"/>
  <c r="T103" i="10"/>
  <c r="R103" i="10"/>
  <c r="P103" i="10"/>
  <c r="F94" i="10"/>
  <c r="E92" i="10"/>
  <c r="F60" i="10"/>
  <c r="E58" i="10"/>
  <c r="J28" i="10"/>
  <c r="E28" i="10"/>
  <c r="J97" i="10"/>
  <c r="J27" i="10"/>
  <c r="J25" i="10"/>
  <c r="E25" i="10"/>
  <c r="J96" i="10"/>
  <c r="J24" i="10"/>
  <c r="J22" i="10"/>
  <c r="E22" i="10"/>
  <c r="F63" i="10"/>
  <c r="J21" i="10"/>
  <c r="J19" i="10"/>
  <c r="E19" i="10"/>
  <c r="F62" i="10"/>
  <c r="J18" i="10"/>
  <c r="J16" i="10"/>
  <c r="J94" i="10" s="1"/>
  <c r="E7" i="10"/>
  <c r="E86" i="10" s="1"/>
  <c r="J41" i="9"/>
  <c r="J40" i="9"/>
  <c r="AY64" i="1"/>
  <c r="J39" i="9"/>
  <c r="AX64" i="1"/>
  <c r="BI146" i="9"/>
  <c r="BH146" i="9"/>
  <c r="BG146" i="9"/>
  <c r="BF146" i="9"/>
  <c r="T146" i="9"/>
  <c r="R146" i="9"/>
  <c r="P146" i="9"/>
  <c r="BI145" i="9"/>
  <c r="BH145" i="9"/>
  <c r="BG145" i="9"/>
  <c r="BF145" i="9"/>
  <c r="T145" i="9"/>
  <c r="R145" i="9"/>
  <c r="P145" i="9"/>
  <c r="BI144" i="9"/>
  <c r="BH144" i="9"/>
  <c r="BG144" i="9"/>
  <c r="BF144" i="9"/>
  <c r="T144" i="9"/>
  <c r="R144" i="9"/>
  <c r="P144" i="9"/>
  <c r="BI143" i="9"/>
  <c r="BH143" i="9"/>
  <c r="BG143" i="9"/>
  <c r="BF143" i="9"/>
  <c r="T143" i="9"/>
  <c r="R143" i="9"/>
  <c r="P143" i="9"/>
  <c r="BI142" i="9"/>
  <c r="BH142" i="9"/>
  <c r="BG142" i="9"/>
  <c r="BF142" i="9"/>
  <c r="T142" i="9"/>
  <c r="R142" i="9"/>
  <c r="P142" i="9"/>
  <c r="BI141" i="9"/>
  <c r="BH141" i="9"/>
  <c r="BG141" i="9"/>
  <c r="BF141" i="9"/>
  <c r="T141" i="9"/>
  <c r="R141" i="9"/>
  <c r="P141" i="9"/>
  <c r="BI140" i="9"/>
  <c r="BH140" i="9"/>
  <c r="BG140" i="9"/>
  <c r="BF140" i="9"/>
  <c r="T140" i="9"/>
  <c r="R140" i="9"/>
  <c r="P140" i="9"/>
  <c r="BI139" i="9"/>
  <c r="BH139" i="9"/>
  <c r="BG139" i="9"/>
  <c r="BF139" i="9"/>
  <c r="T139" i="9"/>
  <c r="R139" i="9"/>
  <c r="P139" i="9"/>
  <c r="BI138" i="9"/>
  <c r="BH138" i="9"/>
  <c r="BG138" i="9"/>
  <c r="BF138" i="9"/>
  <c r="T138" i="9"/>
  <c r="R138" i="9"/>
  <c r="P138" i="9"/>
  <c r="BI137" i="9"/>
  <c r="BH137" i="9"/>
  <c r="BG137" i="9"/>
  <c r="BF137" i="9"/>
  <c r="T137" i="9"/>
  <c r="R137" i="9"/>
  <c r="P137" i="9"/>
  <c r="BI136" i="9"/>
  <c r="BH136" i="9"/>
  <c r="BG136" i="9"/>
  <c r="BF136" i="9"/>
  <c r="T136" i="9"/>
  <c r="R136" i="9"/>
  <c r="P136" i="9"/>
  <c r="BI135" i="9"/>
  <c r="BH135" i="9"/>
  <c r="BG135" i="9"/>
  <c r="BF135" i="9"/>
  <c r="T135" i="9"/>
  <c r="R135" i="9"/>
  <c r="P135" i="9"/>
  <c r="BI134" i="9"/>
  <c r="BH134" i="9"/>
  <c r="BG134" i="9"/>
  <c r="BF134" i="9"/>
  <c r="T134" i="9"/>
  <c r="R134" i="9"/>
  <c r="P134" i="9"/>
  <c r="BI133" i="9"/>
  <c r="BH133" i="9"/>
  <c r="BG133" i="9"/>
  <c r="BF133" i="9"/>
  <c r="T133" i="9"/>
  <c r="R133" i="9"/>
  <c r="P133" i="9"/>
  <c r="BI132" i="9"/>
  <c r="BH132" i="9"/>
  <c r="BG132" i="9"/>
  <c r="BF132" i="9"/>
  <c r="T132" i="9"/>
  <c r="R132" i="9"/>
  <c r="P132" i="9"/>
  <c r="BI131" i="9"/>
  <c r="BH131" i="9"/>
  <c r="BG131" i="9"/>
  <c r="BF131" i="9"/>
  <c r="T131" i="9"/>
  <c r="R131" i="9"/>
  <c r="P131" i="9"/>
  <c r="BI130" i="9"/>
  <c r="BH130" i="9"/>
  <c r="BG130" i="9"/>
  <c r="BF130" i="9"/>
  <c r="T130" i="9"/>
  <c r="R130" i="9"/>
  <c r="P130" i="9"/>
  <c r="BI129" i="9"/>
  <c r="BH129" i="9"/>
  <c r="BG129" i="9"/>
  <c r="BF129" i="9"/>
  <c r="T129" i="9"/>
  <c r="R129" i="9"/>
  <c r="P129" i="9"/>
  <c r="BI128" i="9"/>
  <c r="BH128" i="9"/>
  <c r="BG128" i="9"/>
  <c r="BF128" i="9"/>
  <c r="T128" i="9"/>
  <c r="R128" i="9"/>
  <c r="P128" i="9"/>
  <c r="BI126" i="9"/>
  <c r="BH126" i="9"/>
  <c r="BG126" i="9"/>
  <c r="BF126" i="9"/>
  <c r="T126" i="9"/>
  <c r="R126" i="9"/>
  <c r="P126" i="9"/>
  <c r="BI125" i="9"/>
  <c r="BH125" i="9"/>
  <c r="BG125" i="9"/>
  <c r="BF125" i="9"/>
  <c r="T125" i="9"/>
  <c r="R125" i="9"/>
  <c r="P125" i="9"/>
  <c r="BI124" i="9"/>
  <c r="BH124" i="9"/>
  <c r="BG124" i="9"/>
  <c r="BF124" i="9"/>
  <c r="T124" i="9"/>
  <c r="R124" i="9"/>
  <c r="P124" i="9"/>
  <c r="BI123" i="9"/>
  <c r="BH123" i="9"/>
  <c r="BG123" i="9"/>
  <c r="BF123" i="9"/>
  <c r="T123" i="9"/>
  <c r="R123" i="9"/>
  <c r="P123" i="9"/>
  <c r="BI122" i="9"/>
  <c r="BH122" i="9"/>
  <c r="BG122" i="9"/>
  <c r="BF122" i="9"/>
  <c r="T122" i="9"/>
  <c r="R122" i="9"/>
  <c r="P122" i="9"/>
  <c r="BI121" i="9"/>
  <c r="BH121" i="9"/>
  <c r="BG121" i="9"/>
  <c r="BF121" i="9"/>
  <c r="T121" i="9"/>
  <c r="R121" i="9"/>
  <c r="P121" i="9"/>
  <c r="BI119" i="9"/>
  <c r="BH119" i="9"/>
  <c r="BG119" i="9"/>
  <c r="BF119" i="9"/>
  <c r="T119" i="9"/>
  <c r="R119" i="9"/>
  <c r="P119" i="9"/>
  <c r="BI118" i="9"/>
  <c r="BH118" i="9"/>
  <c r="BG118" i="9"/>
  <c r="BF118" i="9"/>
  <c r="T118" i="9"/>
  <c r="R118" i="9"/>
  <c r="P118" i="9"/>
  <c r="BI116" i="9"/>
  <c r="BH116" i="9"/>
  <c r="BG116" i="9"/>
  <c r="BF116" i="9"/>
  <c r="T116" i="9"/>
  <c r="T115" i="9" s="1"/>
  <c r="R116" i="9"/>
  <c r="R115" i="9" s="1"/>
  <c r="P116" i="9"/>
  <c r="P115" i="9" s="1"/>
  <c r="BI114" i="9"/>
  <c r="BH114" i="9"/>
  <c r="BG114" i="9"/>
  <c r="BF114" i="9"/>
  <c r="T114" i="9"/>
  <c r="R114" i="9"/>
  <c r="P114" i="9"/>
  <c r="BI113" i="9"/>
  <c r="BH113" i="9"/>
  <c r="BG113" i="9"/>
  <c r="BF113" i="9"/>
  <c r="T113" i="9"/>
  <c r="R113" i="9"/>
  <c r="P113" i="9"/>
  <c r="BI111" i="9"/>
  <c r="BH111" i="9"/>
  <c r="BG111" i="9"/>
  <c r="BF111" i="9"/>
  <c r="T111" i="9"/>
  <c r="R111" i="9"/>
  <c r="P111" i="9"/>
  <c r="BI110" i="9"/>
  <c r="BH110" i="9"/>
  <c r="BG110" i="9"/>
  <c r="BF110" i="9"/>
  <c r="T110" i="9"/>
  <c r="R110" i="9"/>
  <c r="P110" i="9"/>
  <c r="BI109" i="9"/>
  <c r="BH109" i="9"/>
  <c r="BG109" i="9"/>
  <c r="BF109" i="9"/>
  <c r="T109" i="9"/>
  <c r="R109" i="9"/>
  <c r="P109" i="9"/>
  <c r="BI108" i="9"/>
  <c r="BH108" i="9"/>
  <c r="BG108" i="9"/>
  <c r="BF108" i="9"/>
  <c r="T108" i="9"/>
  <c r="R108" i="9"/>
  <c r="P108" i="9"/>
  <c r="BI107" i="9"/>
  <c r="BH107" i="9"/>
  <c r="BG107" i="9"/>
  <c r="BF107" i="9"/>
  <c r="T107" i="9"/>
  <c r="R107" i="9"/>
  <c r="P107" i="9"/>
  <c r="BI106" i="9"/>
  <c r="BH106" i="9"/>
  <c r="BG106" i="9"/>
  <c r="BF106" i="9"/>
  <c r="T106" i="9"/>
  <c r="R106" i="9"/>
  <c r="P106" i="9"/>
  <c r="BI105" i="9"/>
  <c r="BH105" i="9"/>
  <c r="BG105" i="9"/>
  <c r="BF105" i="9"/>
  <c r="T105" i="9"/>
  <c r="R105" i="9"/>
  <c r="P105" i="9"/>
  <c r="BI104" i="9"/>
  <c r="BH104" i="9"/>
  <c r="BG104" i="9"/>
  <c r="BF104" i="9"/>
  <c r="T104" i="9"/>
  <c r="R104" i="9"/>
  <c r="P104" i="9"/>
  <c r="BI103" i="9"/>
  <c r="BH103" i="9"/>
  <c r="BG103" i="9"/>
  <c r="BF103" i="9"/>
  <c r="T103" i="9"/>
  <c r="R103" i="9"/>
  <c r="P103" i="9"/>
  <c r="BI102" i="9"/>
  <c r="BH102" i="9"/>
  <c r="BG102" i="9"/>
  <c r="BF102" i="9"/>
  <c r="T102" i="9"/>
  <c r="R102" i="9"/>
  <c r="P102" i="9"/>
  <c r="BI101" i="9"/>
  <c r="BH101" i="9"/>
  <c r="BG101" i="9"/>
  <c r="BF101" i="9"/>
  <c r="T101" i="9"/>
  <c r="R101" i="9"/>
  <c r="P101" i="9"/>
  <c r="F92" i="9"/>
  <c r="E90" i="9"/>
  <c r="F60" i="9"/>
  <c r="E58" i="9"/>
  <c r="J28" i="9"/>
  <c r="E28" i="9"/>
  <c r="J95" i="9" s="1"/>
  <c r="J27" i="9"/>
  <c r="J25" i="9"/>
  <c r="E25" i="9"/>
  <c r="J94" i="9" s="1"/>
  <c r="J24" i="9"/>
  <c r="J22" i="9"/>
  <c r="E22" i="9"/>
  <c r="F63" i="9" s="1"/>
  <c r="J21" i="9"/>
  <c r="J19" i="9"/>
  <c r="E19" i="9"/>
  <c r="F62" i="9" s="1"/>
  <c r="J18" i="9"/>
  <c r="J16" i="9"/>
  <c r="J92" i="9"/>
  <c r="E7" i="9"/>
  <c r="E84" i="9"/>
  <c r="J41" i="8"/>
  <c r="J40" i="8"/>
  <c r="AY63" i="1" s="1"/>
  <c r="J39" i="8"/>
  <c r="AX63" i="1" s="1"/>
  <c r="BI157" i="8"/>
  <c r="BH157" i="8"/>
  <c r="BG157" i="8"/>
  <c r="BF157" i="8"/>
  <c r="T157" i="8"/>
  <c r="R157" i="8"/>
  <c r="P157" i="8"/>
  <c r="BI156" i="8"/>
  <c r="BH156" i="8"/>
  <c r="BG156" i="8"/>
  <c r="BF156" i="8"/>
  <c r="T156" i="8"/>
  <c r="R156" i="8"/>
  <c r="P156" i="8"/>
  <c r="BI155" i="8"/>
  <c r="BH155" i="8"/>
  <c r="BG155" i="8"/>
  <c r="BF155" i="8"/>
  <c r="T155" i="8"/>
  <c r="R155" i="8"/>
  <c r="P155" i="8"/>
  <c r="BI154" i="8"/>
  <c r="BH154" i="8"/>
  <c r="BG154" i="8"/>
  <c r="BF154" i="8"/>
  <c r="T154" i="8"/>
  <c r="R154" i="8"/>
  <c r="P154"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9" i="8"/>
  <c r="BH149" i="8"/>
  <c r="BG149" i="8"/>
  <c r="BF149" i="8"/>
  <c r="T149" i="8"/>
  <c r="R149" i="8"/>
  <c r="P149" i="8"/>
  <c r="BI148" i="8"/>
  <c r="BH148" i="8"/>
  <c r="BG148" i="8"/>
  <c r="BF148" i="8"/>
  <c r="T148" i="8"/>
  <c r="R148" i="8"/>
  <c r="P148" i="8"/>
  <c r="BI147" i="8"/>
  <c r="BH147" i="8"/>
  <c r="BG147" i="8"/>
  <c r="BF147" i="8"/>
  <c r="T147" i="8"/>
  <c r="R147" i="8"/>
  <c r="P147"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8" i="8"/>
  <c r="BH128" i="8"/>
  <c r="BG128" i="8"/>
  <c r="BF128" i="8"/>
  <c r="T128" i="8"/>
  <c r="R128" i="8"/>
  <c r="P128" i="8"/>
  <c r="BI127" i="8"/>
  <c r="BH127" i="8"/>
  <c r="BG127" i="8"/>
  <c r="BF127" i="8"/>
  <c r="T127" i="8"/>
  <c r="R127" i="8"/>
  <c r="P127" i="8"/>
  <c r="BI126" i="8"/>
  <c r="BH126" i="8"/>
  <c r="BG126" i="8"/>
  <c r="BF126" i="8"/>
  <c r="T126" i="8"/>
  <c r="R126" i="8"/>
  <c r="P126" i="8"/>
  <c r="BI124" i="8"/>
  <c r="BH124" i="8"/>
  <c r="BG124" i="8"/>
  <c r="BF124" i="8"/>
  <c r="T124" i="8"/>
  <c r="T123" i="8" s="1"/>
  <c r="R124" i="8"/>
  <c r="R123" i="8" s="1"/>
  <c r="P124" i="8"/>
  <c r="P123" i="8" s="1"/>
  <c r="BI122" i="8"/>
  <c r="BH122" i="8"/>
  <c r="BG122" i="8"/>
  <c r="BF122" i="8"/>
  <c r="T122" i="8"/>
  <c r="R122" i="8"/>
  <c r="P122" i="8"/>
  <c r="BI121" i="8"/>
  <c r="BH121" i="8"/>
  <c r="BG121" i="8"/>
  <c r="BF121" i="8"/>
  <c r="T121" i="8"/>
  <c r="R121" i="8"/>
  <c r="P121" i="8"/>
  <c r="BI120" i="8"/>
  <c r="BH120" i="8"/>
  <c r="BG120" i="8"/>
  <c r="BF120" i="8"/>
  <c r="T120" i="8"/>
  <c r="R120" i="8"/>
  <c r="P120" i="8"/>
  <c r="BI118" i="8"/>
  <c r="BH118" i="8"/>
  <c r="BG118" i="8"/>
  <c r="BF118" i="8"/>
  <c r="T118" i="8"/>
  <c r="R118" i="8"/>
  <c r="P118" i="8"/>
  <c r="BI117" i="8"/>
  <c r="BH117" i="8"/>
  <c r="BG117" i="8"/>
  <c r="BF117" i="8"/>
  <c r="T117" i="8"/>
  <c r="R117" i="8"/>
  <c r="P117" i="8"/>
  <c r="BI116" i="8"/>
  <c r="BH116" i="8"/>
  <c r="BG116" i="8"/>
  <c r="BF116" i="8"/>
  <c r="T116" i="8"/>
  <c r="R116" i="8"/>
  <c r="P116" i="8"/>
  <c r="BI115" i="8"/>
  <c r="BH115" i="8"/>
  <c r="BG115" i="8"/>
  <c r="BF115" i="8"/>
  <c r="T115" i="8"/>
  <c r="R115" i="8"/>
  <c r="P115" i="8"/>
  <c r="BI114" i="8"/>
  <c r="BH114" i="8"/>
  <c r="BG114" i="8"/>
  <c r="BF114" i="8"/>
  <c r="T114" i="8"/>
  <c r="R114" i="8"/>
  <c r="P114" i="8"/>
  <c r="BI113" i="8"/>
  <c r="BH113" i="8"/>
  <c r="BG113" i="8"/>
  <c r="BF113" i="8"/>
  <c r="T113" i="8"/>
  <c r="R113" i="8"/>
  <c r="P113" i="8"/>
  <c r="BI112" i="8"/>
  <c r="BH112" i="8"/>
  <c r="BG112" i="8"/>
  <c r="BF112" i="8"/>
  <c r="T112" i="8"/>
  <c r="R112" i="8"/>
  <c r="P112" i="8"/>
  <c r="BI111" i="8"/>
  <c r="BH111" i="8"/>
  <c r="BG111" i="8"/>
  <c r="BF111" i="8"/>
  <c r="T111" i="8"/>
  <c r="R111" i="8"/>
  <c r="P111" i="8"/>
  <c r="BI110" i="8"/>
  <c r="BH110" i="8"/>
  <c r="BG110" i="8"/>
  <c r="BF110" i="8"/>
  <c r="T110" i="8"/>
  <c r="R110" i="8"/>
  <c r="P110" i="8"/>
  <c r="BI108" i="8"/>
  <c r="BH108" i="8"/>
  <c r="BG108" i="8"/>
  <c r="BF108" i="8"/>
  <c r="T108" i="8"/>
  <c r="R108" i="8"/>
  <c r="P108"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103" i="8"/>
  <c r="BH103" i="8"/>
  <c r="BG103" i="8"/>
  <c r="BF103" i="8"/>
  <c r="T103" i="8"/>
  <c r="R103" i="8"/>
  <c r="P103" i="8"/>
  <c r="BI102" i="8"/>
  <c r="BH102" i="8"/>
  <c r="BG102" i="8"/>
  <c r="BF102" i="8"/>
  <c r="T102" i="8"/>
  <c r="R102" i="8"/>
  <c r="P102" i="8"/>
  <c r="F93" i="8"/>
  <c r="E91" i="8"/>
  <c r="F60" i="8"/>
  <c r="E58" i="8"/>
  <c r="J28" i="8"/>
  <c r="E28" i="8"/>
  <c r="J96" i="8" s="1"/>
  <c r="J27" i="8"/>
  <c r="J25" i="8"/>
  <c r="E25" i="8"/>
  <c r="J95" i="8" s="1"/>
  <c r="J24" i="8"/>
  <c r="J22" i="8"/>
  <c r="E22" i="8"/>
  <c r="F63" i="8" s="1"/>
  <c r="J21" i="8"/>
  <c r="J19" i="8"/>
  <c r="E19" i="8"/>
  <c r="F62" i="8" s="1"/>
  <c r="J18" i="8"/>
  <c r="J16" i="8"/>
  <c r="J93" i="8"/>
  <c r="E7" i="8"/>
  <c r="E85" i="8"/>
  <c r="J39" i="7"/>
  <c r="J38" i="7"/>
  <c r="AY61" i="1" s="1"/>
  <c r="J37" i="7"/>
  <c r="AX61" i="1" s="1"/>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2" i="7"/>
  <c r="BH132" i="7"/>
  <c r="BG132" i="7"/>
  <c r="BF132" i="7"/>
  <c r="T132" i="7"/>
  <c r="T131" i="7"/>
  <c r="R132" i="7"/>
  <c r="R131" i="7"/>
  <c r="P132"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1" i="7"/>
  <c r="BH121" i="7"/>
  <c r="BG121" i="7"/>
  <c r="BF121" i="7"/>
  <c r="T121" i="7"/>
  <c r="R121" i="7"/>
  <c r="P121" i="7"/>
  <c r="BI120" i="7"/>
  <c r="BH120" i="7"/>
  <c r="BG120" i="7"/>
  <c r="BF120" i="7"/>
  <c r="T120" i="7"/>
  <c r="R120" i="7"/>
  <c r="P120" i="7"/>
  <c r="BI119" i="7"/>
  <c r="BH119" i="7"/>
  <c r="BG119" i="7"/>
  <c r="BF119" i="7"/>
  <c r="T119" i="7"/>
  <c r="R119" i="7"/>
  <c r="P119" i="7"/>
  <c r="BI118" i="7"/>
  <c r="BH118" i="7"/>
  <c r="BG118" i="7"/>
  <c r="BF118" i="7"/>
  <c r="T118" i="7"/>
  <c r="R118" i="7"/>
  <c r="P118" i="7"/>
  <c r="BI117" i="7"/>
  <c r="BH117" i="7"/>
  <c r="BG117" i="7"/>
  <c r="BF117" i="7"/>
  <c r="T117" i="7"/>
  <c r="R117" i="7"/>
  <c r="P117" i="7"/>
  <c r="BI115" i="7"/>
  <c r="BH115" i="7"/>
  <c r="BG115" i="7"/>
  <c r="BF115" i="7"/>
  <c r="T115" i="7"/>
  <c r="R115" i="7"/>
  <c r="P115" i="7"/>
  <c r="BI114" i="7"/>
  <c r="BH114" i="7"/>
  <c r="BG114" i="7"/>
  <c r="BF114" i="7"/>
  <c r="T114" i="7"/>
  <c r="R114" i="7"/>
  <c r="P114" i="7"/>
  <c r="BI113" i="7"/>
  <c r="BH113" i="7"/>
  <c r="BG113" i="7"/>
  <c r="BF113" i="7"/>
  <c r="T113" i="7"/>
  <c r="R113" i="7"/>
  <c r="P113" i="7"/>
  <c r="BI112" i="7"/>
  <c r="BH112" i="7"/>
  <c r="BG112" i="7"/>
  <c r="BF112" i="7"/>
  <c r="T112" i="7"/>
  <c r="R112" i="7"/>
  <c r="P112" i="7"/>
  <c r="BI111" i="7"/>
  <c r="BH111" i="7"/>
  <c r="BG111" i="7"/>
  <c r="BF111" i="7"/>
  <c r="T111" i="7"/>
  <c r="R111" i="7"/>
  <c r="P111" i="7"/>
  <c r="BI110" i="7"/>
  <c r="BH110" i="7"/>
  <c r="BG110" i="7"/>
  <c r="BF110" i="7"/>
  <c r="T110" i="7"/>
  <c r="R110" i="7"/>
  <c r="P110" i="7"/>
  <c r="BI109" i="7"/>
  <c r="BH109" i="7"/>
  <c r="BG109" i="7"/>
  <c r="BF109" i="7"/>
  <c r="T109" i="7"/>
  <c r="R109" i="7"/>
  <c r="P109" i="7"/>
  <c r="BI107" i="7"/>
  <c r="BH107" i="7"/>
  <c r="BG107" i="7"/>
  <c r="BF107" i="7"/>
  <c r="T107" i="7"/>
  <c r="R107" i="7"/>
  <c r="P107" i="7"/>
  <c r="BI106" i="7"/>
  <c r="BH106" i="7"/>
  <c r="BG106" i="7"/>
  <c r="BF106" i="7"/>
  <c r="T106" i="7"/>
  <c r="R106" i="7"/>
  <c r="P106" i="7"/>
  <c r="BI105" i="7"/>
  <c r="BH105" i="7"/>
  <c r="BG105" i="7"/>
  <c r="BF105" i="7"/>
  <c r="T105" i="7"/>
  <c r="R105" i="7"/>
  <c r="P105" i="7"/>
  <c r="BI103" i="7"/>
  <c r="BH103" i="7"/>
  <c r="BG103" i="7"/>
  <c r="BF103" i="7"/>
  <c r="T103" i="7"/>
  <c r="R103" i="7"/>
  <c r="P103" i="7"/>
  <c r="BI102" i="7"/>
  <c r="BH102" i="7"/>
  <c r="BG102" i="7"/>
  <c r="BF102" i="7"/>
  <c r="T102" i="7"/>
  <c r="R102" i="7"/>
  <c r="P102" i="7"/>
  <c r="BI101" i="7"/>
  <c r="BH101" i="7"/>
  <c r="BG101" i="7"/>
  <c r="BF101" i="7"/>
  <c r="T101" i="7"/>
  <c r="R101" i="7"/>
  <c r="P101" i="7"/>
  <c r="BI100" i="7"/>
  <c r="BH100" i="7"/>
  <c r="BG100" i="7"/>
  <c r="BF100" i="7"/>
  <c r="T100" i="7"/>
  <c r="R100" i="7"/>
  <c r="P100" i="7"/>
  <c r="BI99" i="7"/>
  <c r="BH99" i="7"/>
  <c r="BG99" i="7"/>
  <c r="BF99" i="7"/>
  <c r="T99" i="7"/>
  <c r="R99" i="7"/>
  <c r="P99" i="7"/>
  <c r="BI98" i="7"/>
  <c r="BH98" i="7"/>
  <c r="BG98" i="7"/>
  <c r="BF98" i="7"/>
  <c r="T98" i="7"/>
  <c r="R98" i="7"/>
  <c r="P98" i="7"/>
  <c r="BI97" i="7"/>
  <c r="BH97" i="7"/>
  <c r="BG97" i="7"/>
  <c r="BF97" i="7"/>
  <c r="T97" i="7"/>
  <c r="R97" i="7"/>
  <c r="P97" i="7"/>
  <c r="F88" i="7"/>
  <c r="E86" i="7"/>
  <c r="F56" i="7"/>
  <c r="E54" i="7"/>
  <c r="J26" i="7"/>
  <c r="E26" i="7"/>
  <c r="J59" i="7" s="1"/>
  <c r="J25" i="7"/>
  <c r="J23" i="7"/>
  <c r="E23" i="7"/>
  <c r="J90" i="7" s="1"/>
  <c r="J22" i="7"/>
  <c r="J20" i="7"/>
  <c r="E20" i="7"/>
  <c r="F91" i="7" s="1"/>
  <c r="J19" i="7"/>
  <c r="J17" i="7"/>
  <c r="E17" i="7"/>
  <c r="F90" i="7" s="1"/>
  <c r="J16" i="7"/>
  <c r="J14" i="7"/>
  <c r="J88" i="7"/>
  <c r="E7" i="7"/>
  <c r="E82" i="7"/>
  <c r="J39" i="6"/>
  <c r="J38" i="6"/>
  <c r="AY60" i="1" s="1"/>
  <c r="J37" i="6"/>
  <c r="AX60" i="1" s="1"/>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4" i="6"/>
  <c r="BH114" i="6"/>
  <c r="BG114" i="6"/>
  <c r="BF114" i="6"/>
  <c r="T114" i="6"/>
  <c r="R114" i="6"/>
  <c r="P114" i="6"/>
  <c r="BI113" i="6"/>
  <c r="BH113" i="6"/>
  <c r="BG113" i="6"/>
  <c r="BF113" i="6"/>
  <c r="T113" i="6"/>
  <c r="R113" i="6"/>
  <c r="P113" i="6"/>
  <c r="BI112" i="6"/>
  <c r="BH112" i="6"/>
  <c r="BG112" i="6"/>
  <c r="BF112" i="6"/>
  <c r="T112" i="6"/>
  <c r="R112" i="6"/>
  <c r="P112" i="6"/>
  <c r="BI111" i="6"/>
  <c r="BH111" i="6"/>
  <c r="BG111" i="6"/>
  <c r="BF111" i="6"/>
  <c r="T111" i="6"/>
  <c r="R111" i="6"/>
  <c r="P111" i="6"/>
  <c r="BI110" i="6"/>
  <c r="BH110" i="6"/>
  <c r="BG110" i="6"/>
  <c r="BF110" i="6"/>
  <c r="T110" i="6"/>
  <c r="R110" i="6"/>
  <c r="P110" i="6"/>
  <c r="BI109" i="6"/>
  <c r="BH109" i="6"/>
  <c r="BG109" i="6"/>
  <c r="BF109" i="6"/>
  <c r="T109" i="6"/>
  <c r="R109" i="6"/>
  <c r="P109" i="6"/>
  <c r="BI107" i="6"/>
  <c r="BH107" i="6"/>
  <c r="BG107" i="6"/>
  <c r="BF107" i="6"/>
  <c r="T107" i="6"/>
  <c r="R107" i="6"/>
  <c r="P107" i="6"/>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6" i="6"/>
  <c r="BH96" i="6"/>
  <c r="BG96" i="6"/>
  <c r="BF96" i="6"/>
  <c r="T96" i="6"/>
  <c r="R96" i="6"/>
  <c r="P96" i="6"/>
  <c r="BI95" i="6"/>
  <c r="BH95" i="6"/>
  <c r="BG95" i="6"/>
  <c r="BF95" i="6"/>
  <c r="T95" i="6"/>
  <c r="R95" i="6"/>
  <c r="P95" i="6"/>
  <c r="BI94" i="6"/>
  <c r="BH94" i="6"/>
  <c r="BG94" i="6"/>
  <c r="BF94" i="6"/>
  <c r="T94" i="6"/>
  <c r="R94" i="6"/>
  <c r="P94" i="6"/>
  <c r="BI93" i="6"/>
  <c r="BH93" i="6"/>
  <c r="BG93" i="6"/>
  <c r="BF93" i="6"/>
  <c r="T93" i="6"/>
  <c r="R93" i="6"/>
  <c r="P93" i="6"/>
  <c r="BI92" i="6"/>
  <c r="BH92" i="6"/>
  <c r="BG92" i="6"/>
  <c r="BF92" i="6"/>
  <c r="T92" i="6"/>
  <c r="R92" i="6"/>
  <c r="P92" i="6"/>
  <c r="F83" i="6"/>
  <c r="E81" i="6"/>
  <c r="F56" i="6"/>
  <c r="E54" i="6"/>
  <c r="J26" i="6"/>
  <c r="E26" i="6"/>
  <c r="J86" i="6" s="1"/>
  <c r="J25" i="6"/>
  <c r="J23" i="6"/>
  <c r="E23" i="6"/>
  <c r="J85" i="6" s="1"/>
  <c r="J22" i="6"/>
  <c r="J20" i="6"/>
  <c r="E20" i="6"/>
  <c r="F59" i="6" s="1"/>
  <c r="J19" i="6"/>
  <c r="J17" i="6"/>
  <c r="E17" i="6"/>
  <c r="F58" i="6" s="1"/>
  <c r="J16" i="6"/>
  <c r="J14" i="6"/>
  <c r="J83" i="6"/>
  <c r="E7" i="6"/>
  <c r="E77" i="6"/>
  <c r="J39" i="5"/>
  <c r="J38" i="5"/>
  <c r="AY59" i="1" s="1"/>
  <c r="J37" i="5"/>
  <c r="AX59" i="1" s="1"/>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0" i="5"/>
  <c r="BH140" i="5"/>
  <c r="BG140" i="5"/>
  <c r="BF140" i="5"/>
  <c r="T140" i="5"/>
  <c r="R140" i="5"/>
  <c r="P140" i="5"/>
  <c r="BI139" i="5"/>
  <c r="BH139" i="5"/>
  <c r="BG139" i="5"/>
  <c r="BF139" i="5"/>
  <c r="T139" i="5"/>
  <c r="R139" i="5"/>
  <c r="P139"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BI124" i="5"/>
  <c r="BH124" i="5"/>
  <c r="BG124" i="5"/>
  <c r="BF124" i="5"/>
  <c r="T124" i="5"/>
  <c r="R124" i="5"/>
  <c r="P124" i="5"/>
  <c r="BI123" i="5"/>
  <c r="BH123" i="5"/>
  <c r="BG123" i="5"/>
  <c r="BF123" i="5"/>
  <c r="T123" i="5"/>
  <c r="R123" i="5"/>
  <c r="P123" i="5"/>
  <c r="BI122" i="5"/>
  <c r="BH122" i="5"/>
  <c r="BG122" i="5"/>
  <c r="BF122" i="5"/>
  <c r="T122" i="5"/>
  <c r="R122" i="5"/>
  <c r="P122" i="5"/>
  <c r="BI120" i="5"/>
  <c r="BH120" i="5"/>
  <c r="BG120" i="5"/>
  <c r="BF120" i="5"/>
  <c r="T120" i="5"/>
  <c r="R120" i="5"/>
  <c r="P120" i="5"/>
  <c r="BI119" i="5"/>
  <c r="BH119" i="5"/>
  <c r="BG119" i="5"/>
  <c r="BF119" i="5"/>
  <c r="T119" i="5"/>
  <c r="R119" i="5"/>
  <c r="P119" i="5"/>
  <c r="BI118" i="5"/>
  <c r="BH118" i="5"/>
  <c r="BG118" i="5"/>
  <c r="BF118" i="5"/>
  <c r="T118" i="5"/>
  <c r="R118" i="5"/>
  <c r="P118" i="5"/>
  <c r="BI117" i="5"/>
  <c r="BH117" i="5"/>
  <c r="BG117" i="5"/>
  <c r="BF117" i="5"/>
  <c r="T117" i="5"/>
  <c r="R117" i="5"/>
  <c r="P117" i="5"/>
  <c r="BI116" i="5"/>
  <c r="BH116" i="5"/>
  <c r="BG116" i="5"/>
  <c r="BF116" i="5"/>
  <c r="T116" i="5"/>
  <c r="R116" i="5"/>
  <c r="P116" i="5"/>
  <c r="BI115" i="5"/>
  <c r="BH115" i="5"/>
  <c r="BG115" i="5"/>
  <c r="BF115" i="5"/>
  <c r="T115" i="5"/>
  <c r="R115" i="5"/>
  <c r="P115" i="5"/>
  <c r="BI114" i="5"/>
  <c r="BH114" i="5"/>
  <c r="BG114" i="5"/>
  <c r="BF114" i="5"/>
  <c r="T114" i="5"/>
  <c r="R114" i="5"/>
  <c r="P114" i="5"/>
  <c r="BI112" i="5"/>
  <c r="BH112" i="5"/>
  <c r="BG112" i="5"/>
  <c r="BF112" i="5"/>
  <c r="T112" i="5"/>
  <c r="R112" i="5"/>
  <c r="P112" i="5"/>
  <c r="BI111" i="5"/>
  <c r="BH111" i="5"/>
  <c r="BG111" i="5"/>
  <c r="BF111" i="5"/>
  <c r="T111" i="5"/>
  <c r="R111" i="5"/>
  <c r="P111" i="5"/>
  <c r="BI109" i="5"/>
  <c r="BH109" i="5"/>
  <c r="BG109" i="5"/>
  <c r="BF109" i="5"/>
  <c r="T109" i="5"/>
  <c r="R109" i="5"/>
  <c r="P109" i="5"/>
  <c r="BI108" i="5"/>
  <c r="BH108" i="5"/>
  <c r="BG108" i="5"/>
  <c r="BF108" i="5"/>
  <c r="T108" i="5"/>
  <c r="R108" i="5"/>
  <c r="P108" i="5"/>
  <c r="BI107" i="5"/>
  <c r="BH107" i="5"/>
  <c r="BG107" i="5"/>
  <c r="BF107" i="5"/>
  <c r="T107" i="5"/>
  <c r="R107" i="5"/>
  <c r="P107" i="5"/>
  <c r="BI106" i="5"/>
  <c r="BH106" i="5"/>
  <c r="BG106" i="5"/>
  <c r="BF106" i="5"/>
  <c r="T106" i="5"/>
  <c r="R106" i="5"/>
  <c r="P106" i="5"/>
  <c r="BI105" i="5"/>
  <c r="BH105" i="5"/>
  <c r="BG105" i="5"/>
  <c r="BF105" i="5"/>
  <c r="T105" i="5"/>
  <c r="R105" i="5"/>
  <c r="P105" i="5"/>
  <c r="BI104" i="5"/>
  <c r="BH104" i="5"/>
  <c r="BG104" i="5"/>
  <c r="BF104" i="5"/>
  <c r="T104" i="5"/>
  <c r="R104" i="5"/>
  <c r="P104" i="5"/>
  <c r="BI103" i="5"/>
  <c r="BH103" i="5"/>
  <c r="BG103" i="5"/>
  <c r="BF103" i="5"/>
  <c r="T103" i="5"/>
  <c r="R103" i="5"/>
  <c r="P103" i="5"/>
  <c r="BI102" i="5"/>
  <c r="BH102" i="5"/>
  <c r="BG102" i="5"/>
  <c r="BF102" i="5"/>
  <c r="T102" i="5"/>
  <c r="R102" i="5"/>
  <c r="P102" i="5"/>
  <c r="BI101" i="5"/>
  <c r="BH101" i="5"/>
  <c r="BG101" i="5"/>
  <c r="BF101" i="5"/>
  <c r="T101" i="5"/>
  <c r="R101" i="5"/>
  <c r="P101" i="5"/>
  <c r="BI100" i="5"/>
  <c r="BH100" i="5"/>
  <c r="BG100" i="5"/>
  <c r="BF100" i="5"/>
  <c r="T100" i="5"/>
  <c r="R100" i="5"/>
  <c r="P100" i="5"/>
  <c r="BI99" i="5"/>
  <c r="BH99" i="5"/>
  <c r="BG99" i="5"/>
  <c r="BF99" i="5"/>
  <c r="T99" i="5"/>
  <c r="R99" i="5"/>
  <c r="P99" i="5"/>
  <c r="BI98" i="5"/>
  <c r="BH98" i="5"/>
  <c r="BG98" i="5"/>
  <c r="BF98" i="5"/>
  <c r="T98" i="5"/>
  <c r="R98" i="5"/>
  <c r="P98" i="5"/>
  <c r="BI97" i="5"/>
  <c r="BH97" i="5"/>
  <c r="BG97" i="5"/>
  <c r="BF97" i="5"/>
  <c r="T97" i="5"/>
  <c r="R97" i="5"/>
  <c r="P97" i="5"/>
  <c r="BI96" i="5"/>
  <c r="BH96" i="5"/>
  <c r="BG96" i="5"/>
  <c r="BF96" i="5"/>
  <c r="T96" i="5"/>
  <c r="R96" i="5"/>
  <c r="P96" i="5"/>
  <c r="F87" i="5"/>
  <c r="E85" i="5"/>
  <c r="F56" i="5"/>
  <c r="E54" i="5"/>
  <c r="J26" i="5"/>
  <c r="E26" i="5"/>
  <c r="J59" i="5" s="1"/>
  <c r="J25" i="5"/>
  <c r="J23" i="5"/>
  <c r="E23" i="5"/>
  <c r="J89" i="5" s="1"/>
  <c r="J22" i="5"/>
  <c r="J20" i="5"/>
  <c r="E20" i="5"/>
  <c r="F90" i="5" s="1"/>
  <c r="J19" i="5"/>
  <c r="J17" i="5"/>
  <c r="E17" i="5"/>
  <c r="F58" i="5" s="1"/>
  <c r="J16" i="5"/>
  <c r="J14" i="5"/>
  <c r="J56" i="5"/>
  <c r="E7" i="5"/>
  <c r="E50" i="5"/>
  <c r="J39" i="4"/>
  <c r="J38" i="4"/>
  <c r="AY58" i="1" s="1"/>
  <c r="J37" i="4"/>
  <c r="AX58" i="1" s="1"/>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5" i="4"/>
  <c r="BH225" i="4"/>
  <c r="BG225" i="4"/>
  <c r="BF225" i="4"/>
  <c r="T225" i="4"/>
  <c r="R225" i="4"/>
  <c r="P225" i="4"/>
  <c r="BI224" i="4"/>
  <c r="BH224" i="4"/>
  <c r="BG224" i="4"/>
  <c r="BF224" i="4"/>
  <c r="T224" i="4"/>
  <c r="R224" i="4"/>
  <c r="P224" i="4"/>
  <c r="BI223" i="4"/>
  <c r="BH223" i="4"/>
  <c r="BG223" i="4"/>
  <c r="BF223" i="4"/>
  <c r="T223" i="4"/>
  <c r="R223" i="4"/>
  <c r="P223" i="4"/>
  <c r="BI222" i="4"/>
  <c r="BH222" i="4"/>
  <c r="BG222" i="4"/>
  <c r="BF222" i="4"/>
  <c r="T222" i="4"/>
  <c r="R222" i="4"/>
  <c r="P222"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9" i="4"/>
  <c r="BH209" i="4"/>
  <c r="BG209" i="4"/>
  <c r="BF209" i="4"/>
  <c r="T209" i="4"/>
  <c r="R209" i="4"/>
  <c r="P209" i="4"/>
  <c r="BI208" i="4"/>
  <c r="BH208" i="4"/>
  <c r="BG208" i="4"/>
  <c r="BF208" i="4"/>
  <c r="T208" i="4"/>
  <c r="R208" i="4"/>
  <c r="P208"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2" i="4"/>
  <c r="BH192" i="4"/>
  <c r="BG192" i="4"/>
  <c r="BF192" i="4"/>
  <c r="T192" i="4"/>
  <c r="R192" i="4"/>
  <c r="P192" i="4"/>
  <c r="BI191" i="4"/>
  <c r="BH191" i="4"/>
  <c r="BG191" i="4"/>
  <c r="BF191" i="4"/>
  <c r="T191" i="4"/>
  <c r="R191" i="4"/>
  <c r="P191" i="4"/>
  <c r="BI190" i="4"/>
  <c r="BH190" i="4"/>
  <c r="BG190" i="4"/>
  <c r="BF190" i="4"/>
  <c r="T190" i="4"/>
  <c r="R190" i="4"/>
  <c r="P190" i="4"/>
  <c r="BI189" i="4"/>
  <c r="BH189" i="4"/>
  <c r="BG189" i="4"/>
  <c r="BF189" i="4"/>
  <c r="T189" i="4"/>
  <c r="R189" i="4"/>
  <c r="P189" i="4"/>
  <c r="BI188" i="4"/>
  <c r="BH188" i="4"/>
  <c r="BG188" i="4"/>
  <c r="BF188" i="4"/>
  <c r="T188" i="4"/>
  <c r="R188" i="4"/>
  <c r="P188"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8" i="4"/>
  <c r="BH158" i="4"/>
  <c r="BG158" i="4"/>
  <c r="BF158" i="4"/>
  <c r="T158" i="4"/>
  <c r="R158" i="4"/>
  <c r="P158"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7" i="4"/>
  <c r="BH137" i="4"/>
  <c r="BG137" i="4"/>
  <c r="BF137" i="4"/>
  <c r="T137" i="4"/>
  <c r="R137" i="4"/>
  <c r="P137" i="4"/>
  <c r="BI136" i="4"/>
  <c r="BH136" i="4"/>
  <c r="BG136" i="4"/>
  <c r="BF136" i="4"/>
  <c r="T136" i="4"/>
  <c r="R136" i="4"/>
  <c r="P136" i="4"/>
  <c r="BI135" i="4"/>
  <c r="BH135" i="4"/>
  <c r="BG135" i="4"/>
  <c r="BF135" i="4"/>
  <c r="T135" i="4"/>
  <c r="R135" i="4"/>
  <c r="P135" i="4"/>
  <c r="BI133" i="4"/>
  <c r="BH133" i="4"/>
  <c r="BG133" i="4"/>
  <c r="BF133" i="4"/>
  <c r="T133" i="4"/>
  <c r="T132" i="4" s="1"/>
  <c r="R133" i="4"/>
  <c r="R132" i="4" s="1"/>
  <c r="P133" i="4"/>
  <c r="P132" i="4" s="1"/>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5" i="4"/>
  <c r="BH125" i="4"/>
  <c r="BG125" i="4"/>
  <c r="BF125" i="4"/>
  <c r="T125" i="4"/>
  <c r="R125" i="4"/>
  <c r="P125" i="4"/>
  <c r="BI124" i="4"/>
  <c r="BH124" i="4"/>
  <c r="BG124" i="4"/>
  <c r="BF124" i="4"/>
  <c r="T124" i="4"/>
  <c r="R124" i="4"/>
  <c r="P124" i="4"/>
  <c r="BI123" i="4"/>
  <c r="BH123" i="4"/>
  <c r="BG123" i="4"/>
  <c r="BF123" i="4"/>
  <c r="T123" i="4"/>
  <c r="R123" i="4"/>
  <c r="P123" i="4"/>
  <c r="BI122" i="4"/>
  <c r="BH122" i="4"/>
  <c r="BG122" i="4"/>
  <c r="BF122" i="4"/>
  <c r="T122" i="4"/>
  <c r="R122" i="4"/>
  <c r="P122" i="4"/>
  <c r="BI121" i="4"/>
  <c r="BH121" i="4"/>
  <c r="BG121" i="4"/>
  <c r="BF121" i="4"/>
  <c r="T121" i="4"/>
  <c r="R121" i="4"/>
  <c r="P121" i="4"/>
  <c r="BI120" i="4"/>
  <c r="BH120" i="4"/>
  <c r="BG120" i="4"/>
  <c r="BF120" i="4"/>
  <c r="T120" i="4"/>
  <c r="R120" i="4"/>
  <c r="P120" i="4"/>
  <c r="BI119" i="4"/>
  <c r="BH119" i="4"/>
  <c r="BG119" i="4"/>
  <c r="BF119" i="4"/>
  <c r="T119" i="4"/>
  <c r="R119" i="4"/>
  <c r="P119" i="4"/>
  <c r="BI118" i="4"/>
  <c r="BH118" i="4"/>
  <c r="BG118" i="4"/>
  <c r="BF118" i="4"/>
  <c r="T118" i="4"/>
  <c r="R118" i="4"/>
  <c r="P118" i="4"/>
  <c r="BI117" i="4"/>
  <c r="BH117" i="4"/>
  <c r="BG117" i="4"/>
  <c r="BF117" i="4"/>
  <c r="T117" i="4"/>
  <c r="R117" i="4"/>
  <c r="P117" i="4"/>
  <c r="BI116" i="4"/>
  <c r="BH116" i="4"/>
  <c r="BG116" i="4"/>
  <c r="BF116" i="4"/>
  <c r="T116" i="4"/>
  <c r="R116" i="4"/>
  <c r="P116" i="4"/>
  <c r="BI115" i="4"/>
  <c r="BH115" i="4"/>
  <c r="BG115" i="4"/>
  <c r="BF115" i="4"/>
  <c r="T115" i="4"/>
  <c r="R115" i="4"/>
  <c r="P115" i="4"/>
  <c r="BI114" i="4"/>
  <c r="BH114" i="4"/>
  <c r="BG114" i="4"/>
  <c r="BF114" i="4"/>
  <c r="T114" i="4"/>
  <c r="R114" i="4"/>
  <c r="P114" i="4"/>
  <c r="BI113" i="4"/>
  <c r="BH113" i="4"/>
  <c r="BG113" i="4"/>
  <c r="BF113" i="4"/>
  <c r="T113" i="4"/>
  <c r="R113" i="4"/>
  <c r="P113" i="4"/>
  <c r="BI112" i="4"/>
  <c r="BH112" i="4"/>
  <c r="BG112" i="4"/>
  <c r="BF112" i="4"/>
  <c r="T112" i="4"/>
  <c r="R112" i="4"/>
  <c r="P112" i="4"/>
  <c r="BI110" i="4"/>
  <c r="BH110" i="4"/>
  <c r="BG110" i="4"/>
  <c r="BF110" i="4"/>
  <c r="T110" i="4"/>
  <c r="R110" i="4"/>
  <c r="P110" i="4"/>
  <c r="BI109" i="4"/>
  <c r="BH109" i="4"/>
  <c r="BG109" i="4"/>
  <c r="BF109" i="4"/>
  <c r="T109" i="4"/>
  <c r="R109" i="4"/>
  <c r="P109" i="4"/>
  <c r="BI108" i="4"/>
  <c r="BH108" i="4"/>
  <c r="BG108" i="4"/>
  <c r="BF108" i="4"/>
  <c r="T108" i="4"/>
  <c r="R108" i="4"/>
  <c r="P108" i="4"/>
  <c r="BI107" i="4"/>
  <c r="BH107" i="4"/>
  <c r="BG107" i="4"/>
  <c r="BF107" i="4"/>
  <c r="T107" i="4"/>
  <c r="R107" i="4"/>
  <c r="P107" i="4"/>
  <c r="BI105" i="4"/>
  <c r="BH105" i="4"/>
  <c r="BG105" i="4"/>
  <c r="BF105" i="4"/>
  <c r="T105" i="4"/>
  <c r="R105" i="4"/>
  <c r="P105" i="4"/>
  <c r="BI104" i="4"/>
  <c r="BH104" i="4"/>
  <c r="BG104" i="4"/>
  <c r="BF104" i="4"/>
  <c r="T104" i="4"/>
  <c r="R104" i="4"/>
  <c r="P104" i="4"/>
  <c r="BI103" i="4"/>
  <c r="BH103" i="4"/>
  <c r="BG103" i="4"/>
  <c r="BF103" i="4"/>
  <c r="T103" i="4"/>
  <c r="R103" i="4"/>
  <c r="P103" i="4"/>
  <c r="BI102" i="4"/>
  <c r="BH102" i="4"/>
  <c r="BG102" i="4"/>
  <c r="BF102" i="4"/>
  <c r="T102" i="4"/>
  <c r="R102" i="4"/>
  <c r="P102" i="4"/>
  <c r="BI101" i="4"/>
  <c r="BH101" i="4"/>
  <c r="BG101" i="4"/>
  <c r="BF101" i="4"/>
  <c r="T101" i="4"/>
  <c r="R101" i="4"/>
  <c r="P101" i="4"/>
  <c r="BI100" i="4"/>
  <c r="BH100" i="4"/>
  <c r="BG100" i="4"/>
  <c r="BF100" i="4"/>
  <c r="T100" i="4"/>
  <c r="R100" i="4"/>
  <c r="P100" i="4"/>
  <c r="BI99" i="4"/>
  <c r="BH99" i="4"/>
  <c r="BG99" i="4"/>
  <c r="BF99" i="4"/>
  <c r="T99" i="4"/>
  <c r="R99" i="4"/>
  <c r="P99" i="4"/>
  <c r="BI98" i="4"/>
  <c r="BH98" i="4"/>
  <c r="BG98" i="4"/>
  <c r="BF98" i="4"/>
  <c r="T98" i="4"/>
  <c r="R98" i="4"/>
  <c r="P98" i="4"/>
  <c r="F89" i="4"/>
  <c r="E87" i="4"/>
  <c r="F56" i="4"/>
  <c r="E54" i="4"/>
  <c r="J26" i="4"/>
  <c r="E26" i="4"/>
  <c r="J92" i="4"/>
  <c r="J25" i="4"/>
  <c r="J23" i="4"/>
  <c r="E23" i="4"/>
  <c r="J91" i="4"/>
  <c r="J22" i="4"/>
  <c r="J20" i="4"/>
  <c r="E20" i="4"/>
  <c r="F92" i="4"/>
  <c r="J19" i="4"/>
  <c r="J17" i="4"/>
  <c r="E17" i="4"/>
  <c r="F58" i="4"/>
  <c r="J16" i="4"/>
  <c r="J14" i="4"/>
  <c r="J89" i="4" s="1"/>
  <c r="E7" i="4"/>
  <c r="E83" i="4" s="1"/>
  <c r="J39" i="3"/>
  <c r="J38" i="3"/>
  <c r="AY57" i="1"/>
  <c r="J37" i="3"/>
  <c r="AX57" i="1"/>
  <c r="BI584" i="3"/>
  <c r="BH584" i="3"/>
  <c r="BG584" i="3"/>
  <c r="BF584" i="3"/>
  <c r="T584" i="3"/>
  <c r="R584" i="3"/>
  <c r="P584" i="3"/>
  <c r="BI581" i="3"/>
  <c r="BH581" i="3"/>
  <c r="BG581" i="3"/>
  <c r="BF581" i="3"/>
  <c r="T581" i="3"/>
  <c r="R581" i="3"/>
  <c r="P581" i="3"/>
  <c r="BI578" i="3"/>
  <c r="BH578" i="3"/>
  <c r="BG578" i="3"/>
  <c r="BF578" i="3"/>
  <c r="T578" i="3"/>
  <c r="R578" i="3"/>
  <c r="P578" i="3"/>
  <c r="BI573" i="3"/>
  <c r="BH573" i="3"/>
  <c r="BG573" i="3"/>
  <c r="BF573" i="3"/>
  <c r="T573" i="3"/>
  <c r="R573" i="3"/>
  <c r="P573" i="3"/>
  <c r="BI567" i="3"/>
  <c r="BH567" i="3"/>
  <c r="BG567" i="3"/>
  <c r="BF567" i="3"/>
  <c r="T567" i="3"/>
  <c r="R567" i="3"/>
  <c r="P567" i="3"/>
  <c r="BI564" i="3"/>
  <c r="BH564" i="3"/>
  <c r="BG564" i="3"/>
  <c r="BF564" i="3"/>
  <c r="T564" i="3"/>
  <c r="R564" i="3"/>
  <c r="P564" i="3"/>
  <c r="BI562" i="3"/>
  <c r="BH562" i="3"/>
  <c r="BG562" i="3"/>
  <c r="BF562" i="3"/>
  <c r="T562" i="3"/>
  <c r="R562" i="3"/>
  <c r="P562" i="3"/>
  <c r="BI559" i="3"/>
  <c r="BH559" i="3"/>
  <c r="BG559" i="3"/>
  <c r="BF559" i="3"/>
  <c r="T559" i="3"/>
  <c r="R559" i="3"/>
  <c r="P559" i="3"/>
  <c r="BI556" i="3"/>
  <c r="BH556" i="3"/>
  <c r="BG556" i="3"/>
  <c r="BF556" i="3"/>
  <c r="T556" i="3"/>
  <c r="R556" i="3"/>
  <c r="P556" i="3"/>
  <c r="BI552" i="3"/>
  <c r="BH552" i="3"/>
  <c r="BG552" i="3"/>
  <c r="BF552" i="3"/>
  <c r="T552" i="3"/>
  <c r="R552" i="3"/>
  <c r="P552" i="3"/>
  <c r="BI551" i="3"/>
  <c r="BH551" i="3"/>
  <c r="BG551" i="3"/>
  <c r="BF551" i="3"/>
  <c r="T551" i="3"/>
  <c r="R551" i="3"/>
  <c r="P551" i="3"/>
  <c r="BI546" i="3"/>
  <c r="BH546" i="3"/>
  <c r="BG546" i="3"/>
  <c r="BF546" i="3"/>
  <c r="T546" i="3"/>
  <c r="R546" i="3"/>
  <c r="P546" i="3"/>
  <c r="BI544" i="3"/>
  <c r="BH544" i="3"/>
  <c r="BG544" i="3"/>
  <c r="BF544" i="3"/>
  <c r="T544" i="3"/>
  <c r="R544" i="3"/>
  <c r="P544" i="3"/>
  <c r="BI542" i="3"/>
  <c r="BH542" i="3"/>
  <c r="BG542" i="3"/>
  <c r="BF542" i="3"/>
  <c r="T542" i="3"/>
  <c r="R542" i="3"/>
  <c r="P542" i="3"/>
  <c r="BI539" i="3"/>
  <c r="BH539" i="3"/>
  <c r="BG539" i="3"/>
  <c r="BF539" i="3"/>
  <c r="T539" i="3"/>
  <c r="R539" i="3"/>
  <c r="P539" i="3"/>
  <c r="BI537" i="3"/>
  <c r="BH537" i="3"/>
  <c r="BG537" i="3"/>
  <c r="BF537" i="3"/>
  <c r="T537" i="3"/>
  <c r="R537" i="3"/>
  <c r="P537" i="3"/>
  <c r="BI530" i="3"/>
  <c r="BH530" i="3"/>
  <c r="BG530" i="3"/>
  <c r="BF530" i="3"/>
  <c r="T530" i="3"/>
  <c r="R530" i="3"/>
  <c r="P530" i="3"/>
  <c r="BI528" i="3"/>
  <c r="BH528" i="3"/>
  <c r="BG528" i="3"/>
  <c r="BF528" i="3"/>
  <c r="T528" i="3"/>
  <c r="R528" i="3"/>
  <c r="P528" i="3"/>
  <c r="BI522" i="3"/>
  <c r="BH522" i="3"/>
  <c r="BG522" i="3"/>
  <c r="BF522" i="3"/>
  <c r="T522" i="3"/>
  <c r="R522" i="3"/>
  <c r="P522" i="3"/>
  <c r="BI516" i="3"/>
  <c r="BH516" i="3"/>
  <c r="BG516" i="3"/>
  <c r="BF516" i="3"/>
  <c r="T516" i="3"/>
  <c r="R516" i="3"/>
  <c r="P516" i="3"/>
  <c r="BI514" i="3"/>
  <c r="BH514" i="3"/>
  <c r="BG514" i="3"/>
  <c r="BF514" i="3"/>
  <c r="T514" i="3"/>
  <c r="R514" i="3"/>
  <c r="P514" i="3"/>
  <c r="BI511" i="3"/>
  <c r="BH511" i="3"/>
  <c r="BG511" i="3"/>
  <c r="BF511" i="3"/>
  <c r="T511" i="3"/>
  <c r="R511" i="3"/>
  <c r="P511" i="3"/>
  <c r="BI509" i="3"/>
  <c r="BH509" i="3"/>
  <c r="BG509" i="3"/>
  <c r="BF509" i="3"/>
  <c r="T509" i="3"/>
  <c r="R509" i="3"/>
  <c r="P509" i="3"/>
  <c r="BI506" i="3"/>
  <c r="BH506" i="3"/>
  <c r="BG506" i="3"/>
  <c r="BF506" i="3"/>
  <c r="T506" i="3"/>
  <c r="R506" i="3"/>
  <c r="P506" i="3"/>
  <c r="BI504" i="3"/>
  <c r="BH504" i="3"/>
  <c r="BG504" i="3"/>
  <c r="BF504" i="3"/>
  <c r="T504" i="3"/>
  <c r="R504" i="3"/>
  <c r="P504" i="3"/>
  <c r="BI499" i="3"/>
  <c r="BH499" i="3"/>
  <c r="BG499" i="3"/>
  <c r="BF499" i="3"/>
  <c r="T499" i="3"/>
  <c r="R499" i="3"/>
  <c r="P499" i="3"/>
  <c r="BI497" i="3"/>
  <c r="BH497" i="3"/>
  <c r="BG497" i="3"/>
  <c r="BF497" i="3"/>
  <c r="T497" i="3"/>
  <c r="R497" i="3"/>
  <c r="P497" i="3"/>
  <c r="BI494" i="3"/>
  <c r="BH494" i="3"/>
  <c r="BG494" i="3"/>
  <c r="BF494" i="3"/>
  <c r="T494" i="3"/>
  <c r="R494" i="3"/>
  <c r="P494" i="3"/>
  <c r="BI491" i="3"/>
  <c r="BH491" i="3"/>
  <c r="BG491" i="3"/>
  <c r="BF491" i="3"/>
  <c r="T491" i="3"/>
  <c r="R491" i="3"/>
  <c r="P491" i="3"/>
  <c r="BI488" i="3"/>
  <c r="BH488" i="3"/>
  <c r="BG488" i="3"/>
  <c r="BF488" i="3"/>
  <c r="T488" i="3"/>
  <c r="R488" i="3"/>
  <c r="P488" i="3"/>
  <c r="BI483" i="3"/>
  <c r="BH483" i="3"/>
  <c r="BG483" i="3"/>
  <c r="BF483" i="3"/>
  <c r="T483" i="3"/>
  <c r="R483" i="3"/>
  <c r="P483" i="3"/>
  <c r="BI478" i="3"/>
  <c r="BH478" i="3"/>
  <c r="BG478" i="3"/>
  <c r="BF478" i="3"/>
  <c r="T478" i="3"/>
  <c r="R478" i="3"/>
  <c r="P478" i="3"/>
  <c r="BI476" i="3"/>
  <c r="BH476" i="3"/>
  <c r="BG476" i="3"/>
  <c r="BF476" i="3"/>
  <c r="T476" i="3"/>
  <c r="R476" i="3"/>
  <c r="P476" i="3"/>
  <c r="BI473" i="3"/>
  <c r="BH473" i="3"/>
  <c r="BG473" i="3"/>
  <c r="BF473" i="3"/>
  <c r="T473" i="3"/>
  <c r="R473" i="3"/>
  <c r="P473" i="3"/>
  <c r="BI470" i="3"/>
  <c r="BH470" i="3"/>
  <c r="BG470" i="3"/>
  <c r="BF470" i="3"/>
  <c r="T470" i="3"/>
  <c r="R470" i="3"/>
  <c r="P470" i="3"/>
  <c r="BI468" i="3"/>
  <c r="BH468" i="3"/>
  <c r="BG468" i="3"/>
  <c r="BF468" i="3"/>
  <c r="T468" i="3"/>
  <c r="R468" i="3"/>
  <c r="P468" i="3"/>
  <c r="BI465" i="3"/>
  <c r="BH465" i="3"/>
  <c r="BG465" i="3"/>
  <c r="BF465" i="3"/>
  <c r="T465" i="3"/>
  <c r="R465" i="3"/>
  <c r="P465" i="3"/>
  <c r="BI463" i="3"/>
  <c r="BH463" i="3"/>
  <c r="BG463" i="3"/>
  <c r="BF463" i="3"/>
  <c r="T463" i="3"/>
  <c r="R463" i="3"/>
  <c r="P463" i="3"/>
  <c r="BI460" i="3"/>
  <c r="BH460" i="3"/>
  <c r="BG460" i="3"/>
  <c r="BF460" i="3"/>
  <c r="T460" i="3"/>
  <c r="R460" i="3"/>
  <c r="P460" i="3"/>
  <c r="BI458" i="3"/>
  <c r="BH458" i="3"/>
  <c r="BG458" i="3"/>
  <c r="BF458" i="3"/>
  <c r="T458" i="3"/>
  <c r="R458" i="3"/>
  <c r="P458" i="3"/>
  <c r="BI455" i="3"/>
  <c r="BH455" i="3"/>
  <c r="BG455" i="3"/>
  <c r="BF455" i="3"/>
  <c r="T455" i="3"/>
  <c r="R455" i="3"/>
  <c r="P455" i="3"/>
  <c r="BI452" i="3"/>
  <c r="BH452" i="3"/>
  <c r="BG452" i="3"/>
  <c r="BF452" i="3"/>
  <c r="T452" i="3"/>
  <c r="R452" i="3"/>
  <c r="P452" i="3"/>
  <c r="BI449" i="3"/>
  <c r="BH449" i="3"/>
  <c r="BG449" i="3"/>
  <c r="BF449" i="3"/>
  <c r="T449" i="3"/>
  <c r="R449" i="3"/>
  <c r="P449" i="3"/>
  <c r="BI447" i="3"/>
  <c r="BH447" i="3"/>
  <c r="BG447" i="3"/>
  <c r="BF447" i="3"/>
  <c r="T447" i="3"/>
  <c r="R447" i="3"/>
  <c r="P447" i="3"/>
  <c r="BI445" i="3"/>
  <c r="BH445" i="3"/>
  <c r="BG445" i="3"/>
  <c r="BF445" i="3"/>
  <c r="T445" i="3"/>
  <c r="R445" i="3"/>
  <c r="P445" i="3"/>
  <c r="BI444" i="3"/>
  <c r="BH444" i="3"/>
  <c r="BG444" i="3"/>
  <c r="BF444" i="3"/>
  <c r="T444" i="3"/>
  <c r="R444" i="3"/>
  <c r="P444" i="3"/>
  <c r="BI442" i="3"/>
  <c r="BH442" i="3"/>
  <c r="BG442" i="3"/>
  <c r="BF442" i="3"/>
  <c r="T442" i="3"/>
  <c r="R442" i="3"/>
  <c r="P442" i="3"/>
  <c r="BI439" i="3"/>
  <c r="BH439" i="3"/>
  <c r="BG439" i="3"/>
  <c r="BF439" i="3"/>
  <c r="T439" i="3"/>
  <c r="R439" i="3"/>
  <c r="P439" i="3"/>
  <c r="BI437" i="3"/>
  <c r="BH437" i="3"/>
  <c r="BG437" i="3"/>
  <c r="BF437" i="3"/>
  <c r="T437" i="3"/>
  <c r="R437" i="3"/>
  <c r="P437" i="3"/>
  <c r="BI432" i="3"/>
  <c r="BH432" i="3"/>
  <c r="BG432" i="3"/>
  <c r="BF432" i="3"/>
  <c r="T432" i="3"/>
  <c r="R432" i="3"/>
  <c r="P432" i="3"/>
  <c r="BI428" i="3"/>
  <c r="BH428" i="3"/>
  <c r="BG428" i="3"/>
  <c r="BF428" i="3"/>
  <c r="T428" i="3"/>
  <c r="R428" i="3"/>
  <c r="P428" i="3"/>
  <c r="BI425" i="3"/>
  <c r="BH425" i="3"/>
  <c r="BG425" i="3"/>
  <c r="BF425" i="3"/>
  <c r="T425" i="3"/>
  <c r="R425" i="3"/>
  <c r="P425" i="3"/>
  <c r="BI423" i="3"/>
  <c r="BH423" i="3"/>
  <c r="BG423" i="3"/>
  <c r="BF423" i="3"/>
  <c r="T423" i="3"/>
  <c r="R423" i="3"/>
  <c r="P423" i="3"/>
  <c r="BI420" i="3"/>
  <c r="BH420" i="3"/>
  <c r="BG420" i="3"/>
  <c r="BF420" i="3"/>
  <c r="T420" i="3"/>
  <c r="R420" i="3"/>
  <c r="P420" i="3"/>
  <c r="BI417" i="3"/>
  <c r="BH417" i="3"/>
  <c r="BG417" i="3"/>
  <c r="BF417" i="3"/>
  <c r="T417" i="3"/>
  <c r="R417" i="3"/>
  <c r="P417" i="3"/>
  <c r="BI416" i="3"/>
  <c r="BH416" i="3"/>
  <c r="BG416" i="3"/>
  <c r="BF416" i="3"/>
  <c r="T416" i="3"/>
  <c r="R416" i="3"/>
  <c r="P416" i="3"/>
  <c r="BI414" i="3"/>
  <c r="BH414" i="3"/>
  <c r="BG414" i="3"/>
  <c r="BF414" i="3"/>
  <c r="T414" i="3"/>
  <c r="R414" i="3"/>
  <c r="P414" i="3"/>
  <c r="BI412" i="3"/>
  <c r="BH412" i="3"/>
  <c r="BG412" i="3"/>
  <c r="BF412" i="3"/>
  <c r="T412" i="3"/>
  <c r="R412" i="3"/>
  <c r="P412" i="3"/>
  <c r="BI409" i="3"/>
  <c r="BH409" i="3"/>
  <c r="BG409" i="3"/>
  <c r="BF409" i="3"/>
  <c r="T409" i="3"/>
  <c r="R409" i="3"/>
  <c r="P409" i="3"/>
  <c r="BI407" i="3"/>
  <c r="BH407" i="3"/>
  <c r="BG407" i="3"/>
  <c r="BF407" i="3"/>
  <c r="T407" i="3"/>
  <c r="R407" i="3"/>
  <c r="P407" i="3"/>
  <c r="BI404" i="3"/>
  <c r="BH404" i="3"/>
  <c r="BG404" i="3"/>
  <c r="BF404" i="3"/>
  <c r="T404" i="3"/>
  <c r="R404" i="3"/>
  <c r="P404" i="3"/>
  <c r="BI400" i="3"/>
  <c r="BH400" i="3"/>
  <c r="BG400" i="3"/>
  <c r="BF400" i="3"/>
  <c r="T400" i="3"/>
  <c r="R400" i="3"/>
  <c r="P400" i="3"/>
  <c r="BI397" i="3"/>
  <c r="BH397" i="3"/>
  <c r="BG397" i="3"/>
  <c r="BF397" i="3"/>
  <c r="T397" i="3"/>
  <c r="R397" i="3"/>
  <c r="P397" i="3"/>
  <c r="BI391" i="3"/>
  <c r="BH391" i="3"/>
  <c r="BG391" i="3"/>
  <c r="BF391" i="3"/>
  <c r="T391" i="3"/>
  <c r="R391" i="3"/>
  <c r="P391" i="3"/>
  <c r="BI385" i="3"/>
  <c r="BH385" i="3"/>
  <c r="BG385" i="3"/>
  <c r="BF385" i="3"/>
  <c r="T385" i="3"/>
  <c r="R385" i="3"/>
  <c r="P385" i="3"/>
  <c r="BI382" i="3"/>
  <c r="BH382" i="3"/>
  <c r="BG382" i="3"/>
  <c r="BF382" i="3"/>
  <c r="T382" i="3"/>
  <c r="R382" i="3"/>
  <c r="P382" i="3"/>
  <c r="BI379" i="3"/>
  <c r="BH379" i="3"/>
  <c r="BG379" i="3"/>
  <c r="BF379" i="3"/>
  <c r="T379" i="3"/>
  <c r="R379" i="3"/>
  <c r="P379" i="3"/>
  <c r="BI376" i="3"/>
  <c r="BH376" i="3"/>
  <c r="BG376" i="3"/>
  <c r="BF376" i="3"/>
  <c r="T376" i="3"/>
  <c r="R376" i="3"/>
  <c r="P376" i="3"/>
  <c r="BI373" i="3"/>
  <c r="BH373" i="3"/>
  <c r="BG373" i="3"/>
  <c r="BF373" i="3"/>
  <c r="T373" i="3"/>
  <c r="R373" i="3"/>
  <c r="P373" i="3"/>
  <c r="BI371" i="3"/>
  <c r="BH371" i="3"/>
  <c r="BG371" i="3"/>
  <c r="BF371" i="3"/>
  <c r="T371" i="3"/>
  <c r="R371" i="3"/>
  <c r="P371" i="3"/>
  <c r="BI365" i="3"/>
  <c r="BH365" i="3"/>
  <c r="BG365" i="3"/>
  <c r="BF365" i="3"/>
  <c r="T365" i="3"/>
  <c r="R365" i="3"/>
  <c r="P365" i="3"/>
  <c r="BI362" i="3"/>
  <c r="BH362" i="3"/>
  <c r="BG362" i="3"/>
  <c r="BF362" i="3"/>
  <c r="T362" i="3"/>
  <c r="R362" i="3"/>
  <c r="P362" i="3"/>
  <c r="BI359" i="3"/>
  <c r="BH359" i="3"/>
  <c r="BG359" i="3"/>
  <c r="BF359" i="3"/>
  <c r="T359" i="3"/>
  <c r="R359" i="3"/>
  <c r="P359" i="3"/>
  <c r="BI356" i="3"/>
  <c r="BH356" i="3"/>
  <c r="BG356" i="3"/>
  <c r="BF356" i="3"/>
  <c r="T356" i="3"/>
  <c r="R356" i="3"/>
  <c r="P356" i="3"/>
  <c r="BI353" i="3"/>
  <c r="BH353" i="3"/>
  <c r="BG353" i="3"/>
  <c r="BF353" i="3"/>
  <c r="T353" i="3"/>
  <c r="R353" i="3"/>
  <c r="P353" i="3"/>
  <c r="BI350" i="3"/>
  <c r="BH350" i="3"/>
  <c r="BG350" i="3"/>
  <c r="BF350" i="3"/>
  <c r="T350" i="3"/>
  <c r="R350" i="3"/>
  <c r="P350" i="3"/>
  <c r="BI347" i="3"/>
  <c r="BH347" i="3"/>
  <c r="BG347" i="3"/>
  <c r="BF347" i="3"/>
  <c r="T347" i="3"/>
  <c r="R347" i="3"/>
  <c r="P347" i="3"/>
  <c r="BI345" i="3"/>
  <c r="BH345" i="3"/>
  <c r="BG345" i="3"/>
  <c r="BF345" i="3"/>
  <c r="T345" i="3"/>
  <c r="R345" i="3"/>
  <c r="P345" i="3"/>
  <c r="BI343" i="3"/>
  <c r="BH343" i="3"/>
  <c r="BG343" i="3"/>
  <c r="BF343" i="3"/>
  <c r="T343" i="3"/>
  <c r="R343" i="3"/>
  <c r="P343" i="3"/>
  <c r="BI341" i="3"/>
  <c r="BH341" i="3"/>
  <c r="BG341" i="3"/>
  <c r="BF341" i="3"/>
  <c r="T341" i="3"/>
  <c r="R341" i="3"/>
  <c r="P341" i="3"/>
  <c r="BI339" i="3"/>
  <c r="BH339" i="3"/>
  <c r="BG339" i="3"/>
  <c r="BF339" i="3"/>
  <c r="T339" i="3"/>
  <c r="R339" i="3"/>
  <c r="P339" i="3"/>
  <c r="BI336" i="3"/>
  <c r="BH336" i="3"/>
  <c r="BG336" i="3"/>
  <c r="BF336" i="3"/>
  <c r="T336" i="3"/>
  <c r="R336" i="3"/>
  <c r="P336" i="3"/>
  <c r="BI334" i="3"/>
  <c r="BH334" i="3"/>
  <c r="BG334" i="3"/>
  <c r="BF334" i="3"/>
  <c r="T334" i="3"/>
  <c r="R334" i="3"/>
  <c r="P334" i="3"/>
  <c r="BI333" i="3"/>
  <c r="BH333" i="3"/>
  <c r="BG333" i="3"/>
  <c r="BF333" i="3"/>
  <c r="T333" i="3"/>
  <c r="R333" i="3"/>
  <c r="P333" i="3"/>
  <c r="BI331" i="3"/>
  <c r="BH331" i="3"/>
  <c r="BG331" i="3"/>
  <c r="BF331" i="3"/>
  <c r="T331" i="3"/>
  <c r="R331" i="3"/>
  <c r="P331" i="3"/>
  <c r="BI327" i="3"/>
  <c r="BH327" i="3"/>
  <c r="BG327" i="3"/>
  <c r="BF327" i="3"/>
  <c r="T327" i="3"/>
  <c r="T326" i="3" s="1"/>
  <c r="R327" i="3"/>
  <c r="R326" i="3" s="1"/>
  <c r="P327" i="3"/>
  <c r="P326" i="3" s="1"/>
  <c r="BI324" i="3"/>
  <c r="BH324" i="3"/>
  <c r="BG324" i="3"/>
  <c r="BF324" i="3"/>
  <c r="T324" i="3"/>
  <c r="R324" i="3"/>
  <c r="P324" i="3"/>
  <c r="BI321" i="3"/>
  <c r="BH321" i="3"/>
  <c r="BG321" i="3"/>
  <c r="BF321" i="3"/>
  <c r="T321" i="3"/>
  <c r="R321" i="3"/>
  <c r="P321" i="3"/>
  <c r="BI318" i="3"/>
  <c r="BH318" i="3"/>
  <c r="BG318" i="3"/>
  <c r="BF318" i="3"/>
  <c r="T318" i="3"/>
  <c r="R318" i="3"/>
  <c r="P318" i="3"/>
  <c r="BI315" i="3"/>
  <c r="BH315" i="3"/>
  <c r="BG315" i="3"/>
  <c r="BF315" i="3"/>
  <c r="T315" i="3"/>
  <c r="R315" i="3"/>
  <c r="P315" i="3"/>
  <c r="BI312" i="3"/>
  <c r="BH312" i="3"/>
  <c r="BG312" i="3"/>
  <c r="BF312" i="3"/>
  <c r="T312" i="3"/>
  <c r="R312" i="3"/>
  <c r="P312" i="3"/>
  <c r="BI310" i="3"/>
  <c r="BH310" i="3"/>
  <c r="BG310" i="3"/>
  <c r="BF310" i="3"/>
  <c r="T310" i="3"/>
  <c r="R310" i="3"/>
  <c r="P310" i="3"/>
  <c r="BI307" i="3"/>
  <c r="BH307" i="3"/>
  <c r="BG307" i="3"/>
  <c r="BF307" i="3"/>
  <c r="T307" i="3"/>
  <c r="R307" i="3"/>
  <c r="P307" i="3"/>
  <c r="BI303" i="3"/>
  <c r="BH303" i="3"/>
  <c r="BG303" i="3"/>
  <c r="BF303" i="3"/>
  <c r="T303" i="3"/>
  <c r="T302" i="3"/>
  <c r="R303" i="3"/>
  <c r="R302" i="3"/>
  <c r="P303" i="3"/>
  <c r="P302" i="3"/>
  <c r="BI299" i="3"/>
  <c r="BH299" i="3"/>
  <c r="BG299" i="3"/>
  <c r="BF299" i="3"/>
  <c r="T299" i="3"/>
  <c r="R299" i="3"/>
  <c r="P299" i="3"/>
  <c r="BI296" i="3"/>
  <c r="BH296" i="3"/>
  <c r="BG296" i="3"/>
  <c r="BF296" i="3"/>
  <c r="T296" i="3"/>
  <c r="R296" i="3"/>
  <c r="P296" i="3"/>
  <c r="BI293" i="3"/>
  <c r="BH293" i="3"/>
  <c r="BG293" i="3"/>
  <c r="BF293" i="3"/>
  <c r="T293" i="3"/>
  <c r="R293" i="3"/>
  <c r="P293" i="3"/>
  <c r="BI290" i="3"/>
  <c r="BH290" i="3"/>
  <c r="BG290" i="3"/>
  <c r="BF290" i="3"/>
  <c r="T290" i="3"/>
  <c r="R290" i="3"/>
  <c r="P290" i="3"/>
  <c r="BI287" i="3"/>
  <c r="BH287" i="3"/>
  <c r="BG287" i="3"/>
  <c r="BF287" i="3"/>
  <c r="T287" i="3"/>
  <c r="R287" i="3"/>
  <c r="P287" i="3"/>
  <c r="BI284" i="3"/>
  <c r="BH284" i="3"/>
  <c r="BG284" i="3"/>
  <c r="BF284" i="3"/>
  <c r="T284" i="3"/>
  <c r="R284" i="3"/>
  <c r="P284" i="3"/>
  <c r="BI280" i="3"/>
  <c r="BH280" i="3"/>
  <c r="BG280" i="3"/>
  <c r="BF280" i="3"/>
  <c r="T280" i="3"/>
  <c r="R280" i="3"/>
  <c r="P280" i="3"/>
  <c r="BI278" i="3"/>
  <c r="BH278" i="3"/>
  <c r="BG278" i="3"/>
  <c r="BF278" i="3"/>
  <c r="T278" i="3"/>
  <c r="R278" i="3"/>
  <c r="P278" i="3"/>
  <c r="BI276" i="3"/>
  <c r="BH276" i="3"/>
  <c r="BG276" i="3"/>
  <c r="BF276" i="3"/>
  <c r="T276" i="3"/>
  <c r="R276" i="3"/>
  <c r="P276" i="3"/>
  <c r="BI273" i="3"/>
  <c r="BH273" i="3"/>
  <c r="BG273" i="3"/>
  <c r="BF273" i="3"/>
  <c r="T273" i="3"/>
  <c r="R273" i="3"/>
  <c r="P273" i="3"/>
  <c r="BI271" i="3"/>
  <c r="BH271" i="3"/>
  <c r="BG271" i="3"/>
  <c r="BF271" i="3"/>
  <c r="T271" i="3"/>
  <c r="R271" i="3"/>
  <c r="P271" i="3"/>
  <c r="BI268" i="3"/>
  <c r="BH268" i="3"/>
  <c r="BG268" i="3"/>
  <c r="BF268" i="3"/>
  <c r="T268" i="3"/>
  <c r="R268" i="3"/>
  <c r="P268" i="3"/>
  <c r="BI263" i="3"/>
  <c r="BH263" i="3"/>
  <c r="BG263" i="3"/>
  <c r="BF263" i="3"/>
  <c r="T263" i="3"/>
  <c r="R263" i="3"/>
  <c r="P263" i="3"/>
  <c r="BI260" i="3"/>
  <c r="BH260" i="3"/>
  <c r="BG260" i="3"/>
  <c r="BF260" i="3"/>
  <c r="T260" i="3"/>
  <c r="R260" i="3"/>
  <c r="P260" i="3"/>
  <c r="BI255" i="3"/>
  <c r="BH255" i="3"/>
  <c r="BG255" i="3"/>
  <c r="BF255" i="3"/>
  <c r="T255" i="3"/>
  <c r="R255" i="3"/>
  <c r="P255" i="3"/>
  <c r="BI252" i="3"/>
  <c r="BH252" i="3"/>
  <c r="BG252" i="3"/>
  <c r="BF252" i="3"/>
  <c r="T252" i="3"/>
  <c r="R252" i="3"/>
  <c r="P252" i="3"/>
  <c r="BI249" i="3"/>
  <c r="BH249" i="3"/>
  <c r="BG249" i="3"/>
  <c r="BF249" i="3"/>
  <c r="T249" i="3"/>
  <c r="R249" i="3"/>
  <c r="P249" i="3"/>
  <c r="BI246" i="3"/>
  <c r="BH246" i="3"/>
  <c r="BG246" i="3"/>
  <c r="BF246" i="3"/>
  <c r="T246" i="3"/>
  <c r="R246" i="3"/>
  <c r="P246" i="3"/>
  <c r="BI243" i="3"/>
  <c r="BH243" i="3"/>
  <c r="BG243" i="3"/>
  <c r="BF243" i="3"/>
  <c r="T243" i="3"/>
  <c r="R243" i="3"/>
  <c r="P243" i="3"/>
  <c r="BI238" i="3"/>
  <c r="BH238" i="3"/>
  <c r="BG238" i="3"/>
  <c r="BF238" i="3"/>
  <c r="T238" i="3"/>
  <c r="R238" i="3"/>
  <c r="P238" i="3"/>
  <c r="BI233" i="3"/>
  <c r="BH233" i="3"/>
  <c r="BG233" i="3"/>
  <c r="BF233" i="3"/>
  <c r="T233" i="3"/>
  <c r="R233" i="3"/>
  <c r="P233" i="3"/>
  <c r="BI229" i="3"/>
  <c r="BH229" i="3"/>
  <c r="BG229" i="3"/>
  <c r="BF229" i="3"/>
  <c r="T229" i="3"/>
  <c r="R229" i="3"/>
  <c r="P229" i="3"/>
  <c r="BI227" i="3"/>
  <c r="BH227" i="3"/>
  <c r="BG227" i="3"/>
  <c r="BF227" i="3"/>
  <c r="T227" i="3"/>
  <c r="R227" i="3"/>
  <c r="P227" i="3"/>
  <c r="BI226" i="3"/>
  <c r="BH226" i="3"/>
  <c r="BG226" i="3"/>
  <c r="BF226" i="3"/>
  <c r="T226" i="3"/>
  <c r="R226" i="3"/>
  <c r="P226" i="3"/>
  <c r="BI222" i="3"/>
  <c r="BH222" i="3"/>
  <c r="BG222" i="3"/>
  <c r="BF222" i="3"/>
  <c r="T222" i="3"/>
  <c r="R222" i="3"/>
  <c r="P222" i="3"/>
  <c r="BI220" i="3"/>
  <c r="BH220" i="3"/>
  <c r="BG220" i="3"/>
  <c r="BF220" i="3"/>
  <c r="T220" i="3"/>
  <c r="R220" i="3"/>
  <c r="P220" i="3"/>
  <c r="BI217" i="3"/>
  <c r="BH217" i="3"/>
  <c r="BG217" i="3"/>
  <c r="BF217" i="3"/>
  <c r="T217" i="3"/>
  <c r="R217" i="3"/>
  <c r="P217" i="3"/>
  <c r="BI214" i="3"/>
  <c r="BH214" i="3"/>
  <c r="BG214" i="3"/>
  <c r="BF214" i="3"/>
  <c r="T214" i="3"/>
  <c r="R214" i="3"/>
  <c r="P214" i="3"/>
  <c r="BI210" i="3"/>
  <c r="BH210" i="3"/>
  <c r="BG210" i="3"/>
  <c r="BF210" i="3"/>
  <c r="T210" i="3"/>
  <c r="R210" i="3"/>
  <c r="P210" i="3"/>
  <c r="BI207" i="3"/>
  <c r="BH207" i="3"/>
  <c r="BG207" i="3"/>
  <c r="BF207" i="3"/>
  <c r="T207" i="3"/>
  <c r="R207" i="3"/>
  <c r="P207" i="3"/>
  <c r="BI205" i="3"/>
  <c r="BH205" i="3"/>
  <c r="BG205" i="3"/>
  <c r="BF205" i="3"/>
  <c r="T205" i="3"/>
  <c r="R205" i="3"/>
  <c r="P205" i="3"/>
  <c r="BI202" i="3"/>
  <c r="BH202" i="3"/>
  <c r="BG202" i="3"/>
  <c r="BF202" i="3"/>
  <c r="T202" i="3"/>
  <c r="R202" i="3"/>
  <c r="P202" i="3"/>
  <c r="BI199" i="3"/>
  <c r="BH199" i="3"/>
  <c r="BG199" i="3"/>
  <c r="BF199" i="3"/>
  <c r="T199" i="3"/>
  <c r="R199" i="3"/>
  <c r="P199" i="3"/>
  <c r="BI197" i="3"/>
  <c r="BH197" i="3"/>
  <c r="BG197" i="3"/>
  <c r="BF197" i="3"/>
  <c r="T197" i="3"/>
  <c r="R197" i="3"/>
  <c r="P197" i="3"/>
  <c r="BI195" i="3"/>
  <c r="BH195" i="3"/>
  <c r="BG195" i="3"/>
  <c r="BF195" i="3"/>
  <c r="T195" i="3"/>
  <c r="R195" i="3"/>
  <c r="P195" i="3"/>
  <c r="BI193" i="3"/>
  <c r="BH193" i="3"/>
  <c r="BG193" i="3"/>
  <c r="BF193" i="3"/>
  <c r="T193" i="3"/>
  <c r="R193" i="3"/>
  <c r="P193" i="3"/>
  <c r="BI191" i="3"/>
  <c r="BH191" i="3"/>
  <c r="BG191" i="3"/>
  <c r="BF191" i="3"/>
  <c r="T191" i="3"/>
  <c r="R191" i="3"/>
  <c r="P191" i="3"/>
  <c r="BI189" i="3"/>
  <c r="BH189" i="3"/>
  <c r="BG189" i="3"/>
  <c r="BF189" i="3"/>
  <c r="T189" i="3"/>
  <c r="R189" i="3"/>
  <c r="P189" i="3"/>
  <c r="BI187" i="3"/>
  <c r="BH187" i="3"/>
  <c r="BG187" i="3"/>
  <c r="BF187" i="3"/>
  <c r="T187" i="3"/>
  <c r="R187" i="3"/>
  <c r="P187" i="3"/>
  <c r="BI184" i="3"/>
  <c r="BH184" i="3"/>
  <c r="BG184" i="3"/>
  <c r="BF184" i="3"/>
  <c r="T184" i="3"/>
  <c r="R184" i="3"/>
  <c r="P184" i="3"/>
  <c r="BI181" i="3"/>
  <c r="BH181" i="3"/>
  <c r="BG181" i="3"/>
  <c r="BF181" i="3"/>
  <c r="T181" i="3"/>
  <c r="R181" i="3"/>
  <c r="P181" i="3"/>
  <c r="BI178" i="3"/>
  <c r="BH178" i="3"/>
  <c r="BG178" i="3"/>
  <c r="BF178" i="3"/>
  <c r="T178" i="3"/>
  <c r="R178" i="3"/>
  <c r="P178" i="3"/>
  <c r="BI172" i="3"/>
  <c r="BH172" i="3"/>
  <c r="BG172" i="3"/>
  <c r="BF172" i="3"/>
  <c r="T172" i="3"/>
  <c r="R172" i="3"/>
  <c r="P172" i="3"/>
  <c r="BI167" i="3"/>
  <c r="BH167" i="3"/>
  <c r="BG167" i="3"/>
  <c r="BF167" i="3"/>
  <c r="T167" i="3"/>
  <c r="R167" i="3"/>
  <c r="P167" i="3"/>
  <c r="BI164" i="3"/>
  <c r="BH164" i="3"/>
  <c r="BG164" i="3"/>
  <c r="BF164" i="3"/>
  <c r="T164" i="3"/>
  <c r="R164" i="3"/>
  <c r="P164" i="3"/>
  <c r="BI161" i="3"/>
  <c r="BH161" i="3"/>
  <c r="BG161" i="3"/>
  <c r="BF161" i="3"/>
  <c r="T161" i="3"/>
  <c r="R161" i="3"/>
  <c r="P161" i="3"/>
  <c r="BI159" i="3"/>
  <c r="BH159" i="3"/>
  <c r="BG159" i="3"/>
  <c r="BF159" i="3"/>
  <c r="T159" i="3"/>
  <c r="R159" i="3"/>
  <c r="P159" i="3"/>
  <c r="BI155" i="3"/>
  <c r="BH155" i="3"/>
  <c r="BG155" i="3"/>
  <c r="BF155" i="3"/>
  <c r="T155" i="3"/>
  <c r="R155" i="3"/>
  <c r="P155" i="3"/>
  <c r="BI152" i="3"/>
  <c r="BH152" i="3"/>
  <c r="BG152" i="3"/>
  <c r="BF152" i="3"/>
  <c r="T152" i="3"/>
  <c r="R152" i="3"/>
  <c r="P152" i="3"/>
  <c r="BI149" i="3"/>
  <c r="BH149" i="3"/>
  <c r="BG149" i="3"/>
  <c r="BF149" i="3"/>
  <c r="T149" i="3"/>
  <c r="R149" i="3"/>
  <c r="P149" i="3"/>
  <c r="BI144" i="3"/>
  <c r="BH144" i="3"/>
  <c r="BG144" i="3"/>
  <c r="BF144" i="3"/>
  <c r="T144" i="3"/>
  <c r="R144" i="3"/>
  <c r="P144" i="3"/>
  <c r="BI139" i="3"/>
  <c r="BH139" i="3"/>
  <c r="BG139" i="3"/>
  <c r="BF139" i="3"/>
  <c r="T139" i="3"/>
  <c r="R139" i="3"/>
  <c r="P139" i="3"/>
  <c r="BI136" i="3"/>
  <c r="BH136" i="3"/>
  <c r="BG136" i="3"/>
  <c r="BF136" i="3"/>
  <c r="T136" i="3"/>
  <c r="R136" i="3"/>
  <c r="P136" i="3"/>
  <c r="BI133" i="3"/>
  <c r="BH133" i="3"/>
  <c r="BG133" i="3"/>
  <c r="BF133" i="3"/>
  <c r="T133" i="3"/>
  <c r="R133" i="3"/>
  <c r="P133" i="3"/>
  <c r="BI130" i="3"/>
  <c r="BH130" i="3"/>
  <c r="BG130" i="3"/>
  <c r="BF130" i="3"/>
  <c r="T130" i="3"/>
  <c r="R130" i="3"/>
  <c r="P130" i="3"/>
  <c r="BI127" i="3"/>
  <c r="BH127" i="3"/>
  <c r="BG127" i="3"/>
  <c r="BF127" i="3"/>
  <c r="T127" i="3"/>
  <c r="R127" i="3"/>
  <c r="P127" i="3"/>
  <c r="BI123" i="3"/>
  <c r="BH123" i="3"/>
  <c r="BG123" i="3"/>
  <c r="BF123" i="3"/>
  <c r="T123" i="3"/>
  <c r="R123" i="3"/>
  <c r="P123" i="3"/>
  <c r="BI120" i="3"/>
  <c r="BH120" i="3"/>
  <c r="BG120" i="3"/>
  <c r="BF120" i="3"/>
  <c r="T120" i="3"/>
  <c r="R120" i="3"/>
  <c r="P120" i="3"/>
  <c r="BI116" i="3"/>
  <c r="BH116" i="3"/>
  <c r="BG116" i="3"/>
  <c r="BF116" i="3"/>
  <c r="T116" i="3"/>
  <c r="R116" i="3"/>
  <c r="P116" i="3"/>
  <c r="BI114" i="3"/>
  <c r="BH114" i="3"/>
  <c r="BG114" i="3"/>
  <c r="BF114" i="3"/>
  <c r="T114" i="3"/>
  <c r="R114" i="3"/>
  <c r="P114" i="3"/>
  <c r="BI111" i="3"/>
  <c r="BH111" i="3"/>
  <c r="BG111" i="3"/>
  <c r="BF111" i="3"/>
  <c r="T111" i="3"/>
  <c r="R111" i="3"/>
  <c r="P111" i="3"/>
  <c r="J105" i="3"/>
  <c r="J104" i="3"/>
  <c r="F104" i="3"/>
  <c r="F102" i="3"/>
  <c r="E100" i="3"/>
  <c r="J59" i="3"/>
  <c r="J58" i="3"/>
  <c r="F58" i="3"/>
  <c r="F56" i="3"/>
  <c r="E54" i="3"/>
  <c r="J20" i="3"/>
  <c r="E20" i="3"/>
  <c r="F105" i="3"/>
  <c r="J19" i="3"/>
  <c r="J14" i="3"/>
  <c r="J102" i="3" s="1"/>
  <c r="E7" i="3"/>
  <c r="E96" i="3" s="1"/>
  <c r="J37" i="2"/>
  <c r="J36" i="2"/>
  <c r="AY56" i="1"/>
  <c r="J35" i="2"/>
  <c r="AX56" i="1"/>
  <c r="BI189" i="2"/>
  <c r="BH189" i="2"/>
  <c r="BG189" i="2"/>
  <c r="BF189" i="2"/>
  <c r="T189" i="2"/>
  <c r="T188" i="2"/>
  <c r="R189" i="2"/>
  <c r="R188" i="2"/>
  <c r="P189" i="2"/>
  <c r="P188" i="2"/>
  <c r="BI185" i="2"/>
  <c r="BH185" i="2"/>
  <c r="BG185" i="2"/>
  <c r="BF185" i="2"/>
  <c r="T185" i="2"/>
  <c r="T184" i="2"/>
  <c r="T183" i="2" s="1"/>
  <c r="R185" i="2"/>
  <c r="R184" i="2" s="1"/>
  <c r="R183" i="2" s="1"/>
  <c r="P185" i="2"/>
  <c r="P184" i="2"/>
  <c r="P183" i="2" s="1"/>
  <c r="BI180" i="2"/>
  <c r="BH180" i="2"/>
  <c r="BG180" i="2"/>
  <c r="BF180" i="2"/>
  <c r="T180" i="2"/>
  <c r="R180" i="2"/>
  <c r="P180" i="2"/>
  <c r="BI177" i="2"/>
  <c r="BH177" i="2"/>
  <c r="BG177" i="2"/>
  <c r="BF177" i="2"/>
  <c r="T177" i="2"/>
  <c r="R177" i="2"/>
  <c r="P177" i="2"/>
  <c r="BI174" i="2"/>
  <c r="BH174" i="2"/>
  <c r="BG174" i="2"/>
  <c r="BF174" i="2"/>
  <c r="T174" i="2"/>
  <c r="R174" i="2"/>
  <c r="P174" i="2"/>
  <c r="BI171" i="2"/>
  <c r="BH171" i="2"/>
  <c r="BG171" i="2"/>
  <c r="BF171" i="2"/>
  <c r="T171" i="2"/>
  <c r="R171" i="2"/>
  <c r="P171" i="2"/>
  <c r="BI167" i="2"/>
  <c r="BH167" i="2"/>
  <c r="BG167" i="2"/>
  <c r="BF167" i="2"/>
  <c r="T167" i="2"/>
  <c r="R167" i="2"/>
  <c r="P167" i="2"/>
  <c r="BI165" i="2"/>
  <c r="BH165" i="2"/>
  <c r="BG165" i="2"/>
  <c r="BF165" i="2"/>
  <c r="T165" i="2"/>
  <c r="R165" i="2"/>
  <c r="P165" i="2"/>
  <c r="BI163" i="2"/>
  <c r="BH163" i="2"/>
  <c r="BG163" i="2"/>
  <c r="BF163" i="2"/>
  <c r="T163" i="2"/>
  <c r="R163" i="2"/>
  <c r="P163" i="2"/>
  <c r="BI159" i="2"/>
  <c r="BH159" i="2"/>
  <c r="BG159" i="2"/>
  <c r="BF159" i="2"/>
  <c r="T159" i="2"/>
  <c r="R159" i="2"/>
  <c r="P159" i="2"/>
  <c r="BI156" i="2"/>
  <c r="BH156" i="2"/>
  <c r="BG156" i="2"/>
  <c r="BF156" i="2"/>
  <c r="T156" i="2"/>
  <c r="R156" i="2"/>
  <c r="P156" i="2"/>
  <c r="BI153" i="2"/>
  <c r="BH153" i="2"/>
  <c r="BG153" i="2"/>
  <c r="BF153" i="2"/>
  <c r="T153" i="2"/>
  <c r="R153" i="2"/>
  <c r="P153" i="2"/>
  <c r="BI146" i="2"/>
  <c r="BH146" i="2"/>
  <c r="BG146" i="2"/>
  <c r="BF146" i="2"/>
  <c r="T146" i="2"/>
  <c r="R146" i="2"/>
  <c r="P146" i="2"/>
  <c r="BI139" i="2"/>
  <c r="BH139" i="2"/>
  <c r="BG139" i="2"/>
  <c r="BF139" i="2"/>
  <c r="T139" i="2"/>
  <c r="R139" i="2"/>
  <c r="P139" i="2"/>
  <c r="BI135" i="2"/>
  <c r="BH135" i="2"/>
  <c r="BG135" i="2"/>
  <c r="BF135" i="2"/>
  <c r="T135" i="2"/>
  <c r="R135" i="2"/>
  <c r="P135" i="2"/>
  <c r="BI130" i="2"/>
  <c r="BH130" i="2"/>
  <c r="BG130" i="2"/>
  <c r="BF130" i="2"/>
  <c r="T130" i="2"/>
  <c r="R130" i="2"/>
  <c r="P130" i="2"/>
  <c r="BI127" i="2"/>
  <c r="BH127" i="2"/>
  <c r="BG127" i="2"/>
  <c r="BF127" i="2"/>
  <c r="T127" i="2"/>
  <c r="R127" i="2"/>
  <c r="P127" i="2"/>
  <c r="BI125" i="2"/>
  <c r="BH125" i="2"/>
  <c r="BG125" i="2"/>
  <c r="BF125" i="2"/>
  <c r="T125" i="2"/>
  <c r="R125" i="2"/>
  <c r="P125" i="2"/>
  <c r="BI123" i="2"/>
  <c r="BH123" i="2"/>
  <c r="BG123" i="2"/>
  <c r="BF123" i="2"/>
  <c r="T123" i="2"/>
  <c r="R123" i="2"/>
  <c r="P123" i="2"/>
  <c r="BI120" i="2"/>
  <c r="BH120" i="2"/>
  <c r="BG120" i="2"/>
  <c r="BF120" i="2"/>
  <c r="T120" i="2"/>
  <c r="R120" i="2"/>
  <c r="P120" i="2"/>
  <c r="BI118" i="2"/>
  <c r="BH118" i="2"/>
  <c r="BG118" i="2"/>
  <c r="BF118" i="2"/>
  <c r="T118" i="2"/>
  <c r="R118" i="2"/>
  <c r="P118" i="2"/>
  <c r="BI116" i="2"/>
  <c r="BH116" i="2"/>
  <c r="BG116" i="2"/>
  <c r="BF116" i="2"/>
  <c r="T116" i="2"/>
  <c r="R116" i="2"/>
  <c r="P116" i="2"/>
  <c r="BI113" i="2"/>
  <c r="BH113" i="2"/>
  <c r="BG113" i="2"/>
  <c r="BF113" i="2"/>
  <c r="T113" i="2"/>
  <c r="R113" i="2"/>
  <c r="P113" i="2"/>
  <c r="BI110" i="2"/>
  <c r="BH110" i="2"/>
  <c r="BG110" i="2"/>
  <c r="BF110" i="2"/>
  <c r="T110" i="2"/>
  <c r="R110" i="2"/>
  <c r="P110" i="2"/>
  <c r="BI107" i="2"/>
  <c r="BH107" i="2"/>
  <c r="BG107" i="2"/>
  <c r="BF107" i="2"/>
  <c r="T107" i="2"/>
  <c r="R107" i="2"/>
  <c r="P107" i="2"/>
  <c r="BI103" i="2"/>
  <c r="BH103" i="2"/>
  <c r="BG103" i="2"/>
  <c r="BF103" i="2"/>
  <c r="T103" i="2"/>
  <c r="R103" i="2"/>
  <c r="P103" i="2"/>
  <c r="BI99" i="2"/>
  <c r="BH99" i="2"/>
  <c r="BG99" i="2"/>
  <c r="BF99" i="2"/>
  <c r="T99" i="2"/>
  <c r="R99" i="2"/>
  <c r="P99" i="2"/>
  <c r="BI96" i="2"/>
  <c r="BH96" i="2"/>
  <c r="BG96" i="2"/>
  <c r="BF96" i="2"/>
  <c r="T96" i="2"/>
  <c r="R96" i="2"/>
  <c r="P96" i="2"/>
  <c r="BI93" i="2"/>
  <c r="BH93" i="2"/>
  <c r="BG93" i="2"/>
  <c r="BF93" i="2"/>
  <c r="T93" i="2"/>
  <c r="R93" i="2"/>
  <c r="P93" i="2"/>
  <c r="BI89" i="2"/>
  <c r="BH89" i="2"/>
  <c r="BG89" i="2"/>
  <c r="BF89" i="2"/>
  <c r="T89" i="2"/>
  <c r="R89" i="2"/>
  <c r="P89" i="2"/>
  <c r="J83" i="2"/>
  <c r="J82" i="2"/>
  <c r="F82" i="2"/>
  <c r="F80" i="2"/>
  <c r="E78" i="2"/>
  <c r="J55" i="2"/>
  <c r="J54" i="2"/>
  <c r="F54" i="2"/>
  <c r="F52" i="2"/>
  <c r="E50" i="2"/>
  <c r="J18" i="2"/>
  <c r="E18" i="2"/>
  <c r="F83" i="2"/>
  <c r="J17" i="2"/>
  <c r="J12" i="2"/>
  <c r="J80" i="2" s="1"/>
  <c r="E7" i="2"/>
  <c r="E76" i="2" s="1"/>
  <c r="L50" i="1"/>
  <c r="AM50" i="1"/>
  <c r="AM49" i="1"/>
  <c r="L49" i="1"/>
  <c r="AM47" i="1"/>
  <c r="L47" i="1"/>
  <c r="L45" i="1"/>
  <c r="L44" i="1"/>
  <c r="BK96" i="2"/>
  <c r="BK139" i="2"/>
  <c r="J103" i="2"/>
  <c r="J539" i="3"/>
  <c r="BK455" i="3"/>
  <c r="J339" i="3"/>
  <c r="BK214" i="3"/>
  <c r="J551" i="3"/>
  <c r="BK412" i="3"/>
  <c r="J310" i="3"/>
  <c r="J205" i="3"/>
  <c r="BK509" i="3"/>
  <c r="BK447" i="3"/>
  <c r="J385" i="3"/>
  <c r="J299" i="3"/>
  <c r="BK227" i="3"/>
  <c r="BK155" i="3"/>
  <c r="BK564" i="3"/>
  <c r="BK491" i="3"/>
  <c r="J373" i="3"/>
  <c r="BK252" i="3"/>
  <c r="BK139" i="3"/>
  <c r="J211" i="4"/>
  <c r="BK177" i="4"/>
  <c r="BK139" i="4"/>
  <c r="J117" i="4"/>
  <c r="J219" i="4"/>
  <c r="J141" i="4"/>
  <c r="J227" i="4"/>
  <c r="BK173" i="4"/>
  <c r="J142" i="4"/>
  <c r="J121" i="4"/>
  <c r="BK229" i="4"/>
  <c r="BK203" i="4"/>
  <c r="BK186" i="4"/>
  <c r="J155" i="4"/>
  <c r="J166" i="5"/>
  <c r="J136" i="5"/>
  <c r="BK183" i="5"/>
  <c r="BK154" i="5"/>
  <c r="BK131" i="5"/>
  <c r="J100" i="5"/>
  <c r="J158" i="5"/>
  <c r="BK111" i="5"/>
  <c r="J181" i="5"/>
  <c r="J152" i="5"/>
  <c r="J109" i="5"/>
  <c r="BK102" i="6"/>
  <c r="BK94" i="6"/>
  <c r="BK100" i="6"/>
  <c r="J124" i="7"/>
  <c r="J100" i="7"/>
  <c r="BK143" i="7"/>
  <c r="BK118" i="7"/>
  <c r="BK140" i="7"/>
  <c r="BK97" i="7"/>
  <c r="BK134" i="8"/>
  <c r="BK108" i="8"/>
  <c r="BK126" i="8"/>
  <c r="J155" i="8"/>
  <c r="BK121" i="8"/>
  <c r="J126" i="8"/>
  <c r="BK134" i="9"/>
  <c r="BK140" i="9"/>
  <c r="BK141" i="9"/>
  <c r="J107" i="9"/>
  <c r="BK113" i="9"/>
  <c r="BK136" i="10"/>
  <c r="J129" i="10"/>
  <c r="BK139" i="10"/>
  <c r="BK106" i="10"/>
  <c r="BK131" i="10"/>
  <c r="BK112" i="11"/>
  <c r="J114" i="11"/>
  <c r="J105" i="12"/>
  <c r="J102" i="12"/>
  <c r="J112" i="13"/>
  <c r="J113" i="13"/>
  <c r="BK126" i="13"/>
  <c r="J137" i="13"/>
  <c r="BK147" i="14"/>
  <c r="J117" i="14"/>
  <c r="J138" i="14"/>
  <c r="J107" i="14"/>
  <c r="BK124" i="14"/>
  <c r="J141" i="14"/>
  <c r="J112" i="14"/>
  <c r="J103" i="15"/>
  <c r="J98" i="15"/>
  <c r="J99" i="15"/>
  <c r="BK95" i="16"/>
  <c r="J91" i="16"/>
  <c r="J107" i="2"/>
  <c r="BK163" i="2"/>
  <c r="J130" i="2"/>
  <c r="BK110" i="2"/>
  <c r="J514" i="3"/>
  <c r="BK458" i="3"/>
  <c r="J343" i="3"/>
  <c r="BK268" i="3"/>
  <c r="BK210" i="3"/>
  <c r="J442" i="3"/>
  <c r="BK356" i="3"/>
  <c r="J303" i="3"/>
  <c r="BK127" i="3"/>
  <c r="BK542" i="3"/>
  <c r="BK460" i="3"/>
  <c r="J391" i="3"/>
  <c r="BK296" i="3"/>
  <c r="BK189" i="3"/>
  <c r="BK551" i="3"/>
  <c r="J439" i="3"/>
  <c r="J341" i="3"/>
  <c r="J255" i="3"/>
  <c r="BK223" i="4"/>
  <c r="BK175" i="4"/>
  <c r="BK136" i="4"/>
  <c r="J100" i="4"/>
  <c r="J195" i="4"/>
  <c r="BK102" i="4"/>
  <c r="J196" i="4"/>
  <c r="J159" i="4"/>
  <c r="BK133" i="4"/>
  <c r="J113" i="4"/>
  <c r="J222" i="4"/>
  <c r="J200" i="4"/>
  <c r="J176" i="4"/>
  <c r="J151" i="4"/>
  <c r="BK168" i="5"/>
  <c r="BK147" i="5"/>
  <c r="BK108" i="5"/>
  <c r="BK148" i="5"/>
  <c r="J124" i="5"/>
  <c r="J97" i="5"/>
  <c r="BK163" i="5"/>
  <c r="BK116" i="5"/>
  <c r="J99" i="5"/>
  <c r="BK159" i="5"/>
  <c r="BK124" i="5"/>
  <c r="J115" i="6"/>
  <c r="BK95" i="6"/>
  <c r="J104" i="6"/>
  <c r="BK93" i="6"/>
  <c r="J121" i="7"/>
  <c r="J130" i="7"/>
  <c r="J115" i="7"/>
  <c r="BK121" i="7"/>
  <c r="J153" i="8"/>
  <c r="J122" i="8"/>
  <c r="BK153" i="8"/>
  <c r="J137" i="8"/>
  <c r="J134" i="8"/>
  <c r="J130" i="8"/>
  <c r="BK131" i="9"/>
  <c r="J116" i="9"/>
  <c r="BK125" i="9"/>
  <c r="BK132" i="9"/>
  <c r="J141" i="9"/>
  <c r="J101" i="9"/>
  <c r="J120" i="10"/>
  <c r="J142" i="10"/>
  <c r="J106" i="10"/>
  <c r="J109" i="10"/>
  <c r="J143" i="10"/>
  <c r="J122" i="11"/>
  <c r="J115" i="11"/>
  <c r="BK114" i="11"/>
  <c r="J107" i="12"/>
  <c r="J101" i="12"/>
  <c r="J104" i="13"/>
  <c r="BK136" i="13"/>
  <c r="J110" i="13"/>
  <c r="BK124" i="13"/>
  <c r="J125" i="14"/>
  <c r="J139" i="14"/>
  <c r="BK105" i="14"/>
  <c r="BK113" i="14"/>
  <c r="J127" i="14"/>
  <c r="J121" i="15"/>
  <c r="J115" i="15"/>
  <c r="J119" i="15"/>
  <c r="BK119" i="15"/>
  <c r="BK177" i="2"/>
  <c r="BK159" i="2"/>
  <c r="BK130" i="2"/>
  <c r="J120" i="2"/>
  <c r="J99" i="2"/>
  <c r="J552" i="3"/>
  <c r="J417" i="3"/>
  <c r="J280" i="3"/>
  <c r="BK172" i="3"/>
  <c r="BK161" i="3"/>
  <c r="J116" i="3"/>
  <c r="BK584" i="3"/>
  <c r="J581" i="3"/>
  <c r="BK573" i="3"/>
  <c r="J542" i="3"/>
  <c r="J465" i="3"/>
  <c r="BK243" i="3"/>
  <c r="J139" i="3"/>
  <c r="J499" i="3"/>
  <c r="J416" i="3"/>
  <c r="BK339" i="3"/>
  <c r="J284" i="3"/>
  <c r="BK193" i="3"/>
  <c r="J504" i="3"/>
  <c r="J432" i="3"/>
  <c r="BK336" i="3"/>
  <c r="J202" i="3"/>
  <c r="BK152" i="3"/>
  <c r="J217" i="4"/>
  <c r="BK156" i="4"/>
  <c r="J127" i="4"/>
  <c r="BK103" i="4"/>
  <c r="BK202" i="4"/>
  <c r="J186" i="4"/>
  <c r="BK176" i="4"/>
  <c r="J173" i="4"/>
  <c r="J149" i="4"/>
  <c r="BK127" i="4"/>
  <c r="BK100" i="4"/>
  <c r="J179" i="4"/>
  <c r="J139" i="4"/>
  <c r="BK122" i="4"/>
  <c r="BK219" i="4"/>
  <c r="BK211" i="4"/>
  <c r="J190" i="4"/>
  <c r="BK147" i="4"/>
  <c r="BK169" i="5"/>
  <c r="BK135" i="5"/>
  <c r="J180" i="5"/>
  <c r="J135" i="5"/>
  <c r="J122" i="5"/>
  <c r="J103" i="5"/>
  <c r="BK133" i="5"/>
  <c r="J101" i="5"/>
  <c r="BK162" i="5"/>
  <c r="J117" i="6"/>
  <c r="J120" i="6"/>
  <c r="J112" i="6"/>
  <c r="BK109" i="6"/>
  <c r="J127" i="7"/>
  <c r="J137" i="7"/>
  <c r="BK120" i="7"/>
  <c r="BK105" i="7"/>
  <c r="J118" i="7"/>
  <c r="J146" i="8"/>
  <c r="BK127" i="8"/>
  <c r="J156" i="8"/>
  <c r="BK144" i="8"/>
  <c r="J142" i="8"/>
  <c r="J102" i="8"/>
  <c r="BK102" i="8"/>
  <c r="BK129" i="9"/>
  <c r="J139" i="9"/>
  <c r="J146" i="9"/>
  <c r="J113" i="9"/>
  <c r="J103" i="9"/>
  <c r="BK127" i="10"/>
  <c r="BK149" i="10"/>
  <c r="J153" i="10"/>
  <c r="BK120" i="10"/>
  <c r="BK142" i="10"/>
  <c r="BK104" i="11"/>
  <c r="BK109" i="11"/>
  <c r="J100" i="12"/>
  <c r="BK108" i="12"/>
  <c r="J103" i="13"/>
  <c r="BK122" i="13"/>
  <c r="J109" i="13"/>
  <c r="J134" i="13"/>
  <c r="BK145" i="14"/>
  <c r="J119" i="14"/>
  <c r="BK143" i="14"/>
  <c r="BK110" i="14"/>
  <c r="BK139" i="14"/>
  <c r="J109" i="15"/>
  <c r="BK112" i="15"/>
  <c r="J102" i="15"/>
  <c r="BK97" i="16"/>
  <c r="J109" i="16"/>
  <c r="J103" i="16"/>
  <c r="BK99" i="2"/>
  <c r="BK146" i="2"/>
  <c r="BK123" i="2"/>
  <c r="J113" i="2"/>
  <c r="J491" i="3"/>
  <c r="BK414" i="3"/>
  <c r="J312" i="3"/>
  <c r="J220" i="3"/>
  <c r="J573" i="3"/>
  <c r="BK444" i="3"/>
  <c r="J336" i="3"/>
  <c r="BK226" i="3"/>
  <c r="J114" i="3"/>
  <c r="BK539" i="3"/>
  <c r="BK445" i="3"/>
  <c r="BK345" i="3"/>
  <c r="BK238" i="3"/>
  <c r="BK133" i="3"/>
  <c r="J494" i="3"/>
  <c r="J376" i="3"/>
  <c r="J293" i="3"/>
  <c r="J193" i="3"/>
  <c r="BK221" i="4"/>
  <c r="BK179" i="4"/>
  <c r="BK153" i="4"/>
  <c r="BK113" i="4"/>
  <c r="J191" i="4"/>
  <c r="J136" i="4"/>
  <c r="J215" i="4"/>
  <c r="BK171" i="4"/>
  <c r="J140" i="4"/>
  <c r="J118" i="4"/>
  <c r="BK230" i="4"/>
  <c r="BK199" i="4"/>
  <c r="J192" i="4"/>
  <c r="BK157" i="4"/>
  <c r="BK117" i="4"/>
  <c r="BK153" i="5"/>
  <c r="BK122" i="5"/>
  <c r="J174" i="5"/>
  <c r="BK132" i="5"/>
  <c r="J116" i="5"/>
  <c r="J173" i="5"/>
  <c r="BK129" i="5"/>
  <c r="J183" i="5"/>
  <c r="BK173" i="5"/>
  <c r="BK139" i="5"/>
  <c r="BK99" i="5"/>
  <c r="BK110" i="6"/>
  <c r="BK114" i="6"/>
  <c r="J102" i="6"/>
  <c r="BK128" i="7"/>
  <c r="BK127" i="7"/>
  <c r="J103" i="7"/>
  <c r="BK125" i="7"/>
  <c r="J101" i="7"/>
  <c r="BK156" i="8"/>
  <c r="J135" i="8"/>
  <c r="J112" i="8"/>
  <c r="J124" i="8"/>
  <c r="J140" i="8"/>
  <c r="J133" i="8"/>
  <c r="J127" i="8"/>
  <c r="J136" i="9"/>
  <c r="BK109" i="9"/>
  <c r="BK110" i="9"/>
  <c r="BK145" i="9"/>
  <c r="J118" i="9"/>
  <c r="BK138" i="10"/>
  <c r="BK153" i="10"/>
  <c r="BK110" i="10"/>
  <c r="BK125" i="10"/>
  <c r="BK126" i="10"/>
  <c r="J120" i="11"/>
  <c r="BK121" i="11"/>
  <c r="J104" i="11"/>
  <c r="J109" i="12"/>
  <c r="BK139" i="13"/>
  <c r="J135" i="13"/>
  <c r="BK133" i="13"/>
  <c r="BK118" i="13"/>
  <c r="J129" i="13"/>
  <c r="BK126" i="14"/>
  <c r="J140" i="14"/>
  <c r="BK102" i="14"/>
  <c r="BK112" i="14"/>
  <c r="J150" i="14"/>
  <c r="J113" i="14"/>
  <c r="J113" i="15"/>
  <c r="BK120" i="15"/>
  <c r="J96" i="16"/>
  <c r="BK94" i="16"/>
  <c r="BK96" i="16"/>
  <c r="J177" i="2"/>
  <c r="J135" i="2"/>
  <c r="BK116" i="2"/>
  <c r="BK107" i="2"/>
  <c r="J470" i="3"/>
  <c r="J365" i="3"/>
  <c r="BK271" i="3"/>
  <c r="J243" i="3"/>
  <c r="J181" i="3"/>
  <c r="BK437" i="3"/>
  <c r="J334" i="3"/>
  <c r="BK222" i="3"/>
  <c r="BK136" i="3"/>
  <c r="J468" i="3"/>
  <c r="J404" i="3"/>
  <c r="J324" i="3"/>
  <c r="BK197" i="3"/>
  <c r="BK120" i="3"/>
  <c r="BK522" i="3"/>
  <c r="BK452" i="3"/>
  <c r="BK400" i="3"/>
  <c r="BK273" i="3"/>
  <c r="BK184" i="3"/>
  <c r="J207" i="4"/>
  <c r="J167" i="4"/>
  <c r="J130" i="4"/>
  <c r="BK209" i="4"/>
  <c r="BK193" i="4"/>
  <c r="J109" i="4"/>
  <c r="J212" i="4"/>
  <c r="BK164" i="4"/>
  <c r="J135" i="4"/>
  <c r="J115" i="4"/>
  <c r="BK224" i="4"/>
  <c r="BK208" i="4"/>
  <c r="J164" i="4"/>
  <c r="BK142" i="4"/>
  <c r="J176" i="5"/>
  <c r="J143" i="5"/>
  <c r="BK112" i="5"/>
  <c r="J162" i="5"/>
  <c r="BK136" i="5"/>
  <c r="J115" i="5"/>
  <c r="BK167" i="5"/>
  <c r="J117" i="5"/>
  <c r="BK176" i="5"/>
  <c r="J137" i="5"/>
  <c r="BK112" i="6"/>
  <c r="BK116" i="6"/>
  <c r="BK115" i="6"/>
  <c r="BK142" i="7"/>
  <c r="J125" i="7"/>
  <c r="J128" i="7"/>
  <c r="BK100" i="7"/>
  <c r="J106" i="7"/>
  <c r="BK141" i="8"/>
  <c r="J114" i="8"/>
  <c r="BK146" i="8"/>
  <c r="J151" i="8"/>
  <c r="BK105" i="8"/>
  <c r="BK143" i="9"/>
  <c r="BK111" i="9"/>
  <c r="J123" i="9"/>
  <c r="J125" i="9"/>
  <c r="J140" i="9"/>
  <c r="J139" i="10"/>
  <c r="BK150" i="10"/>
  <c r="BK114" i="10"/>
  <c r="BK129" i="10"/>
  <c r="BK152" i="10"/>
  <c r="J124" i="11"/>
  <c r="BK113" i="11"/>
  <c r="J113" i="11"/>
  <c r="BK109" i="12"/>
  <c r="J123" i="13"/>
  <c r="J121" i="13"/>
  <c r="BK101" i="13"/>
  <c r="BK107" i="13"/>
  <c r="J118" i="13"/>
  <c r="BK127" i="14"/>
  <c r="BK142" i="14"/>
  <c r="J131" i="14"/>
  <c r="BK149" i="14"/>
  <c r="J116" i="14"/>
  <c r="BK125" i="14"/>
  <c r="BK104" i="14"/>
  <c r="BK121" i="15"/>
  <c r="BK111" i="15"/>
  <c r="J123" i="15"/>
  <c r="BK90" i="16"/>
  <c r="J100" i="16"/>
  <c r="BK185" i="2"/>
  <c r="BK93" i="2"/>
  <c r="J139" i="2"/>
  <c r="J118" i="2"/>
  <c r="J559" i="3"/>
  <c r="BK468" i="3"/>
  <c r="BK385" i="3"/>
  <c r="BK290" i="3"/>
  <c r="J246" i="3"/>
  <c r="J556" i="3"/>
  <c r="J414" i="3"/>
  <c r="BK312" i="3"/>
  <c r="J197" i="3"/>
  <c r="BK546" i="3"/>
  <c r="BK516" i="3"/>
  <c r="J437" i="3"/>
  <c r="BK353" i="3"/>
  <c r="J233" i="3"/>
  <c r="J130" i="3"/>
  <c r="BK497" i="3"/>
  <c r="BK417" i="3"/>
  <c r="J290" i="3"/>
  <c r="J144" i="3"/>
  <c r="J180" i="4"/>
  <c r="J154" i="4"/>
  <c r="BK115" i="4"/>
  <c r="J216" i="4"/>
  <c r="BK192" i="4"/>
  <c r="BK124" i="4"/>
  <c r="J99" i="4"/>
  <c r="J183" i="4"/>
  <c r="BK148" i="4"/>
  <c r="J123" i="4"/>
  <c r="J230" i="4"/>
  <c r="J205" i="4"/>
  <c r="J182" i="4"/>
  <c r="J158" i="4"/>
  <c r="BK109" i="4"/>
  <c r="BK152" i="5"/>
  <c r="J120" i="5"/>
  <c r="BK177" i="5"/>
  <c r="BK143" i="5"/>
  <c r="J118" i="5"/>
  <c r="J178" i="5"/>
  <c r="J130" i="5"/>
  <c r="J107" i="5"/>
  <c r="J171" i="5"/>
  <c r="J134" i="5"/>
  <c r="BK118" i="6"/>
  <c r="J107" i="6"/>
  <c r="J110" i="6"/>
  <c r="BK103" i="6"/>
  <c r="BK130" i="7"/>
  <c r="BK99" i="7"/>
  <c r="J136" i="7"/>
  <c r="J102" i="7"/>
  <c r="BK103" i="7"/>
  <c r="BK128" i="8"/>
  <c r="BK115" i="8"/>
  <c r="BK148" i="8"/>
  <c r="J157" i="8"/>
  <c r="J110" i="8"/>
  <c r="J111" i="8"/>
  <c r="BK126" i="9"/>
  <c r="J138" i="9"/>
  <c r="J137" i="9"/>
  <c r="BK104" i="9"/>
  <c r="J106" i="9"/>
  <c r="J132" i="10"/>
  <c r="BK151" i="10"/>
  <c r="J116" i="10"/>
  <c r="J128" i="10"/>
  <c r="J149" i="10"/>
  <c r="J107" i="10"/>
  <c r="BK102" i="11"/>
  <c r="J112" i="11"/>
  <c r="BK111" i="12"/>
  <c r="BK107" i="12"/>
  <c r="BK137" i="13"/>
  <c r="J132" i="13"/>
  <c r="BK112" i="13"/>
  <c r="BK120" i="13"/>
  <c r="J133" i="13"/>
  <c r="J143" i="14"/>
  <c r="J97" i="14"/>
  <c r="J123" i="14"/>
  <c r="BK137" i="14"/>
  <c r="BK107" i="14"/>
  <c r="J136" i="14"/>
  <c r="J100" i="14"/>
  <c r="J122" i="15"/>
  <c r="J95" i="15"/>
  <c r="BK97" i="15"/>
  <c r="J95" i="16"/>
  <c r="J97" i="16"/>
  <c r="J189" i="2"/>
  <c r="J89" i="2"/>
  <c r="J146" i="2"/>
  <c r="J125" i="2"/>
  <c r="J509" i="3"/>
  <c r="BK442" i="3"/>
  <c r="BK333" i="3"/>
  <c r="J252" i="3"/>
  <c r="BK202" i="3"/>
  <c r="J164" i="3"/>
  <c r="BK159" i="3"/>
  <c r="J152" i="3"/>
  <c r="BK581" i="3"/>
  <c r="J567" i="3"/>
  <c r="BK528" i="3"/>
  <c r="J407" i="3"/>
  <c r="J350" i="3"/>
  <c r="BK303" i="3"/>
  <c r="J214" i="3"/>
  <c r="BK123" i="3"/>
  <c r="BK376" i="3"/>
  <c r="BK321" i="3"/>
  <c r="J207" i="3"/>
  <c r="BK116" i="3"/>
  <c r="J544" i="3"/>
  <c r="J447" i="3"/>
  <c r="BK365" i="3"/>
  <c r="J224" i="4"/>
  <c r="J208" i="4"/>
  <c r="BK168" i="4"/>
  <c r="J147" i="4"/>
  <c r="BK119" i="4"/>
  <c r="J213" i="4"/>
  <c r="BK178" i="4"/>
  <c r="BK174" i="4"/>
  <c r="J168" i="4"/>
  <c r="J161" i="4"/>
  <c r="BK116" i="4"/>
  <c r="J210" i="4"/>
  <c r="J128" i="4"/>
  <c r="J110" i="4"/>
  <c r="J229" i="4"/>
  <c r="BK215" i="4"/>
  <c r="BK201" i="4"/>
  <c r="J181" i="4"/>
  <c r="J156" i="4"/>
  <c r="J131" i="5"/>
  <c r="J96" i="5"/>
  <c r="BK157" i="5"/>
  <c r="BK142" i="5"/>
  <c r="BK127" i="5"/>
  <c r="J147" i="5"/>
  <c r="J157" i="5"/>
  <c r="BK151" i="5"/>
  <c r="J102" i="5"/>
  <c r="J98" i="6"/>
  <c r="J118" i="6"/>
  <c r="BK96" i="6"/>
  <c r="J143" i="7"/>
  <c r="BK126" i="7"/>
  <c r="BK129" i="7"/>
  <c r="J114" i="7"/>
  <c r="BK139" i="7"/>
  <c r="BK157" i="8"/>
  <c r="BK139" i="8"/>
  <c r="J139" i="8"/>
  <c r="BK154" i="8"/>
  <c r="BK130" i="8"/>
  <c r="J128" i="8"/>
  <c r="J145" i="9"/>
  <c r="J110" i="9"/>
  <c r="J134" i="9"/>
  <c r="BK101" i="9"/>
  <c r="BK123" i="9"/>
  <c r="BK146" i="10"/>
  <c r="BK109" i="10"/>
  <c r="J122" i="10"/>
  <c r="J126" i="10"/>
  <c r="J135" i="10"/>
  <c r="J103" i="10"/>
  <c r="BK119" i="11"/>
  <c r="J117" i="11"/>
  <c r="J111" i="11"/>
  <c r="BK112" i="12"/>
  <c r="BK130" i="13"/>
  <c r="BK110" i="13"/>
  <c r="BK117" i="13"/>
  <c r="BK140" i="13"/>
  <c r="J100" i="13"/>
  <c r="BK103" i="14"/>
  <c r="J149" i="14"/>
  <c r="J121" i="14"/>
  <c r="BK116" i="15"/>
  <c r="J124" i="15"/>
  <c r="BK123" i="15"/>
  <c r="BK118" i="15"/>
  <c r="J101" i="16"/>
  <c r="BK89" i="2"/>
  <c r="BK180" i="2"/>
  <c r="J165" i="2"/>
  <c r="BK127" i="2"/>
  <c r="J96" i="2"/>
  <c r="J460" i="3"/>
  <c r="BK284" i="3"/>
  <c r="BK229" i="3"/>
  <c r="BK207" i="3"/>
  <c r="J530" i="3"/>
  <c r="BK404" i="3"/>
  <c r="J307" i="3"/>
  <c r="J195" i="3"/>
  <c r="J522" i="3"/>
  <c r="J478" i="3"/>
  <c r="J452" i="3"/>
  <c r="BK359" i="3"/>
  <c r="J273" i="3"/>
  <c r="BK559" i="3"/>
  <c r="BK362" i="3"/>
  <c r="BK334" i="3"/>
  <c r="J210" i="3"/>
  <c r="BK228" i="4"/>
  <c r="J185" i="4"/>
  <c r="J162" i="4"/>
  <c r="BK131" i="4"/>
  <c r="BK212" i="4"/>
  <c r="BK196" i="4"/>
  <c r="BK144" i="4"/>
  <c r="J103" i="4"/>
  <c r="J188" i="4"/>
  <c r="BK151" i="4"/>
  <c r="J107" i="4"/>
  <c r="BK217" i="4"/>
  <c r="BK204" i="4"/>
  <c r="J171" i="4"/>
  <c r="J146" i="4"/>
  <c r="BK105" i="4"/>
  <c r="J149" i="5"/>
  <c r="J167" i="5"/>
  <c r="J139" i="5"/>
  <c r="BK128" i="5"/>
  <c r="BK109" i="5"/>
  <c r="BK166" i="5"/>
  <c r="J123" i="5"/>
  <c r="J160" i="5"/>
  <c r="J154" i="5"/>
  <c r="BK125" i="5"/>
  <c r="BK119" i="6"/>
  <c r="BK113" i="6"/>
  <c r="BK101" i="6"/>
  <c r="BK115" i="7"/>
  <c r="J139" i="7"/>
  <c r="J111" i="7"/>
  <c r="J132" i="7"/>
  <c r="J112" i="7"/>
  <c r="BK114" i="7"/>
  <c r="J132" i="8"/>
  <c r="BK142" i="8"/>
  <c r="J104" i="8"/>
  <c r="J147" i="8"/>
  <c r="J106" i="8"/>
  <c r="BK146" i="9"/>
  <c r="BK121" i="9"/>
  <c r="J121" i="9"/>
  <c r="BK103" i="9"/>
  <c r="J131" i="9"/>
  <c r="J152" i="10"/>
  <c r="BK148" i="10"/>
  <c r="J151" i="10"/>
  <c r="BK130" i="10"/>
  <c r="J104" i="10"/>
  <c r="J116" i="11"/>
  <c r="BK116" i="11"/>
  <c r="BK115" i="11"/>
  <c r="BK101" i="12"/>
  <c r="J127" i="13"/>
  <c r="J102" i="13"/>
  <c r="J128" i="13"/>
  <c r="J105" i="13"/>
  <c r="BK108" i="13"/>
  <c r="BK134" i="14"/>
  <c r="J148" i="14"/>
  <c r="J126" i="14"/>
  <c r="BK106" i="14"/>
  <c r="BK140" i="14"/>
  <c r="J124" i="14"/>
  <c r="J120" i="15"/>
  <c r="BK109" i="15"/>
  <c r="J101" i="15"/>
  <c r="J105" i="16"/>
  <c r="BK105" i="16"/>
  <c r="AS62" i="1"/>
  <c r="J156" i="2"/>
  <c r="BK120" i="2"/>
  <c r="BK167" i="2"/>
  <c r="BK483" i="3"/>
  <c r="BK425" i="3"/>
  <c r="J315" i="3"/>
  <c r="BK255" i="3"/>
  <c r="BK205" i="3"/>
  <c r="J379" i="3"/>
  <c r="BK299" i="3"/>
  <c r="BK178" i="3"/>
  <c r="J497" i="3"/>
  <c r="J458" i="3"/>
  <c r="J362" i="3"/>
  <c r="BK278" i="3"/>
  <c r="J187" i="3"/>
  <c r="J546" i="3"/>
  <c r="J444" i="3"/>
  <c r="J347" i="3"/>
  <c r="J229" i="3"/>
  <c r="J123" i="3"/>
  <c r="BK188" i="4"/>
  <c r="BK158" i="4"/>
  <c r="J124" i="4"/>
  <c r="BK101" i="4"/>
  <c r="BK198" i="4"/>
  <c r="J133" i="4"/>
  <c r="J101" i="4"/>
  <c r="BK189" i="4"/>
  <c r="BK149" i="4"/>
  <c r="J126" i="4"/>
  <c r="J98" i="4"/>
  <c r="BK216" i="4"/>
  <c r="BK191" i="4"/>
  <c r="BK159" i="4"/>
  <c r="J120" i="4"/>
  <c r="J155" i="5"/>
  <c r="J129" i="5"/>
  <c r="BK178" i="5"/>
  <c r="BK144" i="5"/>
  <c r="BK120" i="5"/>
  <c r="BK175" i="5"/>
  <c r="J127" i="5"/>
  <c r="BK103" i="5"/>
  <c r="BK164" i="5"/>
  <c r="BK120" i="6"/>
  <c r="J96" i="6"/>
  <c r="J111" i="6"/>
  <c r="BK105" i="6"/>
  <c r="J134" i="7"/>
  <c r="BK111" i="7"/>
  <c r="J110" i="7"/>
  <c r="BK107" i="7"/>
  <c r="BK132" i="7"/>
  <c r="BK155" i="8"/>
  <c r="BK131" i="8"/>
  <c r="J103" i="8"/>
  <c r="J143" i="8"/>
  <c r="BK143" i="8"/>
  <c r="BK111" i="8"/>
  <c r="BK117" i="8"/>
  <c r="BK130" i="9"/>
  <c r="BK107" i="9"/>
  <c r="BK114" i="9"/>
  <c r="BK119" i="9"/>
  <c r="J126" i="9"/>
  <c r="BK102" i="9"/>
  <c r="J110" i="10"/>
  <c r="BK132" i="10"/>
  <c r="BK147" i="10"/>
  <c r="J114" i="10"/>
  <c r="J137" i="10"/>
  <c r="J118" i="11"/>
  <c r="BK118" i="11"/>
  <c r="J121" i="11"/>
  <c r="J99" i="12"/>
  <c r="BK134" i="13"/>
  <c r="J139" i="13"/>
  <c r="BK109" i="13"/>
  <c r="J114" i="13"/>
  <c r="BK131" i="13"/>
  <c r="J142" i="14"/>
  <c r="J102" i="14"/>
  <c r="J134" i="14"/>
  <c r="BK144" i="14"/>
  <c r="J108" i="14"/>
  <c r="J133" i="14"/>
  <c r="J118" i="15"/>
  <c r="J111" i="15"/>
  <c r="J117" i="15"/>
  <c r="J107" i="16"/>
  <c r="J98" i="16"/>
  <c r="J180" i="2"/>
  <c r="BK156" i="2"/>
  <c r="BK125" i="2"/>
  <c r="J93" i="2"/>
  <c r="BK494" i="3"/>
  <c r="J428" i="3"/>
  <c r="J353" i="3"/>
  <c r="J260" i="3"/>
  <c r="J191" i="3"/>
  <c r="J537" i="3"/>
  <c r="BK382" i="3"/>
  <c r="BK327" i="3"/>
  <c r="BK220" i="3"/>
  <c r="J562" i="3"/>
  <c r="BK488" i="3"/>
  <c r="J449" i="3"/>
  <c r="J371" i="3"/>
  <c r="J268" i="3"/>
  <c r="J161" i="3"/>
  <c r="J528" i="3"/>
  <c r="BK449" i="3"/>
  <c r="J397" i="3"/>
  <c r="J238" i="3"/>
  <c r="J127" i="3"/>
  <c r="J202" i="4"/>
  <c r="J160" i="4"/>
  <c r="BK120" i="4"/>
  <c r="BK205" i="4"/>
  <c r="BK152" i="4"/>
  <c r="BK135" i="4"/>
  <c r="J218" i="4"/>
  <c r="J172" i="4"/>
  <c r="J152" i="4"/>
  <c r="BK129" i="4"/>
  <c r="J105" i="4"/>
  <c r="BK218" i="4"/>
  <c r="J193" i="4"/>
  <c r="BK167" i="4"/>
  <c r="BK121" i="4"/>
  <c r="J159" i="5"/>
  <c r="J132" i="5"/>
  <c r="BK182" i="5"/>
  <c r="J161" i="5"/>
  <c r="BK130" i="5"/>
  <c r="BK105" i="5"/>
  <c r="BK146" i="5"/>
  <c r="BK102" i="5"/>
  <c r="J177" i="5"/>
  <c r="BK149" i="5"/>
  <c r="BK98" i="5"/>
  <c r="J92" i="6"/>
  <c r="J113" i="6"/>
  <c r="J95" i="6"/>
  <c r="J141" i="7"/>
  <c r="BK106" i="7"/>
  <c r="J99" i="7"/>
  <c r="BK109" i="7"/>
  <c r="BK137" i="7"/>
  <c r="J145" i="8"/>
  <c r="J105" i="8"/>
  <c r="BK140" i="8"/>
  <c r="BK149" i="8"/>
  <c r="BK120" i="8"/>
  <c r="J121" i="8"/>
  <c r="J135" i="9"/>
  <c r="BK108" i="9"/>
  <c r="BK116" i="9"/>
  <c r="J124" i="9"/>
  <c r="J114" i="9"/>
  <c r="BK137" i="10"/>
  <c r="J145" i="10"/>
  <c r="J150" i="10"/>
  <c r="BK105" i="10"/>
  <c r="J127" i="10"/>
  <c r="BK120" i="11"/>
  <c r="BK106" i="11"/>
  <c r="BK100" i="12"/>
  <c r="BK129" i="13"/>
  <c r="J116" i="13"/>
  <c r="J130" i="13"/>
  <c r="BK138" i="13"/>
  <c r="BK148" i="14"/>
  <c r="J104" i="14"/>
  <c r="BK133" i="14"/>
  <c r="BK98" i="14"/>
  <c r="BK123" i="14"/>
  <c r="J144" i="14"/>
  <c r="BK108" i="14"/>
  <c r="J108" i="15"/>
  <c r="BK113" i="15"/>
  <c r="BK103" i="15"/>
  <c r="BK102" i="15"/>
  <c r="BK88" i="16"/>
  <c r="J90" i="16"/>
  <c r="BK107" i="16"/>
  <c r="J174" i="2"/>
  <c r="J116" i="2"/>
  <c r="BK171" i="2"/>
  <c r="J488" i="3"/>
  <c r="J463" i="3"/>
  <c r="J345" i="3"/>
  <c r="BK293" i="3"/>
  <c r="J226" i="3"/>
  <c r="J155" i="3"/>
  <c r="BK114" i="3"/>
  <c r="BK578" i="3"/>
  <c r="BK432" i="3"/>
  <c r="BK373" i="3"/>
  <c r="J321" i="3"/>
  <c r="J296" i="3"/>
  <c r="J189" i="3"/>
  <c r="BK465" i="3"/>
  <c r="BK428" i="3"/>
  <c r="J276" i="3"/>
  <c r="BK181" i="3"/>
  <c r="BK562" i="3"/>
  <c r="J516" i="3"/>
  <c r="BK416" i="3"/>
  <c r="BK318" i="3"/>
  <c r="BK249" i="3"/>
  <c r="J194" i="4"/>
  <c r="BK161" i="4"/>
  <c r="BK137" i="4"/>
  <c r="BK225" i="4"/>
  <c r="J197" i="4"/>
  <c r="BK185" i="4"/>
  <c r="BK172" i="4"/>
  <c r="J166" i="4"/>
  <c r="BK140" i="4"/>
  <c r="BK104" i="4"/>
  <c r="J198" i="4"/>
  <c r="J170" i="4"/>
  <c r="J153" i="4"/>
  <c r="J104" i="4"/>
  <c r="BK194" i="4"/>
  <c r="BK162" i="4"/>
  <c r="J129" i="4"/>
  <c r="BK160" i="5"/>
  <c r="J142" i="5"/>
  <c r="J163" i="5"/>
  <c r="J146" i="5"/>
  <c r="J112" i="5"/>
  <c r="J170" i="5"/>
  <c r="J125" i="5"/>
  <c r="J106" i="5"/>
  <c r="BK180" i="5"/>
  <c r="J128" i="5"/>
  <c r="J106" i="6"/>
  <c r="BK111" i="6"/>
  <c r="BK104" i="6"/>
  <c r="J135" i="7"/>
  <c r="BK110" i="7"/>
  <c r="J140" i="7"/>
  <c r="BK119" i="7"/>
  <c r="J98" i="7"/>
  <c r="BK101" i="7"/>
  <c r="BK133" i="8"/>
  <c r="J113" i="8"/>
  <c r="BK135" i="8"/>
  <c r="J150" i="8"/>
  <c r="J107" i="8"/>
  <c r="J115" i="8"/>
  <c r="BK133" i="9"/>
  <c r="BK105" i="9"/>
  <c r="BK118" i="9"/>
  <c r="J133" i="9"/>
  <c r="J108" i="9"/>
  <c r="BK118" i="10"/>
  <c r="BK144" i="10"/>
  <c r="BK112" i="10"/>
  <c r="J133" i="10"/>
  <c r="BK104" i="10"/>
  <c r="BK111" i="10"/>
  <c r="J119" i="11"/>
  <c r="BK124" i="11"/>
  <c r="BK110" i="12"/>
  <c r="BK99" i="12"/>
  <c r="J122" i="13"/>
  <c r="J140" i="13"/>
  <c r="BK123" i="13"/>
  <c r="BK103" i="13"/>
  <c r="J117" i="13"/>
  <c r="J130" i="14"/>
  <c r="BK146" i="14"/>
  <c r="BK118" i="14"/>
  <c r="BK122" i="15"/>
  <c r="J116" i="15"/>
  <c r="BK108" i="15"/>
  <c r="BK101" i="15"/>
  <c r="BK91" i="16"/>
  <c r="J93" i="16"/>
  <c r="BK174" i="2"/>
  <c r="J159" i="2"/>
  <c r="BK118" i="2"/>
  <c r="J564" i="3"/>
  <c r="J476" i="3"/>
  <c r="BK407" i="3"/>
  <c r="BK341" i="3"/>
  <c r="J249" i="3"/>
  <c r="J184" i="3"/>
  <c r="J359" i="3"/>
  <c r="J287" i="3"/>
  <c r="J172" i="3"/>
  <c r="BK556" i="3"/>
  <c r="BK463" i="3"/>
  <c r="BK423" i="3"/>
  <c r="BK315" i="3"/>
  <c r="J217" i="3"/>
  <c r="BK164" i="3"/>
  <c r="BK514" i="3"/>
  <c r="J423" i="3"/>
  <c r="BK263" i="3"/>
  <c r="J133" i="3"/>
  <c r="BK195" i="4"/>
  <c r="J157" i="4"/>
  <c r="J125" i="4"/>
  <c r="J102" i="4"/>
  <c r="J201" i="4"/>
  <c r="BK128" i="4"/>
  <c r="BK98" i="4"/>
  <c r="BK180" i="4"/>
  <c r="BK145" i="4"/>
  <c r="BK125" i="4"/>
  <c r="J221" i="4"/>
  <c r="BK213" i="4"/>
  <c r="J178" i="4"/>
  <c r="J137" i="4"/>
  <c r="J164" i="5"/>
  <c r="J133" i="5"/>
  <c r="BK101" i="5"/>
  <c r="BK145" i="5"/>
  <c r="BK123" i="5"/>
  <c r="J98" i="5"/>
  <c r="BK161" i="5"/>
  <c r="BK115" i="5"/>
  <c r="BK104" i="5"/>
  <c r="J150" i="5"/>
  <c r="J114" i="6"/>
  <c r="J119" i="6"/>
  <c r="BK107" i="6"/>
  <c r="BK136" i="7"/>
  <c r="J109" i="7"/>
  <c r="J142" i="7"/>
  <c r="BK141" i="7"/>
  <c r="BK98" i="7"/>
  <c r="J144" i="8"/>
  <c r="J116" i="8"/>
  <c r="J154" i="8"/>
  <c r="BK152" i="8"/>
  <c r="BK132" i="8"/>
  <c r="BK114" i="8"/>
  <c r="J128" i="9"/>
  <c r="BK137" i="9"/>
  <c r="J144" i="9"/>
  <c r="J130" i="9"/>
  <c r="J109" i="9"/>
  <c r="J121" i="10"/>
  <c r="J130" i="10"/>
  <c r="J138" i="10"/>
  <c r="BK107" i="10"/>
  <c r="J148" i="10"/>
  <c r="J109" i="11"/>
  <c r="BK123" i="11"/>
  <c r="J106" i="11"/>
  <c r="J111" i="12"/>
  <c r="BK105" i="13"/>
  <c r="J120" i="13"/>
  <c r="J111" i="13"/>
  <c r="BK135" i="13"/>
  <c r="BK141" i="14"/>
  <c r="J101" i="14"/>
  <c r="BK132" i="14"/>
  <c r="BK115" i="14"/>
  <c r="BK135" i="14"/>
  <c r="J132" i="14"/>
  <c r="J98" i="14"/>
  <c r="BK117" i="15"/>
  <c r="BK106" i="15"/>
  <c r="BK115" i="15"/>
  <c r="BK93" i="16"/>
  <c r="BK165" i="2"/>
  <c r="J163" i="2"/>
  <c r="J127" i="2"/>
  <c r="BK189" i="2"/>
  <c r="BK506" i="3"/>
  <c r="J409" i="3"/>
  <c r="BK287" i="3"/>
  <c r="J227" i="3"/>
  <c r="J511" i="3"/>
  <c r="BK343" i="3"/>
  <c r="BK276" i="3"/>
  <c r="BK144" i="3"/>
  <c r="J483" i="3"/>
  <c r="J425" i="3"/>
  <c r="BK350" i="3"/>
  <c r="BK260" i="3"/>
  <c r="J506" i="3"/>
  <c r="BK420" i="3"/>
  <c r="J327" i="3"/>
  <c r="BK195" i="3"/>
  <c r="J220" i="4"/>
  <c r="BK182" i="4"/>
  <c r="J150" i="4"/>
  <c r="J112" i="4"/>
  <c r="J203" i="4"/>
  <c r="J145" i="4"/>
  <c r="BK123" i="4"/>
  <c r="J204" i="4"/>
  <c r="BK155" i="4"/>
  <c r="BK130" i="4"/>
  <c r="BK108" i="4"/>
  <c r="BK220" i="4"/>
  <c r="BK197" i="4"/>
  <c r="J177" i="4"/>
  <c r="J148" i="4"/>
  <c r="J108" i="4"/>
  <c r="J151" i="5"/>
  <c r="J105" i="5"/>
  <c r="BK170" i="5"/>
  <c r="J126" i="5"/>
  <c r="BK96" i="5"/>
  <c r="J140" i="5"/>
  <c r="BK97" i="5"/>
  <c r="BK158" i="5"/>
  <c r="J148" i="5"/>
  <c r="J116" i="6"/>
  <c r="J103" i="6"/>
  <c r="J105" i="6"/>
  <c r="J94" i="6"/>
  <c r="J119" i="7"/>
  <c r="BK135" i="7"/>
  <c r="BK134" i="7"/>
  <c r="BK113" i="7"/>
  <c r="J120" i="7"/>
  <c r="BK147" i="8"/>
  <c r="BK118" i="8"/>
  <c r="J152" i="8"/>
  <c r="BK113" i="8"/>
  <c r="BK137" i="8"/>
  <c r="J131" i="8"/>
  <c r="BK107" i="8"/>
  <c r="BK124" i="9"/>
  <c r="J129" i="9"/>
  <c r="BK135" i="9"/>
  <c r="J102" i="9"/>
  <c r="J105" i="9"/>
  <c r="J125" i="10"/>
  <c r="BK143" i="10"/>
  <c r="J105" i="10"/>
  <c r="BK122" i="10"/>
  <c r="J144" i="10"/>
  <c r="J112" i="10"/>
  <c r="J123" i="11"/>
  <c r="J107" i="11"/>
  <c r="J112" i="12"/>
  <c r="J138" i="13"/>
  <c r="BK128" i="13"/>
  <c r="BK132" i="13"/>
  <c r="J101" i="13"/>
  <c r="BK104" i="13"/>
  <c r="J135" i="14"/>
  <c r="BK150" i="14"/>
  <c r="J118" i="14"/>
  <c r="BK131" i="14"/>
  <c r="BK97" i="14"/>
  <c r="BK117" i="14"/>
  <c r="J112" i="15"/>
  <c r="BK114" i="15"/>
  <c r="BK104" i="15"/>
  <c r="BK99" i="15"/>
  <c r="BK104" i="16"/>
  <c r="J88" i="16"/>
  <c r="J171" i="2"/>
  <c r="J153" i="2"/>
  <c r="J123" i="2"/>
  <c r="J167" i="2"/>
  <c r="BK478" i="3"/>
  <c r="J412" i="3"/>
  <c r="J318" i="3"/>
  <c r="J222" i="3"/>
  <c r="J178" i="3"/>
  <c r="BK499" i="3"/>
  <c r="BK347" i="3"/>
  <c r="J278" i="3"/>
  <c r="J149" i="3"/>
  <c r="BK537" i="3"/>
  <c r="BK476" i="3"/>
  <c r="J400" i="3"/>
  <c r="J333" i="3"/>
  <c r="BK199" i="3"/>
  <c r="BK567" i="3"/>
  <c r="J473" i="3"/>
  <c r="BK371" i="3"/>
  <c r="BK331" i="3"/>
  <c r="J199" i="3"/>
  <c r="J214" i="4"/>
  <c r="BK166" i="4"/>
  <c r="BK126" i="4"/>
  <c r="BK107" i="4"/>
  <c r="J199" i="4"/>
  <c r="BK143" i="4"/>
  <c r="BK110" i="4"/>
  <c r="J209" i="4"/>
  <c r="J169" i="4"/>
  <c r="BK141" i="4"/>
  <c r="J119" i="4"/>
  <c r="J228" i="4"/>
  <c r="BK214" i="4"/>
  <c r="J189" i="4"/>
  <c r="J144" i="4"/>
  <c r="BK99" i="4"/>
  <c r="BK137" i="5"/>
  <c r="J104" i="5"/>
  <c r="J168" i="5"/>
  <c r="BK134" i="5"/>
  <c r="J114" i="5"/>
  <c r="J169" i="5"/>
  <c r="BK126" i="5"/>
  <c r="J182" i="5"/>
  <c r="J153" i="5"/>
  <c r="BK106" i="5"/>
  <c r="J101" i="6"/>
  <c r="BK117" i="6"/>
  <c r="BK106" i="6"/>
  <c r="BK112" i="7"/>
  <c r="BK123" i="7"/>
  <c r="J126" i="7"/>
  <c r="J97" i="7"/>
  <c r="J113" i="7"/>
  <c r="J138" i="8"/>
  <c r="BK110" i="8"/>
  <c r="BK145" i="8"/>
  <c r="J118" i="8"/>
  <c r="J141" i="8"/>
  <c r="BK103" i="8"/>
  <c r="BK144" i="9"/>
  <c r="J142" i="9"/>
  <c r="BK142" i="9"/>
  <c r="J111" i="9"/>
  <c r="BK122" i="9"/>
  <c r="BK141" i="10"/>
  <c r="BK116" i="10"/>
  <c r="J131" i="10"/>
  <c r="BK121" i="10"/>
  <c r="J136" i="10"/>
  <c r="BK117" i="11"/>
  <c r="BK122" i="11"/>
  <c r="J102" i="11"/>
  <c r="J110" i="12"/>
  <c r="BK116" i="13"/>
  <c r="J124" i="13"/>
  <c r="J108" i="13"/>
  <c r="BK102" i="13"/>
  <c r="J107" i="13"/>
  <c r="BK136" i="14"/>
  <c r="J147" i="14"/>
  <c r="BK116" i="14"/>
  <c r="BK130" i="14"/>
  <c r="BK100" i="14"/>
  <c r="J115" i="14"/>
  <c r="J114" i="15"/>
  <c r="J106" i="15"/>
  <c r="BK109" i="16"/>
  <c r="BK98" i="16"/>
  <c r="BK103" i="16"/>
  <c r="BK89" i="16"/>
  <c r="BK103" i="2"/>
  <c r="BK153" i="2"/>
  <c r="J110" i="2"/>
  <c r="BK473" i="3"/>
  <c r="BK391" i="3"/>
  <c r="BK310" i="3"/>
  <c r="BK233" i="3"/>
  <c r="J167" i="3"/>
  <c r="BK149" i="3"/>
  <c r="J111" i="3"/>
  <c r="J584" i="3"/>
  <c r="J578" i="3"/>
  <c r="J331" i="3"/>
  <c r="BK167" i="3"/>
  <c r="BK530" i="3"/>
  <c r="J455" i="3"/>
  <c r="BK397" i="3"/>
  <c r="BK246" i="3"/>
  <c r="J136" i="3"/>
  <c r="BK470" i="3"/>
  <c r="J382" i="3"/>
  <c r="J271" i="3"/>
  <c r="BK187" i="3"/>
  <c r="BK130" i="3"/>
  <c r="BK206" i="4"/>
  <c r="BK184" i="4"/>
  <c r="J114" i="4"/>
  <c r="BK207" i="4"/>
  <c r="BK190" i="4"/>
  <c r="BK181" i="4"/>
  <c r="J175" i="4"/>
  <c r="BK169" i="4"/>
  <c r="BK163" i="4"/>
  <c r="J225" i="4"/>
  <c r="J184" i="4"/>
  <c r="BK160" i="4"/>
  <c r="BK150" i="4"/>
  <c r="J116" i="4"/>
  <c r="J223" i="4"/>
  <c r="J174" i="4"/>
  <c r="J143" i="4"/>
  <c r="BK112" i="4"/>
  <c r="BK150" i="5"/>
  <c r="J111" i="5"/>
  <c r="BK171" i="5"/>
  <c r="BK117" i="5"/>
  <c r="BK184" i="5"/>
  <c r="BK114" i="5"/>
  <c r="J184" i="5"/>
  <c r="BK174" i="5"/>
  <c r="J144" i="5"/>
  <c r="J119" i="5"/>
  <c r="BK99" i="6"/>
  <c r="J109" i="6"/>
  <c r="J100" i="6"/>
  <c r="J117" i="7"/>
  <c r="J105" i="7"/>
  <c r="J107" i="7"/>
  <c r="J129" i="7"/>
  <c r="J149" i="8"/>
  <c r="J117" i="8"/>
  <c r="BK106" i="8"/>
  <c r="BK151" i="8"/>
  <c r="J108" i="8"/>
  <c r="BK116" i="8"/>
  <c r="BK122" i="8"/>
  <c r="BK138" i="9"/>
  <c r="J122" i="9"/>
  <c r="BK128" i="9"/>
  <c r="BK139" i="9"/>
  <c r="BK106" i="9"/>
  <c r="BK135" i="10"/>
  <c r="J140" i="10"/>
  <c r="J146" i="10"/>
  <c r="J111" i="10"/>
  <c r="J147" i="10"/>
  <c r="BK128" i="10"/>
  <c r="BK107" i="11"/>
  <c r="BK102" i="12"/>
  <c r="J136" i="13"/>
  <c r="BK113" i="13"/>
  <c r="BK114" i="13"/>
  <c r="J131" i="13"/>
  <c r="BK127" i="13"/>
  <c r="BK138" i="14"/>
  <c r="J103" i="14"/>
  <c r="BK128" i="14"/>
  <c r="BK101" i="14"/>
  <c r="J128" i="14"/>
  <c r="J105" i="14"/>
  <c r="J104" i="15"/>
  <c r="BK95" i="15"/>
  <c r="J89" i="16"/>
  <c r="BK100" i="16"/>
  <c r="J94" i="16"/>
  <c r="J185" i="2"/>
  <c r="BK135" i="2"/>
  <c r="BK113" i="2"/>
  <c r="BK511" i="3"/>
  <c r="BK439" i="3"/>
  <c r="J356" i="3"/>
  <c r="BK307" i="3"/>
  <c r="J263" i="3"/>
  <c r="BK552" i="3"/>
  <c r="J420" i="3"/>
  <c r="BK324" i="3"/>
  <c r="BK217" i="3"/>
  <c r="J120" i="3"/>
  <c r="BK544" i="3"/>
  <c r="BK504" i="3"/>
  <c r="BK379" i="3"/>
  <c r="BK280" i="3"/>
  <c r="BK191" i="3"/>
  <c r="BK111" i="3"/>
  <c r="J445" i="3"/>
  <c r="BK409" i="3"/>
  <c r="J159" i="3"/>
  <c r="BK210" i="4"/>
  <c r="BK170" i="4"/>
  <c r="BK146" i="4"/>
  <c r="BK118" i="4"/>
  <c r="BK222" i="4"/>
  <c r="J206" i="4"/>
  <c r="J122" i="4"/>
  <c r="BK200" i="4"/>
  <c r="J163" i="4"/>
  <c r="J131" i="4"/>
  <c r="BK114" i="4"/>
  <c r="BK227" i="4"/>
  <c r="BK183" i="4"/>
  <c r="BK154" i="4"/>
  <c r="J175" i="5"/>
  <c r="BK140" i="5"/>
  <c r="BK107" i="5"/>
  <c r="BK181" i="5"/>
  <c r="BK155" i="5"/>
  <c r="BK119" i="5"/>
  <c r="BK179" i="5"/>
  <c r="J145" i="5"/>
  <c r="J108" i="5"/>
  <c r="BK100" i="5"/>
  <c r="J179" i="5"/>
  <c r="BK118" i="5"/>
  <c r="J99" i="6"/>
  <c r="BK98" i="6"/>
  <c r="J93" i="6"/>
  <c r="BK92" i="6"/>
  <c r="J123" i="7"/>
  <c r="BK102" i="7"/>
  <c r="BK117" i="7"/>
  <c r="BK124" i="7"/>
  <c r="J148" i="8"/>
  <c r="BK124" i="8"/>
  <c r="BK104" i="8"/>
  <c r="BK150" i="8"/>
  <c r="BK138" i="8"/>
  <c r="BK112" i="8"/>
  <c r="J120" i="8"/>
  <c r="J132" i="9"/>
  <c r="J143" i="9"/>
  <c r="J119" i="9"/>
  <c r="BK136" i="9"/>
  <c r="J104" i="9"/>
  <c r="BK133" i="10"/>
  <c r="J141" i="10"/>
  <c r="BK145" i="10"/>
  <c r="J118" i="10"/>
  <c r="BK103" i="10"/>
  <c r="BK140" i="10"/>
  <c r="BK111" i="11"/>
  <c r="J108" i="12"/>
  <c r="BK105" i="12"/>
  <c r="BK121" i="13"/>
  <c r="J126" i="13"/>
  <c r="BK111" i="13"/>
  <c r="BK100" i="13"/>
  <c r="J146" i="14"/>
  <c r="J110" i="14"/>
  <c r="J137" i="14"/>
  <c r="BK121" i="14"/>
  <c r="J145" i="14"/>
  <c r="BK119" i="14"/>
  <c r="J106" i="14"/>
  <c r="BK98" i="15"/>
  <c r="J97" i="15"/>
  <c r="BK124" i="15"/>
  <c r="J104" i="16"/>
  <c r="BK101" i="16"/>
  <c r="T100" i="11" l="1"/>
  <c r="BK88" i="2"/>
  <c r="J88" i="2" s="1"/>
  <c r="J61" i="2"/>
  <c r="R129" i="2"/>
  <c r="R162" i="2"/>
  <c r="BK110" i="3"/>
  <c r="J110" i="3"/>
  <c r="J65" i="3" s="1"/>
  <c r="P119" i="3"/>
  <c r="T126" i="3"/>
  <c r="R158" i="3"/>
  <c r="T166" i="3"/>
  <c r="BK201" i="3"/>
  <c r="J201" i="3"/>
  <c r="J70" i="3"/>
  <c r="BK275" i="3"/>
  <c r="J275" i="3"/>
  <c r="J71" i="3"/>
  <c r="P306" i="3"/>
  <c r="BK330" i="3"/>
  <c r="J330" i="3"/>
  <c r="J76" i="3"/>
  <c r="R335" i="3"/>
  <c r="R358" i="3"/>
  <c r="R381" i="3"/>
  <c r="T403" i="3"/>
  <c r="R448" i="3"/>
  <c r="T472" i="3"/>
  <c r="R508" i="3"/>
  <c r="R541" i="3"/>
  <c r="R555" i="3"/>
  <c r="T577" i="3"/>
  <c r="P97" i="4"/>
  <c r="P106" i="4"/>
  <c r="R111" i="4"/>
  <c r="T138" i="4"/>
  <c r="R165" i="4"/>
  <c r="P187" i="4"/>
  <c r="BK226" i="4"/>
  <c r="J226" i="4" s="1"/>
  <c r="J73" i="4" s="1"/>
  <c r="P95" i="5"/>
  <c r="R138" i="5"/>
  <c r="T141" i="5"/>
  <c r="R165" i="5"/>
  <c r="R156" i="5"/>
  <c r="BK172" i="5"/>
  <c r="J172" i="5" s="1"/>
  <c r="J71" i="5" s="1"/>
  <c r="BK91" i="6"/>
  <c r="J91" i="6"/>
  <c r="J65" i="6" s="1"/>
  <c r="BK97" i="6"/>
  <c r="J97" i="6"/>
  <c r="J66" i="6"/>
  <c r="BK108" i="6"/>
  <c r="J108" i="6"/>
  <c r="J67" i="6"/>
  <c r="T96" i="7"/>
  <c r="T104" i="7"/>
  <c r="R108" i="7"/>
  <c r="T116" i="7"/>
  <c r="R122" i="7"/>
  <c r="R133" i="7"/>
  <c r="R138" i="7"/>
  <c r="P101" i="8"/>
  <c r="P109" i="8"/>
  <c r="BK119" i="8"/>
  <c r="J119" i="8"/>
  <c r="J71" i="8"/>
  <c r="BK125" i="8"/>
  <c r="J125" i="8" s="1"/>
  <c r="J73" i="8" s="1"/>
  <c r="BK129" i="8"/>
  <c r="J129" i="8"/>
  <c r="J74" i="8" s="1"/>
  <c r="BK136" i="8"/>
  <c r="J136" i="8"/>
  <c r="J75" i="8"/>
  <c r="P100" i="9"/>
  <c r="P112" i="9"/>
  <c r="T117" i="9"/>
  <c r="T120" i="9"/>
  <c r="P127" i="9"/>
  <c r="P102" i="10"/>
  <c r="P108" i="10"/>
  <c r="R119" i="10"/>
  <c r="R124" i="10"/>
  <c r="BK134" i="10"/>
  <c r="J134" i="10"/>
  <c r="J76" i="10"/>
  <c r="R105" i="11"/>
  <c r="T110" i="11"/>
  <c r="R98" i="12"/>
  <c r="BK106" i="12"/>
  <c r="J106" i="12" s="1"/>
  <c r="J72" i="12" s="1"/>
  <c r="T99" i="13"/>
  <c r="T106" i="13"/>
  <c r="T115" i="13"/>
  <c r="R119" i="13"/>
  <c r="T125" i="13"/>
  <c r="BK96" i="15"/>
  <c r="J96" i="15" s="1"/>
  <c r="J66" i="15" s="1"/>
  <c r="BK100" i="15"/>
  <c r="J100" i="15"/>
  <c r="J67" i="15" s="1"/>
  <c r="P107" i="15"/>
  <c r="R110" i="15"/>
  <c r="P87" i="16"/>
  <c r="T88" i="2"/>
  <c r="T129" i="2"/>
  <c r="P162" i="2"/>
  <c r="T110" i="3"/>
  <c r="R119" i="3"/>
  <c r="P126" i="3"/>
  <c r="P158" i="3"/>
  <c r="R166" i="3"/>
  <c r="T201" i="3"/>
  <c r="R275" i="3"/>
  <c r="R306" i="3"/>
  <c r="T330" i="3"/>
  <c r="BK335" i="3"/>
  <c r="J335" i="3" s="1"/>
  <c r="J77" i="3" s="1"/>
  <c r="BK358" i="3"/>
  <c r="J358" i="3" s="1"/>
  <c r="J78" i="3" s="1"/>
  <c r="P381" i="3"/>
  <c r="R403" i="3"/>
  <c r="BK448" i="3"/>
  <c r="J448" i="3" s="1"/>
  <c r="J81" i="3" s="1"/>
  <c r="BK472" i="3"/>
  <c r="J472" i="3" s="1"/>
  <c r="J82" i="3" s="1"/>
  <c r="BK508" i="3"/>
  <c r="J508" i="3"/>
  <c r="J83" i="3" s="1"/>
  <c r="BK541" i="3"/>
  <c r="J541" i="3"/>
  <c r="J84" i="3"/>
  <c r="P555" i="3"/>
  <c r="R577" i="3"/>
  <c r="BK97" i="4"/>
  <c r="J97" i="4"/>
  <c r="J65" i="4" s="1"/>
  <c r="T106" i="4"/>
  <c r="T111" i="4"/>
  <c r="P134" i="4"/>
  <c r="BK138" i="4"/>
  <c r="J138" i="4" s="1"/>
  <c r="J70" i="4" s="1"/>
  <c r="BK165" i="4"/>
  <c r="J165" i="4" s="1"/>
  <c r="J71" i="4" s="1"/>
  <c r="BK187" i="4"/>
  <c r="J187" i="4"/>
  <c r="J72" i="4" s="1"/>
  <c r="P226" i="4"/>
  <c r="BK95" i="5"/>
  <c r="J95" i="5"/>
  <c r="J65" i="5" s="1"/>
  <c r="P138" i="5"/>
  <c r="P141" i="5"/>
  <c r="P121" i="5" s="1"/>
  <c r="P165" i="5"/>
  <c r="P156" i="5" s="1"/>
  <c r="R172" i="5"/>
  <c r="R91" i="6"/>
  <c r="R97" i="6"/>
  <c r="R108" i="6"/>
  <c r="R96" i="7"/>
  <c r="R104" i="7"/>
  <c r="BK108" i="7"/>
  <c r="J108" i="7" s="1"/>
  <c r="J67" i="7" s="1"/>
  <c r="R116" i="7"/>
  <c r="P122" i="7"/>
  <c r="T133" i="7"/>
  <c r="T138" i="7"/>
  <c r="R101" i="8"/>
  <c r="R109" i="8"/>
  <c r="R119" i="8"/>
  <c r="T125" i="8"/>
  <c r="T129" i="8"/>
  <c r="R136" i="8"/>
  <c r="T100" i="9"/>
  <c r="T112" i="9"/>
  <c r="BK117" i="9"/>
  <c r="J117" i="9" s="1"/>
  <c r="J72" i="9" s="1"/>
  <c r="BK120" i="9"/>
  <c r="J120" i="9"/>
  <c r="J73" i="9" s="1"/>
  <c r="BK127" i="9"/>
  <c r="J127" i="9"/>
  <c r="J74" i="9"/>
  <c r="BK102" i="10"/>
  <c r="J102" i="10" s="1"/>
  <c r="J69" i="10" s="1"/>
  <c r="BK108" i="10"/>
  <c r="J108" i="10" s="1"/>
  <c r="J70" i="10" s="1"/>
  <c r="T119" i="10"/>
  <c r="T124" i="10"/>
  <c r="R134" i="10"/>
  <c r="BK105" i="11"/>
  <c r="J105" i="11"/>
  <c r="J72" i="11"/>
  <c r="R110" i="11"/>
  <c r="BK98" i="12"/>
  <c r="J98" i="12"/>
  <c r="J69" i="12"/>
  <c r="P106" i="12"/>
  <c r="BK99" i="13"/>
  <c r="J99" i="13"/>
  <c r="J69" i="13"/>
  <c r="BK106" i="13"/>
  <c r="J106" i="13" s="1"/>
  <c r="J70" i="13" s="1"/>
  <c r="BK115" i="13"/>
  <c r="J115" i="13" s="1"/>
  <c r="J71" i="13" s="1"/>
  <c r="P119" i="13"/>
  <c r="R125" i="13"/>
  <c r="BK99" i="14"/>
  <c r="J99" i="14" s="1"/>
  <c r="J66" i="14" s="1"/>
  <c r="T99" i="14"/>
  <c r="P111" i="14"/>
  <c r="BK114" i="14"/>
  <c r="J114" i="14"/>
  <c r="J69" i="14"/>
  <c r="T114" i="14"/>
  <c r="BK122" i="14"/>
  <c r="J122" i="14"/>
  <c r="J71" i="14"/>
  <c r="R122" i="14"/>
  <c r="P129" i="14"/>
  <c r="P96" i="15"/>
  <c r="R100" i="15"/>
  <c r="BK107" i="15"/>
  <c r="J107" i="15" s="1"/>
  <c r="J69" i="15" s="1"/>
  <c r="BK110" i="15"/>
  <c r="J110" i="15" s="1"/>
  <c r="J70" i="15" s="1"/>
  <c r="T87" i="16"/>
  <c r="R88" i="2"/>
  <c r="R87" i="2" s="1"/>
  <c r="R86" i="2" s="1"/>
  <c r="P129" i="2"/>
  <c r="BK162" i="2"/>
  <c r="J162" i="2" s="1"/>
  <c r="J63" i="2" s="1"/>
  <c r="R110" i="3"/>
  <c r="T119" i="3"/>
  <c r="R126" i="3"/>
  <c r="T158" i="3"/>
  <c r="P166" i="3"/>
  <c r="P201" i="3"/>
  <c r="P109" i="3" s="1"/>
  <c r="P275" i="3"/>
  <c r="T306" i="3"/>
  <c r="R330" i="3"/>
  <c r="T335" i="3"/>
  <c r="T358" i="3"/>
  <c r="T381" i="3"/>
  <c r="BK403" i="3"/>
  <c r="J403" i="3"/>
  <c r="J80" i="3" s="1"/>
  <c r="P448" i="3"/>
  <c r="R472" i="3"/>
  <c r="T508" i="3"/>
  <c r="T541" i="3"/>
  <c r="BK555" i="3"/>
  <c r="J555" i="3"/>
  <c r="J85" i="3"/>
  <c r="P577" i="3"/>
  <c r="R97" i="4"/>
  <c r="BK106" i="4"/>
  <c r="J106" i="4"/>
  <c r="J66" i="4" s="1"/>
  <c r="BK111" i="4"/>
  <c r="J111" i="4"/>
  <c r="J67" i="4"/>
  <c r="R134" i="4"/>
  <c r="P138" i="4"/>
  <c r="T165" i="4"/>
  <c r="R187" i="4"/>
  <c r="R226" i="4"/>
  <c r="T95" i="5"/>
  <c r="T138" i="5"/>
  <c r="T121" i="5"/>
  <c r="R141" i="5"/>
  <c r="BK165" i="5"/>
  <c r="J165" i="5"/>
  <c r="J70" i="5"/>
  <c r="P172" i="5"/>
  <c r="T91" i="6"/>
  <c r="T97" i="6"/>
  <c r="T108" i="6"/>
  <c r="P96" i="7"/>
  <c r="BK104" i="7"/>
  <c r="J104" i="7"/>
  <c r="J66" i="7"/>
  <c r="P108" i="7"/>
  <c r="P116" i="7"/>
  <c r="T122" i="7"/>
  <c r="BK133" i="7"/>
  <c r="J133" i="7" s="1"/>
  <c r="J71" i="7" s="1"/>
  <c r="BK138" i="7"/>
  <c r="J138" i="7"/>
  <c r="J72" i="7" s="1"/>
  <c r="T101" i="8"/>
  <c r="T109" i="8"/>
  <c r="T119" i="8"/>
  <c r="R125" i="8"/>
  <c r="R129" i="8"/>
  <c r="T136" i="8"/>
  <c r="BK100" i="9"/>
  <c r="J100" i="9" s="1"/>
  <c r="J69" i="9" s="1"/>
  <c r="BK112" i="9"/>
  <c r="J112" i="9"/>
  <c r="J70" i="9" s="1"/>
  <c r="P117" i="9"/>
  <c r="P120" i="9"/>
  <c r="R127" i="9"/>
  <c r="R102" i="10"/>
  <c r="T108" i="10"/>
  <c r="BK119" i="10"/>
  <c r="J119" i="10"/>
  <c r="J74" i="10" s="1"/>
  <c r="BK124" i="10"/>
  <c r="J124" i="10"/>
  <c r="J75" i="10"/>
  <c r="T134" i="10"/>
  <c r="P105" i="11"/>
  <c r="BK110" i="11"/>
  <c r="J110" i="11"/>
  <c r="J74" i="11" s="1"/>
  <c r="P98" i="12"/>
  <c r="P97" i="12"/>
  <c r="P96" i="12"/>
  <c r="AU67" i="1" s="1"/>
  <c r="R106" i="12"/>
  <c r="P99" i="13"/>
  <c r="P106" i="13"/>
  <c r="P115" i="13"/>
  <c r="BK119" i="13"/>
  <c r="J119" i="13"/>
  <c r="J72" i="13"/>
  <c r="P125" i="13"/>
  <c r="P96" i="14"/>
  <c r="T96" i="14"/>
  <c r="R99" i="14"/>
  <c r="R95" i="14" s="1"/>
  <c r="R111" i="14"/>
  <c r="R114" i="14"/>
  <c r="P122" i="14"/>
  <c r="T122" i="14"/>
  <c r="R129" i="14"/>
  <c r="R96" i="15"/>
  <c r="P100" i="15"/>
  <c r="T107" i="15"/>
  <c r="P110" i="15"/>
  <c r="R87" i="16"/>
  <c r="P92" i="16"/>
  <c r="T92" i="16"/>
  <c r="P102" i="16"/>
  <c r="T102" i="16"/>
  <c r="P88" i="2"/>
  <c r="P87" i="2"/>
  <c r="P86" i="2" s="1"/>
  <c r="AU56" i="1" s="1"/>
  <c r="BK129" i="2"/>
  <c r="J129" i="2"/>
  <c r="J62" i="2" s="1"/>
  <c r="T162" i="2"/>
  <c r="P110" i="3"/>
  <c r="BK119" i="3"/>
  <c r="J119" i="3"/>
  <c r="J66" i="3"/>
  <c r="BK126" i="3"/>
  <c r="J126" i="3" s="1"/>
  <c r="J67" i="3" s="1"/>
  <c r="BK158" i="3"/>
  <c r="J158" i="3"/>
  <c r="J68" i="3" s="1"/>
  <c r="BK166" i="3"/>
  <c r="J166" i="3"/>
  <c r="J69" i="3"/>
  <c r="R201" i="3"/>
  <c r="T275" i="3"/>
  <c r="BK306" i="3"/>
  <c r="J306" i="3"/>
  <c r="J74" i="3" s="1"/>
  <c r="P330" i="3"/>
  <c r="P335" i="3"/>
  <c r="P358" i="3"/>
  <c r="BK381" i="3"/>
  <c r="J381" i="3" s="1"/>
  <c r="J79" i="3" s="1"/>
  <c r="P403" i="3"/>
  <c r="T448" i="3"/>
  <c r="P472" i="3"/>
  <c r="P508" i="3"/>
  <c r="P541" i="3"/>
  <c r="T555" i="3"/>
  <c r="BK577" i="3"/>
  <c r="J577" i="3"/>
  <c r="J86" i="3"/>
  <c r="T97" i="4"/>
  <c r="R106" i="4"/>
  <c r="P111" i="4"/>
  <c r="BK134" i="4"/>
  <c r="J134" i="4" s="1"/>
  <c r="J69" i="4" s="1"/>
  <c r="T134" i="4"/>
  <c r="R138" i="4"/>
  <c r="P165" i="4"/>
  <c r="T187" i="4"/>
  <c r="T226" i="4"/>
  <c r="R95" i="5"/>
  <c r="BK138" i="5"/>
  <c r="J138" i="5"/>
  <c r="J67" i="5"/>
  <c r="BK141" i="5"/>
  <c r="T165" i="5"/>
  <c r="T156" i="5"/>
  <c r="T172" i="5"/>
  <c r="P91" i="6"/>
  <c r="P97" i="6"/>
  <c r="P108" i="6"/>
  <c r="BK96" i="7"/>
  <c r="J96" i="7"/>
  <c r="J65" i="7"/>
  <c r="P104" i="7"/>
  <c r="T108" i="7"/>
  <c r="BK116" i="7"/>
  <c r="J116" i="7"/>
  <c r="J68" i="7"/>
  <c r="BK122" i="7"/>
  <c r="J122" i="7" s="1"/>
  <c r="J69" i="7" s="1"/>
  <c r="P133" i="7"/>
  <c r="P138" i="7"/>
  <c r="BK101" i="8"/>
  <c r="J101" i="8"/>
  <c r="J69" i="8"/>
  <c r="BK109" i="8"/>
  <c r="J109" i="8" s="1"/>
  <c r="J70" i="8" s="1"/>
  <c r="P119" i="8"/>
  <c r="P125" i="8"/>
  <c r="P129" i="8"/>
  <c r="P136" i="8"/>
  <c r="R100" i="9"/>
  <c r="R99" i="9" s="1"/>
  <c r="R98" i="9" s="1"/>
  <c r="R112" i="9"/>
  <c r="R117" i="9"/>
  <c r="R120" i="9"/>
  <c r="T127" i="9"/>
  <c r="T102" i="10"/>
  <c r="T101" i="10"/>
  <c r="T100" i="10" s="1"/>
  <c r="R108" i="10"/>
  <c r="P119" i="10"/>
  <c r="P124" i="10"/>
  <c r="P134" i="10"/>
  <c r="T105" i="11"/>
  <c r="T99" i="11"/>
  <c r="T98" i="11"/>
  <c r="P110" i="11"/>
  <c r="T98" i="12"/>
  <c r="T106" i="12"/>
  <c r="R99" i="13"/>
  <c r="R106" i="13"/>
  <c r="R115" i="13"/>
  <c r="T119" i="13"/>
  <c r="BK125" i="13"/>
  <c r="J125" i="13" s="1"/>
  <c r="J73" i="13" s="1"/>
  <c r="BK96" i="14"/>
  <c r="J96" i="14"/>
  <c r="J65" i="14" s="1"/>
  <c r="R96" i="14"/>
  <c r="R94" i="14"/>
  <c r="P99" i="14"/>
  <c r="BK111" i="14"/>
  <c r="J111" i="14"/>
  <c r="J68" i="14"/>
  <c r="T111" i="14"/>
  <c r="P114" i="14"/>
  <c r="BK129" i="14"/>
  <c r="J129" i="14"/>
  <c r="J72" i="14" s="1"/>
  <c r="T129" i="14"/>
  <c r="T96" i="15"/>
  <c r="T100" i="15"/>
  <c r="R107" i="15"/>
  <c r="T110" i="15"/>
  <c r="BK87" i="16"/>
  <c r="J87" i="16"/>
  <c r="J61" i="16" s="1"/>
  <c r="BK92" i="16"/>
  <c r="J92" i="16"/>
  <c r="J62" i="16"/>
  <c r="R92" i="16"/>
  <c r="BK102" i="16"/>
  <c r="J102" i="16"/>
  <c r="J63" i="16"/>
  <c r="R102" i="16"/>
  <c r="BK302" i="3"/>
  <c r="J302" i="3"/>
  <c r="J72" i="3"/>
  <c r="BK326" i="3"/>
  <c r="J326" i="3"/>
  <c r="J75" i="3"/>
  <c r="BK132" i="4"/>
  <c r="J132" i="4" s="1"/>
  <c r="J68" i="4" s="1"/>
  <c r="BK123" i="8"/>
  <c r="J123" i="8"/>
  <c r="J72" i="8" s="1"/>
  <c r="BK115" i="9"/>
  <c r="J115" i="9"/>
  <c r="J71" i="9"/>
  <c r="BK104" i="12"/>
  <c r="J104" i="12"/>
  <c r="J71" i="12"/>
  <c r="BK105" i="15"/>
  <c r="J105" i="15" s="1"/>
  <c r="J68" i="15" s="1"/>
  <c r="BK131" i="7"/>
  <c r="J131" i="7"/>
  <c r="J70" i="7"/>
  <c r="BK113" i="10"/>
  <c r="J113" i="10" s="1"/>
  <c r="J71" i="10" s="1"/>
  <c r="BK115" i="10"/>
  <c r="J115" i="10" s="1"/>
  <c r="J72" i="10" s="1"/>
  <c r="BK117" i="10"/>
  <c r="J117" i="10"/>
  <c r="J73" i="10" s="1"/>
  <c r="BK101" i="11"/>
  <c r="J101" i="11"/>
  <c r="J70" i="11"/>
  <c r="BK108" i="11"/>
  <c r="J108" i="11" s="1"/>
  <c r="J73" i="11" s="1"/>
  <c r="BK94" i="15"/>
  <c r="J94" i="15" s="1"/>
  <c r="J65" i="15" s="1"/>
  <c r="BK184" i="2"/>
  <c r="J184" i="2"/>
  <c r="J65" i="2" s="1"/>
  <c r="BK156" i="5"/>
  <c r="J156" i="5"/>
  <c r="J69" i="5"/>
  <c r="BK120" i="14"/>
  <c r="J120" i="14"/>
  <c r="J70" i="14"/>
  <c r="BK188" i="2"/>
  <c r="J188" i="2" s="1"/>
  <c r="J66" i="2" s="1"/>
  <c r="BK103" i="11"/>
  <c r="J103" i="11"/>
  <c r="J71" i="11" s="1"/>
  <c r="BK109" i="14"/>
  <c r="J109" i="14"/>
  <c r="J67" i="14"/>
  <c r="BK106" i="16"/>
  <c r="J106" i="16"/>
  <c r="J64" i="16"/>
  <c r="BK108" i="16"/>
  <c r="J108" i="16" s="1"/>
  <c r="J65" i="16" s="1"/>
  <c r="J52" i="16"/>
  <c r="F55" i="16"/>
  <c r="BE90" i="16"/>
  <c r="BE96" i="16"/>
  <c r="BE97" i="16"/>
  <c r="BE103" i="16"/>
  <c r="BE104" i="16"/>
  <c r="BE109" i="16"/>
  <c r="E75" i="16"/>
  <c r="BE89" i="16"/>
  <c r="BE95" i="16"/>
  <c r="BE88" i="16"/>
  <c r="BE94" i="16"/>
  <c r="BE101" i="16"/>
  <c r="BE91" i="16"/>
  <c r="BE93" i="16"/>
  <c r="BE98" i="16"/>
  <c r="BE100" i="16"/>
  <c r="BE105" i="16"/>
  <c r="BE107" i="16"/>
  <c r="J56" i="15"/>
  <c r="J59" i="15"/>
  <c r="BE95" i="15"/>
  <c r="BE97" i="15"/>
  <c r="BE103" i="15"/>
  <c r="BE104" i="15"/>
  <c r="BE106" i="15"/>
  <c r="BE116" i="15"/>
  <c r="E50" i="15"/>
  <c r="F59" i="15"/>
  <c r="BE111" i="15"/>
  <c r="BE113" i="15"/>
  <c r="BE115" i="15"/>
  <c r="BE121" i="15"/>
  <c r="BE124" i="15"/>
  <c r="F58" i="15"/>
  <c r="J88" i="15"/>
  <c r="BE98" i="15"/>
  <c r="BE101" i="15"/>
  <c r="BE108" i="15"/>
  <c r="BE109" i="15"/>
  <c r="BE117" i="15"/>
  <c r="BE119" i="15"/>
  <c r="BE120" i="15"/>
  <c r="BE99" i="15"/>
  <c r="BE102" i="15"/>
  <c r="BE112" i="15"/>
  <c r="BE114" i="15"/>
  <c r="BE118" i="15"/>
  <c r="BE122" i="15"/>
  <c r="BE123" i="15"/>
  <c r="F58" i="14"/>
  <c r="E82" i="14"/>
  <c r="J90" i="14"/>
  <c r="BE101" i="14"/>
  <c r="BE103" i="14"/>
  <c r="BE118" i="14"/>
  <c r="BE134" i="14"/>
  <c r="BE136" i="14"/>
  <c r="BE137" i="14"/>
  <c r="BE141" i="14"/>
  <c r="BE143" i="14"/>
  <c r="BE144" i="14"/>
  <c r="BE146" i="14"/>
  <c r="BE147" i="14"/>
  <c r="BE149" i="14"/>
  <c r="BE150" i="14"/>
  <c r="J88" i="14"/>
  <c r="F91" i="14"/>
  <c r="BE98" i="14"/>
  <c r="BE102" i="14"/>
  <c r="BE116" i="14"/>
  <c r="BE121" i="14"/>
  <c r="BE132" i="14"/>
  <c r="BE133" i="14"/>
  <c r="BE138" i="14"/>
  <c r="BE148" i="14"/>
  <c r="J59" i="14"/>
  <c r="BE100" i="14"/>
  <c r="BE108" i="14"/>
  <c r="BE119" i="14"/>
  <c r="BE124" i="14"/>
  <c r="BE126" i="14"/>
  <c r="BE127" i="14"/>
  <c r="BE128" i="14"/>
  <c r="BE135" i="14"/>
  <c r="BE142" i="14"/>
  <c r="BE145" i="14"/>
  <c r="BE97" i="14"/>
  <c r="BE104" i="14"/>
  <c r="BE105" i="14"/>
  <c r="BE106" i="14"/>
  <c r="BE107" i="14"/>
  <c r="BE110" i="14"/>
  <c r="BE112" i="14"/>
  <c r="BE113" i="14"/>
  <c r="BE115" i="14"/>
  <c r="BE117" i="14"/>
  <c r="BE123" i="14"/>
  <c r="BE125" i="14"/>
  <c r="BE130" i="14"/>
  <c r="BE131" i="14"/>
  <c r="BE139" i="14"/>
  <c r="BE140" i="14"/>
  <c r="J60" i="13"/>
  <c r="J63" i="13"/>
  <c r="BE101" i="13"/>
  <c r="BE102" i="13"/>
  <c r="BE112" i="13"/>
  <c r="BE113" i="13"/>
  <c r="BE114" i="13"/>
  <c r="BE116" i="13"/>
  <c r="BE120" i="13"/>
  <c r="BE122" i="13"/>
  <c r="BE128" i="13"/>
  <c r="BE132" i="13"/>
  <c r="BE139" i="13"/>
  <c r="F62" i="13"/>
  <c r="E83" i="13"/>
  <c r="BE121" i="13"/>
  <c r="BE123" i="13"/>
  <c r="BE124" i="13"/>
  <c r="BE134" i="13"/>
  <c r="BE135" i="13"/>
  <c r="BE138" i="13"/>
  <c r="F63" i="13"/>
  <c r="J93" i="13"/>
  <c r="BE103" i="13"/>
  <c r="BE104" i="13"/>
  <c r="BE107" i="13"/>
  <c r="BE118" i="13"/>
  <c r="BE133" i="13"/>
  <c r="BE136" i="13"/>
  <c r="BE137" i="13"/>
  <c r="BE140" i="13"/>
  <c r="BE100" i="13"/>
  <c r="BE105" i="13"/>
  <c r="BE108" i="13"/>
  <c r="BE109" i="13"/>
  <c r="BE110" i="13"/>
  <c r="BE111" i="13"/>
  <c r="BE117" i="13"/>
  <c r="BE126" i="13"/>
  <c r="BE127" i="13"/>
  <c r="BE129" i="13"/>
  <c r="BE130" i="13"/>
  <c r="BE131" i="13"/>
  <c r="E52" i="12"/>
  <c r="J62" i="12"/>
  <c r="J90" i="12"/>
  <c r="BE100" i="12"/>
  <c r="BE101" i="12"/>
  <c r="BE102" i="12"/>
  <c r="BE108" i="12"/>
  <c r="BE110" i="12"/>
  <c r="BE111" i="12"/>
  <c r="F63" i="12"/>
  <c r="J63" i="12"/>
  <c r="F92" i="12"/>
  <c r="BE105" i="12"/>
  <c r="BE99" i="12"/>
  <c r="BE107" i="12"/>
  <c r="BE109" i="12"/>
  <c r="BE112" i="12"/>
  <c r="E52" i="11"/>
  <c r="F62" i="11"/>
  <c r="J92" i="11"/>
  <c r="J95" i="11"/>
  <c r="BE107" i="11"/>
  <c r="BE111" i="11"/>
  <c r="BE116" i="11"/>
  <c r="BE119" i="11"/>
  <c r="BE120" i="11"/>
  <c r="BE122" i="11"/>
  <c r="J94" i="11"/>
  <c r="BE102" i="11"/>
  <c r="BE112" i="11"/>
  <c r="BE114" i="11"/>
  <c r="BE115" i="11"/>
  <c r="BE117" i="11"/>
  <c r="BE118" i="11"/>
  <c r="BE121" i="11"/>
  <c r="BE124" i="11"/>
  <c r="F63" i="11"/>
  <c r="BE104" i="11"/>
  <c r="BE106" i="11"/>
  <c r="BE109" i="11"/>
  <c r="BE113" i="11"/>
  <c r="BE123" i="11"/>
  <c r="J60" i="10"/>
  <c r="J63" i="10"/>
  <c r="F96" i="10"/>
  <c r="BE114" i="10"/>
  <c r="BE116" i="10"/>
  <c r="BE120" i="10"/>
  <c r="BE121" i="10"/>
  <c r="BE122" i="10"/>
  <c r="BE138" i="10"/>
  <c r="BE145" i="10"/>
  <c r="BE147" i="10"/>
  <c r="BE153" i="10"/>
  <c r="J62" i="10"/>
  <c r="F97" i="10"/>
  <c r="BE109" i="10"/>
  <c r="BE125" i="10"/>
  <c r="BE126" i="10"/>
  <c r="BE128" i="10"/>
  <c r="BE130" i="10"/>
  <c r="BE131" i="10"/>
  <c r="BE132" i="10"/>
  <c r="BE135" i="10"/>
  <c r="BE140" i="10"/>
  <c r="BE142" i="10"/>
  <c r="BE143" i="10"/>
  <c r="BE151" i="10"/>
  <c r="BE152" i="10"/>
  <c r="E52" i="10"/>
  <c r="BE103" i="10"/>
  <c r="BE104" i="10"/>
  <c r="BE106" i="10"/>
  <c r="BE110" i="10"/>
  <c r="BE111" i="10"/>
  <c r="BE118" i="10"/>
  <c r="BE127" i="10"/>
  <c r="BE133" i="10"/>
  <c r="BE136" i="10"/>
  <c r="BE137" i="10"/>
  <c r="BE146" i="10"/>
  <c r="BE105" i="10"/>
  <c r="BE107" i="10"/>
  <c r="BE112" i="10"/>
  <c r="BE129" i="10"/>
  <c r="BE139" i="10"/>
  <c r="BE141" i="10"/>
  <c r="BE144" i="10"/>
  <c r="BE148" i="10"/>
  <c r="BE149" i="10"/>
  <c r="BE150" i="10"/>
  <c r="E52" i="9"/>
  <c r="J60" i="9"/>
  <c r="F94" i="9"/>
  <c r="BE103" i="9"/>
  <c r="BE105" i="9"/>
  <c r="BE111" i="9"/>
  <c r="BE116" i="9"/>
  <c r="BE119" i="9"/>
  <c r="BE124" i="9"/>
  <c r="BE128" i="9"/>
  <c r="BE130" i="9"/>
  <c r="BE133" i="9"/>
  <c r="BE136" i="9"/>
  <c r="BE137" i="9"/>
  <c r="BE138" i="9"/>
  <c r="BE139" i="9"/>
  <c r="BE140" i="9"/>
  <c r="BE142" i="9"/>
  <c r="BE143" i="9"/>
  <c r="J63" i="9"/>
  <c r="F95" i="9"/>
  <c r="BE101" i="9"/>
  <c r="BE104" i="9"/>
  <c r="BE109" i="9"/>
  <c r="BE121" i="9"/>
  <c r="BE122" i="9"/>
  <c r="BE123" i="9"/>
  <c r="BE126" i="9"/>
  <c r="BE129" i="9"/>
  <c r="BE134" i="9"/>
  <c r="BE144" i="9"/>
  <c r="BE145" i="9"/>
  <c r="BE114" i="9"/>
  <c r="BE125" i="9"/>
  <c r="BE131" i="9"/>
  <c r="BE132" i="9"/>
  <c r="BE135" i="9"/>
  <c r="BE146" i="9"/>
  <c r="J62" i="9"/>
  <c r="BE102" i="9"/>
  <c r="BE106" i="9"/>
  <c r="BE107" i="9"/>
  <c r="BE108" i="9"/>
  <c r="BE110" i="9"/>
  <c r="BE113" i="9"/>
  <c r="BE118" i="9"/>
  <c r="BE141" i="9"/>
  <c r="J60" i="8"/>
  <c r="J63" i="8"/>
  <c r="F95" i="8"/>
  <c r="BE103" i="8"/>
  <c r="BE105" i="8"/>
  <c r="BE108" i="8"/>
  <c r="J62" i="8"/>
  <c r="F96" i="8"/>
  <c r="BE110" i="8"/>
  <c r="BE112" i="8"/>
  <c r="BE113" i="8"/>
  <c r="BE115" i="8"/>
  <c r="BE124" i="8"/>
  <c r="BE126" i="8"/>
  <c r="BE127" i="8"/>
  <c r="BE134" i="8"/>
  <c r="BE140" i="8"/>
  <c r="BE141" i="8"/>
  <c r="BE150" i="8"/>
  <c r="BE151" i="8"/>
  <c r="BE154" i="8"/>
  <c r="BE156" i="8"/>
  <c r="E52" i="8"/>
  <c r="BE102" i="8"/>
  <c r="BE104" i="8"/>
  <c r="BE106" i="8"/>
  <c r="BE111" i="8"/>
  <c r="BE114" i="8"/>
  <c r="BE117" i="8"/>
  <c r="BE118" i="8"/>
  <c r="BE121" i="8"/>
  <c r="BE122" i="8"/>
  <c r="BE128" i="8"/>
  <c r="BE130" i="8"/>
  <c r="BE131" i="8"/>
  <c r="BE132" i="8"/>
  <c r="BE133" i="8"/>
  <c r="BE135" i="8"/>
  <c r="BE137" i="8"/>
  <c r="BE138" i="8"/>
  <c r="BE139" i="8"/>
  <c r="BE143" i="8"/>
  <c r="BE144" i="8"/>
  <c r="BE145" i="8"/>
  <c r="BE147" i="8"/>
  <c r="BE149" i="8"/>
  <c r="BE152" i="8"/>
  <c r="BE155" i="8"/>
  <c r="BE157" i="8"/>
  <c r="BE107" i="8"/>
  <c r="BE116" i="8"/>
  <c r="BE120" i="8"/>
  <c r="BE142" i="8"/>
  <c r="BE146" i="8"/>
  <c r="BE148" i="8"/>
  <c r="BE153" i="8"/>
  <c r="F59" i="7"/>
  <c r="J91" i="7"/>
  <c r="BE97" i="7"/>
  <c r="BE99" i="7"/>
  <c r="BE103" i="7"/>
  <c r="BE107" i="7"/>
  <c r="BE110" i="7"/>
  <c r="BE112" i="7"/>
  <c r="BE115" i="7"/>
  <c r="BE118" i="7"/>
  <c r="BE123" i="7"/>
  <c r="BE127" i="7"/>
  <c r="BE130" i="7"/>
  <c r="BE135" i="7"/>
  <c r="BE142" i="7"/>
  <c r="J58" i="7"/>
  <c r="BE98" i="7"/>
  <c r="BE102" i="7"/>
  <c r="BE120" i="7"/>
  <c r="BE126" i="7"/>
  <c r="BE134" i="7"/>
  <c r="BE136" i="7"/>
  <c r="BE140" i="7"/>
  <c r="BE143" i="7"/>
  <c r="E50" i="7"/>
  <c r="J56" i="7"/>
  <c r="BE100" i="7"/>
  <c r="BE101" i="7"/>
  <c r="BE105" i="7"/>
  <c r="BE106" i="7"/>
  <c r="BE109" i="7"/>
  <c r="BE111" i="7"/>
  <c r="BE113" i="7"/>
  <c r="BE114" i="7"/>
  <c r="BE117" i="7"/>
  <c r="BE121" i="7"/>
  <c r="BE128" i="7"/>
  <c r="BE132" i="7"/>
  <c r="BE137" i="7"/>
  <c r="BE141" i="7"/>
  <c r="F58" i="7"/>
  <c r="BE119" i="7"/>
  <c r="BE124" i="7"/>
  <c r="BE125" i="7"/>
  <c r="BE129" i="7"/>
  <c r="BE139" i="7"/>
  <c r="E50" i="6"/>
  <c r="J58" i="6"/>
  <c r="F85" i="6"/>
  <c r="F86" i="6"/>
  <c r="BE95" i="6"/>
  <c r="BE96" i="6"/>
  <c r="BE100" i="6"/>
  <c r="BE111" i="6"/>
  <c r="BE113" i="6"/>
  <c r="BE114" i="6"/>
  <c r="BE118" i="6"/>
  <c r="J59" i="6"/>
  <c r="BE98" i="6"/>
  <c r="BE102" i="6"/>
  <c r="BE107" i="6"/>
  <c r="BE120" i="6"/>
  <c r="J56" i="6"/>
  <c r="BE92" i="6"/>
  <c r="BE101" i="6"/>
  <c r="BE103" i="6"/>
  <c r="BE105" i="6"/>
  <c r="BE115" i="6"/>
  <c r="BE116" i="6"/>
  <c r="BE117" i="6"/>
  <c r="BE93" i="6"/>
  <c r="BE94" i="6"/>
  <c r="BE99" i="6"/>
  <c r="BE104" i="6"/>
  <c r="BE106" i="6"/>
  <c r="BE109" i="6"/>
  <c r="BE110" i="6"/>
  <c r="BE112" i="6"/>
  <c r="BE119" i="6"/>
  <c r="J58" i="5"/>
  <c r="J87" i="5"/>
  <c r="BE96" i="5"/>
  <c r="BE97" i="5"/>
  <c r="BE103" i="5"/>
  <c r="BE104" i="5"/>
  <c r="BE107" i="5"/>
  <c r="BE109" i="5"/>
  <c r="BE116" i="5"/>
  <c r="BE119" i="5"/>
  <c r="BE122" i="5"/>
  <c r="BE126" i="5"/>
  <c r="BE128" i="5"/>
  <c r="BE131" i="5"/>
  <c r="BE132" i="5"/>
  <c r="BE133" i="5"/>
  <c r="BE140" i="5"/>
  <c r="BE145" i="5"/>
  <c r="BE153" i="5"/>
  <c r="BE154" i="5"/>
  <c r="BE166" i="5"/>
  <c r="BE167" i="5"/>
  <c r="BE169" i="5"/>
  <c r="BE98" i="5"/>
  <c r="BE108" i="5"/>
  <c r="BE117" i="5"/>
  <c r="BE120" i="5"/>
  <c r="BE130" i="5"/>
  <c r="BE134" i="5"/>
  <c r="BE135" i="5"/>
  <c r="BE136" i="5"/>
  <c r="BE137" i="5"/>
  <c r="BE139" i="5"/>
  <c r="BE143" i="5"/>
  <c r="BE148" i="5"/>
  <c r="BE149" i="5"/>
  <c r="BE152" i="5"/>
  <c r="BE158" i="5"/>
  <c r="BE159" i="5"/>
  <c r="BE164" i="5"/>
  <c r="BE168" i="5"/>
  <c r="BE180" i="5"/>
  <c r="BE181" i="5"/>
  <c r="BE183" i="5"/>
  <c r="F59" i="5"/>
  <c r="E81" i="5"/>
  <c r="F89" i="5"/>
  <c r="J90" i="5"/>
  <c r="BE100" i="5"/>
  <c r="BE101" i="5"/>
  <c r="BE106" i="5"/>
  <c r="BE115" i="5"/>
  <c r="BE125" i="5"/>
  <c r="BE146" i="5"/>
  <c r="BE150" i="5"/>
  <c r="BE151" i="5"/>
  <c r="BE160" i="5"/>
  <c r="BE163" i="5"/>
  <c r="BE175" i="5"/>
  <c r="BE176" i="5"/>
  <c r="BE99" i="5"/>
  <c r="BE102" i="5"/>
  <c r="BE105" i="5"/>
  <c r="BE111" i="5"/>
  <c r="BE112" i="5"/>
  <c r="BE114" i="5"/>
  <c r="BE118" i="5"/>
  <c r="BE123" i="5"/>
  <c r="BE124" i="5"/>
  <c r="BE127" i="5"/>
  <c r="BE129" i="5"/>
  <c r="BE142" i="5"/>
  <c r="BE144" i="5"/>
  <c r="BE147" i="5"/>
  <c r="BE155" i="5"/>
  <c r="BE157" i="5"/>
  <c r="BE161" i="5"/>
  <c r="BE162" i="5"/>
  <c r="BE170" i="5"/>
  <c r="BE171" i="5"/>
  <c r="BE173" i="5"/>
  <c r="BE174" i="5"/>
  <c r="BE177" i="5"/>
  <c r="BE178" i="5"/>
  <c r="BE179" i="5"/>
  <c r="BE182" i="5"/>
  <c r="BE184" i="5"/>
  <c r="J56" i="4"/>
  <c r="J59" i="4"/>
  <c r="BE100" i="4"/>
  <c r="BE101" i="4"/>
  <c r="BE102" i="4"/>
  <c r="BE104" i="4"/>
  <c r="BE117" i="4"/>
  <c r="BE122" i="4"/>
  <c r="BE125" i="4"/>
  <c r="BE126" i="4"/>
  <c r="BE130" i="4"/>
  <c r="BE131" i="4"/>
  <c r="BE133" i="4"/>
  <c r="BE139" i="4"/>
  <c r="BE144" i="4"/>
  <c r="BE149" i="4"/>
  <c r="BE150" i="4"/>
  <c r="BE152" i="4"/>
  <c r="BE155" i="4"/>
  <c r="BE159" i="4"/>
  <c r="BE161" i="4"/>
  <c r="BE168" i="4"/>
  <c r="BE169" i="4"/>
  <c r="BE171" i="4"/>
  <c r="BE172" i="4"/>
  <c r="BE173" i="4"/>
  <c r="BE174" i="4"/>
  <c r="BE184" i="4"/>
  <c r="BE185" i="4"/>
  <c r="BE195" i="4"/>
  <c r="BE197" i="4"/>
  <c r="BE206" i="4"/>
  <c r="BE212" i="4"/>
  <c r="BE218" i="4"/>
  <c r="BE225" i="4"/>
  <c r="BE229" i="4"/>
  <c r="BE230" i="4"/>
  <c r="E50" i="4"/>
  <c r="F59" i="4"/>
  <c r="F91" i="4"/>
  <c r="BE98" i="4"/>
  <c r="BE99" i="4"/>
  <c r="BE110" i="4"/>
  <c r="BE118" i="4"/>
  <c r="BE123" i="4"/>
  <c r="BE127" i="4"/>
  <c r="BE143" i="4"/>
  <c r="BE146" i="4"/>
  <c r="BE157" i="4"/>
  <c r="BE162" i="4"/>
  <c r="BE167" i="4"/>
  <c r="BE175" i="4"/>
  <c r="BE176" i="4"/>
  <c r="BE177" i="4"/>
  <c r="BE181" i="4"/>
  <c r="BE190" i="4"/>
  <c r="BE193" i="4"/>
  <c r="BE194" i="4"/>
  <c r="BE198" i="4"/>
  <c r="BE201" i="4"/>
  <c r="BE202" i="4"/>
  <c r="BE203" i="4"/>
  <c r="BE205" i="4"/>
  <c r="BE216" i="4"/>
  <c r="BE220" i="4"/>
  <c r="BE222" i="4"/>
  <c r="BE228" i="4"/>
  <c r="J58" i="4"/>
  <c r="BE105" i="4"/>
  <c r="BE107" i="4"/>
  <c r="BE112" i="4"/>
  <c r="BE113" i="4"/>
  <c r="BE114" i="4"/>
  <c r="BE115" i="4"/>
  <c r="BE119" i="4"/>
  <c r="BE120" i="4"/>
  <c r="BE124" i="4"/>
  <c r="BE129" i="4"/>
  <c r="BE136" i="4"/>
  <c r="BE137" i="4"/>
  <c r="BE141" i="4"/>
  <c r="BE145" i="4"/>
  <c r="BE147" i="4"/>
  <c r="BE151" i="4"/>
  <c r="BE153" i="4"/>
  <c r="BE154" i="4"/>
  <c r="BE156" i="4"/>
  <c r="BE158" i="4"/>
  <c r="BE160" i="4"/>
  <c r="BE164" i="4"/>
  <c r="BE166" i="4"/>
  <c r="BE170" i="4"/>
  <c r="BE178" i="4"/>
  <c r="BE179" i="4"/>
  <c r="BE182" i="4"/>
  <c r="BE188" i="4"/>
  <c r="BE191" i="4"/>
  <c r="BE208" i="4"/>
  <c r="BE210" i="4"/>
  <c r="BE211" i="4"/>
  <c r="BE214" i="4"/>
  <c r="BE221" i="4"/>
  <c r="BE223" i="4"/>
  <c r="BE224" i="4"/>
  <c r="BE227" i="4"/>
  <c r="BE103" i="4"/>
  <c r="BE108" i="4"/>
  <c r="BE109" i="4"/>
  <c r="BE116" i="4"/>
  <c r="BE121" i="4"/>
  <c r="BE128" i="4"/>
  <c r="BE135" i="4"/>
  <c r="BE140" i="4"/>
  <c r="BE142" i="4"/>
  <c r="BE148" i="4"/>
  <c r="BE163" i="4"/>
  <c r="BE180" i="4"/>
  <c r="BE183" i="4"/>
  <c r="BE186" i="4"/>
  <c r="BE189" i="4"/>
  <c r="BE192" i="4"/>
  <c r="BE196" i="4"/>
  <c r="BE199" i="4"/>
  <c r="BE200" i="4"/>
  <c r="BE204" i="4"/>
  <c r="BE207" i="4"/>
  <c r="BE209" i="4"/>
  <c r="BE213" i="4"/>
  <c r="BE215" i="4"/>
  <c r="BE217" i="4"/>
  <c r="BE219" i="4"/>
  <c r="E50" i="3"/>
  <c r="J56" i="3"/>
  <c r="BE111" i="3"/>
  <c r="BE114" i="3"/>
  <c r="BE116" i="3"/>
  <c r="BE133" i="3"/>
  <c r="BE144" i="3"/>
  <c r="BE164" i="3"/>
  <c r="BE167" i="3"/>
  <c r="BE172" i="3"/>
  <c r="BE178" i="3"/>
  <c r="BE222" i="3"/>
  <c r="BE243" i="3"/>
  <c r="BE284" i="3"/>
  <c r="BE303" i="3"/>
  <c r="BE310" i="3"/>
  <c r="BE312" i="3"/>
  <c r="BE324" i="3"/>
  <c r="BE333" i="3"/>
  <c r="BE343" i="3"/>
  <c r="BE345" i="3"/>
  <c r="BE350" i="3"/>
  <c r="BE353" i="3"/>
  <c r="BE359" i="3"/>
  <c r="BE385" i="3"/>
  <c r="BE404" i="3"/>
  <c r="BE423" i="3"/>
  <c r="BE444" i="3"/>
  <c r="BE455" i="3"/>
  <c r="BE460" i="3"/>
  <c r="BE476" i="3"/>
  <c r="BE488" i="3"/>
  <c r="BE491" i="3"/>
  <c r="BE509" i="3"/>
  <c r="BE530" i="3"/>
  <c r="BE537" i="3"/>
  <c r="BE539" i="3"/>
  <c r="BE552" i="3"/>
  <c r="BE556" i="3"/>
  <c r="BE139" i="3"/>
  <c r="BE149" i="3"/>
  <c r="BE202" i="3"/>
  <c r="BE210" i="3"/>
  <c r="BE214" i="3"/>
  <c r="BE217" i="3"/>
  <c r="BE220" i="3"/>
  <c r="BE226" i="3"/>
  <c r="BE249" i="3"/>
  <c r="BE260" i="3"/>
  <c r="BE268" i="3"/>
  <c r="BE290" i="3"/>
  <c r="BE293" i="3"/>
  <c r="BE307" i="3"/>
  <c r="BE327" i="3"/>
  <c r="BE334" i="3"/>
  <c r="BE336" i="3"/>
  <c r="BE341" i="3"/>
  <c r="BE347" i="3"/>
  <c r="BE356" i="3"/>
  <c r="BE373" i="3"/>
  <c r="BE407" i="3"/>
  <c r="BE409" i="3"/>
  <c r="BE412" i="3"/>
  <c r="BE416" i="3"/>
  <c r="BE432" i="3"/>
  <c r="BE437" i="3"/>
  <c r="BE439" i="3"/>
  <c r="BE468" i="3"/>
  <c r="BE470" i="3"/>
  <c r="BE511" i="3"/>
  <c r="BE551" i="3"/>
  <c r="BE559" i="3"/>
  <c r="BK87" i="2"/>
  <c r="J87" i="2" s="1"/>
  <c r="J60" i="2" s="1"/>
  <c r="F59" i="3"/>
  <c r="BE152" i="3"/>
  <c r="BE155" i="3"/>
  <c r="BE159" i="3"/>
  <c r="BE161" i="3"/>
  <c r="BE181" i="3"/>
  <c r="BE184" i="3"/>
  <c r="BE191" i="3"/>
  <c r="BE199" i="3"/>
  <c r="BE205" i="3"/>
  <c r="BE207" i="3"/>
  <c r="BE227" i="3"/>
  <c r="BE229" i="3"/>
  <c r="BE233" i="3"/>
  <c r="BE238" i="3"/>
  <c r="BE246" i="3"/>
  <c r="BE255" i="3"/>
  <c r="BE263" i="3"/>
  <c r="BE271" i="3"/>
  <c r="BE273" i="3"/>
  <c r="BE278" i="3"/>
  <c r="BE280" i="3"/>
  <c r="BE287" i="3"/>
  <c r="BE315" i="3"/>
  <c r="BE321" i="3"/>
  <c r="BE331" i="3"/>
  <c r="BE339" i="3"/>
  <c r="BE362" i="3"/>
  <c r="BE365" i="3"/>
  <c r="BE371" i="3"/>
  <c r="BE382" i="3"/>
  <c r="BE391" i="3"/>
  <c r="BE414" i="3"/>
  <c r="BE425" i="3"/>
  <c r="BE447" i="3"/>
  <c r="BE449" i="3"/>
  <c r="BE452" i="3"/>
  <c r="BE458" i="3"/>
  <c r="BE465" i="3"/>
  <c r="BE473" i="3"/>
  <c r="BE478" i="3"/>
  <c r="BE483" i="3"/>
  <c r="BE494" i="3"/>
  <c r="BE504" i="3"/>
  <c r="BE506" i="3"/>
  <c r="BE522" i="3"/>
  <c r="BE546" i="3"/>
  <c r="BE567" i="3"/>
  <c r="BE573" i="3"/>
  <c r="BE578" i="3"/>
  <c r="BE581" i="3"/>
  <c r="BE584" i="3"/>
  <c r="BE120" i="3"/>
  <c r="BE123" i="3"/>
  <c r="BE127" i="3"/>
  <c r="BE130" i="3"/>
  <c r="BE136" i="3"/>
  <c r="BE187" i="3"/>
  <c r="BE189" i="3"/>
  <c r="BE193" i="3"/>
  <c r="BE195" i="3"/>
  <c r="BE197" i="3"/>
  <c r="BE252" i="3"/>
  <c r="BE276" i="3"/>
  <c r="BE296" i="3"/>
  <c r="BE299" i="3"/>
  <c r="BE318" i="3"/>
  <c r="BE376" i="3"/>
  <c r="BE379" i="3"/>
  <c r="BE397" i="3"/>
  <c r="BE400" i="3"/>
  <c r="BE417" i="3"/>
  <c r="BE420" i="3"/>
  <c r="BE428" i="3"/>
  <c r="BE442" i="3"/>
  <c r="BE445" i="3"/>
  <c r="BE463" i="3"/>
  <c r="BE497" i="3"/>
  <c r="BE499" i="3"/>
  <c r="BE514" i="3"/>
  <c r="BE516" i="3"/>
  <c r="BE528" i="3"/>
  <c r="BE542" i="3"/>
  <c r="BE544" i="3"/>
  <c r="BE562" i="3"/>
  <c r="BE564" i="3"/>
  <c r="BE89" i="2"/>
  <c r="BE93" i="2"/>
  <c r="BE103" i="2"/>
  <c r="BE171" i="2"/>
  <c r="E48" i="2"/>
  <c r="J52" i="2"/>
  <c r="BE113" i="2"/>
  <c r="BE116" i="2"/>
  <c r="BE118" i="2"/>
  <c r="BE120" i="2"/>
  <c r="BE123" i="2"/>
  <c r="BE125" i="2"/>
  <c r="BE127" i="2"/>
  <c r="BE130" i="2"/>
  <c r="BE135" i="2"/>
  <c r="BE139" i="2"/>
  <c r="BE146" i="2"/>
  <c r="BE153" i="2"/>
  <c r="BE156" i="2"/>
  <c r="BE159" i="2"/>
  <c r="BE163" i="2"/>
  <c r="BE107" i="2"/>
  <c r="BE110" i="2"/>
  <c r="BE167" i="2"/>
  <c r="BE174" i="2"/>
  <c r="BE177" i="2"/>
  <c r="BE180" i="2"/>
  <c r="BE185" i="2"/>
  <c r="BE189" i="2"/>
  <c r="F55" i="2"/>
  <c r="BE96" i="2"/>
  <c r="BE99" i="2"/>
  <c r="BE165" i="2"/>
  <c r="F39" i="3"/>
  <c r="BD57" i="1"/>
  <c r="F39" i="12"/>
  <c r="BB67" i="1" s="1"/>
  <c r="F39" i="14"/>
  <c r="BD69" i="1"/>
  <c r="J36" i="5"/>
  <c r="AW59" i="1" s="1"/>
  <c r="F36" i="6"/>
  <c r="BA60" i="1" s="1"/>
  <c r="J36" i="6"/>
  <c r="AW60" i="1" s="1"/>
  <c r="F39" i="8"/>
  <c r="BB63" i="1" s="1"/>
  <c r="F38" i="10"/>
  <c r="BA65" i="1" s="1"/>
  <c r="F39" i="13"/>
  <c r="BB68" i="1"/>
  <c r="F37" i="2"/>
  <c r="BD56" i="1" s="1"/>
  <c r="F38" i="8"/>
  <c r="BA63" i="1"/>
  <c r="J38" i="10"/>
  <c r="AW65" i="1" s="1"/>
  <c r="J38" i="11"/>
  <c r="AW66" i="1" s="1"/>
  <c r="F40" i="13"/>
  <c r="BC68" i="1" s="1"/>
  <c r="F34" i="16"/>
  <c r="BA71" i="1" s="1"/>
  <c r="F39" i="4"/>
  <c r="BD58" i="1" s="1"/>
  <c r="F40" i="8"/>
  <c r="BC63" i="1"/>
  <c r="F40" i="11"/>
  <c r="BC66" i="1" s="1"/>
  <c r="F41" i="13"/>
  <c r="BD68" i="1"/>
  <c r="F36" i="3"/>
  <c r="BA57" i="1" s="1"/>
  <c r="F41" i="11"/>
  <c r="BD66" i="1" s="1"/>
  <c r="F36" i="16"/>
  <c r="BC71" i="1" s="1"/>
  <c r="F38" i="3"/>
  <c r="BC57" i="1" s="1"/>
  <c r="F39" i="15"/>
  <c r="BD70" i="1" s="1"/>
  <c r="F37" i="16"/>
  <c r="BD71" i="1"/>
  <c r="F36" i="5"/>
  <c r="BA59" i="1" s="1"/>
  <c r="F37" i="5"/>
  <c r="BB59" i="1"/>
  <c r="F35" i="16"/>
  <c r="BB71" i="1" s="1"/>
  <c r="F37" i="3"/>
  <c r="BB57" i="1" s="1"/>
  <c r="F35" i="2"/>
  <c r="BB56" i="1" s="1"/>
  <c r="F39" i="6"/>
  <c r="BD60" i="1" s="1"/>
  <c r="F36" i="7"/>
  <c r="BA61" i="1" s="1"/>
  <c r="J38" i="8"/>
  <c r="AW63" i="1"/>
  <c r="F39" i="10"/>
  <c r="BB65" i="1" s="1"/>
  <c r="J38" i="13"/>
  <c r="AW68" i="1"/>
  <c r="J34" i="2"/>
  <c r="AW56" i="1" s="1"/>
  <c r="F37" i="4"/>
  <c r="BB58" i="1" s="1"/>
  <c r="F38" i="7"/>
  <c r="BC61" i="1" s="1"/>
  <c r="F39" i="9"/>
  <c r="BB64" i="1" s="1"/>
  <c r="F41" i="10"/>
  <c r="BD65" i="1" s="1"/>
  <c r="F37" i="15"/>
  <c r="BB70" i="1"/>
  <c r="J36" i="3"/>
  <c r="AW57" i="1" s="1"/>
  <c r="F37" i="6"/>
  <c r="BB60" i="1"/>
  <c r="J38" i="9"/>
  <c r="AW64" i="1" s="1"/>
  <c r="F39" i="11"/>
  <c r="BB66" i="1" s="1"/>
  <c r="J36" i="15"/>
  <c r="AW70" i="1" s="1"/>
  <c r="F36" i="2"/>
  <c r="BC56" i="1" s="1"/>
  <c r="F38" i="5"/>
  <c r="BC59" i="1" s="1"/>
  <c r="F41" i="8"/>
  <c r="BD63" i="1"/>
  <c r="F40" i="10"/>
  <c r="BC65" i="1" s="1"/>
  <c r="J36" i="14"/>
  <c r="AW69" i="1"/>
  <c r="J34" i="16"/>
  <c r="AW71" i="1" s="1"/>
  <c r="F34" i="2"/>
  <c r="BA56" i="1" s="1"/>
  <c r="F39" i="5"/>
  <c r="BD59" i="1" s="1"/>
  <c r="F39" i="7"/>
  <c r="BD61" i="1" s="1"/>
  <c r="F38" i="9"/>
  <c r="BA64" i="1" s="1"/>
  <c r="F38" i="11"/>
  <c r="BA66" i="1"/>
  <c r="F36" i="14"/>
  <c r="BA69" i="1" s="1"/>
  <c r="F36" i="4"/>
  <c r="BA58" i="1"/>
  <c r="F38" i="6"/>
  <c r="BC60" i="1" s="1"/>
  <c r="F41" i="9"/>
  <c r="BD64" i="1"/>
  <c r="J38" i="12"/>
  <c r="AW67" i="1" s="1"/>
  <c r="F37" i="14"/>
  <c r="BB69" i="1"/>
  <c r="AS55" i="1"/>
  <c r="AS54" i="1" s="1"/>
  <c r="J36" i="4"/>
  <c r="AW58" i="1"/>
  <c r="F37" i="7"/>
  <c r="BB61" i="1" s="1"/>
  <c r="F38" i="12"/>
  <c r="BA67" i="1"/>
  <c r="F38" i="13"/>
  <c r="BA68" i="1" s="1"/>
  <c r="F38" i="14"/>
  <c r="BC69" i="1"/>
  <c r="F38" i="4"/>
  <c r="BC58" i="1" s="1"/>
  <c r="J36" i="7"/>
  <c r="AW61" i="1"/>
  <c r="F40" i="9"/>
  <c r="BC64" i="1" s="1"/>
  <c r="F41" i="12"/>
  <c r="BD67" i="1"/>
  <c r="F40" i="12"/>
  <c r="BC67" i="1" s="1"/>
  <c r="F36" i="15"/>
  <c r="BA70" i="1"/>
  <c r="F38" i="15"/>
  <c r="BC70" i="1" s="1"/>
  <c r="J141" i="5" l="1"/>
  <c r="J68" i="5" s="1"/>
  <c r="BK121" i="5"/>
  <c r="R93" i="15"/>
  <c r="R92" i="15"/>
  <c r="P99" i="11"/>
  <c r="P98" i="11"/>
  <c r="AU66" i="1"/>
  <c r="R99" i="11"/>
  <c r="R98" i="11" s="1"/>
  <c r="T97" i="12"/>
  <c r="T96" i="12"/>
  <c r="P93" i="15"/>
  <c r="P92" i="15" s="1"/>
  <c r="AU70" i="1" s="1"/>
  <c r="R121" i="5"/>
  <c r="R94" i="5" s="1"/>
  <c r="R93" i="5" s="1"/>
  <c r="T93" i="15"/>
  <c r="T92" i="15" s="1"/>
  <c r="T95" i="14"/>
  <c r="T94" i="14" s="1"/>
  <c r="T90" i="6"/>
  <c r="T89" i="6"/>
  <c r="T86" i="16"/>
  <c r="T85" i="16" s="1"/>
  <c r="R100" i="8"/>
  <c r="R99" i="8"/>
  <c r="P86" i="16"/>
  <c r="P85" i="16" s="1"/>
  <c r="AU71" i="1" s="1"/>
  <c r="T95" i="7"/>
  <c r="T94" i="7"/>
  <c r="P305" i="3"/>
  <c r="P108" i="3"/>
  <c r="AU57" i="1"/>
  <c r="R86" i="16"/>
  <c r="R85" i="16" s="1"/>
  <c r="P98" i="13"/>
  <c r="P97" i="13"/>
  <c r="AU68" i="1"/>
  <c r="R101" i="10"/>
  <c r="R100" i="10"/>
  <c r="R96" i="4"/>
  <c r="R95" i="4"/>
  <c r="P99" i="9"/>
  <c r="P98" i="9" s="1"/>
  <c r="AU64" i="1" s="1"/>
  <c r="R98" i="13"/>
  <c r="R97" i="13" s="1"/>
  <c r="P90" i="6"/>
  <c r="P89" i="6"/>
  <c r="AU60" i="1"/>
  <c r="T96" i="4"/>
  <c r="T95" i="4" s="1"/>
  <c r="P95" i="14"/>
  <c r="P94" i="14"/>
  <c r="AU69" i="1" s="1"/>
  <c r="T100" i="8"/>
  <c r="T99" i="8"/>
  <c r="T94" i="5"/>
  <c r="T93" i="5" s="1"/>
  <c r="T99" i="9"/>
  <c r="T98" i="9"/>
  <c r="R90" i="6"/>
  <c r="R89" i="6" s="1"/>
  <c r="T87" i="2"/>
  <c r="T86" i="2"/>
  <c r="P101" i="10"/>
  <c r="P100" i="10" s="1"/>
  <c r="AU65" i="1" s="1"/>
  <c r="P100" i="8"/>
  <c r="P99" i="8"/>
  <c r="AU63" i="1" s="1"/>
  <c r="P96" i="4"/>
  <c r="P95" i="4"/>
  <c r="AU58" i="1"/>
  <c r="P95" i="7"/>
  <c r="P94" i="7" s="1"/>
  <c r="AU61" i="1" s="1"/>
  <c r="T305" i="3"/>
  <c r="R109" i="3"/>
  <c r="R95" i="7"/>
  <c r="R94" i="7" s="1"/>
  <c r="R305" i="3"/>
  <c r="T109" i="3"/>
  <c r="T108" i="3" s="1"/>
  <c r="T98" i="13"/>
  <c r="T97" i="13"/>
  <c r="R97" i="12"/>
  <c r="R96" i="12" s="1"/>
  <c r="P94" i="5"/>
  <c r="P93" i="5"/>
  <c r="AU59" i="1" s="1"/>
  <c r="BK98" i="13"/>
  <c r="BK97" i="13"/>
  <c r="J97" i="13"/>
  <c r="J67" i="13" s="1"/>
  <c r="BK183" i="2"/>
  <c r="J183" i="2" s="1"/>
  <c r="J64" i="2" s="1"/>
  <c r="BK305" i="3"/>
  <c r="J305" i="3" s="1"/>
  <c r="J73" i="3" s="1"/>
  <c r="BK96" i="4"/>
  <c r="J96" i="4" s="1"/>
  <c r="J64" i="4" s="1"/>
  <c r="BK90" i="6"/>
  <c r="J90" i="6"/>
  <c r="J64" i="6" s="1"/>
  <c r="BK95" i="7"/>
  <c r="J95" i="7" s="1"/>
  <c r="J64" i="7" s="1"/>
  <c r="BK100" i="8"/>
  <c r="J100" i="8" s="1"/>
  <c r="J68" i="8" s="1"/>
  <c r="BK101" i="10"/>
  <c r="BK100" i="10" s="1"/>
  <c r="J100" i="10" s="1"/>
  <c r="J34" i="10" s="1"/>
  <c r="AG65" i="1" s="1"/>
  <c r="BK95" i="14"/>
  <c r="BK94" i="14"/>
  <c r="J94" i="14" s="1"/>
  <c r="J63" i="14" s="1"/>
  <c r="BK93" i="15"/>
  <c r="J93" i="15"/>
  <c r="J64" i="15" s="1"/>
  <c r="BK109" i="3"/>
  <c r="J109" i="3" s="1"/>
  <c r="J64" i="3" s="1"/>
  <c r="BK99" i="9"/>
  <c r="J99" i="9" s="1"/>
  <c r="J68" i="9" s="1"/>
  <c r="BK86" i="16"/>
  <c r="J86" i="16" s="1"/>
  <c r="J60" i="16" s="1"/>
  <c r="BK100" i="11"/>
  <c r="J100" i="11"/>
  <c r="J69" i="11" s="1"/>
  <c r="BK97" i="12"/>
  <c r="J97" i="12" s="1"/>
  <c r="J68" i="12" s="1"/>
  <c r="BK86" i="2"/>
  <c r="J86" i="2"/>
  <c r="J59" i="2" s="1"/>
  <c r="J37" i="9"/>
  <c r="AV64" i="1" s="1"/>
  <c r="AT64" i="1" s="1"/>
  <c r="J35" i="15"/>
  <c r="AV70" i="1" s="1"/>
  <c r="AT70" i="1" s="1"/>
  <c r="J33" i="2"/>
  <c r="AV56" i="1" s="1"/>
  <c r="AT56" i="1" s="1"/>
  <c r="F37" i="8"/>
  <c r="AZ63" i="1"/>
  <c r="F37" i="12"/>
  <c r="AZ67" i="1" s="1"/>
  <c r="J35" i="5"/>
  <c r="AV59" i="1"/>
  <c r="AT59" i="1" s="1"/>
  <c r="J37" i="12"/>
  <c r="AV67" i="1"/>
  <c r="AT67" i="1"/>
  <c r="F35" i="14"/>
  <c r="AZ69" i="1" s="1"/>
  <c r="J35" i="6"/>
  <c r="AV60" i="1"/>
  <c r="AT60" i="1" s="1"/>
  <c r="F37" i="11"/>
  <c r="AZ66" i="1"/>
  <c r="F33" i="16"/>
  <c r="AZ71" i="1" s="1"/>
  <c r="F35" i="4"/>
  <c r="AZ58" i="1" s="1"/>
  <c r="J37" i="13"/>
  <c r="AV68" i="1" s="1"/>
  <c r="AT68" i="1" s="1"/>
  <c r="F33" i="2"/>
  <c r="AZ56" i="1"/>
  <c r="J37" i="8"/>
  <c r="AV63" i="1" s="1"/>
  <c r="AT63" i="1" s="1"/>
  <c r="J33" i="16"/>
  <c r="AV71" i="1" s="1"/>
  <c r="AT71" i="1" s="1"/>
  <c r="F35" i="7"/>
  <c r="AZ61" i="1"/>
  <c r="BD62" i="1"/>
  <c r="J35" i="14"/>
  <c r="AV69" i="1"/>
  <c r="AT69" i="1"/>
  <c r="J35" i="3"/>
  <c r="AV57" i="1" s="1"/>
  <c r="AT57" i="1" s="1"/>
  <c r="F35" i="15"/>
  <c r="AZ70" i="1" s="1"/>
  <c r="J37" i="10"/>
  <c r="AV65" i="1" s="1"/>
  <c r="AT65" i="1" s="1"/>
  <c r="BB62" i="1"/>
  <c r="AX62" i="1" s="1"/>
  <c r="F35" i="6"/>
  <c r="AZ60" i="1" s="1"/>
  <c r="F37" i="9"/>
  <c r="AZ64" i="1"/>
  <c r="BA62" i="1"/>
  <c r="AW62" i="1" s="1"/>
  <c r="J35" i="7"/>
  <c r="AV61" i="1" s="1"/>
  <c r="AT61" i="1" s="1"/>
  <c r="F37" i="13"/>
  <c r="AZ68" i="1" s="1"/>
  <c r="F35" i="5"/>
  <c r="AZ59" i="1" s="1"/>
  <c r="F37" i="10"/>
  <c r="AZ65" i="1" s="1"/>
  <c r="J35" i="4"/>
  <c r="AV58" i="1" s="1"/>
  <c r="AT58" i="1" s="1"/>
  <c r="BC62" i="1"/>
  <c r="AY62" i="1" s="1"/>
  <c r="F35" i="3"/>
  <c r="AZ57" i="1"/>
  <c r="J37" i="11"/>
  <c r="AV66" i="1" s="1"/>
  <c r="AT66" i="1" s="1"/>
  <c r="BK94" i="5" l="1"/>
  <c r="J121" i="5"/>
  <c r="J66" i="5" s="1"/>
  <c r="R108" i="3"/>
  <c r="BK95" i="4"/>
  <c r="J95" i="4" s="1"/>
  <c r="J32" i="4" s="1"/>
  <c r="AG58" i="1" s="1"/>
  <c r="J98" i="13"/>
  <c r="J68" i="13"/>
  <c r="J101" i="10"/>
  <c r="J68" i="10" s="1"/>
  <c r="BK98" i="9"/>
  <c r="J98" i="9"/>
  <c r="J67" i="9"/>
  <c r="J95" i="14"/>
  <c r="J64" i="14"/>
  <c r="BK92" i="15"/>
  <c r="J92" i="15"/>
  <c r="J63" i="15" s="1"/>
  <c r="BK99" i="8"/>
  <c r="J99" i="8"/>
  <c r="J67" i="8"/>
  <c r="BK85" i="16"/>
  <c r="J85" i="16"/>
  <c r="J59" i="16"/>
  <c r="BK108" i="3"/>
  <c r="J108" i="3" s="1"/>
  <c r="J32" i="3" s="1"/>
  <c r="AG57" i="1" s="1"/>
  <c r="J67" i="10"/>
  <c r="BK89" i="6"/>
  <c r="J89" i="6"/>
  <c r="BK94" i="7"/>
  <c r="J94" i="7"/>
  <c r="BK99" i="11"/>
  <c r="J99" i="11"/>
  <c r="J68" i="11" s="1"/>
  <c r="BK96" i="12"/>
  <c r="J96" i="12"/>
  <c r="J67" i="12"/>
  <c r="J43" i="10"/>
  <c r="AN65" i="1"/>
  <c r="J32" i="7"/>
  <c r="AG61" i="1" s="1"/>
  <c r="BA55" i="1"/>
  <c r="AW55" i="1" s="1"/>
  <c r="BB55" i="1"/>
  <c r="AX55" i="1" s="1"/>
  <c r="J32" i="6"/>
  <c r="AG60" i="1" s="1"/>
  <c r="BC55" i="1"/>
  <c r="AY55" i="1" s="1"/>
  <c r="J34" i="13"/>
  <c r="AG68" i="1" s="1"/>
  <c r="J30" i="2"/>
  <c r="AG56" i="1" s="1"/>
  <c r="J32" i="14"/>
  <c r="AG69" i="1" s="1"/>
  <c r="AZ62" i="1"/>
  <c r="AV62" i="1" s="1"/>
  <c r="AT62" i="1" s="1"/>
  <c r="AU62" i="1"/>
  <c r="AU55" i="1"/>
  <c r="AU54" i="1" s="1"/>
  <c r="BD55" i="1"/>
  <c r="J94" i="5" l="1"/>
  <c r="J64" i="5" s="1"/>
  <c r="BK93" i="5"/>
  <c r="J93" i="5" s="1"/>
  <c r="J41" i="14"/>
  <c r="J41" i="3"/>
  <c r="J43" i="13"/>
  <c r="J41" i="7"/>
  <c r="J41" i="4"/>
  <c r="J41" i="6"/>
  <c r="J63" i="4"/>
  <c r="J63" i="3"/>
  <c r="J63" i="7"/>
  <c r="J63" i="6"/>
  <c r="BK98" i="11"/>
  <c r="J98" i="11"/>
  <c r="J67" i="11"/>
  <c r="J39" i="2"/>
  <c r="AN56" i="1"/>
  <c r="AN57" i="1"/>
  <c r="AN60" i="1"/>
  <c r="AN61" i="1"/>
  <c r="AN68" i="1"/>
  <c r="AN58" i="1"/>
  <c r="AN69" i="1"/>
  <c r="BD54" i="1"/>
  <c r="W33" i="1" s="1"/>
  <c r="AZ55" i="1"/>
  <c r="AV55" i="1"/>
  <c r="AT55" i="1"/>
  <c r="J34" i="12"/>
  <c r="AG67" i="1" s="1"/>
  <c r="J34" i="9"/>
  <c r="AG64" i="1"/>
  <c r="J30" i="16"/>
  <c r="AG71" i="1" s="1"/>
  <c r="BB54" i="1"/>
  <c r="W31" i="1"/>
  <c r="J34" i="8"/>
  <c r="AG63" i="1" s="1"/>
  <c r="J32" i="15"/>
  <c r="AG70" i="1"/>
  <c r="BA54" i="1"/>
  <c r="W30" i="1" s="1"/>
  <c r="BC54" i="1"/>
  <c r="W32" i="1"/>
  <c r="J32" i="5" l="1"/>
  <c r="J63" i="5"/>
  <c r="J39" i="16"/>
  <c r="J41" i="15"/>
  <c r="J43" i="8"/>
  <c r="J43" i="12"/>
  <c r="J43" i="9"/>
  <c r="AN64" i="1"/>
  <c r="AN70" i="1"/>
  <c r="AN63" i="1"/>
  <c r="AN67" i="1"/>
  <c r="AN71" i="1"/>
  <c r="AX54" i="1"/>
  <c r="AW54" i="1"/>
  <c r="AK30" i="1"/>
  <c r="AZ54" i="1"/>
  <c r="AV54" i="1" s="1"/>
  <c r="AK29" i="1" s="1"/>
  <c r="AY54" i="1"/>
  <c r="J34" i="11"/>
  <c r="AG66" i="1" s="1"/>
  <c r="AG62" i="1" s="1"/>
  <c r="AG59" i="1" l="1"/>
  <c r="AN59" i="1" s="1"/>
  <c r="J41" i="5"/>
  <c r="J43" i="11"/>
  <c r="AN66" i="1"/>
  <c r="AN62" i="1"/>
  <c r="W29" i="1"/>
  <c r="AG55" i="1"/>
  <c r="AG54" i="1"/>
  <c r="AK26" i="1" s="1"/>
  <c r="AK35" i="1" s="1"/>
  <c r="AT54" i="1"/>
  <c r="AN54" i="1"/>
  <c r="AN55" i="1" l="1"/>
</calcChain>
</file>

<file path=xl/comments1.xml><?xml version="1.0" encoding="utf-8"?>
<comments xmlns="http://schemas.openxmlformats.org/spreadsheetml/2006/main">
  <authors>
    <author>tc={8BB5BFF5-5EFB-43C0-87B7-A6FA918CDCA3}</author>
    <author>tc={67FC683B-75F9-4BD1-B236-0807539FB510}</author>
  </authors>
  <commentList>
    <comment ref="F3" authorId="0" shapeId="0">
      <text>
        <r>
          <rPr>
            <sz val="8"/>
            <rFont val="Arial CE"/>
            <family val="2"/>
          </rPr>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U stavebních aktivit v projektu, které nebudou mít TDI/projektovou dokumentaci, tak to budeme řešit jak? Formou čestného prohlášení?  </t>
        </r>
      </text>
    </comment>
    <comment ref="F5" authorId="1" shapeId="0">
      <text>
        <r>
          <rPr>
            <sz val="8"/>
            <rFont val="Arial CE"/>
            <family val="2"/>
          </rPr>
          <t>[Komentář ve vlákně]
Vaše verze aplikace Excel vám umožňuje číst tento komentář ve vlákně, ale jakékoli jeho úpravy se odeberou, pokud se soubor otevře v novější verzi aplikace Excel. Další informace: https://go.microsoft.com/fwlink/?linkid=870924
Komentář:
    Z těchto informací mi vyplývá, že traktor spadá do kategorie N2/N3, takže by podmínku emisí měl splňovat, ale dále se uvádí, že se tato podmínka uvádí u osobních a lehkých užitkových vozidel, tak teď nevim… ☺️</t>
        </r>
      </text>
    </comment>
  </commentList>
</comments>
</file>

<file path=xl/sharedStrings.xml><?xml version="1.0" encoding="utf-8"?>
<sst xmlns="http://schemas.openxmlformats.org/spreadsheetml/2006/main" count="17104" uniqueCount="2711">
  <si>
    <t>Export Komplet</t>
  </si>
  <si>
    <t>VZ</t>
  </si>
  <si>
    <t>2.0</t>
  </si>
  <si>
    <t>ZAMOK</t>
  </si>
  <si>
    <t>False</t>
  </si>
  <si>
    <t>{e43971fc-2476-44d8-b0c6-d118cd2bcfe7}</t>
  </si>
  <si>
    <t>0,01</t>
  </si>
  <si>
    <t>21</t>
  </si>
  <si>
    <t>12</t>
  </si>
  <si>
    <t>REKAPITULACE STAVBY</t>
  </si>
  <si>
    <t>v ---  níže se nacházejí doplnkové a pomocné údaje k sestavám  --- v</t>
  </si>
  <si>
    <t>Návod na vyplnění</t>
  </si>
  <si>
    <t>0,001</t>
  </si>
  <si>
    <t>Kód:</t>
  </si>
  <si>
    <t>24-03-3C</t>
  </si>
  <si>
    <t>Stavba:</t>
  </si>
  <si>
    <t>Zázemí pro studenty se speciálními potřebami - F, úprava 13.6.2025</t>
  </si>
  <si>
    <t>KSO:</t>
  </si>
  <si>
    <t/>
  </si>
  <si>
    <t>CC-CZ:</t>
  </si>
  <si>
    <t>Místo:</t>
  </si>
  <si>
    <t>Praha - Suchdol</t>
  </si>
  <si>
    <t>Datum:</t>
  </si>
  <si>
    <t>4. 4. 2024</t>
  </si>
  <si>
    <t>Zadavatel:</t>
  </si>
  <si>
    <t>IČ:</t>
  </si>
  <si>
    <t>Česká zemědělská univerzoita</t>
  </si>
  <si>
    <t>DIČ:</t>
  </si>
  <si>
    <t>Účastník:</t>
  </si>
  <si>
    <t>Vyplň údaj</t>
  </si>
  <si>
    <t>Projektant:</t>
  </si>
  <si>
    <t>GREBNER, spol. s r-o-</t>
  </si>
  <si>
    <t>True</t>
  </si>
  <si>
    <t>Zpracovatel:</t>
  </si>
  <si>
    <t>Ing. Josef Němeček</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</si>
  <si>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</si>
  <si>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</si>
  <si>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</si>
  <si>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</si>
  <si>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</si>
  <si>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</si>
  <si>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</si>
  <si>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</si>
  <si>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</si>
  <si>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</si>
  <si>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</si>
  <si>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</si>
  <si>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</si>
  <si>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</si>
  <si>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</si>
  <si>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</si>
  <si>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</si>
  <si>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</si>
  <si>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</si>
  <si>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</si>
  <si>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</si>
  <si>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</si>
  <si>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</si>
  <si>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</si>
  <si>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</si>
  <si>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</si>
  <si>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</si>
  <si>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</si>
  <si>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</si>
  <si>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</si>
  <si>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</si>
  <si>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</si>
  <si>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</si>
  <si>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</si>
  <si>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</si>
  <si>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</si>
  <si>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</si>
  <si>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</si>
  <si>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</si>
  <si>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</si>
  <si>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</si>
  <si>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SO 01 - Prostory na koleji F - stavební úpravy</t>
  </si>
  <si>
    <t>STA</t>
  </si>
  <si>
    <t>1</t>
  </si>
  <si>
    <t>{a18eb2da-d33c-427e-bbf3-88dde7580dbb}</t>
  </si>
  <si>
    <t>2</t>
  </si>
  <si>
    <t>/</t>
  </si>
  <si>
    <t>Soupis</t>
  </si>
  <si>
    <t>###NOINSERT###</t>
  </si>
  <si>
    <t>SO 01.1 - Stavební část</t>
  </si>
  <si>
    <t>{651b95f8-ab23-424a-9c4f-fb1b006e36e0}</t>
  </si>
  <si>
    <t>02</t>
  </si>
  <si>
    <t>SO 01.2 - ZTI</t>
  </si>
  <si>
    <t>{e06285a8-4f12-4c4c-9241-c1d144f998e1}</t>
  </si>
  <si>
    <t>03</t>
  </si>
  <si>
    <t>SO 01.3 - VZT</t>
  </si>
  <si>
    <t>{06569eac-f89a-430a-a4af-a20cc0b55376}</t>
  </si>
  <si>
    <t>04</t>
  </si>
  <si>
    <t>SO 01.4 - Vytápění / Chlazení</t>
  </si>
  <si>
    <t>{6da2be95-55f7-4c42-8647-081551c45077}</t>
  </si>
  <si>
    <t>05</t>
  </si>
  <si>
    <t>SO 01.5 -  Silnoproudé rozvody</t>
  </si>
  <si>
    <t>{901d2ad1-9409-43d2-a4fc-cd0414445d47}</t>
  </si>
  <si>
    <t>06</t>
  </si>
  <si>
    <t>SO 01.6 - Slaboproudé rozvody</t>
  </si>
  <si>
    <t>{863f8976-dcd6-40a3-b69e-efba7117347b}</t>
  </si>
  <si>
    <t xml:space="preserve">PZTS </t>
  </si>
  <si>
    <t>3</t>
  </si>
  <si>
    <t>{2e1f9e08-fc9d-4ef4-8c0d-bdd40109fdda}</t>
  </si>
  <si>
    <t xml:space="preserve">SKV </t>
  </si>
  <si>
    <t>{363c5c6a-b7d9-4583-83ac-629e76a8b492}</t>
  </si>
  <si>
    <t xml:space="preserve">SCS </t>
  </si>
  <si>
    <t>{3207a897-4375-412e-922f-8b64164fda04}</t>
  </si>
  <si>
    <t xml:space="preserve">DAT </t>
  </si>
  <si>
    <t>{c6316be9-0412-426e-a2c6-2f86ab3f3972}</t>
  </si>
  <si>
    <t xml:space="preserve">CCTV </t>
  </si>
  <si>
    <t>{428f93d9-853f-46fa-abe8-333e985946ce}</t>
  </si>
  <si>
    <t xml:space="preserve">AVT </t>
  </si>
  <si>
    <t>{932a1277-a9cb-489a-b2f6-eff5e0ad94bb}</t>
  </si>
  <si>
    <t>07</t>
  </si>
  <si>
    <t>SO 01.7 -  EPS</t>
  </si>
  <si>
    <t>{f028b68e-9bfd-45bb-a9b0-e1e91da16d24}</t>
  </si>
  <si>
    <t>08</t>
  </si>
  <si>
    <t>SO 01.8 - MaR</t>
  </si>
  <si>
    <t>{135f640b-eece-4b3d-9a18-94a9add5c41f}</t>
  </si>
  <si>
    <t>VRN</t>
  </si>
  <si>
    <t>VON</t>
  </si>
  <si>
    <t>{922bcf0b-6c19-4958-aeb4-39f01be4180d}</t>
  </si>
  <si>
    <t>P</t>
  </si>
  <si>
    <t>Plocha výkopů</t>
  </si>
  <si>
    <t>m2</t>
  </si>
  <si>
    <t>43,61</t>
  </si>
  <si>
    <t>VI</t>
  </si>
  <si>
    <t>Výkop pro ZTI</t>
  </si>
  <si>
    <t>m3</t>
  </si>
  <si>
    <t>27,632</t>
  </si>
  <si>
    <t>KRYCÍ LIST SOUPISU PRACÍ</t>
  </si>
  <si>
    <t>Objekt:</t>
  </si>
  <si>
    <t>01 - SO 01 - Prostory na koleji F - stavební úpravy</t>
  </si>
  <si>
    <t>REKAPITULACE ČLENĚNÍ SOUPISU PRACÍ</t>
  </si>
  <si>
    <t>Kód dílu - Popis</t>
  </si>
  <si>
    <t>Cena celkem [CZK]</t>
  </si>
  <si>
    <t>-1</t>
  </si>
  <si>
    <t>HSV - Práce a dodávky HSV</t>
  </si>
  <si>
    <t xml:space="preserve">    1 - Zemní práce</t>
  </si>
  <si>
    <t xml:space="preserve">    9 - Ostatní konstrukce a práce, bourání</t>
  </si>
  <si>
    <t xml:space="preserve">    997 - Přesun sutě</t>
  </si>
  <si>
    <t>PSV - Práce a dodávky PSV</t>
  </si>
  <si>
    <t xml:space="preserve">    711 - Izolace proti vodě, vlhkosti a plynům</t>
  </si>
  <si>
    <t xml:space="preserve">    712 - Povlakové krytiny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</si>
  <si>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</si>
  <si>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</si>
  <si>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</si>
  <si>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</si>
  <si>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</si>
  <si>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</si>
  <si>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</si>
  <si>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</si>
  <si>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</si>
  <si>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</si>
  <si>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</si>
  <si>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</si>
  <si>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</si>
  <si>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</si>
  <si>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</si>
  <si>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</si>
  <si>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</si>
  <si>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</si>
  <si>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122151102</t>
  </si>
  <si>
    <t>Odkopávky a prokopávky nezapažené strojně v hornině třídy těžitelnosti I skupiny 1 a 2 přes 20 do 50 m3</t>
  </si>
  <si>
    <t>CS ÚRS 2024 01</t>
  </si>
  <si>
    <t>4</t>
  </si>
  <si>
    <t>-365682892</t>
  </si>
  <si>
    <t>Online PSC</t>
  </si>
  <si>
    <t>https://podminky.urs.cz/item/CS_URS_2024_01/122151102</t>
  </si>
  <si>
    <t>VV</t>
  </si>
  <si>
    <t>(16,6+15,3)*2*0,8*1  "ODKOP PODÉL STAVBY</t>
  </si>
  <si>
    <t>51,04*0,7  "ČÁST STROJNĚ</t>
  </si>
  <si>
    <t>122211101</t>
  </si>
  <si>
    <t>Odkopávky a prokopávky ručně zapažené i nezapažené v hornině třídy těžitelnosti I skupiny 3</t>
  </si>
  <si>
    <t>-574541386</t>
  </si>
  <si>
    <t>https://podminky.urs.cz/item/CS_URS_2024_01/122211101</t>
  </si>
  <si>
    <t>51,04*0,3   "ODKOP PODÉL STAVBY - ČÁST RUČNĚ 30%</t>
  </si>
  <si>
    <t>131213701</t>
  </si>
  <si>
    <t>Hloubení nezapažených jam ručně s urovnáním dna do předepsaného profilu a spádu v hornině třídy těžitelnosti I skupiny 3 soudržných</t>
  </si>
  <si>
    <t>-182443230</t>
  </si>
  <si>
    <t>https://podminky.urs.cz/item/CS_URS_2024_01/131213701</t>
  </si>
  <si>
    <t>18,375*0,4  "ČÁST RUČNĚ</t>
  </si>
  <si>
    <t>131253101</t>
  </si>
  <si>
    <t>Hloubení nezapažených jam a zářezů strojně s urovnáním dna do předepsaného profilu a spádu v omezeném prostoru v hornině třídy těžitelnosti I skupiny 3 do 20 m3</t>
  </si>
  <si>
    <t>-513850450</t>
  </si>
  <si>
    <t>https://podminky.urs.cz/item/CS_URS_2024_01/131253101</t>
  </si>
  <si>
    <t>3,5*3,5*1,5  "1NP, VÝKOP PRO ZÁKLAD VÝTAHU, -01-</t>
  </si>
  <si>
    <t>18,375*0,6  "ČÁST STROJNĚ</t>
  </si>
  <si>
    <t>6</t>
  </si>
  <si>
    <t>132153102</t>
  </si>
  <si>
    <t>Hloubení nezapažených rýh šířky do 800 mm strojně s urovnáním dna do předepsaného profilu a spádu v omezeném prostoru v hornině třídy těžitelnosti I skupiny 1 a 2 přes 20 do 50 m3</t>
  </si>
  <si>
    <t>450959336</t>
  </si>
  <si>
    <t>https://podminky.urs.cz/item/CS_URS_2024_01/132153102</t>
  </si>
  <si>
    <t>(P-4,3*4,3)*1,1  "1NP VÝKOP PRO INSTALACE ZTI, -01-</t>
  </si>
  <si>
    <t>VI*0,6  "ČÁST STROJNĚ</t>
  </si>
  <si>
    <t>5</t>
  </si>
  <si>
    <t>132212131</t>
  </si>
  <si>
    <t>Hloubení nezapažených rýh šířky do 800 mm ručně s urovnáním dna do předepsaného profilu a spádu v hornině třídy těžitelnosti I skupiny 3 soudržných</t>
  </si>
  <si>
    <t>-1287073182</t>
  </si>
  <si>
    <t>https://podminky.urs.cz/item/CS_URS_2024_01/132212131</t>
  </si>
  <si>
    <t>VI*0,4  "ČÁST RUČNĚ</t>
  </si>
  <si>
    <t>7</t>
  </si>
  <si>
    <t>139911123</t>
  </si>
  <si>
    <t>Bourání konstrukcí v hloubených vykopávkách ručně s přemístěním suti na hromady na vzdálenost do 20 m nebo s naložením na dopravní prostředek z betonu železového nebo předpjatého</t>
  </si>
  <si>
    <t>1628655011</t>
  </si>
  <si>
    <t>https://podminky.urs.cz/item/CS_URS_2024_01/139911123</t>
  </si>
  <si>
    <t>(0,6+0,9)*2*0,15*5   "1NP, KOLEKTOR POD PODLAHOU, ČÁSTEČNÁ DEMOLICE</t>
  </si>
  <si>
    <t>8</t>
  </si>
  <si>
    <t>162211311</t>
  </si>
  <si>
    <t>Vodorovné přemístění výkopku nebo sypaniny stavebním kolečkem s vyprázdněním kolečka na hromady nebo do dopravního prostředku na vzdálenost do 10 m z horniny třídy těžitelnosti I, skupiny 1 až 3</t>
  </si>
  <si>
    <t>-144340111</t>
  </si>
  <si>
    <t>https://podminky.urs.cz/item/CS_URS_2024_01/162211311</t>
  </si>
  <si>
    <t xml:space="preserve">18,375+VI   </t>
  </si>
  <si>
    <t>9</t>
  </si>
  <si>
    <t>162211319</t>
  </si>
  <si>
    <t>Vodorovné přemístění výkopku nebo sypaniny stavebním kolečkem s vyprázdněním kolečka na hromady nebo do dopravního prostředku na vzdálenost do 10 m Příplatek za každých dalších 10 m k ceně -1311</t>
  </si>
  <si>
    <t>1209341634</t>
  </si>
  <si>
    <t>https://podminky.urs.cz/item/CS_URS_2024_01/162211319</t>
  </si>
  <si>
    <t>10</t>
  </si>
  <si>
    <t>162251102</t>
  </si>
  <si>
    <t>Vodorovné přemístění výkopku nebo sypaniny po suchu na obvyklém dopravním prostředku, bez naložení výkopku, avšak se složením bez rozhrnutí z horniny třídy těžitelnosti I skupiny 1 až 3 na vzdálenost přes 20 do 50 m</t>
  </si>
  <si>
    <t>1197152218</t>
  </si>
  <si>
    <t>https://podminky.urs.cz/item/CS_URS_2024_01/162251102</t>
  </si>
  <si>
    <t>11</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</si>
  <si>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</si>
  <si>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</si>
  <si>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625106740</t>
  </si>
  <si>
    <t>https://podminky.urs.cz/item/CS_URS_2024_01/162751117</t>
  </si>
  <si>
    <t>Poznámka k položce:_x000D_
SKLÁDKA DO 10 KM</t>
  </si>
  <si>
    <t>171201231</t>
  </si>
  <si>
    <t>Poplatek za uložení stavebního odpadu na recyklační skládce (skládkovné) zeminy a kamení zatříděného do Katalogu odpadů pod kódem 17 05 04</t>
  </si>
  <si>
    <t>t</t>
  </si>
  <si>
    <t>-2131197289</t>
  </si>
  <si>
    <t>https://podminky.urs.cz/item/CS_URS_2024_01/171201231</t>
  </si>
  <si>
    <t>13</t>
  </si>
  <si>
    <t>174111102</t>
  </si>
  <si>
    <t>Zásyp sypaninou z jakékoliv horniny ručně s uložením výkopku ve vrstvách se zhutněním v uzavřených prostorách s urovnáním povrchu zásypu</t>
  </si>
  <si>
    <t>1665167864</t>
  </si>
  <si>
    <t>https://podminky.urs.cz/item/CS_URS_2024_01/174111102</t>
  </si>
  <si>
    <t>14</t>
  </si>
  <si>
    <t>174151102</t>
  </si>
  <si>
    <t>Zásyp sypaninou z jakékoliv horniny strojně s uložením výkopku ve vrstvách se zhutněním v prostorách s omezeným pohybem stroje s urovnáním povrchu zásypu</t>
  </si>
  <si>
    <t>1566637164</t>
  </si>
  <si>
    <t>https://podminky.urs.cz/item/CS_URS_2024_01/174151102</t>
  </si>
  <si>
    <t>Ostatní konstrukce a práce, bourání</t>
  </si>
  <si>
    <t>15</t>
  </si>
  <si>
    <t>919735125</t>
  </si>
  <si>
    <t>Řezání stávajícího betonového krytu nebo podkladu hloubky přes 200 do 250 mm</t>
  </si>
  <si>
    <t>m</t>
  </si>
  <si>
    <t>-1375168303</t>
  </si>
  <si>
    <t>https://podminky.urs.cz/item/CS_URS_2024_01/919735125</t>
  </si>
  <si>
    <t>(2,4+2,5*2)*2    "1NP+2NP - OTVORY PRO VÝTAH</t>
  </si>
  <si>
    <t>4,3+3,5+8,8+1,5+6,5+6+5,5+9*2+5,6*2+2,1*2+2,8+1,8  "1NP, PODLAHOVÁ DESKA - VÝKOPY</t>
  </si>
  <si>
    <t>Součet</t>
  </si>
  <si>
    <t>16</t>
  </si>
  <si>
    <t>961055111</t>
  </si>
  <si>
    <t>Bourání základů z betonu železového</t>
  </si>
  <si>
    <t>-361359634</t>
  </si>
  <si>
    <t>https://podminky.urs.cz/item/CS_URS_2024_01/961055111</t>
  </si>
  <si>
    <t>(4,3*4,3+9*0,8+3,2*0,6+3,5*0,9+12*0,8+2,5*1,3)  "PLOCHA VÝKOPŮ</t>
  </si>
  <si>
    <t>P*0,25  "1NP, PODLAHOVÁ DESKA+PODKL. BETON, -01- , TL. 200+50mm</t>
  </si>
  <si>
    <t>17</t>
  </si>
  <si>
    <t>962031011</t>
  </si>
  <si>
    <t>Bourání příček nebo přizdívek z cihel děrovaných, tl. do 100 mm</t>
  </si>
  <si>
    <t>-679893498</t>
  </si>
  <si>
    <t>https://podminky.urs.cz/item/CS_URS_2024_01/962031011</t>
  </si>
  <si>
    <t>(1,4*3+3,74+3+3,84+1,75+4,1+2,8+0,7*2)*3,6  "1NP, PŘÍČKY TL.100mm</t>
  </si>
  <si>
    <t>-(0,6*3+0,8*2+0,7*4)*2  "DVEŘE 1NP</t>
  </si>
  <si>
    <t>(1,4*3+3,6+1,25*3+5+5,8+3,8+5,1+2,3+2,5+4,6)*3,6   "2NP</t>
  </si>
  <si>
    <t>-(0,6*3+0,7*5+0,8*3)*2  "DVEŘE 2NP</t>
  </si>
  <si>
    <t>18</t>
  </si>
  <si>
    <t>962031013</t>
  </si>
  <si>
    <t>Bourání příček nebo přizdívek z cihel děrovaných, tl. přes 100 do 150 mm</t>
  </si>
  <si>
    <t>-1308240808</t>
  </si>
  <si>
    <t>https://podminky.urs.cz/item/CS_URS_2024_01/962031013</t>
  </si>
  <si>
    <t>(8,86+5,71+8,3+1*4+2,4+4,6)*3,7  "1NP, PŘÍČKY TL.150mm</t>
  </si>
  <si>
    <t>-(0,8*4+1,45)*2  "DVEŘE 1NP</t>
  </si>
  <si>
    <t>(5,8+1,1+(8,2+3,5)*2)*3,6  "2NP</t>
  </si>
  <si>
    <t>-(0,8*5+0,9*2)*2  "DVEŘE 2NP</t>
  </si>
  <si>
    <t>19</t>
  </si>
  <si>
    <t>965082933</t>
  </si>
  <si>
    <t>Odstranění násypu pod podlahami nebo ochranného násypu na střechách tl. do 200 mm, plochy přes 2 m2</t>
  </si>
  <si>
    <t>2029508425</t>
  </si>
  <si>
    <t>https://podminky.urs.cz/item/CS_URS_2024_01/965082933</t>
  </si>
  <si>
    <t>P*0,15  "SPÁDOVÝ PDSYP STŘECHY  TL. 50 - 250mm</t>
  </si>
  <si>
    <t>20</t>
  </si>
  <si>
    <t>968072455</t>
  </si>
  <si>
    <t>Vybourání kovových rámů oken s křídly, dveřních zárubní, vrat, stěn, ostění nebo obkladů dveřních zárubní, plochy do 2 m2</t>
  </si>
  <si>
    <t>-1732879936</t>
  </si>
  <si>
    <t>https://podminky.urs.cz/item/CS_URS_2024_01/968072455</t>
  </si>
  <si>
    <t>(0,8*13+0,6*3)*2</t>
  </si>
  <si>
    <t>30</t>
  </si>
  <si>
    <t>968072456</t>
  </si>
  <si>
    <t>Vybourání kovových rámů oken s křídly, dveřních zárubní, vrat, stěn, ostění nebo obkladů dveřních zárubní, plochy přes 2 m2</t>
  </si>
  <si>
    <t>1891801498</t>
  </si>
  <si>
    <t>https://podminky.urs.cz/item/CS_URS_2024_01/968072456</t>
  </si>
  <si>
    <t>1,25*2</t>
  </si>
  <si>
    <t>997</t>
  </si>
  <si>
    <t>Přesun sutě</t>
  </si>
  <si>
    <t>997013152</t>
  </si>
  <si>
    <t>Vnitrostaveništní doprava suti a vybouraných hmot vodorovně do 50 m s naložením s omezením mechanizace pro budovy a haly výšky přes 6 do 9 m</t>
  </si>
  <si>
    <t>2066826687</t>
  </si>
  <si>
    <t>https://podminky.urs.cz/item/CS_URS_2024_01/997013152</t>
  </si>
  <si>
    <t>22</t>
  </si>
  <si>
    <t>997013501</t>
  </si>
  <si>
    <t>Odvoz suti a vybouraných hmot na skládku nebo meziskládku se složením, na vzdálenost do 1 km</t>
  </si>
  <si>
    <t>-932346998</t>
  </si>
  <si>
    <t>https://podminky.urs.cz/item/CS_URS_2024_01/997013501</t>
  </si>
  <si>
    <t>23</t>
  </si>
  <si>
    <t>997013509</t>
  </si>
  <si>
    <t>Odvoz suti a vybouraných hmot na skládku nebo meziskládku se složením, na vzdálenost Příplatek k ceně za každý další započatý 1 km přes 1 km</t>
  </si>
  <si>
    <t>-1948080379</t>
  </si>
  <si>
    <t>https://podminky.urs.cz/item/CS_URS_2024_01/997013509</t>
  </si>
  <si>
    <t>Poznámka k položce:_x000D_
skládka do 10 km</t>
  </si>
  <si>
    <t>88,929*9 'Přepočtené koeficientem množství</t>
  </si>
  <si>
    <t>24</t>
  </si>
  <si>
    <t>997013861</t>
  </si>
  <si>
    <t>Poplatek za uložení stavebního odpadu na recyklační skládce (skládkovné) z prostého betonu zatříděného do Katalogu odpadů pod kódem 17 01 01</t>
  </si>
  <si>
    <t>-1343747228</t>
  </si>
  <si>
    <t>https://podminky.urs.cz/item/CS_URS_2024_01/997013861</t>
  </si>
  <si>
    <t>34,875+20,64   "beton</t>
  </si>
  <si>
    <t>25</t>
  </si>
  <si>
    <t>997013862</t>
  </si>
  <si>
    <t>Poplatek za uložení stavebního odpadu na recyklační skládce (skládkovné) z armovaného betonu zatříděného do Katalogu odpadů pod kódem 17 01 01</t>
  </si>
  <si>
    <t>-54261507</t>
  </si>
  <si>
    <t>https://podminky.urs.cz/item/CS_URS_2024_01/997013862</t>
  </si>
  <si>
    <t>26,167+2,208+1,344+7,92+4,725  "ŽB</t>
  </si>
  <si>
    <t>26</t>
  </si>
  <si>
    <t>997013863</t>
  </si>
  <si>
    <t>Poplatek za uložení stavebního odpadu na recyklační skládce (skládkovné) cihelného zatříděného do Katalogu odpadů pod kódem 17 01 02</t>
  </si>
  <si>
    <t>88137242</t>
  </si>
  <si>
    <t>https://podminky.urs.cz/item/CS_URS_2024_01/997013863</t>
  </si>
  <si>
    <t>16,634+29,89+3,572+0,149+0,737+1,04  "CIHLY</t>
  </si>
  <si>
    <t>27</t>
  </si>
  <si>
    <t>997013871</t>
  </si>
  <si>
    <t>Poplatek za uložení stavebního odpadu na recyklační skládce (skládkovné) směsného stavebního a demoličního zatříděného do Katalogu odpadů pod kódem 17 09 04</t>
  </si>
  <si>
    <t>1045828898</t>
  </si>
  <si>
    <t>https://podminky.urs.cz/item/CS_URS_2024_01/997013871</t>
  </si>
  <si>
    <t>14,652+4,945+2,827+4,089+1,946+0,12+7,045+20,393+2,97  "SMĚS</t>
  </si>
  <si>
    <t>PSV</t>
  </si>
  <si>
    <t>Práce a dodávky PSV</t>
  </si>
  <si>
    <t>711</t>
  </si>
  <si>
    <t>Izolace proti vodě, vlhkosti a plynům</t>
  </si>
  <si>
    <t>28</t>
  </si>
  <si>
    <t>711131811</t>
  </si>
  <si>
    <t>Odstranění izolace proti zemní vlhkosti na ploše vodorovné V</t>
  </si>
  <si>
    <t>1175278441</t>
  </si>
  <si>
    <t>https://podminky.urs.cz/item/CS_URS_2024_01/711131811</t>
  </si>
  <si>
    <t>P   "1NP, VÝKOPY ZÁKL. DESKY, -01-</t>
  </si>
  <si>
    <t>712</t>
  </si>
  <si>
    <t>Povlakové krytiny</t>
  </si>
  <si>
    <t>29</t>
  </si>
  <si>
    <t>712361803</t>
  </si>
  <si>
    <t>Odstranění povlakové krytiny střech plochých do 10° z fólií přilepenou v plné ploše</t>
  </si>
  <si>
    <t>1105155368</t>
  </si>
  <si>
    <t>https://podminky.urs.cz/item/CS_URS_2024_01/712361803</t>
  </si>
  <si>
    <t>P*1,2  "střecha, -05-, hydroizolace včetně atiky</t>
  </si>
  <si>
    <t>16,31</t>
  </si>
  <si>
    <t>P11</t>
  </si>
  <si>
    <t>Plocha  PVC</t>
  </si>
  <si>
    <t>117,7</t>
  </si>
  <si>
    <t>P13</t>
  </si>
  <si>
    <t>Sportovní povrch</t>
  </si>
  <si>
    <t>94,3</t>
  </si>
  <si>
    <t>Soupis:</t>
  </si>
  <si>
    <t>01 - SO 01.1 - Stavební část</t>
  </si>
  <si>
    <t xml:space="preserve">    2 - Zakládání</t>
  </si>
  <si>
    <t xml:space="preserve">    3 - Svislé a kompletní konstrukce</t>
  </si>
  <si>
    <t xml:space="preserve">    5 - Komunikace pozemní</t>
  </si>
  <si>
    <t xml:space="preserve">    6 - Úpravy povrchů, podlahy a osazování výplní</t>
  </si>
  <si>
    <t xml:space="preserve">    998 - Přesun hmot</t>
  </si>
  <si>
    <t xml:space="preserve">    725 - Zdravotechnika - zařizovací předměty</t>
  </si>
  <si>
    <t xml:space="preserve">    741 - Elektroinstalace - silnoproud</t>
  </si>
  <si>
    <t xml:space="preserve">    762 - Konstrukce tesařské</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</si>
  <si>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</si>
  <si>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</si>
  <si>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</si>
  <si>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</si>
  <si>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</si>
  <si>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</si>
  <si>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</si>
  <si>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</si>
  <si>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</si>
  <si>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113106142</t>
  </si>
  <si>
    <t>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 desek nebo tvarovek</t>
  </si>
  <si>
    <t>794547577</t>
  </si>
  <si>
    <t>https://podminky.urs.cz/item/CS_URS_2024_01/113106142</t>
  </si>
  <si>
    <t>159  "Zpevněná plocha před vstupem</t>
  </si>
  <si>
    <t>113107162</t>
  </si>
  <si>
    <t>Odstranění podkladů nebo krytů strojně plochy jednotlivě přes 50 m2 do 200 m2 s přemístěním hmot na skládku na vzdálenost do 20 m nebo s naložením na dopravní prostředek z kameniva hrubého drceného, o tl. vrstvy přes 100 do 200 mm</t>
  </si>
  <si>
    <t>1225147792</t>
  </si>
  <si>
    <t>https://podminky.urs.cz/item/CS_URS_2024_01/113107162</t>
  </si>
  <si>
    <t>113202111</t>
  </si>
  <si>
    <t>Vytrhání obrub s vybouráním lože, s přemístěním hmot na skládku na vzdálenost do 3 m nebo s naložením na dopravní prostředek z krajníků nebo obrubníků stojatých</t>
  </si>
  <si>
    <t>28737707</t>
  </si>
  <si>
    <t>https://podminky.urs.cz/item/CS_URS_2024_01/113202111</t>
  </si>
  <si>
    <t>48  "Zpevněná plocha před vstupem</t>
  </si>
  <si>
    <t>Zakládání</t>
  </si>
  <si>
    <t>273321511</t>
  </si>
  <si>
    <t>Základy z betonu železového (bez výztuže) desky z betonu bez zvláštních nároků na prostředí tř. C 25/30</t>
  </si>
  <si>
    <t>539430981</t>
  </si>
  <si>
    <t>https://podminky.urs.cz/item/CS_URS_2024_01/273321511</t>
  </si>
  <si>
    <t>P*0,1  "DOPLNĚNÍ VYBOURANÉ PDLAHOVÉ DESKY</t>
  </si>
  <si>
    <t>273362021</t>
  </si>
  <si>
    <t>Výztuž základů desek ze svařovaných sítí z drátů typu KARI</t>
  </si>
  <si>
    <t>-91977493</t>
  </si>
  <si>
    <t>https://podminky.urs.cz/item/CS_URS_2024_01/273362021</t>
  </si>
  <si>
    <t>P*7,9*0,001*2  "KY-81, DVĚ VRSTVY</t>
  </si>
  <si>
    <t>Svislé a kompletní konstrukce</t>
  </si>
  <si>
    <t>310271055</t>
  </si>
  <si>
    <t>Zazdívka otvorů ve zdivu nadzákladovém pórobetonovými tvárnicemi plochy přes 1 do 4 m2, tl. zdiva 200 mm, pevnost tvárnic přes P2 do P4</t>
  </si>
  <si>
    <t>739053780</t>
  </si>
  <si>
    <t>https://podminky.urs.cz/item/CS_URS_2024_01/310271055</t>
  </si>
  <si>
    <t>0,95*2,85</t>
  </si>
  <si>
    <t>340271045</t>
  </si>
  <si>
    <t>Zazdívka otvorů v příčkách nebo stěnách pórobetonovými tvárnicemi plochy přes 1 m2 do 4 m2, objemová hmotnost 500 kg/m3, tloušťka příčky 150 mm</t>
  </si>
  <si>
    <t>1434555175</t>
  </si>
  <si>
    <t>https://podminky.urs.cz/item/CS_URS_2024_01/340271045</t>
  </si>
  <si>
    <t>(1,1+0,8+1,1*2)*2,2  "vybourané dveře</t>
  </si>
  <si>
    <t>311272121</t>
  </si>
  <si>
    <t>Zdivo z pórobetonových tvárnic na tenké maltové lože, tl. zdiva 250 mm pevnost tvárnic do P2, objemová hmotnost do 450 kg/m3 na pero a drážku</t>
  </si>
  <si>
    <t>-2108618878</t>
  </si>
  <si>
    <t>https://podminky.urs.cz/item/CS_URS_2024_01/311272121</t>
  </si>
  <si>
    <t>(6,14+3,65+6,73)*2,85-(1*2*2)  "mč. 52, 53</t>
  </si>
  <si>
    <t>342272215</t>
  </si>
  <si>
    <t>Příčky z pórobetonových tvárnic hladkých na tenké maltové lože objemová hmotnost do 500 kg/m3, tloušťka příčky 75 mm</t>
  </si>
  <si>
    <t>-2042779513</t>
  </si>
  <si>
    <t>https://podminky.urs.cz/item/CS_URS_2024_01/342272215</t>
  </si>
  <si>
    <t>(1,1+0,9)*2,85-0,8*2  "VZT</t>
  </si>
  <si>
    <t>342272225</t>
  </si>
  <si>
    <t>Příčky z pórobetonových tvárnic hladkých na tenké maltové lože objemová hmotnost do 500 kg/m3, tloušťka příčky 100 mm</t>
  </si>
  <si>
    <t>211341706</t>
  </si>
  <si>
    <t>https://podminky.urs.cz/item/CS_URS_2024_01/342272225</t>
  </si>
  <si>
    <t>(0,8+1,5+3,3+2,1+1,4*2+1,5+1,9+1,4)*2,85</t>
  </si>
  <si>
    <t>-(0,7*3+0,8)*2  "DVEŘE</t>
  </si>
  <si>
    <t>342272245</t>
  </si>
  <si>
    <t>Příčky z pórobetonových tvárnic hladkých na tenké maltové lože objemová hmotnost do 500 kg/m3, tloušťka příčky 150 mm</t>
  </si>
  <si>
    <t>301831698</t>
  </si>
  <si>
    <t>https://podminky.urs.cz/item/CS_URS_2024_01/342272245</t>
  </si>
  <si>
    <t>(5,3+2,2+7,1+2,8+3,3+3)*2,85</t>
  </si>
  <si>
    <t>-(0,7+0,8*4+0,9)*2  "DVEŘE</t>
  </si>
  <si>
    <t>346272226</t>
  </si>
  <si>
    <t>Přizdívky z pórobetonových tvárnic objemová hmotnost do 500 kg/m3, na tenké maltové lože, tloušťka přizdívky 75 mm</t>
  </si>
  <si>
    <t>1879322440</t>
  </si>
  <si>
    <t>https://podminky.urs.cz/item/CS_URS_2024_01/346272226</t>
  </si>
  <si>
    <t>(3,8+1,4+2,1+0,95+0,9)*2,85</t>
  </si>
  <si>
    <t>346272236</t>
  </si>
  <si>
    <t>Přizdívky z pórobetonových tvárnic objemová hmotnost do 500 kg/m3, na tenké maltové lože, tloušťka přizdívky 100 mm</t>
  </si>
  <si>
    <t>-216546891</t>
  </si>
  <si>
    <t>https://podminky.urs.cz/item/CS_URS_2024_01/346272236</t>
  </si>
  <si>
    <t>(7,5+2,6+11,7+6,1+2,1+1,2+2,3)*2,85</t>
  </si>
  <si>
    <t>346272266</t>
  </si>
  <si>
    <t>Přizdívky z pórobetonových tvárnic objemová hmotnost do 500 kg/m3, na tenké maltové lože, tloušťka přizdívky 200 mm</t>
  </si>
  <si>
    <t>1429955421</t>
  </si>
  <si>
    <t>https://podminky.urs.cz/item/CS_URS_2024_01/346272266</t>
  </si>
  <si>
    <t>(1,9+2,3+1,3+1,2)*2,85</t>
  </si>
  <si>
    <t>Komunikace pozemní</t>
  </si>
  <si>
    <t>564851111</t>
  </si>
  <si>
    <t>Podklad ze štěrkodrti ŠD s rozprostřením a zhutněním plochy přes 100 m2, po zhutnění tl. 150 mm</t>
  </si>
  <si>
    <t>-1111859663</t>
  </si>
  <si>
    <t>https://podminky.urs.cz/item/CS_URS_2024_01/564851111</t>
  </si>
  <si>
    <t>596841222</t>
  </si>
  <si>
    <t>Kladení dlažby z betonových nebo kameninových dlaždic komunikací pro pěší s vyplněním spár a se smetením přebytečného materiálu na vzdálenost do 3 m s ložem z cementové malty tl. do 30 mm velikosti dlaždic přes 0,09 m2 do 0,25 m2, pro plochy přes 100 do 300 m2</t>
  </si>
  <si>
    <t>-1459359189</t>
  </si>
  <si>
    <t>https://podminky.urs.cz/item/CS_URS_2024_01/596841222</t>
  </si>
  <si>
    <t>159  "PLOCHA PŘED VSTUPEM</t>
  </si>
  <si>
    <t>M</t>
  </si>
  <si>
    <t>59246108</t>
  </si>
  <si>
    <t>dlažba chodníková betonová 500x500mm tl 50mm barevná</t>
  </si>
  <si>
    <t>371124750</t>
  </si>
  <si>
    <t>159*1,02 'Přepočtené koeficientem množství</t>
  </si>
  <si>
    <t>Úpravy povrchů, podlahy a osazování výplní</t>
  </si>
  <si>
    <t>612142001</t>
  </si>
  <si>
    <t>Pletivo vnitřních ploch v ploše nebo pruzích, na plném podkladu sklovláknité vtlačené do tmelu včetně tmelu stěn</t>
  </si>
  <si>
    <t>-1602569877</t>
  </si>
  <si>
    <t>https://podminky.urs.cz/item/CS_URS_2024_01/612142001</t>
  </si>
  <si>
    <t xml:space="preserve">(2,7+9,1+43,1+4,1+37,8+57,9)*2   "PLOCHA NOVÝCH PŘÍČEK </t>
  </si>
  <si>
    <t>(26,1+95,5+19,1)    "PŘIZDÍVKY</t>
  </si>
  <si>
    <t>612311131</t>
  </si>
  <si>
    <t>Vápenný štuk vnitřních ploch tloušťky do 3 mm svislých konstrukcí stěn</t>
  </si>
  <si>
    <t>626117030</t>
  </si>
  <si>
    <t>https://podminky.urs.cz/item/CS_URS_2024_01/612311131</t>
  </si>
  <si>
    <t>-105  "PLOCHA OBKLADU</t>
  </si>
  <si>
    <t>632450124</t>
  </si>
  <si>
    <t>Potěr cementový vyrovnávací ze suchých směsí v pásu o průměrné (střední) tl. přes 40 do 50 mm</t>
  </si>
  <si>
    <t>1283796917</t>
  </si>
  <si>
    <t>https://podminky.urs.cz/item/CS_URS_2024_01/632450124</t>
  </si>
  <si>
    <t>P*1,4  "VYROVNÁNÍ VYBOURANÉ PLOCHY, TL. 70mm</t>
  </si>
  <si>
    <t>632683112</t>
  </si>
  <si>
    <t>Sešívání trhlin v betonových podlahách ocelovými sponkami se zálivkou pryskyřicí vzdálenosti sponek přes 10 do 15 cm</t>
  </si>
  <si>
    <t>1893389355</t>
  </si>
  <si>
    <t>https://podminky.urs.cz/item/CS_URS_2024_01/632683112</t>
  </si>
  <si>
    <t>15  "ODHAD POŠKOZENÍ PODLAHOVÉ DESKY</t>
  </si>
  <si>
    <t>642942111</t>
  </si>
  <si>
    <t>Osazování zárubní nebo rámů kovových dveřních lisovaných nebo z úhelníků bez dveřních křídel na cementovou maltu, plochy otvoru do 2,5 m2</t>
  </si>
  <si>
    <t>kus</t>
  </si>
  <si>
    <t>-788419577</t>
  </si>
  <si>
    <t>https://podminky.urs.cz/item/CS_URS_2024_01/642942111</t>
  </si>
  <si>
    <t>Poznámka k položce:_x000D_
OCELOVÁ ZÁRUBEŃ SE STÍNOVOU DRÁŽKOU V LÍCI ZDIVA</t>
  </si>
  <si>
    <t>55331481</t>
  </si>
  <si>
    <t>zárubeň jednokřídlá ocelová pro zdění tl stěny 75-100mm rozměru 700/1970, 2100mm</t>
  </si>
  <si>
    <t>-1627141159</t>
  </si>
  <si>
    <t xml:space="preserve">3  "D09, D07 </t>
  </si>
  <si>
    <t>55331482</t>
  </si>
  <si>
    <t>zárubeň jednokřídlá ocelová pro zdění tl stěny 75-100mm rozměru 800/1970, 2100mm</t>
  </si>
  <si>
    <t>-258212895</t>
  </si>
  <si>
    <t>1  "D04</t>
  </si>
  <si>
    <t>55331486</t>
  </si>
  <si>
    <t>zárubeň jednokřídlá ocelová pro zdění tl stěny 110-150mm rozměru 700/1970, 2100mm</t>
  </si>
  <si>
    <t>1641673225</t>
  </si>
  <si>
    <t>1  "D08</t>
  </si>
  <si>
    <t>55331487</t>
  </si>
  <si>
    <t>zárubeň jednokřídlá ocelová pro zdění tl stěny 110-150mm rozměru 800/1970, 2100mm</t>
  </si>
  <si>
    <t>1211383526</t>
  </si>
  <si>
    <t>6  "D02, D03, D04, D05, D10</t>
  </si>
  <si>
    <t>55331488</t>
  </si>
  <si>
    <t>zárubeň jednokřídlá ocelová pro zdění tl stěny 110-150mm rozměru 900/1970, 2100mm</t>
  </si>
  <si>
    <t>1533802165</t>
  </si>
  <si>
    <t>1  "D06</t>
  </si>
  <si>
    <t>55331499.1</t>
  </si>
  <si>
    <t>zárubeň jednokřídlá ocelová pro zdění tl stěny 210-250mm rozměru 1000/1970, 2100mm</t>
  </si>
  <si>
    <t>-235199374</t>
  </si>
  <si>
    <t>2  "D01</t>
  </si>
  <si>
    <t>55331554.1</t>
  </si>
  <si>
    <t>zárubeň jednokřídlá ocelová pro zdění tl stěny 260-300mm rozměru 1000/1970, 2100mm</t>
  </si>
  <si>
    <t>2120732951</t>
  </si>
  <si>
    <t>2  "D11, D12</t>
  </si>
  <si>
    <t>916231213</t>
  </si>
  <si>
    <t>Osazení chodníkového obrubníku betonového se zřízením lože, s vyplněním a zatřením spár cementovou maltou stojatého s boční opěrou z betonu prostého, do lože z betonu prostého</t>
  </si>
  <si>
    <t>593797015</t>
  </si>
  <si>
    <t>https://podminky.urs.cz/item/CS_URS_2024_01/916231213</t>
  </si>
  <si>
    <t>48  "DLAŽBA PŘED VSTUPEM</t>
  </si>
  <si>
    <t>31</t>
  </si>
  <si>
    <t>59217016</t>
  </si>
  <si>
    <t>obrubník betonový chodníkový 1000x80x250mm</t>
  </si>
  <si>
    <t>1115213130</t>
  </si>
  <si>
    <t>48*1,02 'Přepočtené koeficientem množství</t>
  </si>
  <si>
    <t>32</t>
  </si>
  <si>
    <t>916991121</t>
  </si>
  <si>
    <t>Lože pod obrubníky, krajníky nebo obruby z dlažebních kostek z betonu prostého</t>
  </si>
  <si>
    <t>2039316599</t>
  </si>
  <si>
    <t>https://podminky.urs.cz/item/CS_URS_2024_01/916991121</t>
  </si>
  <si>
    <t>0,3*0,3*48  "LOŽE</t>
  </si>
  <si>
    <t>33</t>
  </si>
  <si>
    <t>235090645</t>
  </si>
  <si>
    <t>(3,4+4,5+1,5+2,2+2,4)*2+(3,65+1,4)*2+0,8*4  "1NP, PODLAHOVÁ DESKA - VÝKOPY</t>
  </si>
  <si>
    <t>34</t>
  </si>
  <si>
    <t>949111112</t>
  </si>
  <si>
    <t>Lešení lehké kozové trubkové o výšce lešeňové podlahy přes 1,2 do 1,9 m montáž</t>
  </si>
  <si>
    <t>sada</t>
  </si>
  <si>
    <t>-561236951</t>
  </si>
  <si>
    <t>https://podminky.urs.cz/item/CS_URS_2024_01/949111112</t>
  </si>
  <si>
    <t>2  "lešení v místnostech</t>
  </si>
  <si>
    <t>35</t>
  </si>
  <si>
    <t>949111212</t>
  </si>
  <si>
    <t>Lešení lehké kozové trubkové o výšce lešeňové podlahy přes 1,2 do 1,9 m příplatek k ceně za každý den použití</t>
  </si>
  <si>
    <t>-526413473</t>
  </si>
  <si>
    <t>https://podminky.urs.cz/item/CS_URS_2024_01/949111212</t>
  </si>
  <si>
    <t>2*120 'Přepočtené koeficientem množství</t>
  </si>
  <si>
    <t>36</t>
  </si>
  <si>
    <t>949111812</t>
  </si>
  <si>
    <t>Lešení lehké kozové trubkové o výšce lešeňové podlahy přes 1,2 do 1,9 m demontáž</t>
  </si>
  <si>
    <t>-1631674275</t>
  </si>
  <si>
    <t>https://podminky.urs.cz/item/CS_URS_2024_01/949111812</t>
  </si>
  <si>
    <t>37</t>
  </si>
  <si>
    <t>952901114</t>
  </si>
  <si>
    <t>Vyčištění budov nebo objektů před předáním do užívání budov bytové nebo občanské výstavby, světlé výšky podlaží přes 4 m</t>
  </si>
  <si>
    <t>1874727546</t>
  </si>
  <si>
    <t>https://podminky.urs.cz/item/CS_URS_2024_01/952901114</t>
  </si>
  <si>
    <t>238,7  "celková plocha budovy</t>
  </si>
  <si>
    <t>238,7*1,05 'Přepočtené koeficientem množství</t>
  </si>
  <si>
    <t>38</t>
  </si>
  <si>
    <t>953943212.1</t>
  </si>
  <si>
    <t>Osazování drobných kovových předmětů kotvených do stěny hasicí přístroj</t>
  </si>
  <si>
    <t>1913146481</t>
  </si>
  <si>
    <t>39</t>
  </si>
  <si>
    <t>44932114</t>
  </si>
  <si>
    <t>přístroj hasicí ruční práškový PG 6 LE</t>
  </si>
  <si>
    <t>815129505</t>
  </si>
  <si>
    <t>3  "PRÁŠKOVÝ (PG6), 21A, 113B</t>
  </si>
  <si>
    <t>40</t>
  </si>
  <si>
    <t>-1477059676</t>
  </si>
  <si>
    <t>(3,4+4,5+1,5+2,2+2,4)*0,8+3,65*1,4  "PLOCHA VÝKOPŮ</t>
  </si>
  <si>
    <t>P*0,1 "1NP, PODLAHOVÁ DESKA, -01- , TL. 100mm</t>
  </si>
  <si>
    <t>41</t>
  </si>
  <si>
    <t>-94237994</t>
  </si>
  <si>
    <t>(2,2*2+1,6*2+1,8+3,2*2+3,6+3,4)*2,85  "1NP, PŘÍČKY TL.100mm</t>
  </si>
  <si>
    <t>-(0,6*3+0,8*5)*2  "DVEŘE 1NP</t>
  </si>
  <si>
    <t>42</t>
  </si>
  <si>
    <t>-35400157</t>
  </si>
  <si>
    <t>(3,5+3+3,4+2,1+2,7+0,8)*2,85  "1NP, PŘÍČKY TL.150mm</t>
  </si>
  <si>
    <t>-(0,8*4+1,25)*2  "DVEŘE 1NP</t>
  </si>
  <si>
    <t>43</t>
  </si>
  <si>
    <t>965045113</t>
  </si>
  <si>
    <t>Bourání potěrů tl. do 70 mm cementových nebo pískocementových, plochy přes 4 m2</t>
  </si>
  <si>
    <t>334196744</t>
  </si>
  <si>
    <t>https://podminky.urs.cz/item/CS_URS_2024_01/965045113</t>
  </si>
  <si>
    <t>P+6*2,5  "1NP , PODLAHOVÝ POTĚR TL. 70mm, -03-, -04-</t>
  </si>
  <si>
    <t>44</t>
  </si>
  <si>
    <t>965046111</t>
  </si>
  <si>
    <t>Broušení stávajících betonových podlah úběr do 3 mm</t>
  </si>
  <si>
    <t>297983696</t>
  </si>
  <si>
    <t>https://podminky.urs.cz/item/CS_URS_2024_01/965046111</t>
  </si>
  <si>
    <t>238,7*0,5  "POUZE POŠKOZENÉ PLOCHY - PŘEDPOKLAD 50%</t>
  </si>
  <si>
    <t>45</t>
  </si>
  <si>
    <t>967031132</t>
  </si>
  <si>
    <t>Přisekání (špicování) plošné nebo rovných ostění zdiva z cihel pálených rovných ostění, bez odstupu, po hrubém vybourání otvorů, na maltu vápennou nebo vápenocementovou</t>
  </si>
  <si>
    <t>1820751396</t>
  </si>
  <si>
    <t>https://podminky.urs.cz/item/CS_URS_2024_01/967031132</t>
  </si>
  <si>
    <t>(2,2*0,3+2,2*0,24+2,1*0,35)*2  "PROSTUPY PRO DVEŘE</t>
  </si>
  <si>
    <t>46</t>
  </si>
  <si>
    <t>-476643101</t>
  </si>
  <si>
    <t>(0,6*3+0,8*11)*2+1,25*2*2 "DVEŘE</t>
  </si>
  <si>
    <t>47</t>
  </si>
  <si>
    <t>2143701232</t>
  </si>
  <si>
    <t>3,6*1,5*2,5  "PROSKLENÁ STĚNA</t>
  </si>
  <si>
    <t>3,5*2,5  "STĚNA</t>
  </si>
  <si>
    <t>48</t>
  </si>
  <si>
    <t>971038691</t>
  </si>
  <si>
    <t>Vybourání otvorů ve zdivu základovém nebo nadzákladovém z cihel, tvárnic, příčkovek dutých tvárnic nebo příčkovek, velikosti plochy do 4 m2, tl. přes 150 mm</t>
  </si>
  <si>
    <t>488217790</t>
  </si>
  <si>
    <t>https://podminky.urs.cz/item/CS_URS_2024_01/971038691</t>
  </si>
  <si>
    <t>1,1*2,2*0,3+1,1*2,2*0,35+1,2*2,2*0,24+1*2,1*0,35  "PROSTUPY PRO DVEŘE</t>
  </si>
  <si>
    <t>49</t>
  </si>
  <si>
    <t>978013161</t>
  </si>
  <si>
    <t>Otlučení vápenných nebo vápenocementových omítek vnitřních ploch stěn s vyškrabáním spar, s očištěním zdiva, v rozsahu přes 30 do 50 %</t>
  </si>
  <si>
    <t>-1361036532</t>
  </si>
  <si>
    <t>https://podminky.urs.cz/item/CS_URS_2024_01/978013161</t>
  </si>
  <si>
    <t>(3,9+2,5+1,8+6+1,2+2,5+1,8)*3,6  "1NP+2NP - pod obklady</t>
  </si>
  <si>
    <t>(3,7*4+2,9+2,8+3,2)*3,6  " odhad poškozených ploch</t>
  </si>
  <si>
    <t>50</t>
  </si>
  <si>
    <t>985121122</t>
  </si>
  <si>
    <t>Tryskání degradovaného betonu stěn, rubu kleneb a podlah vodou pod tlakem přes 300 do 1 250 barů</t>
  </si>
  <si>
    <t>-1028544277</t>
  </si>
  <si>
    <t>https://podminky.urs.cz/item/CS_URS_2024_01/985121122</t>
  </si>
  <si>
    <t>12+2  "VSTUPNÍ VENKOVNÍ SCHODIŠTĚ  S RAMPOU - OPRAVA</t>
  </si>
  <si>
    <t>51</t>
  </si>
  <si>
    <t>985311312</t>
  </si>
  <si>
    <t>Reprofilace betonu sanačními maltami na cementové bázi ručně rubu kleneb a podlah, tloušťky přes 10 do 20 mm</t>
  </si>
  <si>
    <t>-1795435207</t>
  </si>
  <si>
    <t>https://podminky.urs.cz/item/CS_URS_2024_01/985311312</t>
  </si>
  <si>
    <t>52</t>
  </si>
  <si>
    <t>985312133</t>
  </si>
  <si>
    <t>Stěrka k vyrovnání ploch reprofilovaného betonu rubu kleneb a podlah, tloušťky přes 3 do 4 mm</t>
  </si>
  <si>
    <t>-1342576664</t>
  </si>
  <si>
    <t>https://podminky.urs.cz/item/CS_URS_2024_01/985312133</t>
  </si>
  <si>
    <t>53</t>
  </si>
  <si>
    <t>997013211</t>
  </si>
  <si>
    <t>Vnitrostaveništní doprava suti a vybouraných hmot vodorovně do 50 m s naložením ručně pro budovy a haly výšky do 6 m</t>
  </si>
  <si>
    <t>300590309</t>
  </si>
  <si>
    <t>https://podminky.urs.cz/item/CS_URS_2024_01/997013211</t>
  </si>
  <si>
    <t>54</t>
  </si>
  <si>
    <t>-1801462700</t>
  </si>
  <si>
    <t>55</t>
  </si>
  <si>
    <t>1369457417</t>
  </si>
  <si>
    <t>140,326*9 'Přepočtené koeficientem množství</t>
  </si>
  <si>
    <t>56</t>
  </si>
  <si>
    <t>-708461447</t>
  </si>
  <si>
    <t>40,545+9,84+2,818   "beton</t>
  </si>
  <si>
    <t>57</t>
  </si>
  <si>
    <t>547085378</t>
  </si>
  <si>
    <t>3,914  "ŽB</t>
  </si>
  <si>
    <t>58</t>
  </si>
  <si>
    <t>1938742044</t>
  </si>
  <si>
    <t>4,27+4,939+0,212+4,413+3,125  "CIHLY</t>
  </si>
  <si>
    <t>59</t>
  </si>
  <si>
    <t>1998278013</t>
  </si>
  <si>
    <t>14,207+4,118   "SMĚS</t>
  </si>
  <si>
    <t>60</t>
  </si>
  <si>
    <t>997013873</t>
  </si>
  <si>
    <t>-408508434</t>
  </si>
  <si>
    <t>https://podminky.urs.cz/item/CS_URS_2024_01/997013873</t>
  </si>
  <si>
    <t>46,11</t>
  </si>
  <si>
    <t>61</t>
  </si>
  <si>
    <t>997013875</t>
  </si>
  <si>
    <t>Poplatek za uložení stavebního odpadu na recyklační skládce (skládkovné) asfaltového bez obsahu dehtu zatříděného do Katalogu odpadů pod kódem 17 03 02</t>
  </si>
  <si>
    <t>-1850507238</t>
  </si>
  <si>
    <t>https://podminky.urs.cz/item/CS_URS_2024_01/997013875</t>
  </si>
  <si>
    <t>0,065 "ASFALT</t>
  </si>
  <si>
    <t>998</t>
  </si>
  <si>
    <t>Přesun hmot</t>
  </si>
  <si>
    <t>62</t>
  </si>
  <si>
    <t>998011001</t>
  </si>
  <si>
    <t>Přesun hmot pro budovy občanské výstavby, bydlení, výrobu a služby s nosnou svislou konstrukcí zděnou z cihel, tvárnic nebo kamene vodorovná dopravní vzdálenost do 100 m základní pro budovy výšky do 6 m</t>
  </si>
  <si>
    <t>-971690040</t>
  </si>
  <si>
    <t>https://podminky.urs.cz/item/CS_URS_2024_01/998011001</t>
  </si>
  <si>
    <t>63</t>
  </si>
  <si>
    <t>711111011</t>
  </si>
  <si>
    <t>Provedení izolace proti zemní vlhkosti natěradly a tmely za studena na ploše vodorovné V nátěrem suspensí asfaltovou</t>
  </si>
  <si>
    <t>-1706976645</t>
  </si>
  <si>
    <t>https://podminky.urs.cz/item/CS_URS_2024_01/711111011</t>
  </si>
  <si>
    <t>P   "PLOCHA VÝKOPU</t>
  </si>
  <si>
    <t>64</t>
  </si>
  <si>
    <t>11163153</t>
  </si>
  <si>
    <t>emulze asfaltová penetrační</t>
  </si>
  <si>
    <t>litr</t>
  </si>
  <si>
    <t>-798368317</t>
  </si>
  <si>
    <t>16,31*0,3 'Přepočtené koeficientem množství</t>
  </si>
  <si>
    <t>65</t>
  </si>
  <si>
    <t>1989149895</t>
  </si>
  <si>
    <t>P   " VÝKOPY ZÁKL. DESKY, -01-</t>
  </si>
  <si>
    <t>66</t>
  </si>
  <si>
    <t>711141559</t>
  </si>
  <si>
    <t>Provedení izolace proti zemní vlhkosti pásy přitavením NAIP na ploše vodorovné V</t>
  </si>
  <si>
    <t>861973041</t>
  </si>
  <si>
    <t>https://podminky.urs.cz/item/CS_URS_2024_01/711141559</t>
  </si>
  <si>
    <t>P  "PLOCHA VÝKOPU</t>
  </si>
  <si>
    <t>67</t>
  </si>
  <si>
    <t>62853003</t>
  </si>
  <si>
    <t>pás asfaltový natavitelný modifikovaný SBS s vložkou ze skleněné tkaniny a spalitelnou PE fólií nebo jemnozrnným minerálním posypem na horním povrchu tl 3,5mm</t>
  </si>
  <si>
    <t>971345120</t>
  </si>
  <si>
    <t>16,31*1,15 'Přepočtené koeficientem množství</t>
  </si>
  <si>
    <t>68</t>
  </si>
  <si>
    <t>62856010</t>
  </si>
  <si>
    <t>pás asfaltový natavitelný modifikovaný SBS s vložkou z hliníkové fólie s textilií a spalitelnou PE fólií nebo jemnozrnným minerálním posypem na horním povrchu tl 3,5mm</t>
  </si>
  <si>
    <t>1977229646</t>
  </si>
  <si>
    <t>P  "VÝKOP</t>
  </si>
  <si>
    <t>69</t>
  </si>
  <si>
    <t>998711101</t>
  </si>
  <si>
    <t>Přesun hmot pro izolace proti vodě, vlhkosti a plynům stanovený z hmotnosti přesunovaného materiálu vodorovná dopravní vzdálenost do 50 m základní v objektech výšky do 6 m</t>
  </si>
  <si>
    <t>1237909921</t>
  </si>
  <si>
    <t>https://podminky.urs.cz/item/CS_URS_2024_01/998711101</t>
  </si>
  <si>
    <t>725</t>
  </si>
  <si>
    <t>Zdravotechnika - zařizovací předměty</t>
  </si>
  <si>
    <t>70</t>
  </si>
  <si>
    <t>72529172R</t>
  </si>
  <si>
    <t>VYBAVENÍ ZÁCHODOVÉ KABINY PRO INVALIDY DLE Vyhl Č.398/2009Sb</t>
  </si>
  <si>
    <t>soubor</t>
  </si>
  <si>
    <t>1252801602</t>
  </si>
  <si>
    <t>Poznámka k položce:_x000D_
• nástěnné madlo_x000D_
• sklopná madlo_x000D_
• sklopné zrcadlo 600x800mm</t>
  </si>
  <si>
    <t>1  "X01</t>
  </si>
  <si>
    <t>741</t>
  </si>
  <si>
    <t>Elektroinstalace - silnoproud</t>
  </si>
  <si>
    <t>71</t>
  </si>
  <si>
    <t>741121861</t>
  </si>
  <si>
    <t>Demontáž kabelů měděných uložených pod omítku plných kulatých počtu a průřezu žil 2x1,5 až 2,5 mm2, 3x1,5 mm2, 4x1,5 mm2</t>
  </si>
  <si>
    <t>-79991368</t>
  </si>
  <si>
    <t>https://podminky.urs.cz/item/CS_URS_2024_01/741121861</t>
  </si>
  <si>
    <t>72</t>
  </si>
  <si>
    <t>741311815.1</t>
  </si>
  <si>
    <t>Demontáž spínačů a zásuvek nástěnných normálních do 10 A šroubových bez zachování funkčnosti</t>
  </si>
  <si>
    <t>-1931453765</t>
  </si>
  <si>
    <t>73</t>
  </si>
  <si>
    <t>741371843.1</t>
  </si>
  <si>
    <t>Demontáž svítidla interiérového se standardní paticí bez zachování funkčnosti</t>
  </si>
  <si>
    <t>-2103371167</t>
  </si>
  <si>
    <t>762</t>
  </si>
  <si>
    <t>Konstrukce tesařské</t>
  </si>
  <si>
    <t>74</t>
  </si>
  <si>
    <t>762123110</t>
  </si>
  <si>
    <t>Montáž konstrukce stěn a příček vázaných z fošen, hranolů, hranolků průřezové plochy do 100 cm2</t>
  </si>
  <si>
    <t>750947131</t>
  </si>
  <si>
    <t>https://podminky.urs.cz/item/CS_URS_2024_01/762123110</t>
  </si>
  <si>
    <t xml:space="preserve">(7+7)*2,85+7*6    "dočasné prachotěsné zakrytí prostupu do budovy </t>
  </si>
  <si>
    <t>75</t>
  </si>
  <si>
    <t>60512125</t>
  </si>
  <si>
    <t>hranol stavební řezivo průřezu do 120cm2 do dl 6m</t>
  </si>
  <si>
    <t>-272102828</t>
  </si>
  <si>
    <t>81,9*0,1*0,1</t>
  </si>
  <si>
    <t>76</t>
  </si>
  <si>
    <t>762132138.1</t>
  </si>
  <si>
    <t>Montáž bednění stěn z OSB desek na pero a drážku, na polodrážku</t>
  </si>
  <si>
    <t>-918123061</t>
  </si>
  <si>
    <t xml:space="preserve">(5+5)*2,85  "dočasné prachotěsné zakrytí prostupu do budovy </t>
  </si>
  <si>
    <t>77</t>
  </si>
  <si>
    <t>60726285</t>
  </si>
  <si>
    <t>deska dřevoštěpková OSB 3 P+D broušená tl 22mm</t>
  </si>
  <si>
    <t>1306056268</t>
  </si>
  <si>
    <t>28,5*1,1 'Přepočtené koeficientem množství</t>
  </si>
  <si>
    <t>78</t>
  </si>
  <si>
    <t>762511296.1</t>
  </si>
  <si>
    <t>Podlahové konstrukce podkladové z dřevoštěpkových desek OSB dvouvrstvých šroubovaných na pero a drážku 2x22 mm</t>
  </si>
  <si>
    <t>137931480</t>
  </si>
  <si>
    <t>5+3+3,5+6,8*0,5   "PODIA V m.č. 050</t>
  </si>
  <si>
    <t>79</t>
  </si>
  <si>
    <t>762512261</t>
  </si>
  <si>
    <t>Podlahové konstrukce podkladové montáž roštu podkladového</t>
  </si>
  <si>
    <t>-784743463</t>
  </si>
  <si>
    <t>https://podminky.urs.cz/item/CS_URS_2024_01/762512261</t>
  </si>
  <si>
    <t>26,8+25,5  "rastr 60x60cm</t>
  </si>
  <si>
    <t>80</t>
  </si>
  <si>
    <t>61223262.1</t>
  </si>
  <si>
    <t>hranol konstrukční KVH lepený průřezu 60x110-280mm nepohledový</t>
  </si>
  <si>
    <t>-857589358</t>
  </si>
  <si>
    <t>52,3*0,06*0,11</t>
  </si>
  <si>
    <t>0,345*1,05 'Přepočtené koeficientem množství</t>
  </si>
  <si>
    <t>81</t>
  </si>
  <si>
    <t>762595001</t>
  </si>
  <si>
    <t>Spojovací prostředky podlah a podkladových konstrukcí hřebíky, vruty</t>
  </si>
  <si>
    <t>-1370747672</t>
  </si>
  <si>
    <t>https://podminky.urs.cz/item/CS_URS_2024_01/762595001</t>
  </si>
  <si>
    <t>14,9</t>
  </si>
  <si>
    <t>82</t>
  </si>
  <si>
    <t>998762101</t>
  </si>
  <si>
    <t>Přesun hmot pro konstrukce tesařské stanovený z hmotnosti přesunovaného materiálu vodorovná dopravní vzdálenost do 50 m základní v objektech výšky do 6 m</t>
  </si>
  <si>
    <t>-1674077823</t>
  </si>
  <si>
    <t>https://podminky.urs.cz/item/CS_URS_2024_01/998762101</t>
  </si>
  <si>
    <t>763</t>
  </si>
  <si>
    <t>Konstrukce suché výstavby</t>
  </si>
  <si>
    <t>83</t>
  </si>
  <si>
    <t>763131411R</t>
  </si>
  <si>
    <t xml:space="preserve">Podhled ze sádrokartonových desek dvouvrstvá zavěšená spodní konstrukce z ocelových profilů CD, UD jednoduše opláštěná deskou akustickou </t>
  </si>
  <si>
    <t>1067839307</t>
  </si>
  <si>
    <t xml:space="preserve">Poznámka k položce:_x000D_
SDK podhled se zvýšenou pohltivostí na nízkých kmitočtech; tloušťka SDK desky je 12,5mm; SDK podhled je doplněn přídavnou absorpční vložkou tl. 40 mm zabalenou v mikroperforované folii;  </t>
  </si>
  <si>
    <t>1,5*2+12+7,6+1,9+2,8+3,4+7,4+1,3+1,5+3+1,3+2,8+1,7+1,5   "podhled</t>
  </si>
  <si>
    <t>84</t>
  </si>
  <si>
    <t>763131831</t>
  </si>
  <si>
    <t>Demontáž podhledu nebo samostatného požárního předělu ze sádrokartonových desek s nosnou konstrukcí jednovrstvou z ocelových profilů, opláštění jednoduché</t>
  </si>
  <si>
    <t>919793176</t>
  </si>
  <si>
    <t>https://podminky.urs.cz/item/CS_URS_2024_01/763131831</t>
  </si>
  <si>
    <t>238,7  "PODHLED VŠECH PROSTOR</t>
  </si>
  <si>
    <t>85</t>
  </si>
  <si>
    <t>763411111</t>
  </si>
  <si>
    <t>Sanitární příčky vhodné do mokrého prostředí dělící z dřevotřískových desek s HPL-laminátem tl. 19,6 mm</t>
  </si>
  <si>
    <t>-18571562</t>
  </si>
  <si>
    <t>https://podminky.urs.cz/item/CS_URS_2024_01/763411111</t>
  </si>
  <si>
    <t xml:space="preserve">Poznámka k položce:_x000D_
WC LEHKÁ PŘÍČKA:_x000D_
• umístěna na WC muži _x000D_
• materiál: HPL tl. 12mm (vysokotlaký laminát)_x000D_
• barva: bílá RAL 9010_x000D_
• závěsná konstrukce, jäkly, doplněno o_x000D_
nožky - vše nerez_x000D_
• na příčných stěnách, profily "L" - nerez_x000D_
• výška od země 150mm,celková výška_x000D_
zástěny 2200mm_x000D_
• zámek se speciální úpravou pro wc, kování_x000D_
nerezové s wc_x000D_
• signalizací možnost nouzového otevření_x000D_
zvenku kabinky_x000D_
• nerezové závěsy_x000D_
</t>
  </si>
  <si>
    <t>3,4*2,2   "X05,  WC MUŽI</t>
  </si>
  <si>
    <t>0,8*2,2  "X06,  WC MUŽI</t>
  </si>
  <si>
    <t>86</t>
  </si>
  <si>
    <t>763431031</t>
  </si>
  <si>
    <t>Montáž podhledu minerálního včetně zavěšeného roštu skrytého s panely vyjímatelnými jakékoliv velikosti panelů</t>
  </si>
  <si>
    <t>-1831717037</t>
  </si>
  <si>
    <t>https://podminky.urs.cz/item/CS_URS_2024_01/763431031</t>
  </si>
  <si>
    <t>87</t>
  </si>
  <si>
    <t>59036035</t>
  </si>
  <si>
    <t>panel akustický povrch velice porézní skelná tkanina hrana zatřená skrytá αw=0,90 skrytý rastr bílý tl 20mm</t>
  </si>
  <si>
    <t>1948937142</t>
  </si>
  <si>
    <t>19,9+4+7,5+5,6++15,9+9,6  "PODHLEDY</t>
  </si>
  <si>
    <t>62,5*1,05 'Přepočtené koeficientem množství</t>
  </si>
  <si>
    <t>88</t>
  </si>
  <si>
    <t>763431201</t>
  </si>
  <si>
    <t>Montáž podhledu minerálního napojení na stěnu lištou obvodovou</t>
  </si>
  <si>
    <t>-1911856123</t>
  </si>
  <si>
    <t>https://podminky.urs.cz/item/CS_URS_2024_01/763431201</t>
  </si>
  <si>
    <t>6,04*12+(5,5+2,5+2,6*3+2,55)*2  "OBVOD</t>
  </si>
  <si>
    <t>89</t>
  </si>
  <si>
    <t>998763301</t>
  </si>
  <si>
    <t>Přesun hmot pro konstrukce montované z desek sádrokartonových, sádrovláknitých, cementovláknitých nebo cementových stanovený z hmotnosti přesunovaného materiálu vodorovná dopravní vzdálenost do 50 m základní v objektech výšky do 6 m</t>
  </si>
  <si>
    <t>34184603</t>
  </si>
  <si>
    <t>https://podminky.urs.cz/item/CS_URS_2024_01/998763301</t>
  </si>
  <si>
    <t>766</t>
  </si>
  <si>
    <t>Konstrukce truhlářské</t>
  </si>
  <si>
    <t>90</t>
  </si>
  <si>
    <t>766660001</t>
  </si>
  <si>
    <t>Montáž dveřních křídel dřevěných nebo plastových otevíravých do ocelové zárubně povrchově upravených jednokřídlových, šířky do 800 mm</t>
  </si>
  <si>
    <t>1787398816</t>
  </si>
  <si>
    <t>https://podminky.urs.cz/item/CS_URS_2024_01/766660001</t>
  </si>
  <si>
    <t>Poznámka k položce:_x000D_
HPL BEZFALCOVÉ - PLNÉ, HLADKÉ, OTOČNÉ</t>
  </si>
  <si>
    <t>91</t>
  </si>
  <si>
    <t>61162085</t>
  </si>
  <si>
    <t>dveře jednokřídlé dřevotřískové povrch laminátový plné 700x1970-2100mm</t>
  </si>
  <si>
    <t>983757112</t>
  </si>
  <si>
    <t>Poznámka k položce:_x000D_
KOVÁNÍ, NEREZ, ROZETOVÉ , CYLINDRICKÝ ZÁMEK. KLIKA/KLIKA</t>
  </si>
  <si>
    <t>1  "D07 - SAMOZAVÍRAČ</t>
  </si>
  <si>
    <t>2  "D09 - WC ZÁMEK</t>
  </si>
  <si>
    <t>92</t>
  </si>
  <si>
    <t>61162086</t>
  </si>
  <si>
    <t>dveře jednokřídlé dřevotřískové povrch laminátový plné 800x1970-2100mm</t>
  </si>
  <si>
    <t>-865541654</t>
  </si>
  <si>
    <t>Poznámka k položce:_x000D_
VYSOKOTLAKÝ LAMINÁT - HPL_x000D_
_x000D_
KOVÁNÍ, NEREZ, ROZETOVÉ , CYLINDRICKÝ ZÁMEK. KLIKA/KLIKA</t>
  </si>
  <si>
    <t>1+1   "D02, D03 -AKUSTICKÝ POŽADAVEK 37 dB</t>
  </si>
  <si>
    <t>2   "D04</t>
  </si>
  <si>
    <t>2+1  "D05 D10 -, SAMOZAVÍRAČ</t>
  </si>
  <si>
    <t>93</t>
  </si>
  <si>
    <t>61162087</t>
  </si>
  <si>
    <t>dveře jednokřídlé dřevotřískové povrch laminátový plné 900x1970-2100mm</t>
  </si>
  <si>
    <t>-1181003707</t>
  </si>
  <si>
    <t>Poznámka k položce:_x000D_
VYSOKOTLAKÝ LAMINÁT - HPL_x000D_
_x000D_
KOVÁNÍ, NEREZ, ROZETOVÉ . KLIKA/KLIKA</t>
  </si>
  <si>
    <t>1  "D06 - WC ZÁMEK</t>
  </si>
  <si>
    <t>94</t>
  </si>
  <si>
    <t>61162088</t>
  </si>
  <si>
    <t>dveře jednokřídlé dřevotřískové povrch laminátový plné 1000x1970-2100mm</t>
  </si>
  <si>
    <t>-478466815</t>
  </si>
  <si>
    <t>Poznámka k položce:_x000D_
KOVÁNÍ, NEREZ, ROZETOVÉ , CYLINDRICKÝ ZÁMEK. KLIKA/KLIKA_x000D_
_x000D_
AKUSTICKÝ POŽADAVEK  37dB</t>
  </si>
  <si>
    <t>767</t>
  </si>
  <si>
    <t>Konstrukce zámečnické</t>
  </si>
  <si>
    <t>95</t>
  </si>
  <si>
    <t>767154110</t>
  </si>
  <si>
    <t>Montáž přestavitelných a mobilních příček mobilních zavěsných modul plný, výšky do 3 m, tlouštky 100 mm</t>
  </si>
  <si>
    <t>1976137017</t>
  </si>
  <si>
    <t>https://podminky.urs.cz/item/CS_URS_2024_01/767154110</t>
  </si>
  <si>
    <t>6,04*2,7  " m.č. 50</t>
  </si>
  <si>
    <t>96</t>
  </si>
  <si>
    <t>59054809.1</t>
  </si>
  <si>
    <t>příčka interiérová plná závěsná mobilní, 54dB, šířka modulu 0,6 - 1,25m, výška do 3m, tl 100mm</t>
  </si>
  <si>
    <t>615267422</t>
  </si>
  <si>
    <t xml:space="preserve">Poznámka k položce:_x000D_
Mezi místnostmi 003 a 004 lehká mobilní interiérová stěna o délce 5350mm a výšce 3000mm. Akusticky kotvící panel nad_ úrovní podhledu bude o výšce 300mm. Jedná se o plné panely z MDF desek s povrchovou úpravou HPL. Kolejnice a rámy budou hliníkové. Panely budou plné. Akustický požadavek stěny je 54dB.  </t>
  </si>
  <si>
    <t>97</t>
  </si>
  <si>
    <t>767154210</t>
  </si>
  <si>
    <t>Montáž přestavitelných a mobilních příček mobilních zavěsných závěsný systém pro mobilní příčky závěsné výška systému do 0,5 m</t>
  </si>
  <si>
    <t>-1864325535</t>
  </si>
  <si>
    <t>https://podminky.urs.cz/item/CS_URS_2024_01/767154210</t>
  </si>
  <si>
    <t>6,04</t>
  </si>
  <si>
    <t>98</t>
  </si>
  <si>
    <t>59054814</t>
  </si>
  <si>
    <t>závěs kolejnice pro mobilní příčku výška svěšení do 0,5m</t>
  </si>
  <si>
    <t>-1499142183</t>
  </si>
  <si>
    <t>6,04*0,15</t>
  </si>
  <si>
    <t>99</t>
  </si>
  <si>
    <t>767531125</t>
  </si>
  <si>
    <t>Montáž vstupních čisticích zón z rohoží osazení rámu mosazného nebo hliníkového náběhového širokého - 65 mm</t>
  </si>
  <si>
    <t>-775364341</t>
  </si>
  <si>
    <t>(1,87+2,2)*2</t>
  </si>
  <si>
    <t>100</t>
  </si>
  <si>
    <t>69752150</t>
  </si>
  <si>
    <t>rámy náběhové-náběh široký-65mm-Al</t>
  </si>
  <si>
    <t>-1286989234</t>
  </si>
  <si>
    <t>101</t>
  </si>
  <si>
    <t>767531215</t>
  </si>
  <si>
    <t>Montáž vstupních čisticích zón z rohoží kovových nebo plastových plochy přes 2 m2</t>
  </si>
  <si>
    <t>-1091616337</t>
  </si>
  <si>
    <t>https://podminky.urs.cz/item/CS_URS_2024_01/767531215</t>
  </si>
  <si>
    <t xml:space="preserve">1,87*2,2    "X07  </t>
  </si>
  <si>
    <t>102</t>
  </si>
  <si>
    <t>69752030</t>
  </si>
  <si>
    <t>rohož vstupní provedení hliník nebo mosaz/gumové vlnovky/</t>
  </si>
  <si>
    <t>-1109402482</t>
  </si>
  <si>
    <t>Poznámka k položce:_x000D_
Čistící zóna_x000D_
dodatečně umístěná rohož na zachycení jemných nečistot_x000D_
půdorysná velikost 1,7m x 2,0m</t>
  </si>
  <si>
    <t>4,114*1,1 'Přepočtené koeficientem množství</t>
  </si>
  <si>
    <t>103</t>
  </si>
  <si>
    <t>767640311.1</t>
  </si>
  <si>
    <t>Montáž dveří ocelových nebo hliníkových vnitřních jednokřídlových s nadsvětlíkem</t>
  </si>
  <si>
    <t>1941747048</t>
  </si>
  <si>
    <t>1  "PS.31,  1ks</t>
  </si>
  <si>
    <t>104</t>
  </si>
  <si>
    <t>55341348R</t>
  </si>
  <si>
    <t>dveře jednokřídlé Al prosklené 900x2100mm s nadsvětlíkem a bočním pevným dílem</t>
  </si>
  <si>
    <t>1729186021</t>
  </si>
  <si>
    <t>Poznámka k položce:_x000D_
AL PROFILY RAL_x000D_
ZASKLENÍ - BEZPEČNOSTNÍ 2x ESG 2mm_x000D_
KOVÁNÍ - NEREZ ROZETOVÉ, KLIKA/KLIKA, CYLINDRICKÝ ZÁMEK_x000D_
_x000D_
KOTEVNÍ A AKUSTICKÝ PANEL NAD PROSKLENOU STĚNOU:_x000D_
SDK OBOUSTRANNĚ DESKY WHITE tl.15mm + MINERÁLNÍ VLNA 40mm_x000D_
_x000D_
BEZPEČNOSTNÍ POLEPY podle 398/2009</t>
  </si>
  <si>
    <t>1,9*2,85   "PS.31,  1ks</t>
  </si>
  <si>
    <t>105</t>
  </si>
  <si>
    <t>767640322.1</t>
  </si>
  <si>
    <t>Montáž dveří ocelových nebo hliníkových vnitřních dvoukřídlových s nadsvětlíkem</t>
  </si>
  <si>
    <t>843926444</t>
  </si>
  <si>
    <t>1  "PS.32 -</t>
  </si>
  <si>
    <t>1   "PS.33</t>
  </si>
  <si>
    <t>106</t>
  </si>
  <si>
    <t>63445015R</t>
  </si>
  <si>
    <t>dveře dvoukřídlé celoprosklené s nadsvětlíkem</t>
  </si>
  <si>
    <t>-1504382646</t>
  </si>
  <si>
    <t>1,93*2,85    "PS.32,  1ks</t>
  </si>
  <si>
    <t>2,14*2,85   "PS.33,  1ks</t>
  </si>
  <si>
    <t>107</t>
  </si>
  <si>
    <t>767646510</t>
  </si>
  <si>
    <t>Montáž dveří ocelových nebo hliníkových protipožárních uzávěrů jednokřídlových</t>
  </si>
  <si>
    <t>-1008581536</t>
  </si>
  <si>
    <t>https://podminky.urs.cz/item/CS_URS_2024_01/767646510</t>
  </si>
  <si>
    <t>108</t>
  </si>
  <si>
    <t>55341170</t>
  </si>
  <si>
    <t>dveře jednokřídlé ocelové interierové protipožární EW 15, 30, 45 D1 rohová zárubeň 1000x1970mm</t>
  </si>
  <si>
    <t>1948812727</t>
  </si>
  <si>
    <t>Poznámka k položce:_x000D_
KOVÁNÍ, NEREZ, ROZETOVÉ , CYLINDRICKÝ ZÁMEK. KLIKA/KLIKA_x000D_
DVEŘNÍ ZARÁŽKA, SAMOZAVÍRAČ</t>
  </si>
  <si>
    <t>2  "D11, D12 - EW 30 - C DP3</t>
  </si>
  <si>
    <t>109</t>
  </si>
  <si>
    <t>767881112</t>
  </si>
  <si>
    <t>Montáž záchytného systému proti pádu bodů samostatných nebo v systému s poddajným kotvícím vedením do železobetonu chemickou kotvou</t>
  </si>
  <si>
    <t>329598466</t>
  </si>
  <si>
    <t>https://podminky.urs.cz/item/CS_URS_2024_01/767881112</t>
  </si>
  <si>
    <t>110</t>
  </si>
  <si>
    <t>70921327</t>
  </si>
  <si>
    <t>kotvicí bod pro betonové konstrukce pomocí rozpěrné kotvy nebo chemické kotvy dl 300mm</t>
  </si>
  <si>
    <t>-2099878469</t>
  </si>
  <si>
    <t>111</t>
  </si>
  <si>
    <t>767881161</t>
  </si>
  <si>
    <t>Montáž lana do nástavců v záchytném systému poddajného kotvícího vedení</t>
  </si>
  <si>
    <t>2042000616</t>
  </si>
  <si>
    <t>https://podminky.urs.cz/item/CS_URS_2024_01/767881161</t>
  </si>
  <si>
    <t>112</t>
  </si>
  <si>
    <t>31452200</t>
  </si>
  <si>
    <t>nerezové lano určené pro systémy s požadavkem na permanentní kotvicí vedení tl 6mm</t>
  </si>
  <si>
    <t>26782533</t>
  </si>
  <si>
    <t>771</t>
  </si>
  <si>
    <t>Podlahy z dlaždic</t>
  </si>
  <si>
    <t>113</t>
  </si>
  <si>
    <t>771571810</t>
  </si>
  <si>
    <t>Demontáž podlah z dlaždic keramických kladených do malty</t>
  </si>
  <si>
    <t>1401405367</t>
  </si>
  <si>
    <t>https://podminky.urs.cz/item/CS_URS_2024_01/771571810</t>
  </si>
  <si>
    <t>48,4  "-02-</t>
  </si>
  <si>
    <t>114</t>
  </si>
  <si>
    <t>771121011</t>
  </si>
  <si>
    <t>Příprava podkladu před provedením dlažby nátěr penetrační na podlahu</t>
  </si>
  <si>
    <t>28905367</t>
  </si>
  <si>
    <t>https://podminky.urs.cz/item/CS_URS_2024_01/771121011</t>
  </si>
  <si>
    <t>Poznámka k položce:_x000D_
KONTAKTNÍ HLOUBKOVÁ PENETRACE</t>
  </si>
  <si>
    <t>115</t>
  </si>
  <si>
    <t>771591112</t>
  </si>
  <si>
    <t>Izolace podlahy pod dlažbu nátěrem nebo stěrkou ve dvou vrstvách</t>
  </si>
  <si>
    <t>-357227584</t>
  </si>
  <si>
    <t>https://podminky.urs.cz/item/CS_URS_2024_01/771591112</t>
  </si>
  <si>
    <t>Poznámka k položce:_x000D_
VČETNĚ SYSTÉMOVÉHO PROVEDENÍ DETAILŮ POMOCÍ VÝZTUŽNÉ TKANINY</t>
  </si>
  <si>
    <t>116</t>
  </si>
  <si>
    <t>771151021</t>
  </si>
  <si>
    <t>Příprava podkladu před provedením dlažby samonivelační stěrka min.pevnosti 30 MPa, tloušťky do 3 mm</t>
  </si>
  <si>
    <t>-1710450341</t>
  </si>
  <si>
    <t>https://podminky.urs.cz/item/CS_URS_2024_01/771151021</t>
  </si>
  <si>
    <t>117</t>
  </si>
  <si>
    <t>771161021</t>
  </si>
  <si>
    <t>Příprava podkladu před provedením dlažby montáž profilu ukončujícího profilu pro plynulý přechod (dlažba-koberec apod.)</t>
  </si>
  <si>
    <t>1017509381</t>
  </si>
  <si>
    <t>https://podminky.urs.cz/item/CS_URS_2024_01/771161021</t>
  </si>
  <si>
    <t>0,7*2+0,8*2+0,9   "PŘECHODY</t>
  </si>
  <si>
    <t>118</t>
  </si>
  <si>
    <t>59054130</t>
  </si>
  <si>
    <t>profil přechodový nerezový samolepící 35mm</t>
  </si>
  <si>
    <t>308347186</t>
  </si>
  <si>
    <t>3,9*1,1 'Přepočtené koeficientem množství</t>
  </si>
  <si>
    <t>119</t>
  </si>
  <si>
    <t>771574434</t>
  </si>
  <si>
    <t>Montáž podlah z dlaždic keramických lepených cementovým flexibilním lepidlem reliéfních nebo z dekorů, tloušťky do 10 mm přes 4 do 6 ks/m2</t>
  </si>
  <si>
    <t>60253282</t>
  </si>
  <si>
    <t>https://podminky.urs.cz/item/CS_URS_2024_01/771574434</t>
  </si>
  <si>
    <t>3,5+2,9+6+1,5*2+1,4+1,8+1,5  "MISTNOSTI WC, ÚKLID,  P.12</t>
  </si>
  <si>
    <t>120</t>
  </si>
  <si>
    <t>59761101</t>
  </si>
  <si>
    <t>dlažba keramická slinutá mrazuvzdorná R9 povrch reliéfní/lapovaný tl do 10mm přes 4 do 6ks/m2</t>
  </si>
  <si>
    <t>-1880585350</t>
  </si>
  <si>
    <t>20,1*1,15 'Přepočtené koeficientem množství</t>
  </si>
  <si>
    <t>121</t>
  </si>
  <si>
    <t>998771101</t>
  </si>
  <si>
    <t>Přesun hmot pro podlahy z dlaždic stanovený z hmotnosti přesunovaného materiálu vodorovná dopravní vzdálenost do 50 m základní v objektech výšky do 6 m</t>
  </si>
  <si>
    <t>30297982</t>
  </si>
  <si>
    <t>https://podminky.urs.cz/item/CS_URS_2024_01/998771101</t>
  </si>
  <si>
    <t>776</t>
  </si>
  <si>
    <t>Podlahy povlakové</t>
  </si>
  <si>
    <t>122</t>
  </si>
  <si>
    <t>776121321</t>
  </si>
  <si>
    <t>Příprava podkladu povlakových podlah a stěn penetrace neředěná podlah</t>
  </si>
  <si>
    <t>946727820</t>
  </si>
  <si>
    <t>https://podminky.urs.cz/item/CS_URS_2024_01/776121321</t>
  </si>
  <si>
    <t>P11+P13</t>
  </si>
  <si>
    <t>123</t>
  </si>
  <si>
    <t>776141124</t>
  </si>
  <si>
    <t>Příprava podkladu povlakových podlah a stěn vyrovnání samonivelační stěrkou podlah min.pevnosti 30 MPa, tloušťky přes 8 do 10 mm</t>
  </si>
  <si>
    <t>113110029</t>
  </si>
  <si>
    <t>https://podminky.urs.cz/item/CS_URS_2024_01/776141124</t>
  </si>
  <si>
    <t>124</t>
  </si>
  <si>
    <t>776201812</t>
  </si>
  <si>
    <t>Demontáž povlakových podlahovin lepených ručně s podložkou</t>
  </si>
  <si>
    <t>-351001908</t>
  </si>
  <si>
    <t>https://podminky.urs.cz/item/CS_URS_2024_01/776201812</t>
  </si>
  <si>
    <t>21  "KOBERCE</t>
  </si>
  <si>
    <t>169,3 "PVC</t>
  </si>
  <si>
    <t>125</t>
  </si>
  <si>
    <t>776221111</t>
  </si>
  <si>
    <t>Montáž podlahovin z PVC lepením standardním lepidlem z pásů</t>
  </si>
  <si>
    <t>-1396405234</t>
  </si>
  <si>
    <t>https://podminky.urs.cz/item/CS_URS_2024_01/776221111</t>
  </si>
  <si>
    <t>70,2+24,1  "m.č. 050, 053</t>
  </si>
  <si>
    <t xml:space="preserve">14,6+9,6+26,6+2+12,5+12,6+3+27,7+9,1   </t>
  </si>
  <si>
    <t>126</t>
  </si>
  <si>
    <t>28411141.1</t>
  </si>
  <si>
    <t>PVC  homogenní protiskluzná se vsypem a výztuž. vrstvou tl 2,00mm nášlapná vrstva 2,00mm, hořlavost Bfl-s1, třída zátěže 34/43, útlum 5dB, bodová zátěž &lt;= 0,10mm, protiskluznost R10</t>
  </si>
  <si>
    <t>-1184502182</t>
  </si>
  <si>
    <t>117,7*1,1 'Přepočtené koeficientem množství</t>
  </si>
  <si>
    <t>127</t>
  </si>
  <si>
    <t>28411130</t>
  </si>
  <si>
    <t>PVC vinyl sportovní tl 9mm, hořlavost Cfl-s1, absobce dopadu P2, vertikální deformace &lt;=3, tření 80-110, odraz míče &gt;=90, otěr &lt;=350, náraz &gt;=8, bodová deformace &lt;=0,5</t>
  </si>
  <si>
    <t>1268987524</t>
  </si>
  <si>
    <t>P13  "050, 053</t>
  </si>
  <si>
    <t>94,3*1,02 'Přepočtené koeficientem množství</t>
  </si>
  <si>
    <t>128</t>
  </si>
  <si>
    <t>776221121</t>
  </si>
  <si>
    <t>Montáž podlahovin z PVC lepením lepidlem pro elektrostaticky vodivé podlahoviny z pásů</t>
  </si>
  <si>
    <t>1149741874</t>
  </si>
  <si>
    <t>https://podminky.urs.cz/item/CS_URS_2024_01/776221121</t>
  </si>
  <si>
    <t>6  "m.č, 022 1NP</t>
  </si>
  <si>
    <t>129</t>
  </si>
  <si>
    <t>28411127</t>
  </si>
  <si>
    <t>PVC vinyl elektrostatický tl 2mm, hm 2980g/m2, hořlavost Bfl-s1, smykové tření µ 0,6, třída zátěže 34/43, odpor krytiny &lt;=10^6 napětí těla &lt;35V, pro průmysl a čisté prostory</t>
  </si>
  <si>
    <t>-286295632</t>
  </si>
  <si>
    <t>6*1,1 'Přepočtené koeficientem množství</t>
  </si>
  <si>
    <t>130</t>
  </si>
  <si>
    <t>776421111</t>
  </si>
  <si>
    <t>Montáž lišt obvodových lepených</t>
  </si>
  <si>
    <t>-1206619871</t>
  </si>
  <si>
    <t>https://podminky.urs.cz/item/CS_URS_2024_01/776421111</t>
  </si>
  <si>
    <t>(11,7+(2,6+6,8)*2+3,8+6,1*2)*2  "m.č. 50 - 54</t>
  </si>
  <si>
    <t>(3,3*4*2+3,7*5+3,3*7+2+2,5+1,3*3)-(0,8*6+0,9+1)</t>
  </si>
  <si>
    <t>131</t>
  </si>
  <si>
    <t>28411008R</t>
  </si>
  <si>
    <t>lLišta soklová MDF  17 X 58mm</t>
  </si>
  <si>
    <t>-1007513051</t>
  </si>
  <si>
    <t>162,7*1,02 'Přepočtené koeficientem množství</t>
  </si>
  <si>
    <t>132</t>
  </si>
  <si>
    <t>998776101</t>
  </si>
  <si>
    <t>Přesun hmot pro podlahy povlakové stanovený z hmotnosti přesunovaného materiálu vodorovná dopravní vzdálenost do 50 m základní v objektech výšky do 6 m</t>
  </si>
  <si>
    <t>92409084</t>
  </si>
  <si>
    <t>https://podminky.urs.cz/item/CS_URS_2024_01/998776101</t>
  </si>
  <si>
    <t>781</t>
  </si>
  <si>
    <t>Dokončovací práce - obklady</t>
  </si>
  <si>
    <t>133</t>
  </si>
  <si>
    <t>781121011</t>
  </si>
  <si>
    <t>Příprava podkladu před provedením obkladu nátěr penetrační na stěnu</t>
  </si>
  <si>
    <t>-1288909863</t>
  </si>
  <si>
    <t>https://podminky.urs.cz/item/CS_URS_2024_01/781121011</t>
  </si>
  <si>
    <t>134</t>
  </si>
  <si>
    <t>781161021</t>
  </si>
  <si>
    <t>Příprava podkladu před provedením obkladu montáž profilu ukončujícího profilu rohového, vanového</t>
  </si>
  <si>
    <t>-959511633</t>
  </si>
  <si>
    <t>https://podminky.urs.cz/item/CS_URS_2024_01/781161021</t>
  </si>
  <si>
    <t>2*2,3</t>
  </si>
  <si>
    <t>135</t>
  </si>
  <si>
    <t>19416014</t>
  </si>
  <si>
    <t>lišta ukončovací nerezová 8mm</t>
  </si>
  <si>
    <t>810606274</t>
  </si>
  <si>
    <t>4,6*1,1 'Přepočtené koeficientem množství</t>
  </si>
  <si>
    <t>136</t>
  </si>
  <si>
    <t>781471810</t>
  </si>
  <si>
    <t>Demontáž obkladů z dlaždic keramických kladených do malty</t>
  </si>
  <si>
    <t>1094820922</t>
  </si>
  <si>
    <t>https://podminky.urs.cz/item/CS_URS_2024_01/781471810</t>
  </si>
  <si>
    <t>(3,2+2,2+3,5*3+1,6*4+3,2*3+1,3*2+2,6*2)*1,95+(3,4+3,9)*2*1,5  "OBKLADY</t>
  </si>
  <si>
    <t>-(0,8*4*1,5)  "DVEŘE</t>
  </si>
  <si>
    <t>-(0,6*6+0,8*5)*2  "DVEŘE</t>
  </si>
  <si>
    <t>137</t>
  </si>
  <si>
    <t>781472215</t>
  </si>
  <si>
    <t>Montáž keramických obkladů stěn lepených cementovým flexibilním lepidlem hladkých přes 6 do 9 ks/m2</t>
  </si>
  <si>
    <t>266542995</t>
  </si>
  <si>
    <t>https://podminky.urs.cz/item/CS_URS_2024_01/781472215</t>
  </si>
  <si>
    <t>(2,04+1,66+1,9+1,5+1,9+3,1+1,4+1+1,4+1,34+1,5*2+0,9*2+3,3+1,1)*2*2,3  "plocha obkladu</t>
  </si>
  <si>
    <t>-(0,7*8+0,8*4+0,9)*2  "dveře</t>
  </si>
  <si>
    <t>(3,8+1,2)*0,7  "kuchyň</t>
  </si>
  <si>
    <t>138</t>
  </si>
  <si>
    <t>59761708</t>
  </si>
  <si>
    <t>obklad keramický nemrazuvzdorný povrch hladký/lesklý tl do 10mm přes 6 do 9ks/m2</t>
  </si>
  <si>
    <t>-1837213475</t>
  </si>
  <si>
    <t>105,724*1,15 'Přepočtené koeficientem množství</t>
  </si>
  <si>
    <t>139</t>
  </si>
  <si>
    <t>781491012</t>
  </si>
  <si>
    <t>Montáž zrcadel lepených silikonovým tmelem na podkladní omítku, plochy přes 1 m2</t>
  </si>
  <si>
    <t>1021816694</t>
  </si>
  <si>
    <t>https://podminky.urs.cz/item/CS_URS_2024_01/781491012</t>
  </si>
  <si>
    <t>Poznámka k položce:_x000D_
Spodní hrana ve výšce 1,0m. Zrcadlo zapuštěné do obkladu - slícováno s obkladem</t>
  </si>
  <si>
    <t>1,51*1,1  "X02 - ZRCADLA VE WC PŘEDSÍNI 2ks</t>
  </si>
  <si>
    <t>0,95*1,1   "X03</t>
  </si>
  <si>
    <t>1,1*1,1    "X04</t>
  </si>
  <si>
    <t>140</t>
  </si>
  <si>
    <t>63465124</t>
  </si>
  <si>
    <t>zrcadlo nemontované čiré tl 4mm max rozměr 3210x2250mm</t>
  </si>
  <si>
    <t>281010824</t>
  </si>
  <si>
    <t>3,916*1,1 'Přepočtené koeficientem množství</t>
  </si>
  <si>
    <t>141</t>
  </si>
  <si>
    <t>998781101</t>
  </si>
  <si>
    <t>Přesun hmot pro obklady keramické stanovený z hmotnosti přesunovaného materiálu vodorovná dopravní vzdálenost do 50 m základní v objektech výšky do 6 m</t>
  </si>
  <si>
    <t>-613537906</t>
  </si>
  <si>
    <t>https://podminky.urs.cz/item/CS_URS_2024_01/998781101</t>
  </si>
  <si>
    <t>783</t>
  </si>
  <si>
    <t>Dokončovací práce - nátěry</t>
  </si>
  <si>
    <t>142</t>
  </si>
  <si>
    <t>783801505</t>
  </si>
  <si>
    <t>Příprava podkladu omítek před provedením nátěru omytí s odmaštěním a následným opláchnutím</t>
  </si>
  <si>
    <t>-699895079</t>
  </si>
  <si>
    <t>https://podminky.urs.cz/item/CS_URS_2024_01/783801505</t>
  </si>
  <si>
    <t>143</t>
  </si>
  <si>
    <t>783823139</t>
  </si>
  <si>
    <t>Fungicidní penetrační nátěr omítek hladkých omítek hladkých, zrnitých tenkovrstvých nebo štukových stupně členitosti 1 a 2</t>
  </si>
  <si>
    <t>-1009230906</t>
  </si>
  <si>
    <t>https://podminky.urs.cz/item/CS_URS_2024_01/783823139</t>
  </si>
  <si>
    <t>144</t>
  </si>
  <si>
    <t>783827123</t>
  </si>
  <si>
    <t>Krycí (ochranný ) nátěr omítek jednonásobný hladkých omítek hladkých, zrnitých tenkovrstvých nebo štukových stupně členitosti 1 a 2 silikátový</t>
  </si>
  <si>
    <t>1401307873</t>
  </si>
  <si>
    <t>https://podminky.urs.cz/item/CS_URS_2024_01/783827123</t>
  </si>
  <si>
    <t>25*4,25  "VENKOVNÍ STĚNA VSTUPNÍ</t>
  </si>
  <si>
    <t>-(2,55*1,75*6+1,8*2,8)    "OKNA, DVEŘE</t>
  </si>
  <si>
    <t>145</t>
  </si>
  <si>
    <t>783807603.1</t>
  </si>
  <si>
    <t xml:space="preserve">Provedení krycího nátěru omítek Příplatek k cenám za zvýšenou pracnost provádění styku 2 barev </t>
  </si>
  <si>
    <t>551674565</t>
  </si>
  <si>
    <t>146</t>
  </si>
  <si>
    <t>629991011</t>
  </si>
  <si>
    <t>Zakrytí vnějších ploch před znečištěním včetně pozdějšího odkrytí výplní otvorů a svislých ploch fólií přilepenou lepící páskou</t>
  </si>
  <si>
    <t>-849935545</t>
  </si>
  <si>
    <t>https://podminky.urs.cz/item/CS_URS_2024_01/629991011</t>
  </si>
  <si>
    <t>(2,55*1,75*6+1,8*2,8)    "OKNA, DVEŘE</t>
  </si>
  <si>
    <t>784</t>
  </si>
  <si>
    <t>Dokončovací práce - malby a tapety</t>
  </si>
  <si>
    <t>147</t>
  </si>
  <si>
    <t>784111011</t>
  </si>
  <si>
    <t>Obroušení podkladu omítky v místnostech výšky do 3,80 m</t>
  </si>
  <si>
    <t>447209479</t>
  </si>
  <si>
    <t>https://podminky.urs.cz/item/CS_URS_2024_01/784111011</t>
  </si>
  <si>
    <t>459,254285714286*1,05 'Přepočtené koeficientem množství</t>
  </si>
  <si>
    <t>148</t>
  </si>
  <si>
    <t>784171101</t>
  </si>
  <si>
    <t>Zakrytí vnitřních podlah včetně pozdějšího odkrytí</t>
  </si>
  <si>
    <t>-771981209</t>
  </si>
  <si>
    <t>https://podminky.urs.cz/item/CS_URS_2024_01/784171101</t>
  </si>
  <si>
    <t>238-20</t>
  </si>
  <si>
    <t>149</t>
  </si>
  <si>
    <t>28323156</t>
  </si>
  <si>
    <t>fólie pro malířské potřeby zakrývací tl 41µ 4x5m</t>
  </si>
  <si>
    <t>1294011432</t>
  </si>
  <si>
    <t>218*1,15 'Přepočtené koeficientem množství</t>
  </si>
  <si>
    <t>150</t>
  </si>
  <si>
    <t>784181121</t>
  </si>
  <si>
    <t>Penetrace podkladu jednonásobná hloubková akrylátová bezbarvá v místnostech výšky do 3,80 m</t>
  </si>
  <si>
    <t>1788836136</t>
  </si>
  <si>
    <t>https://podminky.urs.cz/item/CS_URS_2024_01/784181121</t>
  </si>
  <si>
    <t>151</t>
  </si>
  <si>
    <t>784211101</t>
  </si>
  <si>
    <t>Malby z malířských směsí oděruvzdorných za mokra dvojnásobné, bílé za mokra oděruvzdorné výborně v místnostech výšky do 3,80 m</t>
  </si>
  <si>
    <t>1257448141</t>
  </si>
  <si>
    <t>https://podminky.urs.cz/item/CS_URS_2024_01/784211101</t>
  </si>
  <si>
    <t>(162+3,2*2+3*2)*2,7  "plocha stěn vč. chodby</t>
  </si>
  <si>
    <t>9,1+27,7+12,6*2  "stropy</t>
  </si>
  <si>
    <t>-(2,55*1,75*9+(0,8*6+0,9*3+1*3))  "otvory</t>
  </si>
  <si>
    <t>152</t>
  </si>
  <si>
    <t>784211143.1</t>
  </si>
  <si>
    <t>Malby z malířských směsí oděruvzdorných za mokra Příplatek k cenám dvojnásobných maleb za použití omyvytelného nátěru</t>
  </si>
  <si>
    <t>1772466626</t>
  </si>
  <si>
    <t>(6,6+4,2+3,3*6)*1,5  "CHODBY</t>
  </si>
  <si>
    <t>-(0,8*5)*1,5  "DVEŘE</t>
  </si>
  <si>
    <t>786</t>
  </si>
  <si>
    <t>Dokončovací práce - čalounické úpravy</t>
  </si>
  <si>
    <t>153</t>
  </si>
  <si>
    <t>786623023</t>
  </si>
  <si>
    <t>Montáž fasádních žaluzií před okenní nebo dveřní otvor ovládaných motorem, včetně krycího plechu a vodících profilů, plochy přes 4 do 6 m2</t>
  </si>
  <si>
    <t>-70548209</t>
  </si>
  <si>
    <t>https://podminky.urs.cz/item/CS_URS_2024_01/786623023</t>
  </si>
  <si>
    <t>Poznámka k položce:_x000D_
- Venkovní žaluzie v kaslíku zapuštěná v ETICS s elektrickým ovládáním._x000D_
_x000D_
- Systémový plechový kastlík zaizolovaný PUR/PIR izolací. Viditelné části kastlíku v barvě žaluzie/okenního rámu.</t>
  </si>
  <si>
    <t>154</t>
  </si>
  <si>
    <t>55342549</t>
  </si>
  <si>
    <t>žaluzie Z-90 fasádní ovládaná základním motorem příslušenství plochy do 5,0m2</t>
  </si>
  <si>
    <t>-1556577389</t>
  </si>
  <si>
    <t xml:space="preserve">Poznámka k položce:_x000D_
Venkovní předokenní žaluzie_x000D_
- venkovní hliníkové _x000D_
- pohledováý schránka v barvě okenních rámů_x000D_
- vodící lišty_x000D_
- motorické místní ovládání tlačítkem na stěně_x000D_
- lamely, vodící lišty, boxy dle standardního vzorníku_x000D_
- barva dle barvy rámů oken_x000D_
</t>
  </si>
  <si>
    <t>2,55*1,75*6    "X07 - 6ks</t>
  </si>
  <si>
    <t>155</t>
  </si>
  <si>
    <t>998786101</t>
  </si>
  <si>
    <t>Přesun hmot pro stínění a čalounické úpravy stanovený z hmotnosti přesunovaného materiálu vodorovná dopravní vzdálenost do 50 m základní v objektech výšky (hloubky) do 6 m</t>
  </si>
  <si>
    <t>927913947</t>
  </si>
  <si>
    <t>https://podminky.urs.cz/item/CS_URS_2024_01/998786101</t>
  </si>
  <si>
    <t>02 - SO 01.2 - ZTI</t>
  </si>
  <si>
    <t xml:space="preserve"> </t>
  </si>
  <si>
    <t xml:space="preserve">    61 - Úpravy povrchů vnitřní</t>
  </si>
  <si>
    <t xml:space="preserve">    96 - Bourání konstrukcí</t>
  </si>
  <si>
    <t xml:space="preserve">    99 - Staveništní přesun hmot</t>
  </si>
  <si>
    <t xml:space="preserve">    711 - Izolace proti vodě</t>
  </si>
  <si>
    <t xml:space="preserve">    721 - Vnitřní kanalizace</t>
  </si>
  <si>
    <t xml:space="preserve">    722 - Vnitřní vodovod</t>
  </si>
  <si>
    <t xml:space="preserve">    725 - Zařizovací předměty</t>
  </si>
  <si>
    <t xml:space="preserve">    VN - Vedlejší náklady</t>
  </si>
  <si>
    <t>139601102R00</t>
  </si>
  <si>
    <t>Ruční výkop jam, rýh a šachet v hornině tř. 3</t>
  </si>
  <si>
    <t>162701105R00</t>
  </si>
  <si>
    <t>Vodorovné přemístění výkopku z hor.1-4 do 10000 m</t>
  </si>
  <si>
    <t>162201203R00</t>
  </si>
  <si>
    <t>Vodorovné přemíst.výkopku, kolečko hor.1-4, do 10m</t>
  </si>
  <si>
    <t>167101101R00</t>
  </si>
  <si>
    <t>Nakládání výkopku z hor. 1 ÷ 4 v množství do 100 m3</t>
  </si>
  <si>
    <t>171201201R00</t>
  </si>
  <si>
    <t>Uložení sypaniny na skl.-sypanina na výšku přes 2m</t>
  </si>
  <si>
    <t>174101102R00</t>
  </si>
  <si>
    <t>Zásyp ruční se zhutněním</t>
  </si>
  <si>
    <t>175101101RT2</t>
  </si>
  <si>
    <t>Obsyp potrubí bez prohození sypaniny s dodáním štěrkopísku frakce 0 - 22 mm</t>
  </si>
  <si>
    <t>199000002R00</t>
  </si>
  <si>
    <t>Poplatek za skládku horniny 1- 4, č. dle katal. odpadů 17 05 04</t>
  </si>
  <si>
    <t>Úpravy povrchů vnitřní</t>
  </si>
  <si>
    <t>612403399R00</t>
  </si>
  <si>
    <t>Hrubá výplň rýh ve stěnách maltou</t>
  </si>
  <si>
    <t>612423521R00</t>
  </si>
  <si>
    <t>Omítka rýh stěn vápenná šířky do 15 cm, hladká</t>
  </si>
  <si>
    <t>713571111R00</t>
  </si>
  <si>
    <t>Požárně ochranná manžeta hl. 60 mm, požární odolnost EI 90, D 50 mm</t>
  </si>
  <si>
    <t>713571115R00</t>
  </si>
  <si>
    <t>Požárně ochranná manžeta hl. 60 mm, požární odolnost EI 90, D 110 mm</t>
  </si>
  <si>
    <t>Bourání konstrukcí</t>
  </si>
  <si>
    <t>970051100R00</t>
  </si>
  <si>
    <t>Vrtání jádrové do ŽB do D 100 mm</t>
  </si>
  <si>
    <t>970051200R00</t>
  </si>
  <si>
    <t>Vrtání jádrové do ŽB do D 200 mm</t>
  </si>
  <si>
    <t>974031142R00</t>
  </si>
  <si>
    <t>Vysekání rýh ve zdi cihelné 7 x 7 cm</t>
  </si>
  <si>
    <t>974031164R00</t>
  </si>
  <si>
    <t>Vysekání rýh ve zdi cihelné 15 x 15 cm</t>
  </si>
  <si>
    <t>721171808R00</t>
  </si>
  <si>
    <t>Demontáž potrubí z PVC do D 114 mm</t>
  </si>
  <si>
    <t>722130801R00</t>
  </si>
  <si>
    <t>Demontáž potrubí ocelových závitových, DN 25 mm</t>
  </si>
  <si>
    <t>725110811R00</t>
  </si>
  <si>
    <t>Demontáž klozetů splachovacích</t>
  </si>
  <si>
    <t>725122813R00</t>
  </si>
  <si>
    <t>Demontáž pisoárů s nádrží + 1 záchodkem</t>
  </si>
  <si>
    <t>725210821R00</t>
  </si>
  <si>
    <t>Demontáž umyvadel bez výtokových armatur</t>
  </si>
  <si>
    <t>725310823R00</t>
  </si>
  <si>
    <t>Demontáž dřezů 1dílných v kuchyňské sestavě</t>
  </si>
  <si>
    <t>725810811R00</t>
  </si>
  <si>
    <t>Demontáž ventilu výtokového nástěnného</t>
  </si>
  <si>
    <t>725820802R00</t>
  </si>
  <si>
    <t>Demontáž baterie stojánkové do 1 otvoru</t>
  </si>
  <si>
    <t>979086112R00</t>
  </si>
  <si>
    <t>Nakládání nebo překládání suti a vybouraných hmot</t>
  </si>
  <si>
    <t>979082111R00</t>
  </si>
  <si>
    <t>Vnitrostaveništní doprava suti do 10 m</t>
  </si>
  <si>
    <t>979082121R00</t>
  </si>
  <si>
    <t>Příplatek k vnitrost. dopravě suti za dalších 5 m</t>
  </si>
  <si>
    <t>979083117R00</t>
  </si>
  <si>
    <t>Vodorovné přemístění suti na skládku do 6000 m</t>
  </si>
  <si>
    <t>979083191R00</t>
  </si>
  <si>
    <t>Příplatek za dalších započatých 1000 m nad 6000 m</t>
  </si>
  <si>
    <t>979999997R00</t>
  </si>
  <si>
    <t>Poplatek za recyklaci směsi suti betonu, cihel, tašek a keram.výrobků, kusovost do 1600 cm2 (170107)</t>
  </si>
  <si>
    <t>979999999R00</t>
  </si>
  <si>
    <t>Poplatek za ukládku suť do 10 % příměsí (skup.170107)</t>
  </si>
  <si>
    <t>979093111R00</t>
  </si>
  <si>
    <t>Uložení suti na skládku bez zhutnění</t>
  </si>
  <si>
    <t>Staveništní přesun hmot</t>
  </si>
  <si>
    <t>999281105R00</t>
  </si>
  <si>
    <t>Přesun hmot pro opravy a údržbu do výšky 6 m</t>
  </si>
  <si>
    <t>Izolace proti vodě</t>
  </si>
  <si>
    <t>711747067R00</t>
  </si>
  <si>
    <t>Opracování prostupů pod objímkou, asfaltový pás natavitelný, D do 300 mm</t>
  </si>
  <si>
    <t>711777588R00</t>
  </si>
  <si>
    <t>Opracování prostupů trub termoplasty, D do 200 mm</t>
  </si>
  <si>
    <t>998711101R00</t>
  </si>
  <si>
    <t>Přesun hmot pro izolace proti vodě, výšky do 6 m</t>
  </si>
  <si>
    <t>721</t>
  </si>
  <si>
    <t>Vnitřní kanalizace</t>
  </si>
  <si>
    <t>721110906R00</t>
  </si>
  <si>
    <t>Provedení opravy vnitřní kanalizace, potrubí kameninové, vsazení odbočky, DN 125 mm</t>
  </si>
  <si>
    <t>721176101R00</t>
  </si>
  <si>
    <t>Potrubí HT připojovací, D 32 x 1,8 mm</t>
  </si>
  <si>
    <t>721176103R00</t>
  </si>
  <si>
    <t>Potrubí HT připojovací, D 50 x 1,8 mm</t>
  </si>
  <si>
    <t>721176105R00</t>
  </si>
  <si>
    <t>Potrubí HT připojovací, D 110 x 2,7 mm</t>
  </si>
  <si>
    <t>721176114R00</t>
  </si>
  <si>
    <t>Potrubí HT odpadní svislé, D 75 x 1,9 mm</t>
  </si>
  <si>
    <t>721176115R00</t>
  </si>
  <si>
    <t>Potrubí HT odpadní svislé, D 110 x 2,7 mm</t>
  </si>
  <si>
    <t>721176222R00</t>
  </si>
  <si>
    <t>Potrubí KG svodné (ležaté) v zemi, D 110 x 3,2 mm</t>
  </si>
  <si>
    <t>721176223R00</t>
  </si>
  <si>
    <t>Potrubí KG svodné (ležaté) v zemi, D 125 x 3,2 mm</t>
  </si>
  <si>
    <t>721194103R00</t>
  </si>
  <si>
    <t>Vyvedení odpadních výpustek, D 32 x 1,8 mm</t>
  </si>
  <si>
    <t>721194104R00</t>
  </si>
  <si>
    <t>Vyvedení odpadních výpustek, D 40 x 1,8 mm</t>
  </si>
  <si>
    <t>721194105R00</t>
  </si>
  <si>
    <t>Vyvedení odpadních výpustek, D 50 x 1,8 mm</t>
  </si>
  <si>
    <t>721194109R00</t>
  </si>
  <si>
    <t>Vyvedení odpadních výpustek, D 110 x 2,3 mm</t>
  </si>
  <si>
    <t>721273150RT1</t>
  </si>
  <si>
    <t>Hlavice ventilační přivětrávací HL900 přivzdušňovací ventil HL900, D 50/75/110 mm</t>
  </si>
  <si>
    <t>721273200RT3</t>
  </si>
  <si>
    <t>Souprava ventilační střešní HL souprava větrací hlavice PP HL810 D 110 mm</t>
  </si>
  <si>
    <t>721290111R00</t>
  </si>
  <si>
    <t>Zkouška těsnosti kanalizace vodou DN 125 mm</t>
  </si>
  <si>
    <t>722181212RU2</t>
  </si>
  <si>
    <t>Izolace návleková MIRELON PRO tl. stěny 9 mm vnitřní průměr 35 mm</t>
  </si>
  <si>
    <t>722181212RW8</t>
  </si>
  <si>
    <t>Izolace návleková MIRELON PRO tl. stěny 9 mm vnitřní průměr 54 mm</t>
  </si>
  <si>
    <t>722181212RY5</t>
  </si>
  <si>
    <t>Izolace návleková MIRELON PRO tl. stěny 9 mm vnitřní průměr 76 mm</t>
  </si>
  <si>
    <t>722181213RZ2</t>
  </si>
  <si>
    <t>Izolace návleková MIRELON PRO tl. stěny 13 mm vnitřní průměr 110 mm</t>
  </si>
  <si>
    <t>725850145R00</t>
  </si>
  <si>
    <t>Sifon kondenzační HL 136N, DN 40 mm, vodorovný odtok</t>
  </si>
  <si>
    <t>7210001</t>
  </si>
  <si>
    <t>Čerpadlo na kondenzát - dod.+mont.vč.zapojení</t>
  </si>
  <si>
    <t>28615423.AR</t>
  </si>
  <si>
    <t>Zátka HTM D 110 mm PP</t>
  </si>
  <si>
    <t>28615442.AR</t>
  </si>
  <si>
    <t>Kus čisticí HTRE D 75 mm PP</t>
  </si>
  <si>
    <t>28615443.AR</t>
  </si>
  <si>
    <t>Kus čisticí HTRE D 110 mm PP</t>
  </si>
  <si>
    <t>28651857.AR</t>
  </si>
  <si>
    <t>Přechod kamenina - PVC kanalizační KGUS 125 PVC</t>
  </si>
  <si>
    <t>998721101R00</t>
  </si>
  <si>
    <t>Přesun hmot pro vnitřní kanalizaci, výšky do 6 m</t>
  </si>
  <si>
    <t>722</t>
  </si>
  <si>
    <t>Vnitřní vodovod</t>
  </si>
  <si>
    <t>722172742R00</t>
  </si>
  <si>
    <t>Potrubí plastové PP-RCT Ekoplastik, bez zednických výpomocí, D 20 x 2,3 mm, S 3,2</t>
  </si>
  <si>
    <t>722172743R00</t>
  </si>
  <si>
    <t>Potrubí plastové PP-RCT Ekoplastik, bez zednických výpomocí, D 25 x 2,8 mm, S 3,2</t>
  </si>
  <si>
    <t>722181214RT7</t>
  </si>
  <si>
    <t>Izolace návleková MIRELON PRO tl. stěny 20 mm vnitřní průměr 22 mm</t>
  </si>
  <si>
    <t>722181215RT7</t>
  </si>
  <si>
    <t>Izolace návleková MIRELON PRO tl. stěny 25 mm vnitřní průměr 22 mm</t>
  </si>
  <si>
    <t>722181215RT9</t>
  </si>
  <si>
    <t>Izolace návleková MIRELON PRO tl. stěny 25 mm vnitřní průměr 28 mm</t>
  </si>
  <si>
    <t>722190401R00</t>
  </si>
  <si>
    <t>Vyvedení a upevnění výpustek DN 15 mm</t>
  </si>
  <si>
    <t>722220111R00</t>
  </si>
  <si>
    <t>Nástěnka K 247, pro výtokový ventil G 1/2"</t>
  </si>
  <si>
    <t>722220121R00</t>
  </si>
  <si>
    <t>Nástěnka K 247, pro baterii G 1/2"</t>
  </si>
  <si>
    <t>pár</t>
  </si>
  <si>
    <t>722237121R00</t>
  </si>
  <si>
    <t>Kohout vodovodní, kulový, 2x vnitřní závit, GIACOMINI R250D, DN 15 mm</t>
  </si>
  <si>
    <t>722237122R00</t>
  </si>
  <si>
    <t>Kohout vodovodní, kulový, 2x vnitřní závit, GIACOMINI R250D, DN 20 mm</t>
  </si>
  <si>
    <t>722237661R00</t>
  </si>
  <si>
    <t>Klapka vodovodní, zpětná, vodorovná, 2x vnitřní závit, GIACOMINI N5, DN 15 mm</t>
  </si>
  <si>
    <t>722264212R00</t>
  </si>
  <si>
    <t>Vodoměr bytový SV Actaris TU4 DN 15 x 110 mm, Qn 1,5</t>
  </si>
  <si>
    <t>722280106R00</t>
  </si>
  <si>
    <t>Tlaková zkouška vodovodního potrubí DN 32 mm</t>
  </si>
  <si>
    <t>722290234R00</t>
  </si>
  <si>
    <t>Proplach a dezinfekce vodovodního potrubí DN 80 mm</t>
  </si>
  <si>
    <t>725534112R00</t>
  </si>
  <si>
    <t>Ohřívač elektrický, zásobníkový, beztlakový, DZ Dražice BTO 10 IN</t>
  </si>
  <si>
    <t>734255115R00</t>
  </si>
  <si>
    <t>Ventil pojistný, GIACOMINI R140 DN 15 x 6,0 bar</t>
  </si>
  <si>
    <t>156</t>
  </si>
  <si>
    <t>767884221RT1</t>
  </si>
  <si>
    <t>Konzola,2 upevňovací body,hmoždinka+vrut,ALK 27/18 délka 200 mm</t>
  </si>
  <si>
    <t>ks</t>
  </si>
  <si>
    <t>158</t>
  </si>
  <si>
    <t>767885002R00</t>
  </si>
  <si>
    <t>Žlab podpůrný pro potrubí D 25</t>
  </si>
  <si>
    <t>160</t>
  </si>
  <si>
    <t>28654298R</t>
  </si>
  <si>
    <t>Přechodka s kovovým závitem vnějším PP-R, d 25 x 3/4"</t>
  </si>
  <si>
    <t>162</t>
  </si>
  <si>
    <t>28654300R</t>
  </si>
  <si>
    <t>Přechodka s kovovým závitem vnějším PP-R, d 40 x 1 1/4"</t>
  </si>
  <si>
    <t>164</t>
  </si>
  <si>
    <t>998722101R00</t>
  </si>
  <si>
    <t>Přesun hmot pro vnitřní vodovod, výšky do 6 m</t>
  </si>
  <si>
    <t>166</t>
  </si>
  <si>
    <t>Zařizovací předměty</t>
  </si>
  <si>
    <t>342263410R00</t>
  </si>
  <si>
    <t>Osazení revizních dvířek do SDK příček, do 0,25 m2</t>
  </si>
  <si>
    <t>168</t>
  </si>
  <si>
    <t>722191111R00</t>
  </si>
  <si>
    <t>Hadice flexibilní k baterii M 10, DN 15 mm, délka 400 mm</t>
  </si>
  <si>
    <t>170</t>
  </si>
  <si>
    <t>725119306R00</t>
  </si>
  <si>
    <t>Montáž klozetu závěsného</t>
  </si>
  <si>
    <t>172</t>
  </si>
  <si>
    <t>725129201R00</t>
  </si>
  <si>
    <t>Montáž pisoárového záchodku bez nádrže</t>
  </si>
  <si>
    <t>174</t>
  </si>
  <si>
    <t>725219401R00</t>
  </si>
  <si>
    <t>Montáž umyvadel na šrouby do zdiva</t>
  </si>
  <si>
    <t>176</t>
  </si>
  <si>
    <t>725291123R00</t>
  </si>
  <si>
    <t>Madlo rovné nerez Novaservis dl. 500 mm</t>
  </si>
  <si>
    <t>178</t>
  </si>
  <si>
    <t>725291142R00</t>
  </si>
  <si>
    <t>Madlo dvojité pevné nerez Novaservis dl. 844 mm</t>
  </si>
  <si>
    <t>180</t>
  </si>
  <si>
    <t>725291146R00</t>
  </si>
  <si>
    <t>Madlo dvojité sklopné nerez Novaservis dl. 852 mm</t>
  </si>
  <si>
    <t>182</t>
  </si>
  <si>
    <t>725319101R00</t>
  </si>
  <si>
    <t>Montáž dřezů jednoduchých</t>
  </si>
  <si>
    <t>184</t>
  </si>
  <si>
    <t>725339101R00</t>
  </si>
  <si>
    <t>Montáž výlevky diturvitové, bez nádrže a armatur</t>
  </si>
  <si>
    <t>186</t>
  </si>
  <si>
    <t>725814102R00</t>
  </si>
  <si>
    <t>Ventil rohový IVAR.PARSEK DN 15 mm x DN 10 mm</t>
  </si>
  <si>
    <t>188</t>
  </si>
  <si>
    <t>725829202R00</t>
  </si>
  <si>
    <t>Montáž baterie umyvadlové a dřezové nástěnné</t>
  </si>
  <si>
    <t>190</t>
  </si>
  <si>
    <t>725829301R00</t>
  </si>
  <si>
    <t>Montáž baterie umyvadlové a dřezové stojánkové</t>
  </si>
  <si>
    <t>192</t>
  </si>
  <si>
    <t>725860202R00</t>
  </si>
  <si>
    <t>Sifon dřezový HL100G, D 40/50 mm, 6/4"</t>
  </si>
  <si>
    <t>194</t>
  </si>
  <si>
    <t>725860212RT1</t>
  </si>
  <si>
    <t>Sifon umyvadlový HL134.0 pod omítku výjimatelná vložka, připoj D 40, 50 mm</t>
  </si>
  <si>
    <t>196</t>
  </si>
  <si>
    <t>725860251R00</t>
  </si>
  <si>
    <t>Sifon umyvadlový chromovaný Raf SV1410</t>
  </si>
  <si>
    <t>198</t>
  </si>
  <si>
    <t>726211121R00</t>
  </si>
  <si>
    <t>Modul pro WC Kombifix, UP320, h. 1080 mm</t>
  </si>
  <si>
    <t>200</t>
  </si>
  <si>
    <t>726211141R00</t>
  </si>
  <si>
    <t>Modul pro pisoár Kombifix Universal, h. 1090 - 1270 mm</t>
  </si>
  <si>
    <t>202</t>
  </si>
  <si>
    <t>726211161R00</t>
  </si>
  <si>
    <t>Modul pro výlevku Kombifix</t>
  </si>
  <si>
    <t>204</t>
  </si>
  <si>
    <t>7250001</t>
  </si>
  <si>
    <t>Signalizační systém nouzového volání (1x u podlahy, 1x 1,2m nad podlahou) dod.+mont.vč.zapojení</t>
  </si>
  <si>
    <t>206</t>
  </si>
  <si>
    <t>28696752R</t>
  </si>
  <si>
    <t>Tlačítko ovládací plastové Sigma20 bílá/chrom/bílá</t>
  </si>
  <si>
    <t>208</t>
  </si>
  <si>
    <t>551070190R</t>
  </si>
  <si>
    <t>Splachování oddálené pneumatické MPO10 ruční, pro zabudování do zdi, bílé</t>
  </si>
  <si>
    <t>210</t>
  </si>
  <si>
    <t>55145030R</t>
  </si>
  <si>
    <t>Baterie umyvadlová stojánková s otevíráním odpadu TM21</t>
  </si>
  <si>
    <t>212</t>
  </si>
  <si>
    <t>55145039R</t>
  </si>
  <si>
    <t>Baterie dřezová směšovací nástěnná TM02B</t>
  </si>
  <si>
    <t>214</t>
  </si>
  <si>
    <t>55145041R</t>
  </si>
  <si>
    <t>Baterie dřezová směšovací stojánková TM05</t>
  </si>
  <si>
    <t>216</t>
  </si>
  <si>
    <t>551673931R</t>
  </si>
  <si>
    <t>Sedátko klozetové DEEP č. 893281, bílé</t>
  </si>
  <si>
    <t>218</t>
  </si>
  <si>
    <t>55167400R</t>
  </si>
  <si>
    <t>Sedátko klozetové z PH DEEP č. 9328.4, bílé</t>
  </si>
  <si>
    <t>220</t>
  </si>
  <si>
    <t>55231360R</t>
  </si>
  <si>
    <t>dřez nerez nástavný odkap. 505 pravý / 506 levý celoplošný</t>
  </si>
  <si>
    <t>222</t>
  </si>
  <si>
    <t>553476620R</t>
  </si>
  <si>
    <t>Dvířka revizní do SDK 200 x 300 mm, tl. 12,5 mm, vlhké prostředí</t>
  </si>
  <si>
    <t>224</t>
  </si>
  <si>
    <t>553476640R</t>
  </si>
  <si>
    <t>Dvířka revizní do SDK 200 x 200 mm, tl. 12,5 mm, pod keramický obklad</t>
  </si>
  <si>
    <t>226</t>
  </si>
  <si>
    <t>553476641R</t>
  </si>
  <si>
    <t>Dvířka revizní do SDK 300 x 300 mm, tl. 12,5 mm, pod keramický obklad</t>
  </si>
  <si>
    <t>228</t>
  </si>
  <si>
    <t>642144841R</t>
  </si>
  <si>
    <t>Umyvadlo keramické zdravotní MIO 640 x 550 mm, otvor pro baterii, povrch JIKA perla</t>
  </si>
  <si>
    <t>230</t>
  </si>
  <si>
    <t>64215362R</t>
  </si>
  <si>
    <t>Umyvadlo keramické zápustné Ibon s otvorem pro baterii 520 x 410 mm</t>
  </si>
  <si>
    <t>232</t>
  </si>
  <si>
    <t>642400531R</t>
  </si>
  <si>
    <t>Mísa klozetová závěsná DEEP hluboké splachování</t>
  </si>
  <si>
    <t>234</t>
  </si>
  <si>
    <t>64240056R</t>
  </si>
  <si>
    <t>Mísa klozetová závěsná DEEP Handicap, hluboké splachování</t>
  </si>
  <si>
    <t>236</t>
  </si>
  <si>
    <t>64251334R</t>
  </si>
  <si>
    <t>Pisoár keramický SLP19RS Golem s radarovým splachovačem, 24 V DC</t>
  </si>
  <si>
    <t>238</t>
  </si>
  <si>
    <t>64271102R</t>
  </si>
  <si>
    <t>Výlevka keramická MIRA závěsná se sklopnou plastovou mřížkou</t>
  </si>
  <si>
    <t>240</t>
  </si>
  <si>
    <t>998725101R00</t>
  </si>
  <si>
    <t>Přesun hmot pro zařizovací předměty, výšky do 6 m</t>
  </si>
  <si>
    <t>242</t>
  </si>
  <si>
    <t>VN</t>
  </si>
  <si>
    <t>Vedlejší náklady</t>
  </si>
  <si>
    <t>004111020R</t>
  </si>
  <si>
    <t>Vypracování projektové dokumentace</t>
  </si>
  <si>
    <t>Soubor</t>
  </si>
  <si>
    <t>244</t>
  </si>
  <si>
    <t>005121 R</t>
  </si>
  <si>
    <t>Zařízení staveniště</t>
  </si>
  <si>
    <t>246</t>
  </si>
  <si>
    <t>005123 R</t>
  </si>
  <si>
    <t>Územní vlivy</t>
  </si>
  <si>
    <t>248</t>
  </si>
  <si>
    <t>005241010R</t>
  </si>
  <si>
    <t>Dokumentace skutečného provedení</t>
  </si>
  <si>
    <t>250</t>
  </si>
  <si>
    <t>03 - SO 01.3 - VZT</t>
  </si>
  <si>
    <t xml:space="preserve">    D1 - Relaxačmí / multismyslová místnost</t>
  </si>
  <si>
    <t xml:space="preserve">    D2 - Sociální zázemí</t>
  </si>
  <si>
    <t xml:space="preserve">      D3 - Čtyřhranné vzduchotechnické potrubí z ocelového pozinkovaného plechu sk. I ve normálním provedení po</t>
  </si>
  <si>
    <t xml:space="preserve">      D4 - Kruhové vzduchotechnické potrubí z ocelového pozinkovaného plechu sk. I v  provedení podle standardu</t>
  </si>
  <si>
    <t xml:space="preserve">    D5 - Chlazení</t>
  </si>
  <si>
    <t xml:space="preserve">      D6 - Cu potrubí pro rozvod chladiva R32 s odmaštěným vnitřním povrchem, vyrobeno dle DIN8905, provedení F</t>
  </si>
  <si>
    <t xml:space="preserve">    D7 - Ostatní</t>
  </si>
  <si>
    <t>D1</t>
  </si>
  <si>
    <t>Relaxačmí / multismyslová místnost</t>
  </si>
  <si>
    <t>Pol62</t>
  </si>
  <si>
    <t>VZTJ 210 - větrací jednotka s rekuperací tepla-protiproudý výměník - Vp = 170 m3/h - vertikální montáž na stěnu. Skříň - ocelového galvanicky pozinkovaného plechu a je nalakována práškovou barvou v šedobílé kombinaci; na horní straně jednotky jsou 4 hrdla. Radiální ventilátory s dozadu zahnutými lopatkami, 1F EC motory 230 V/50 Hz. Plastový protiproudý výměník s teplotní účinností až 94%. Filtr vzduchu - deskový filtr G4 (ISO coarse 65%). Regulace - jednotka je vybavena plně automatickým řídicím systémem; zajišťuje plynulou regulaci otáček dle aktuálního požadavku; designový drátový ovladač - manuální přepínání otáček ventilátorů, ovládání by-passu, zapnutí funkce BOOST, aktivaci automatického provozu, nočního vychlazování a signalizaci zanesení filtrů. Další nastavení jednotky pomocí DIP přepínačů a potenciometrů na řídicí elektronice jednotky. 4 přednastavené týdenní programy - automatický provoz od čidla vlhkosti, vestavného senzoru VOC (volitelné příslušenství) nebo nadřazeného analogového signálu 0-10 V. Jednotka zajišťuje provoz až do venkovní teploty -15 °C s vestavným předehřevem. Doplněno o vestavný modul zajišťující regulaci na konstantní průtok vzduchu. Připojení k nadřezenému systému přes externí modul SPCM - připojení ke ConnectAir (cloud SP).</t>
  </si>
  <si>
    <t>Pol63</t>
  </si>
  <si>
    <t>vestavný předehřev</t>
  </si>
  <si>
    <t>Pol64</t>
  </si>
  <si>
    <t>montážní konzole</t>
  </si>
  <si>
    <t>Pol65</t>
  </si>
  <si>
    <t>vestavné čidlo VOC</t>
  </si>
  <si>
    <t>Pol66</t>
  </si>
  <si>
    <t>THK DN125/900 - tlumič hluku pro kruhové potrubí</t>
  </si>
  <si>
    <t>Pol67</t>
  </si>
  <si>
    <t>THK DN100/900 - tlumič hluku pro kruhové potrubí</t>
  </si>
  <si>
    <t>Pol68</t>
  </si>
  <si>
    <t>SMK DN125 - samočiiná motýlová klapka s pružinou</t>
  </si>
  <si>
    <t>Pol69</t>
  </si>
  <si>
    <t>KM DN125 - krycí mřížka sání vzduchu se sítem proti hmyzu, venkovní provedení</t>
  </si>
  <si>
    <t>Pol70</t>
  </si>
  <si>
    <t>VH125 - výfuková hlavice</t>
  </si>
  <si>
    <t>Pol71</t>
  </si>
  <si>
    <t>TVO DN100 - talířový kovový ventil pro odvod vzduchu</t>
  </si>
  <si>
    <t>Pol72</t>
  </si>
  <si>
    <t>TVP DN100 - talířový kovový ventil pro přívod vzduchu</t>
  </si>
  <si>
    <t>Pol73</t>
  </si>
  <si>
    <t>VO-2r 225x125 - obdélníková vyústka 2 řadá bez regulace</t>
  </si>
  <si>
    <t>Pol74</t>
  </si>
  <si>
    <t>FLEXO DN125 - kulaté ohebné potrubí</t>
  </si>
  <si>
    <t>bm</t>
  </si>
  <si>
    <t>Pol75</t>
  </si>
  <si>
    <t>TERMOFLEXO DN 125 - tepelně izolované kulaté ohebné potrubí</t>
  </si>
  <si>
    <t>Poznámka k položce:_x000D_
Čtyřhranné vzduchotechnické potrubí z ocelového pozinkovaného plechu sk. I ve normálním provedení podle ON120405, třída těsnosti B a vyšší podle DIN 24194 (PK 120036, ÖNORM M 7615)</t>
  </si>
  <si>
    <t>Pol76</t>
  </si>
  <si>
    <t>- rovné</t>
  </si>
  <si>
    <t>Pol77</t>
  </si>
  <si>
    <t>- tvarovky</t>
  </si>
  <si>
    <t>Poznámka k položce:_x000D_
Kruhové vzduchotechnické potrubí z ocelového pozinkovaného plechu sk. I v  provedení podle standardu CLICK Safe, třída těsnosti B a vyšší podle DIN 24194 (PK 120036, ÖNORM M 7615) -</t>
  </si>
  <si>
    <t>Pol78</t>
  </si>
  <si>
    <t>- DN100 rovné</t>
  </si>
  <si>
    <t>Pol79</t>
  </si>
  <si>
    <t>- DN100 tvarovky</t>
  </si>
  <si>
    <t>Pol80</t>
  </si>
  <si>
    <t>- DN125 rovné</t>
  </si>
  <si>
    <t>Pol81</t>
  </si>
  <si>
    <t>- DN125 tvarovky</t>
  </si>
  <si>
    <t>Pol82</t>
  </si>
  <si>
    <t>TI - Tepelná izolace vzduchovodu ve vnitřním prostředí materiálem na bázi kaučuku s parozábranou, tl.30mm, lepeno</t>
  </si>
  <si>
    <t>Pol83</t>
  </si>
  <si>
    <t>Montážní a závěsový materiál</t>
  </si>
  <si>
    <t>kg</t>
  </si>
  <si>
    <t>Pol84</t>
  </si>
  <si>
    <t>Spojovací a těsnící materiál</t>
  </si>
  <si>
    <t>D2</t>
  </si>
  <si>
    <t>Sociální zázemí</t>
  </si>
  <si>
    <t>Pol85</t>
  </si>
  <si>
    <t>VZTJ 500 - větrací jednotka s rekuperací tepla-protiproudý výměník - Vp = 450 m3/h - vertikální montáž na stěnu. Skříň - ocelového galvanicky pozinkovaného plechu a je nalakována práškovou barvou v šedobílé kombinaci; na horní straně jednotky jsou 4 hrdla. Radiální ventilátory s dozadu zahnutými lopatkami, 1F EC motory 230 V/50 Hz. Plastový protiproudý výměník s teplotní účinností až 94%. Filtr vzduchu - deskový filtr G4 (ISO coarse 65%). Regulace - jednotka je vybavena plně automatickým řídicím systémem; zajišťuje plynulou regulaci otáček dle aktuálního požadavku; designový drátový ovladač - manuální přepínání otáček ventilátorů, ovládání by-passu, zapnutí funkce BOOST, aktivaci automatického provozu, nočního vychlazování a signalizaci zanesení filtrů. Další nastavení jednotky pomocí DIP přepínačů a potenciometrů na řídicí elektronice jednotky. 4 přednastavené týdenní programy - automatický provoz od čidla vlhkosti, vestavného senzoru VOC (volitelné příslušenství) nebo nadřazeného analogového signálu 0-10 V. Jednotka zajišťuje provoz až do venkovní teploty -15 °C s vestavným předehřevem. Doplněno o vestavný modul zajišťující regulaci na konstantní průtok vzduchu. Připojení k nadřezenému systému přes externí modul SPCM - připojení ke ConnectAir (cloud SP).</t>
  </si>
  <si>
    <t>Pol86</t>
  </si>
  <si>
    <t>SMK DN200 - samočiiná motýlová klapka s pružinou</t>
  </si>
  <si>
    <t>Pol87</t>
  </si>
  <si>
    <t>THK DN200/900 - tlumič hluku pro kruhové potrubí</t>
  </si>
  <si>
    <t>Pol88</t>
  </si>
  <si>
    <t>VA400/200 Vp = 450 m3/h - vířivý anemostat s pevnými lamelami, H konfigurace výtlaku, s hor.napojením vzdcuhu do komory, s demontovatelnou středovou částí. Vyrobeno z Al profilů. Montáž pod strop.</t>
  </si>
  <si>
    <t>Pol89</t>
  </si>
  <si>
    <t>PDZ 500x200 - protideš´tová žaluzie sání vzduchu se sítem proti hmyzu</t>
  </si>
  <si>
    <t>Pol90</t>
  </si>
  <si>
    <t>VO-2r 325x125 - obdélníková vyústka 2 řadá bez regulace</t>
  </si>
  <si>
    <t>Pol91</t>
  </si>
  <si>
    <t>VO2r 425x125 - obdélníková vyústka 2 řadá bez regulace</t>
  </si>
  <si>
    <t>Pol92</t>
  </si>
  <si>
    <t>VO2r 825x125 - obdélníková vyústka 2 řadá bez regulace</t>
  </si>
  <si>
    <t>Pol93</t>
  </si>
  <si>
    <t>VH200 - výfuková hlavice</t>
  </si>
  <si>
    <t>Pol94</t>
  </si>
  <si>
    <t>FLEXO DN200- kulaté ohebné potrubí</t>
  </si>
  <si>
    <t>Pol95</t>
  </si>
  <si>
    <t>TERMOFLEXO DN200 - tepelně izolované kulaté ohebné potrubí</t>
  </si>
  <si>
    <t>D3</t>
  </si>
  <si>
    <t>Čtyřhranné vzduchotechnické potrubí z ocelového pozinkovaného plechu sk. I ve normálním provedení po</t>
  </si>
  <si>
    <t>D4</t>
  </si>
  <si>
    <t>Kruhové vzduchotechnické potrubí z ocelového pozinkovaného plechu sk. I v  provedení podle standardu</t>
  </si>
  <si>
    <t>Pol96</t>
  </si>
  <si>
    <t>- DN80 rovné</t>
  </si>
  <si>
    <t>Pol97</t>
  </si>
  <si>
    <t>- DN80 tvarovky</t>
  </si>
  <si>
    <t>Pol98</t>
  </si>
  <si>
    <t>Pol99</t>
  </si>
  <si>
    <t>- DN140 tvarovky</t>
  </si>
  <si>
    <t>Pol100</t>
  </si>
  <si>
    <t>- DN180 rovné</t>
  </si>
  <si>
    <t>Pol101</t>
  </si>
  <si>
    <t>- DN180 tvarovky</t>
  </si>
  <si>
    <t>Pol102</t>
  </si>
  <si>
    <t>- DN200 rovné</t>
  </si>
  <si>
    <t>Pol103</t>
  </si>
  <si>
    <t>- DN200 tvarovky</t>
  </si>
  <si>
    <t>Pol104</t>
  </si>
  <si>
    <t>Pol105</t>
  </si>
  <si>
    <t>D5</t>
  </si>
  <si>
    <t>Chlazení</t>
  </si>
  <si>
    <t>Pol106</t>
  </si>
  <si>
    <t>VRF ext - venkovní jednotka VRF systému, Qch = 14 kW, 2trubkové provedení,inverter, 1 ventilátor, 1x230V</t>
  </si>
  <si>
    <t>Pol107</t>
  </si>
  <si>
    <t>Konzole pro venkovní jednotku - pozink</t>
  </si>
  <si>
    <t>Pol108</t>
  </si>
  <si>
    <t>VRF ind nástěnná - vnitřní nástěnná jednotka WIND free, 2,2 kWs EEV</t>
  </si>
  <si>
    <t>Pol109</t>
  </si>
  <si>
    <t>čerpadlo kondenzátu - h = 1,5 m - osazení do vnitřní jednotky</t>
  </si>
  <si>
    <t>Pol110</t>
  </si>
  <si>
    <t>VRF ind nástěnná - vnitřní nástěnná jednotka WIND free, 3,6kWs EEV</t>
  </si>
  <si>
    <t>Pol111</t>
  </si>
  <si>
    <t>Nástěnný kabelový ovladač v českém a slovenském jazyce</t>
  </si>
  <si>
    <t>Pol112</t>
  </si>
  <si>
    <t>Refnet do 15 kW</t>
  </si>
  <si>
    <t>D6</t>
  </si>
  <si>
    <t>Cu potrubí pro rozvod chladiva R32 s odmaštěným vnitřním povrchem, vyrobeno dle DIN8905, provedení F</t>
  </si>
  <si>
    <t>Pol113</t>
  </si>
  <si>
    <t>- 6,35/12,70 mm - dvojvedení, vč. tvarovek</t>
  </si>
  <si>
    <t>Pol114</t>
  </si>
  <si>
    <t>- 9,52/15,88 mm - dvojvedení, vč. tvarovek</t>
  </si>
  <si>
    <t>Pol115</t>
  </si>
  <si>
    <t>- chladivo R410 - doplnění</t>
  </si>
  <si>
    <t>Pol116</t>
  </si>
  <si>
    <t>- kabeláž</t>
  </si>
  <si>
    <t>Pol117</t>
  </si>
  <si>
    <t>MAT - Montážní a závěsový materiál</t>
  </si>
  <si>
    <t>Pol118</t>
  </si>
  <si>
    <t>MAT - Spojovací a těsnící materiál</t>
  </si>
  <si>
    <t>D7</t>
  </si>
  <si>
    <t>Ostatní</t>
  </si>
  <si>
    <t>Pol119</t>
  </si>
  <si>
    <t>Stavební přípomoce</t>
  </si>
  <si>
    <t>hod</t>
  </si>
  <si>
    <t>Pol120</t>
  </si>
  <si>
    <t>Lešení a montážní plošiny</t>
  </si>
  <si>
    <t>kpl</t>
  </si>
  <si>
    <t>Pol121</t>
  </si>
  <si>
    <t>Pol122</t>
  </si>
  <si>
    <t>Montáž VZT zařízení</t>
  </si>
  <si>
    <t>Pol123</t>
  </si>
  <si>
    <t>Doprava</t>
  </si>
  <si>
    <t>Pol124</t>
  </si>
  <si>
    <t>Požární ucpávky podle požárně konstrukcí</t>
  </si>
  <si>
    <t>Pol125</t>
  </si>
  <si>
    <t>Seřízení a zaregulování VZT rozvodů a koncových prvků</t>
  </si>
  <si>
    <t>Pol126</t>
  </si>
  <si>
    <t>Měření hluku</t>
  </si>
  <si>
    <t>Pol127</t>
  </si>
  <si>
    <t>Protokoly, revize, zkoušky</t>
  </si>
  <si>
    <t>Pol128</t>
  </si>
  <si>
    <t>Značení rozvodů</t>
  </si>
  <si>
    <t>Pol129</t>
  </si>
  <si>
    <t>Dokumentace skutečného provedení stavby</t>
  </si>
  <si>
    <t>Pol130</t>
  </si>
  <si>
    <t>Zaškolení obsluhy</t>
  </si>
  <si>
    <t>04 - SO 01.4 - Vytápění / Chlazení</t>
  </si>
  <si>
    <t xml:space="preserve">    T01 - demontáže</t>
  </si>
  <si>
    <t xml:space="preserve">    T02 - nové zařízení</t>
  </si>
  <si>
    <t xml:space="preserve">    T.ost - Ostatní</t>
  </si>
  <si>
    <t>T01</t>
  </si>
  <si>
    <t>demontáže</t>
  </si>
  <si>
    <t>1.1</t>
  </si>
  <si>
    <t>Vypuštění systému</t>
  </si>
  <si>
    <t>1.2</t>
  </si>
  <si>
    <t>VK 22 6200 - demontáž, vyčištění, případná oprava/ repase</t>
  </si>
  <si>
    <t>1.3</t>
  </si>
  <si>
    <t>KALOR 16/500/110 - demontáž, vyčištění, případná oprava/ repase</t>
  </si>
  <si>
    <t>1.4</t>
  </si>
  <si>
    <t>Termostatické hlavice</t>
  </si>
  <si>
    <t>1.5</t>
  </si>
  <si>
    <t>napojení tělesa na rozvod</t>
  </si>
  <si>
    <t>T02</t>
  </si>
  <si>
    <t>nové zařízení</t>
  </si>
  <si>
    <t>2.1</t>
  </si>
  <si>
    <t>VK 22 6200 - opětovná montáž</t>
  </si>
  <si>
    <t>2.2</t>
  </si>
  <si>
    <t>KALOR 16/500/110 - opětovná montáž</t>
  </si>
  <si>
    <t>2.3</t>
  </si>
  <si>
    <t>Hlavice s termopohonem 1x230V</t>
  </si>
  <si>
    <t>2.4</t>
  </si>
  <si>
    <t>Termostatický rohový ventil DN15</t>
  </si>
  <si>
    <t>2.5</t>
  </si>
  <si>
    <t>H armatura VEKOLUX - DN15 - regulace / uzavírání / vypouštění</t>
  </si>
  <si>
    <t>2.6</t>
  </si>
  <si>
    <t>Radiátorové šroubení DN15 - regulace / uzavírání / vypouštění</t>
  </si>
  <si>
    <t>2.7</t>
  </si>
  <si>
    <t>Úprava napojení</t>
  </si>
  <si>
    <t>2.8</t>
  </si>
  <si>
    <t>Napuštění systému, odvzdušnění</t>
  </si>
  <si>
    <t>2.9</t>
  </si>
  <si>
    <t>2,10</t>
  </si>
  <si>
    <t>T.ost</t>
  </si>
  <si>
    <t>O.01</t>
  </si>
  <si>
    <t>O.02</t>
  </si>
  <si>
    <t>O.03</t>
  </si>
  <si>
    <t>O.04</t>
  </si>
  <si>
    <t>Montáž TOP zařízení</t>
  </si>
  <si>
    <t>O.05</t>
  </si>
  <si>
    <t>O.06</t>
  </si>
  <si>
    <t>O.07</t>
  </si>
  <si>
    <t>Seřízení a zaregulování TOP rozvodů a koncových prvků</t>
  </si>
  <si>
    <t>O.08</t>
  </si>
  <si>
    <t>O.09</t>
  </si>
  <si>
    <t>O.10</t>
  </si>
  <si>
    <t>O.11</t>
  </si>
  <si>
    <t>O.12</t>
  </si>
  <si>
    <t>05 - SO 01.5 -  Silnoproudé rozvody</t>
  </si>
  <si>
    <t xml:space="preserve">    A - OSVĚTLENÍ_dodávka,montážní materiál a montáž</t>
  </si>
  <si>
    <t xml:space="preserve">    B - ZÁSUVKY (dodávka a montáž)</t>
  </si>
  <si>
    <t xml:space="preserve">    C -  VYPÍNAČE</t>
  </si>
  <si>
    <t xml:space="preserve">    D - KABELOVÉ TRASY</t>
  </si>
  <si>
    <t xml:space="preserve">    E - KABELY a PŘÍSLUŠENSTVÍ</t>
  </si>
  <si>
    <t xml:space="preserve">    F - SEZNAM ROZVADĚČŮ</t>
  </si>
  <si>
    <t xml:space="preserve">    H - OSTATNÍ</t>
  </si>
  <si>
    <t xml:space="preserve">    I - OSTATNÍ NÁKLADY</t>
  </si>
  <si>
    <t>A</t>
  </si>
  <si>
    <t>OSVĚTLENÍ_dodávka,montážní materiál a montáž</t>
  </si>
  <si>
    <t>700 001</t>
  </si>
  <si>
    <t>Svítidlo B1, BOND C vestavné</t>
  </si>
  <si>
    <t>700 002</t>
  </si>
  <si>
    <t>Svítidlo C1 -DL22-22W</t>
  </si>
  <si>
    <t>700 003</t>
  </si>
  <si>
    <t>A1-Office Back G2, 596x596x35 mm, 33 W, 4000 K - vestavný</t>
  </si>
  <si>
    <t>700 004</t>
  </si>
  <si>
    <t>Svítidlo N1D- nouzové s vlastní baterií, doba zálohy 60min, včetně potřebného příslušenství pro montáž</t>
  </si>
  <si>
    <t>700 005</t>
  </si>
  <si>
    <t>Svítidlo N2A- nouzové s vlastní baterií, doba zálohy 60min, včetně potřebného příslušenství pro montáž</t>
  </si>
  <si>
    <t>700 006</t>
  </si>
  <si>
    <t>Svítidlo N2C- nouzové s vlastní baterií, doba zálohy 60min, včetně potřebného příslušenství pro montáž</t>
  </si>
  <si>
    <t>700 007</t>
  </si>
  <si>
    <t>Fotoluminiscenční tabulka 200x100-vlevo</t>
  </si>
  <si>
    <t>B</t>
  </si>
  <si>
    <t>ZÁSUVKY (dodávka a montáž)</t>
  </si>
  <si>
    <t>700 008</t>
  </si>
  <si>
    <t>Zásuvka 230V, 16A, 1násobná, vč. instal. krabice a rámečku, barva bílá, s clonkou, zapuštěná montáž, design LEGRAND</t>
  </si>
  <si>
    <t>700 009</t>
  </si>
  <si>
    <t>Zásuvka do parapetního kanálu s přep. ochr 230V, 16A, vč. instal. Krabice a mtž. Příslušenství, barva bílá</t>
  </si>
  <si>
    <t>700 010</t>
  </si>
  <si>
    <t>přípojnice potenciálového vyrovnání pro průřezy do 240mm2 - Cena zahrnuje dodávku a montáž včetně držáků, kotev a šroubů přípojnice EPV(MET).</t>
  </si>
  <si>
    <t>C</t>
  </si>
  <si>
    <t xml:space="preserve"> VYPÍNAČE</t>
  </si>
  <si>
    <t>700 016</t>
  </si>
  <si>
    <t>PŘÍTOMNOSTNÍ čidlo 230V/10A IP55, úhel pokrytí 360st., nástěnná montáž, design ABB Busch Watcher 360</t>
  </si>
  <si>
    <t>700 017</t>
  </si>
  <si>
    <t>POHYBOVÉ čidlo 230V/10A IP55, úhel pokrytí 360st., nástěnná montáž, design ABB Busch Watcher 360</t>
  </si>
  <si>
    <t>700 018</t>
  </si>
  <si>
    <t>Vypínač 230V/10A řaz.1, vč. instal. krabice a rámečku, zapuštěná montáž, design LEGRAND</t>
  </si>
  <si>
    <t>700 021</t>
  </si>
  <si>
    <t>Vypínač 230V/10A řaz.1, vč. instal. krabice a rámečku, zapuštěná montáž, design LEGRAND, IP42</t>
  </si>
  <si>
    <t>700 020</t>
  </si>
  <si>
    <t>Vypínač 230V/10A řaz.6, , vč. instal. krabice a rámečku, zapuštěná montáž, design LEGRAND IP42</t>
  </si>
  <si>
    <t>700 019</t>
  </si>
  <si>
    <t>Ovl.TLAČÍTKO ROLETY- 230V/10A , vč. instal. krabice a rámečku, zapuštěná montáž, design LEGRAND</t>
  </si>
  <si>
    <t>700 022</t>
  </si>
  <si>
    <t>vypínač BUSCH -spínač pro tlačítkové spínání a otočné ovládání vč. ovládacího prvku a montážního krytu</t>
  </si>
  <si>
    <t>KABELOVÉ TRASY</t>
  </si>
  <si>
    <t>700 023</t>
  </si>
  <si>
    <t>Kabelový žlab mars400/50 s víkem - pozinkovaný, vč. spojek, nosníků, závěsů (podpěr) a kotvení a včetně příchytek</t>
  </si>
  <si>
    <t>700 024</t>
  </si>
  <si>
    <t>Kabelová lišta vkládací 40/40 s víkem - vč. Spojek, kotvení a příchytek</t>
  </si>
  <si>
    <t>700 025</t>
  </si>
  <si>
    <t>Trasa na kabelových příchytkách - Kabelová trasa z kabelových svazků upevněných na příchytkách pro max. 10 kabelů, na stěnu nebo do stropu, vč. upevňovacího a instalačního materiálu</t>
  </si>
  <si>
    <t>700 026</t>
  </si>
  <si>
    <t>Chránička ohebná, prům. 16- pro mechanickou ochranu kabelů, vč. zatahovacího drátu</t>
  </si>
  <si>
    <t>700 027</t>
  </si>
  <si>
    <t>Parapetní kanál 210/70</t>
  </si>
  <si>
    <t>E</t>
  </si>
  <si>
    <t>KABELY a PŘÍSLUŠENSTVÍ</t>
  </si>
  <si>
    <t>700 028</t>
  </si>
  <si>
    <t>Kabel CXKH-R-J 5x16 - Kabel vč. ukončení, zapojení, označovacího štítku, vč. dopravy, manipulace a montáže. Délka dle seznamu zařízení výkresů půdorysu, včetně prořezu a rezerv.</t>
  </si>
  <si>
    <t>700 038</t>
  </si>
  <si>
    <t>Kabel CXKH-R-J 3x2,5 - Kabel vč. ukončení, zapojení, označovacího štítku, vč. dopravy, manipulace a montáže. Délka dle seznamu zařízení výkresů půdorysu, včetně prořezu a rezerv.</t>
  </si>
  <si>
    <t>700 039</t>
  </si>
  <si>
    <t>Kabel CXKH-R-J 3x1,5 - Kabel vč. ukončení, zapojení, označovacího štítku, vč. dopravy, manipulace a montáže. Délka dle seznamu zařízení výkresů půdorysu, včetně prořezu a rezerv.</t>
  </si>
  <si>
    <t>700 040</t>
  </si>
  <si>
    <t>Kabel CXKH-R-J 5x1,5 - Kabel vč. ukončení, zapojení, označovacího štítku, vč. dopravy, manipulace a montáže. Délka dle seznamu zařízení výkresů půdorysu, včetně prořezu a rezerv.</t>
  </si>
  <si>
    <t>700 041</t>
  </si>
  <si>
    <t>Kabel CYKY-O 2x1,5 - Kabel vč. ukončení, zapojení, označovacího štítku, vč. dopravy, manipulace a montáže. Délka dle seznamu zařízení výkresů půdorysu, včetně prořezu a rezerv.</t>
  </si>
  <si>
    <t>700 042</t>
  </si>
  <si>
    <t>Kabel CYKY-O 3x1,5 - Kabel vč. ukončení, zapojení, označovacího štítku, vč. dopravy, manipulace a montáže. Délka dle seznamu zařízení výkresů půdorysu, včetně prořezu a rezerv.</t>
  </si>
  <si>
    <t>700 043</t>
  </si>
  <si>
    <t>Kabel H07VK6ZŽ - Kabel vč. ukončení, zapojení, označovacího štítku, vč. dopravy, manipulace a montáže. Délka dle seznamu zařízení výkresů půdorysu, včetně prořezu a rezerv.</t>
  </si>
  <si>
    <t>700 044</t>
  </si>
  <si>
    <t>Kabel H07VK16ZŽ - Kabel vč. ukončení, zapojení, označovacího štítku, vč. dopravy, manipulace a montáže. Délka dle seznamu zařízení výkresů půdorysu, včetně prořezu a rezerv.</t>
  </si>
  <si>
    <t>F</t>
  </si>
  <si>
    <t>SEZNAM ROZVADĚČŮ</t>
  </si>
  <si>
    <t>700 045</t>
  </si>
  <si>
    <t>Rozvaděč RF - Rozvaděčová skříň, vč. dopravy, montáže, osazení, průchodek, ukončení a zapojení A ověření dle ČSN. Viz výkres 02</t>
  </si>
  <si>
    <t>H</t>
  </si>
  <si>
    <t>OSTATNÍ</t>
  </si>
  <si>
    <t>700 046</t>
  </si>
  <si>
    <t>DODÁVKA -Ucpávky průchodů požárními úseky 60min - ref. Intumex, Hilti Těsnící materiál musí mít minimálně stejnou požární odolnost, jako je požadovaná požární odolnost prostupující konstrukce .</t>
  </si>
  <si>
    <t>700 047</t>
  </si>
  <si>
    <t>MONTÁŽ - Stavební zednické přípomoce, zhotovení prostupů a rýh ve stěně - Začistění a vypláštění kompletní , zhotovení prostupu, opravy povrchů, drobná stavební mechanizace apod. vč. potřebného materiálu</t>
  </si>
  <si>
    <t>700 048</t>
  </si>
  <si>
    <t>MONTÁŽ - Stavební zednické přípomoce, zhotovení kapes pro instal. krabice prům. 68mm - Začistění a vypláštění kompletní , zhotovení prostupu, opravy povrchů, drobná stavební mechanizace apod. vč. potřebného materiálu</t>
  </si>
  <si>
    <t>700 049</t>
  </si>
  <si>
    <t>Ucpávka prostupu do objektu - protipožární, protiplynová a proti vnikání vlhkosti, referenční typ Hawke modul HF6052</t>
  </si>
  <si>
    <t>I</t>
  </si>
  <si>
    <t>OSTATNÍ NÁKLADY</t>
  </si>
  <si>
    <t>700 050</t>
  </si>
  <si>
    <t>Dodavatelská výrobní dokumentace - Vypracování výrobní dokumentace stavby. Cena zahrnuje zhotovení a dodání dokumentace v počtu 6 pare +2x CD</t>
  </si>
  <si>
    <t>700 051</t>
  </si>
  <si>
    <t>Dokumentace skutečného provedení - Vypracování dokumentace skutečného provedení stavby v úrovni podrobnosti realizační dokumentace cena zahrnuje zhotovení a dodání dokumentace skutečného provedení v počtu 6 pare +2x CD</t>
  </si>
  <si>
    <t>700 052</t>
  </si>
  <si>
    <t>Provedení a vypracování výchozí revize</t>
  </si>
  <si>
    <t>700 053</t>
  </si>
  <si>
    <t>Provedení měření osvětlenosti a vypracování zprávy o měření osvětlenosti</t>
  </si>
  <si>
    <t>700 054</t>
  </si>
  <si>
    <t>MONTÁŽ - Mimostaveništní doprava dodávek - Zahrnuje náklady na dopravu strojů a zařízení od výrobce (obchodní organizace) až na místo první skládky na staveništi ve smyslu Pravidel „M“ (ÚRS Praha a.s.)</t>
  </si>
  <si>
    <t>%</t>
  </si>
  <si>
    <t>06 - SO 01.6 - Slaboproudé rozvody</t>
  </si>
  <si>
    <t>Úroveň 3:</t>
  </si>
  <si>
    <t xml:space="preserve">01 - PZTS </t>
  </si>
  <si>
    <t xml:space="preserve">    D1 - Ústředna, systémové prvky</t>
  </si>
  <si>
    <t xml:space="preserve">    D2 - Prvky (čidla)</t>
  </si>
  <si>
    <t xml:space="preserve">    D3 - Kabely </t>
  </si>
  <si>
    <t xml:space="preserve">    D4 - Krabice</t>
  </si>
  <si>
    <t xml:space="preserve">    D5 - Kabelové trasy</t>
  </si>
  <si>
    <t xml:space="preserve">    D6 - Instalace</t>
  </si>
  <si>
    <t>Ústředna, systémové prvky</t>
  </si>
  <si>
    <t>Pol131</t>
  </si>
  <si>
    <t>Zabezpečovací ústředna PZTS pro 520 zón v kovovém krytu, kompatabilní se standardy ČZU</t>
  </si>
  <si>
    <t>Pol132</t>
  </si>
  <si>
    <t>LCD klávesnice</t>
  </si>
  <si>
    <t>Pol133</t>
  </si>
  <si>
    <t>Univerzální kovový kryt bez zámku se sabotážním kontaktem</t>
  </si>
  <si>
    <t>Pol134</t>
  </si>
  <si>
    <t>Koncentrátor 8 zón v kovovém krytu</t>
  </si>
  <si>
    <t>Pol135</t>
  </si>
  <si>
    <t>Spínaný zdroj 12V/10A s tepelnou a nadproudovou ochranou v kovovém krytu</t>
  </si>
  <si>
    <t>Pol136</t>
  </si>
  <si>
    <t>Akumulátor 17 Ah, nominální napětí 12 Vss</t>
  </si>
  <si>
    <t>Pol137</t>
  </si>
  <si>
    <t>Síťový modul</t>
  </si>
  <si>
    <t>Prvky (čidla)</t>
  </si>
  <si>
    <t>Pol138</t>
  </si>
  <si>
    <t>PIR klasické, dosah min 10m</t>
  </si>
  <si>
    <t>Pol139</t>
  </si>
  <si>
    <t>PIR stropní</t>
  </si>
  <si>
    <t>Pol140</t>
  </si>
  <si>
    <t>Magnetický kontakt, /Čtyřdrátový plastový polarizovaný magnetický kontakt se sabotážní smyčkou, pracovní mezera max. 20 mm/</t>
  </si>
  <si>
    <t>Pol141</t>
  </si>
  <si>
    <t>Tahové signální tlačítko</t>
  </si>
  <si>
    <t>Pol142</t>
  </si>
  <si>
    <t>Tísňové tlačítko</t>
  </si>
  <si>
    <t>Pol143</t>
  </si>
  <si>
    <t>Potvrzovací tlačítko na zrušení poplachu</t>
  </si>
  <si>
    <t>Pol144</t>
  </si>
  <si>
    <t>Detektor tříštění skla</t>
  </si>
  <si>
    <t>Pol145</t>
  </si>
  <si>
    <t>Opticko akustická signalizace nouzového volání</t>
  </si>
  <si>
    <t>Pol146</t>
  </si>
  <si>
    <t>Nelohovaná plastová siréna vnitřní, ČSN EN 50131-1 min. stupeň 3</t>
  </si>
  <si>
    <t xml:space="preserve">Kabely </t>
  </si>
  <si>
    <t>Pol147</t>
  </si>
  <si>
    <t>Sděl. stíněný kabel 5×2×0,5 vhodný pro zabezpečovací instalace</t>
  </si>
  <si>
    <t>Pol148</t>
  </si>
  <si>
    <t>Sděl. stíněný kabel 3×2×0,5,vhodný pro zabezpečovací instalace</t>
  </si>
  <si>
    <t>Pol149</t>
  </si>
  <si>
    <t>Napájecí kabel CYKY-J 3x2,5</t>
  </si>
  <si>
    <t>Krabice</t>
  </si>
  <si>
    <t>Pol150</t>
  </si>
  <si>
    <t>Plastová propojovací krabice, 24+2 šroubovací svorky, s větší výškou</t>
  </si>
  <si>
    <t>Kabelové trasy</t>
  </si>
  <si>
    <t>Pol151</t>
  </si>
  <si>
    <t>Elektroinstalační trubka ohebná PVC pr. 16 mm, se střední mechanickou odolností, vč. instalačního materiálu a příslušenství</t>
  </si>
  <si>
    <t>Pol152</t>
  </si>
  <si>
    <t>Elektroinstalační trubka ohebná PVC pr. 16 mm, se střední mechanickou odolností, vč. instalačního materiálu a příslušenství, (instalace pod omítku)</t>
  </si>
  <si>
    <t>Pol153</t>
  </si>
  <si>
    <t>Drobný instalační materiál, štítky</t>
  </si>
  <si>
    <t>Instalace</t>
  </si>
  <si>
    <t>Pol154</t>
  </si>
  <si>
    <t>Instalace kabeláže (uložení do nosných systémů, pod omítku)</t>
  </si>
  <si>
    <t>Pol155</t>
  </si>
  <si>
    <t>Drážkování</t>
  </si>
  <si>
    <t>Pol156</t>
  </si>
  <si>
    <t>Instalace kabelových tras</t>
  </si>
  <si>
    <t>Pol157</t>
  </si>
  <si>
    <t>Instalace čidel</t>
  </si>
  <si>
    <t>Pol158</t>
  </si>
  <si>
    <t>Instalace systémových prvků</t>
  </si>
  <si>
    <t>Pol159</t>
  </si>
  <si>
    <t>Programování</t>
  </si>
  <si>
    <t>Pol160</t>
  </si>
  <si>
    <t>Dokumentace zhotovitele</t>
  </si>
  <si>
    <t>Pol161</t>
  </si>
  <si>
    <t>Pol162</t>
  </si>
  <si>
    <t>Manuály</t>
  </si>
  <si>
    <t>Pol163</t>
  </si>
  <si>
    <t>Uvedení do provozu</t>
  </si>
  <si>
    <t>Pol164</t>
  </si>
  <si>
    <t>Připojení systému PZTS na bezpečnostní velín</t>
  </si>
  <si>
    <t>Pol165</t>
  </si>
  <si>
    <t>Testy, revize</t>
  </si>
  <si>
    <t>Pol166</t>
  </si>
  <si>
    <t>Zaškolení</t>
  </si>
  <si>
    <t>Pol167</t>
  </si>
  <si>
    <t>Náklady na zkoušky</t>
  </si>
  <si>
    <t>Pol168</t>
  </si>
  <si>
    <t>Zkušební provoz</t>
  </si>
  <si>
    <t>Pol169</t>
  </si>
  <si>
    <t>Energie a jiná média</t>
  </si>
  <si>
    <t>Pol170</t>
  </si>
  <si>
    <t>Lešení a pomocné konstrukce</t>
  </si>
  <si>
    <t>Pol171</t>
  </si>
  <si>
    <t>Vertikální doprava</t>
  </si>
  <si>
    <t>Pol172</t>
  </si>
  <si>
    <t>Přemístění po staveništi</t>
  </si>
  <si>
    <t>Pol173</t>
  </si>
  <si>
    <t>Ochrana provedených prací</t>
  </si>
  <si>
    <t>Pol174</t>
  </si>
  <si>
    <t>BOZP</t>
  </si>
  <si>
    <t>Pol175</t>
  </si>
  <si>
    <t>Požární izolace</t>
  </si>
  <si>
    <t>Pol176</t>
  </si>
  <si>
    <t>Kompletace</t>
  </si>
  <si>
    <t>Pol177</t>
  </si>
  <si>
    <t>Náklady na projednání předmětu Díla</t>
  </si>
  <si>
    <t>Pol178</t>
  </si>
  <si>
    <t>Úklid</t>
  </si>
  <si>
    <t>Pol179</t>
  </si>
  <si>
    <t>Odpadové hospodářství</t>
  </si>
  <si>
    <t>Pol180</t>
  </si>
  <si>
    <t>Stavební přípomoci</t>
  </si>
  <si>
    <t xml:space="preserve">02 - SKV </t>
  </si>
  <si>
    <t xml:space="preserve">    D1 - Systémové prvky</t>
  </si>
  <si>
    <t xml:space="preserve">    D2 - Kabely </t>
  </si>
  <si>
    <t xml:space="preserve">    D3 - Krabice</t>
  </si>
  <si>
    <t xml:space="preserve">    D4 - Kabelové trasy</t>
  </si>
  <si>
    <t xml:space="preserve">    D5 - Instalace</t>
  </si>
  <si>
    <t xml:space="preserve">    D6 - Ostatní</t>
  </si>
  <si>
    <t>Systémové prvky</t>
  </si>
  <si>
    <t>Pol181</t>
  </si>
  <si>
    <t>Řídící jednotka kontroly vstupu kompatibilní se stávajícím systémem ACS ĆZU - PC MASTER</t>
  </si>
  <si>
    <t>Pol182</t>
  </si>
  <si>
    <t>Řídící jednotka kontroly vstupu pro 1 dveře, kompatibilní se stávajícím systémem ACS ĆZU</t>
  </si>
  <si>
    <t>Pol183</t>
  </si>
  <si>
    <t>Čtečka bezkontaktních karet normy ISO/IEC 14443, čtení informace ze zabezpečených souborů resp. sektorů karty, umožňuje komunikaci ve všech NFC režimech (R/W), card emulation a Peer to peer (P2P), pracovní kmitočet 13,56 MHz, čtecí vzdálenost min. 4,5 cm, krytí IP 65, pracovní teplota okolí - 25 až + 60°C.</t>
  </si>
  <si>
    <t>Pol184</t>
  </si>
  <si>
    <t>bezkontaktní čtečka pro čipové karty standardu Mifare (iCLASS R10) - poze přemístění a reinstalace</t>
  </si>
  <si>
    <t>Pol185</t>
  </si>
  <si>
    <t>Elektromechanický samozamykací zámek úzký s certifikátem pro dveře únikové, včetně komplet příslušenství (průchodky, arm hadice,systémový kabel)</t>
  </si>
  <si>
    <t>Pol186</t>
  </si>
  <si>
    <t>Elektrický zámek pro dveře s požární odolností</t>
  </si>
  <si>
    <t>Pol187</t>
  </si>
  <si>
    <t>Elektrický zámek</t>
  </si>
  <si>
    <t>Pol188</t>
  </si>
  <si>
    <t>Kabelová průchodka</t>
  </si>
  <si>
    <t>Pol189</t>
  </si>
  <si>
    <t>magnetický kontakt SKV</t>
  </si>
  <si>
    <t>Pol190</t>
  </si>
  <si>
    <t>Spínaný zdroj 12V/10A s tepelnou a nadproudovou ochranou v kovovém krytu s prostorem pro akumulátor.</t>
  </si>
  <si>
    <t>Pol191</t>
  </si>
  <si>
    <t>Akumulátor 38 Ah, nominální napětí 12 Vss</t>
  </si>
  <si>
    <t>Pol192</t>
  </si>
  <si>
    <t>kabel U/UTP 4×2×AWG24/1, CAT 6</t>
  </si>
  <si>
    <t>Pol193</t>
  </si>
  <si>
    <t>Napájecí kabel CYKY-J 3x1,5</t>
  </si>
  <si>
    <t>Pol194</t>
  </si>
  <si>
    <t>Krabice rozbočovací vč. svorkovnice</t>
  </si>
  <si>
    <t>Pol195</t>
  </si>
  <si>
    <t>Pol196</t>
  </si>
  <si>
    <t>Pol197</t>
  </si>
  <si>
    <t>Pol22</t>
  </si>
  <si>
    <t>Pol198</t>
  </si>
  <si>
    <t>Pol199</t>
  </si>
  <si>
    <t>Instalace kabelových tras pod omítku (zasekat), stavební přípomoce</t>
  </si>
  <si>
    <t>Pol200</t>
  </si>
  <si>
    <t>Instalace zámků</t>
  </si>
  <si>
    <t>Pol201</t>
  </si>
  <si>
    <t>Pol202</t>
  </si>
  <si>
    <t>Analýza, tvorba a úprava SP, konzultace, koordinace</t>
  </si>
  <si>
    <t>Pol203</t>
  </si>
  <si>
    <t>Oživení, zprovoznění, měření a připojení do systému</t>
  </si>
  <si>
    <t>Pol204</t>
  </si>
  <si>
    <t>Zaimplementování systému EKV do areálového systému ČZU včetně zaškolení</t>
  </si>
  <si>
    <t>Pol205</t>
  </si>
  <si>
    <t>Pol206</t>
  </si>
  <si>
    <t>Pol207</t>
  </si>
  <si>
    <t>Pol208</t>
  </si>
  <si>
    <t>Pol209</t>
  </si>
  <si>
    <t>Pol210</t>
  </si>
  <si>
    <t>Pol211</t>
  </si>
  <si>
    <t>Pol212</t>
  </si>
  <si>
    <t>Pol213</t>
  </si>
  <si>
    <t>Pol214</t>
  </si>
  <si>
    <t>Požární ucpávky</t>
  </si>
  <si>
    <t>Pol215</t>
  </si>
  <si>
    <t>Pol216</t>
  </si>
  <si>
    <t>Pol217</t>
  </si>
  <si>
    <t>Pol218</t>
  </si>
  <si>
    <t>Pol219</t>
  </si>
  <si>
    <t xml:space="preserve">03 - SCS </t>
  </si>
  <si>
    <t xml:space="preserve">    D1 - Rozvaděče</t>
  </si>
  <si>
    <t xml:space="preserve">    D2 - Zásuvky</t>
  </si>
  <si>
    <t xml:space="preserve">    D3 - Ukončení v rozvaděčích </t>
  </si>
  <si>
    <t xml:space="preserve">    D4 - Kabely ostatní</t>
  </si>
  <si>
    <t xml:space="preserve">    D5 - Zemnění, stínění</t>
  </si>
  <si>
    <t xml:space="preserve">    D6 - Kabelové trasy</t>
  </si>
  <si>
    <t xml:space="preserve">    D7 - Instalace</t>
  </si>
  <si>
    <t xml:space="preserve">    D8 - Ostatní</t>
  </si>
  <si>
    <t>Rozvaděče</t>
  </si>
  <si>
    <t>Pol220</t>
  </si>
  <si>
    <t>Rack SCS stojanový, 800×800×42U, včetně 19" rámu, přední dveře PŮLENÉ z perforovaného plechu</t>
  </si>
  <si>
    <t>Pol221</t>
  </si>
  <si>
    <t>19" napájecí lišta (min 5x230V) s přepěťovou ochranou</t>
  </si>
  <si>
    <t>Pol222</t>
  </si>
  <si>
    <t>DEMONTÁŽ 2KS STÁVAJÍCÍCH ROZVADĚČŮ A ÚPRAVA SERVEROVNY : 1 rack 20×PP,2×SWITCH, 1×Optobox, UPS - kompletné demontáž a reinstralace do nového racku v nové pozici</t>
  </si>
  <si>
    <t>Pol223</t>
  </si>
  <si>
    <t>přední dveře PŮLENÉ (2×300) do stávajícího racku Conteg</t>
  </si>
  <si>
    <t>Pol224</t>
  </si>
  <si>
    <t>zemnící sada</t>
  </si>
  <si>
    <t>Zásuvky</t>
  </si>
  <si>
    <t>Pol225</t>
  </si>
  <si>
    <t>Zásuvka 2×RJ45/s, cat 6, do parapetního žlabu - kompletní vč. Krabice, design shodný s profesí ESI</t>
  </si>
  <si>
    <t>Pol226</t>
  </si>
  <si>
    <t>Zásuvka 2×RJ45/s, cat 6, pod omítku - kompletní vč. Krabice, design shodný s profesí ESI</t>
  </si>
  <si>
    <t>Pol227</t>
  </si>
  <si>
    <t>Zásuvka 2×RJ45/s, cat 6, na omítku - kompletní vč. Krabice, design shodný s profesí ESI</t>
  </si>
  <si>
    <t>Pol228</t>
  </si>
  <si>
    <t>Zásuvka 2×RJ45/s, cat 6, provedení na DIN lištu, keystone + rámeček</t>
  </si>
  <si>
    <t xml:space="preserve">Ukončení v rozvaděčích </t>
  </si>
  <si>
    <t>Pol229</t>
  </si>
  <si>
    <t>Patch panel 1U, 24×STP/1U, cat 6, kompletní</t>
  </si>
  <si>
    <t>Kabely ostatní</t>
  </si>
  <si>
    <t>Pol230</t>
  </si>
  <si>
    <t>Kabel S/FTP 4×2×AWG24/1, cat 6, LSOH</t>
  </si>
  <si>
    <t>Zemnění, stínění</t>
  </si>
  <si>
    <t>Pol231</t>
  </si>
  <si>
    <t>Kabel CYA 16 zž</t>
  </si>
  <si>
    <t>Pol232</t>
  </si>
  <si>
    <t>Kabelový žlab, plný s perforací, pozinkovaný 100x60mm, včetně spojek, konzol a závitových tyčí</t>
  </si>
  <si>
    <t>Pol233</t>
  </si>
  <si>
    <t>Elektroinstalační trubka ohebná PVC pr. 32 mm, se střední mechanickou odolností, vč. instalačního materiálu a příslušenství, (instalace pod omítku)</t>
  </si>
  <si>
    <t>Pol234</t>
  </si>
  <si>
    <t>Poznámka k položce:_x000D_
budou využity stávající</t>
  </si>
  <si>
    <t>Pol235</t>
  </si>
  <si>
    <t>Pol236</t>
  </si>
  <si>
    <t>Pol237</t>
  </si>
  <si>
    <t>Instalace patchpanelů a optických prvků</t>
  </si>
  <si>
    <t>Pol238</t>
  </si>
  <si>
    <t>Instalace koncových prvků - zásuvek</t>
  </si>
  <si>
    <t>Pol239</t>
  </si>
  <si>
    <t>Kompletace rozvaděčů</t>
  </si>
  <si>
    <t>Pol240</t>
  </si>
  <si>
    <t>Přepojení prvků stávajícího rozvaděče SCS do nového racku, kompletace</t>
  </si>
  <si>
    <t>Pol241</t>
  </si>
  <si>
    <t>Měření nové metalické kabeláže vč. vyhotovení měřícího protokolu</t>
  </si>
  <si>
    <t>Pol242</t>
  </si>
  <si>
    <t>Měření přepojené metalické kabeláže vč. vyhotovení měřícího protokolu</t>
  </si>
  <si>
    <t>D8</t>
  </si>
  <si>
    <t>Pol34</t>
  </si>
  <si>
    <t>Pol243</t>
  </si>
  <si>
    <t>Průvrty</t>
  </si>
  <si>
    <t>Pol244</t>
  </si>
  <si>
    <t>Pol245</t>
  </si>
  <si>
    <t>Pol246</t>
  </si>
  <si>
    <t>Pol247</t>
  </si>
  <si>
    <t>Pol248</t>
  </si>
  <si>
    <t>Pol249</t>
  </si>
  <si>
    <t>Pol250</t>
  </si>
  <si>
    <t>Pol251</t>
  </si>
  <si>
    <t>Pol252</t>
  </si>
  <si>
    <t>Pol40</t>
  </si>
  <si>
    <t xml:space="preserve">04 - DAT </t>
  </si>
  <si>
    <t xml:space="preserve">    D1 - Aktivní prvky - kompatibilní se stávající sítí ČZU</t>
  </si>
  <si>
    <t xml:space="preserve">      D2 - PoE switche</t>
  </si>
  <si>
    <t xml:space="preserve">      D3 - Transceivery</t>
  </si>
  <si>
    <t xml:space="preserve">    D4 - WIFI</t>
  </si>
  <si>
    <t xml:space="preserve">    D5 - UPS</t>
  </si>
  <si>
    <t>Aktivní prvky - kompatibilní se stávající sítí ČZU</t>
  </si>
  <si>
    <t>PoE switche</t>
  </si>
  <si>
    <t>Pol253</t>
  </si>
  <si>
    <t>Switch 10/100/1000, 48p s podporou PoE všech portů, 10G uplink</t>
  </si>
  <si>
    <t>Transceivery</t>
  </si>
  <si>
    <t>Pol254</t>
  </si>
  <si>
    <t>SFP+ transceiver 10GBASE-LR/LW, multirate, SM 10km, 1310nm, LC Duplex, DMI diagnostika, HP/H3C kompatibilní</t>
  </si>
  <si>
    <t>WIFI</t>
  </si>
  <si>
    <t>Pol255</t>
  </si>
  <si>
    <t>Outdoor přístupový bod, Podpora bezdrátových standardů: 802.11a/b/g/n, 802.11ac wave2, 802.11ax</t>
  </si>
  <si>
    <t>Pol256</t>
  </si>
  <si>
    <t>Indoor přístupový bod, Podpora bezdrátových standardů: 802.11a/b/g/n, 802.11ac wave2, 802.11ax</t>
  </si>
  <si>
    <t>UPS</t>
  </si>
  <si>
    <t>Pol257</t>
  </si>
  <si>
    <t>reinstalace stávající</t>
  </si>
  <si>
    <t>Pol258</t>
  </si>
  <si>
    <t>Instalace a propojení aktivních prvků</t>
  </si>
  <si>
    <t>Pol259</t>
  </si>
  <si>
    <t>Nastavení a konfigurace switchů</t>
  </si>
  <si>
    <t>Pol260</t>
  </si>
  <si>
    <t>Instalace a propojení aktivních prvků WiFi</t>
  </si>
  <si>
    <t>Pol261</t>
  </si>
  <si>
    <t>Nastavení a konfigurace AP WiFi</t>
  </si>
  <si>
    <t>Pol262</t>
  </si>
  <si>
    <t>Instalace a nastavení UPS</t>
  </si>
  <si>
    <t>Pol263</t>
  </si>
  <si>
    <t>Pol264</t>
  </si>
  <si>
    <t>Pol265</t>
  </si>
  <si>
    <t>Uvedení do provozu výše uvedených slaboproudých systémů</t>
  </si>
  <si>
    <t>Pol266</t>
  </si>
  <si>
    <t>Pol267</t>
  </si>
  <si>
    <t>Pol268</t>
  </si>
  <si>
    <t>Pol269</t>
  </si>
  <si>
    <t>Pol270</t>
  </si>
  <si>
    <t xml:space="preserve">05 - CCTV </t>
  </si>
  <si>
    <t xml:space="preserve">    D1 - Systémové prvky </t>
  </si>
  <si>
    <t xml:space="preserve">    D2 - Kabely a kabelové trasy ŘEŠENY V RÁMCI SCS</t>
  </si>
  <si>
    <t xml:space="preserve">    D3 - Instalace</t>
  </si>
  <si>
    <t xml:space="preserve">    D4 - Ostatní</t>
  </si>
  <si>
    <t xml:space="preserve">Systémové prvky </t>
  </si>
  <si>
    <t>Pol271</t>
  </si>
  <si>
    <t>IP dome kamera, 8MP, MZVF, 2.8-12, WDR 130dB, hybridní světlo 40m, VCA, IP67, napájení PoE, včetně držáku</t>
  </si>
  <si>
    <t>Pol272</t>
  </si>
  <si>
    <t>IP bullet kamera, 4MP, MZVF, 2.8-12mm, WDR 120dB, IR 60m, VA, IP67, napájení PoE, včetně držáku</t>
  </si>
  <si>
    <t>Pol273</t>
  </si>
  <si>
    <t>IP minidome kamera, 8MP, 2.8mm, WDR 120dB, IR 30m, VCA, audio, IP67, napájení PoE, včetně držáku</t>
  </si>
  <si>
    <t>Pol274</t>
  </si>
  <si>
    <t>licence pro připojení kamer do systému ČZU</t>
  </si>
  <si>
    <t>Kabely a kabelové trasy ŘEŠENY V RÁMCI SCS</t>
  </si>
  <si>
    <t>Pol275</t>
  </si>
  <si>
    <t>Pol276</t>
  </si>
  <si>
    <t>Oživení systému, měření</t>
  </si>
  <si>
    <t>Pol277</t>
  </si>
  <si>
    <t>Zaimplementování systému CCTV do systému ČZU</t>
  </si>
  <si>
    <t>Pol278</t>
  </si>
  <si>
    <t>Komplexní a individuální zkoušky</t>
  </si>
  <si>
    <t>Pol279</t>
  </si>
  <si>
    <t>Zaškolení obsluhy, údržby</t>
  </si>
  <si>
    <t>Pol280</t>
  </si>
  <si>
    <t>Revize systému CCTV</t>
  </si>
  <si>
    <t>Pol281</t>
  </si>
  <si>
    <t>Dokumentace skutečného stavu</t>
  </si>
  <si>
    <t xml:space="preserve">06 - AVT </t>
  </si>
  <si>
    <t xml:space="preserve">    D1 - Systémové prvky AVT</t>
  </si>
  <si>
    <t xml:space="preserve">    D3 - Kabelové trasy</t>
  </si>
  <si>
    <t xml:space="preserve">    D4 - Instalace</t>
  </si>
  <si>
    <t xml:space="preserve">    D5 - Ostatní</t>
  </si>
  <si>
    <t>Systémové prvky AVT</t>
  </si>
  <si>
    <t>Pol317</t>
  </si>
  <si>
    <t>Dotykový displej s úhlopříčkou 86", vhodný pro výuku či prezentace, disponuje 4K Ultra HD rozlišením 3840 x 2160 bodů s poměrem stran 16:9. Displej nabízí svítivost 400 cd/m2, rychlost odezvy 8 ms a kontrastní poměr 1200:1. Potěší také široké pozorovací úhly 178° horizontálně i vertikálně. Použitý operační systém Android 9 umožňuje mimo jiné přímé přehrávání videa, prohlížení fotografií či poslech hudby z přítomných USB portů či z interního úložiště o velikosti 32 GB. O plynulý chod zařízení se stará čtyřjádrový procesor doplněný 4 GB operační paměti. Nástroj myViewBoard nabízí širokou škálu interaktivních možností pro výuku, prezentace a týmovou spolupráci. Samozřejmostí pak je bezdrátové zrcadlení obrazovky z počítače či notebooku skrze internetový prohlížeč. K dispozici je také port USB typu C, který kromě vysokorychlostního přenosu videa a dat umožňuje napájení připojených zařízení až do 60 W. Kromě toho jsou přítomny stereo reproduktory se subwooferem s celkovým výkonem 45 W a soustava 8 mikrofonů s funkcí potlačení šumu. Displej je možno ovládat až 33 dotyky zároveň, nebo pomocí dotykového pera, které je součástí balení. Díky konstrukci je panel schopný provozu 16 hodin denně, 7 dní v týdnu. Součástí balení je napájecí kabel, 2x dotykové pero, dálkový ovladač (včetně baterií), RS232 adaptér, USB-C, USB a HDMI kabel</t>
  </si>
  <si>
    <t>Pol318</t>
  </si>
  <si>
    <t>autonomní videokonference pro platformu MS Teams vhodná do velkých zasedacích místností a poslucháren funkce automatického záběru skupiny osob, řečníka nebo prezentujícího umožňuje sdílení obrazu z PC přes HDMI/ USB-C rozhraní nebo bezdrátově pomocí USB donglu obrazový výstup na jednu nebo dvě obrazovky (2x HDMI) Microsoft certifikace s nativní podporou Microsoft Teams možnost připojení schůzek platforem Zoom, Webex a Skype for Business jednoduché, intuitivní ovládání Obsahuje dvě motoricky ovládané 4K kamery s 18x resp. 20x zoomem 8” dotykový ovládací panel na stůl AV procesor umožňující podporu až 9 kamer a audio vstup/ výstup jednoúčelové mini-PC s OS Windows 10 IoT a Microsoft Teams Room App USB dongly pro bezdrátové sdílení z PC lze zvolit různé audio periférie - stolní nebo stropní mikrofony, příp. mikrofony bezdrátové</t>
  </si>
  <si>
    <t>Pol319</t>
  </si>
  <si>
    <t>Zesilovač 4x240W, 100V rozvod, vestavěný MP3 přehrávač s displejem, USB konektorem, slotem pro SD kartu, Bluetooth připojením, FM tunerem a dálkovým ovladačem.</t>
  </si>
  <si>
    <t>Pol320</t>
  </si>
  <si>
    <t>Reproduktory stropní závěsné 100V, kvalitní reprodukce hudby</t>
  </si>
  <si>
    <t>Pol286</t>
  </si>
  <si>
    <t>Mikrofon stropní</t>
  </si>
  <si>
    <t>Pol321</t>
  </si>
  <si>
    <t>přípojné místo 1×USB-C (vytahovací) , 1×HDMI (vytahovací) , 1×audio, kompletní vč krabice, 2×230V, 2×LAN</t>
  </si>
  <si>
    <t>Pol322</t>
  </si>
  <si>
    <t>kabel HDMI-HDMI přenos 48G, 10m</t>
  </si>
  <si>
    <t>Pol323</t>
  </si>
  <si>
    <t>kabel HDMI-HDMI přenos 48G, 20m</t>
  </si>
  <si>
    <t>Pol291</t>
  </si>
  <si>
    <t>kabel USB-C, 10m</t>
  </si>
  <si>
    <t>Pol324</t>
  </si>
  <si>
    <t>kabel USB-C, 20m</t>
  </si>
  <si>
    <t>Pol293</t>
  </si>
  <si>
    <t>audio kabel, 10m</t>
  </si>
  <si>
    <t>Pol294</t>
  </si>
  <si>
    <t>audio kabel, 20m</t>
  </si>
  <si>
    <t>Pol325</t>
  </si>
  <si>
    <t>reproduktorový kabel 2x1,5</t>
  </si>
  <si>
    <t>Pol326</t>
  </si>
  <si>
    <t>Kabel S/FTP 4×2×AWG23/1, cat 6A, LSOH</t>
  </si>
  <si>
    <t>Pol295</t>
  </si>
  <si>
    <t>Elektroinstalační trubka ohebná PVC pr. 50 mm, se střední mechanickou odolností, vč. instalačního materiálu a příslušenství, (instalace pod omítku)</t>
  </si>
  <si>
    <t>Pol327</t>
  </si>
  <si>
    <t>Elektroinstalační trubka do 32mm - ohebná, bezhalogenová, včetně příchytek</t>
  </si>
  <si>
    <t>Pol296</t>
  </si>
  <si>
    <t>Pol297</t>
  </si>
  <si>
    <t>Pol298</t>
  </si>
  <si>
    <t>Pol299</t>
  </si>
  <si>
    <t>Pol300</t>
  </si>
  <si>
    <t>Pol301</t>
  </si>
  <si>
    <t>Pol302</t>
  </si>
  <si>
    <t>Pol303</t>
  </si>
  <si>
    <t>Pol304</t>
  </si>
  <si>
    <t>Pol305</t>
  </si>
  <si>
    <t>Pol306</t>
  </si>
  <si>
    <t>Zaimplementování systému AVT do VCR systému ČZU</t>
  </si>
  <si>
    <t>Pol307</t>
  </si>
  <si>
    <t>Pol308</t>
  </si>
  <si>
    <t>Pol309</t>
  </si>
  <si>
    <t>Pol310</t>
  </si>
  <si>
    <t>Pol311</t>
  </si>
  <si>
    <t>Pol312</t>
  </si>
  <si>
    <t>Pol313</t>
  </si>
  <si>
    <t>Pol314</t>
  </si>
  <si>
    <t>Pol315</t>
  </si>
  <si>
    <t>Pol316</t>
  </si>
  <si>
    <t>07 - SO 01.7 -  EPS</t>
  </si>
  <si>
    <t xml:space="preserve">    D3 - Kabely se zvýšenou odolností proti šíření plamene</t>
  </si>
  <si>
    <t xml:space="preserve">    D4 - Kabely s funkční odolností při pořáru, dle vyhl. Č.23/2008</t>
  </si>
  <si>
    <t xml:space="preserve">    D6 - Krabice</t>
  </si>
  <si>
    <t>Pol1</t>
  </si>
  <si>
    <t>BUDE VYUŽITA ÚSTŘEDNA STÁVAJÍCÍ V KOLEJI G</t>
  </si>
  <si>
    <t>Pol2</t>
  </si>
  <si>
    <t>Mikromodul sběrnice esserbus® (8 bit)</t>
  </si>
  <si>
    <t>Pol3</t>
  </si>
  <si>
    <t>multisenzorový hlásič s oddělovačem</t>
  </si>
  <si>
    <t>Pol4</t>
  </si>
  <si>
    <t>Termodiferenciální hlásič s oddělovačem</t>
  </si>
  <si>
    <t>Pol5</t>
  </si>
  <si>
    <t>Automatický Optickokouřový hlásič IQ8Quad, s oddělovačem</t>
  </si>
  <si>
    <t>Pol6</t>
  </si>
  <si>
    <t>Sokl hlásiče v základní verzi pro hlásiče IQ8Quad</t>
  </si>
  <si>
    <t>Pol7</t>
  </si>
  <si>
    <t>Elektronika tlačítka IQ8 s oddělovačem</t>
  </si>
  <si>
    <t>Pol8</t>
  </si>
  <si>
    <t>Skříň tlačítkový hlásič IQ8 červená se sklíčkem, RAL 3020</t>
  </si>
  <si>
    <t>Pol9</t>
  </si>
  <si>
    <t>Esserbus-poplachový koppler</t>
  </si>
  <si>
    <t>Pol10</t>
  </si>
  <si>
    <t>Esserbus-koppler 12 relé</t>
  </si>
  <si>
    <t>Pol11</t>
  </si>
  <si>
    <t>Siréna požární multitónová, nízkoodběrová</t>
  </si>
  <si>
    <t>Kabely se zvýšenou odolností proti šíření plamene</t>
  </si>
  <si>
    <t>Pol12</t>
  </si>
  <si>
    <t>PRAFlaGuard® F 1x2x0,8 P-90 B2ca s1d0, stíněný</t>
  </si>
  <si>
    <t>Kabely s funkční odolností při pořáru, dle vyhl. Č.23/2008</t>
  </si>
  <si>
    <t>Pol13</t>
  </si>
  <si>
    <t>PRAFlaGuard® F 2x2x0,8 P-90 B2ca s1d0, stíněný</t>
  </si>
  <si>
    <t>Pol14</t>
  </si>
  <si>
    <t>PRAFlaGuard® F 10x2x0,8 P-90 B2ca s1d0, stíněný</t>
  </si>
  <si>
    <t>Pol15</t>
  </si>
  <si>
    <t>Trubka ohebná průměr 16mm (instalace pod omítku)</t>
  </si>
  <si>
    <t>Pol16</t>
  </si>
  <si>
    <t>Chránicka HFFR 32/27</t>
  </si>
  <si>
    <t>Pol17</t>
  </si>
  <si>
    <t>Kabelová příchytka požárně odolná vč. požárně odolné kotvy</t>
  </si>
  <si>
    <t>Pol18</t>
  </si>
  <si>
    <t>požátní příchytka chránicka HFFR 32/27</t>
  </si>
  <si>
    <t>Pol19</t>
  </si>
  <si>
    <t>Pol20</t>
  </si>
  <si>
    <t>El.instalační krabice požárně odolná se svorkovnicí pro vnitřní povrchovou instalaci (pro kabely se zachováním funkce při požáru / ČSN IEC 60331)</t>
  </si>
  <si>
    <t>kplt</t>
  </si>
  <si>
    <t>Pol21</t>
  </si>
  <si>
    <t>Pol23</t>
  </si>
  <si>
    <t>Pol24</t>
  </si>
  <si>
    <t>Pol25</t>
  </si>
  <si>
    <t>Pol26</t>
  </si>
  <si>
    <t>Pol27</t>
  </si>
  <si>
    <t>Protipožární utěsnění kabelových prostupů</t>
  </si>
  <si>
    <t>Pol28</t>
  </si>
  <si>
    <t>Odvoz a ekologická likvidace elektroodpadu</t>
  </si>
  <si>
    <t>Pol29</t>
  </si>
  <si>
    <t>Zhotovení kabelových prostupů</t>
  </si>
  <si>
    <t>Pol30</t>
  </si>
  <si>
    <t>Oživení systému</t>
  </si>
  <si>
    <t>Pol31</t>
  </si>
  <si>
    <t>Zhotovení podkladů / scénáře pro návaznosti systému EPS dle projektu PBŘS</t>
  </si>
  <si>
    <t>Pol32</t>
  </si>
  <si>
    <t>Zanesení prvků EPS a vazeb do grafické nadstavby ČZU vč. stavebních půdorysů, programování, ….</t>
  </si>
  <si>
    <t>Pol33</t>
  </si>
  <si>
    <t>Komplexní a individuální zkoušky včetně funkční zkoušky</t>
  </si>
  <si>
    <t>Pol35</t>
  </si>
  <si>
    <t>Pol36</t>
  </si>
  <si>
    <t>Revize systému EPS</t>
  </si>
  <si>
    <t>Pol37</t>
  </si>
  <si>
    <t>Pol38</t>
  </si>
  <si>
    <t>Provozní řády</t>
  </si>
  <si>
    <t>Pol39</t>
  </si>
  <si>
    <t>Dílenská dokumentace</t>
  </si>
  <si>
    <t>Pol41</t>
  </si>
  <si>
    <t>Energie a jiná media</t>
  </si>
  <si>
    <t>Pol42</t>
  </si>
  <si>
    <t>Pol43</t>
  </si>
  <si>
    <t>Pol44</t>
  </si>
  <si>
    <t>Pol45</t>
  </si>
  <si>
    <t>Pol46</t>
  </si>
  <si>
    <t>BOZ</t>
  </si>
  <si>
    <t>Pol47</t>
  </si>
  <si>
    <t>08 - SO 01.8 - MaR</t>
  </si>
  <si>
    <t>D1 - Měření a regulace</t>
  </si>
  <si>
    <t xml:space="preserve">    D2 - Rozvaděč, elektrovýzbroj</t>
  </si>
  <si>
    <t xml:space="preserve">    D3 - Řídící systém</t>
  </si>
  <si>
    <t xml:space="preserve">    D4 - IRC regulace - dodávka, montáž a zapojení</t>
  </si>
  <si>
    <t xml:space="preserve">    D5 - Periferie - pouze zapojení dod.navazujících profesí</t>
  </si>
  <si>
    <t xml:space="preserve">    D6 - Kabeláž vč.kabelových tras, montáže a uložení, pom.materiálu</t>
  </si>
  <si>
    <t>Měření a regulace</t>
  </si>
  <si>
    <t>Rozvaděč, elektrovýzbroj</t>
  </si>
  <si>
    <t>Pol282</t>
  </si>
  <si>
    <t>Úprava stávajísího rozvaděč RD1</t>
  </si>
  <si>
    <t>Řídící systém</t>
  </si>
  <si>
    <t>Pol283</t>
  </si>
  <si>
    <t>Modul integrace Modbus</t>
  </si>
  <si>
    <t>Pol284</t>
  </si>
  <si>
    <t>Modul integrace Mbus</t>
  </si>
  <si>
    <t>Pol285</t>
  </si>
  <si>
    <t>Modul integrace KNX</t>
  </si>
  <si>
    <t>IRC regulace - dodávka, montáž a zapojení</t>
  </si>
  <si>
    <t>Pol287</t>
  </si>
  <si>
    <t>Regulátor pro radiátor PWM, komunikace KNX, čidlo teploty, nastavení požadované, regulace otáček</t>
  </si>
  <si>
    <t>Pol288</t>
  </si>
  <si>
    <t>Prostorový přístroj KNX, čidlo teploty, CO2, display</t>
  </si>
  <si>
    <t>Pol289</t>
  </si>
  <si>
    <t>Okenní magnetický kontakt</t>
  </si>
  <si>
    <t>Pol290</t>
  </si>
  <si>
    <t>Elektrotermická hlavice pro radiátory</t>
  </si>
  <si>
    <t>Periferie - pouze zapojení dod.navazujících profesí</t>
  </si>
  <si>
    <t>Pol292</t>
  </si>
  <si>
    <t>zapojení</t>
  </si>
  <si>
    <t>Kabeláž vč.kabelových tras, montáže a uložení, pom.materiálu</t>
  </si>
  <si>
    <t>Pol328</t>
  </si>
  <si>
    <t>JH(St)H 2x0,8mm</t>
  </si>
  <si>
    <t>Pol329</t>
  </si>
  <si>
    <t>materiál pro kabelové trasy (lišty, trubky apod.)</t>
  </si>
  <si>
    <t>Pol330</t>
  </si>
  <si>
    <t>Uživatelský SW pro PLC podstanice - I/O, integrace Modbus, Mbus, KNX</t>
  </si>
  <si>
    <t>Pol331</t>
  </si>
  <si>
    <t>rozšíření licence SCADA DESIGO CC o 100db</t>
  </si>
  <si>
    <t>Pol332</t>
  </si>
  <si>
    <t>Vizualizace dispečerské pracoviště(PC stávající)</t>
  </si>
  <si>
    <t>Pol333</t>
  </si>
  <si>
    <t>Revize atesty</t>
  </si>
  <si>
    <t>Pol334</t>
  </si>
  <si>
    <t>Zaškolení obsluhy, manuály</t>
  </si>
  <si>
    <t>Pol335</t>
  </si>
  <si>
    <t>Nastavení a oživení</t>
  </si>
  <si>
    <t>Pol336</t>
  </si>
  <si>
    <t>Komplexní zkoušky (test 1:1)</t>
  </si>
  <si>
    <t>Pol337</t>
  </si>
  <si>
    <t>Předávací dokumentace stavby (protokoly, certifikáty, revize)</t>
  </si>
  <si>
    <t>Pol338</t>
  </si>
  <si>
    <t>Dodavatelská (dílenská) dokumentace a dokumentace skutečného provedení stavby</t>
  </si>
  <si>
    <t>Pol339</t>
  </si>
  <si>
    <t>Doprava a přesuny</t>
  </si>
  <si>
    <t>Pol340</t>
  </si>
  <si>
    <t>Projektové řízení a vedení stavby</t>
  </si>
  <si>
    <t>Pol341</t>
  </si>
  <si>
    <t>Zabezpečení pracoviště, plošina…</t>
  </si>
  <si>
    <t>Pol342</t>
  </si>
  <si>
    <t>Profesní koordinace</t>
  </si>
  <si>
    <t>Pol343</t>
  </si>
  <si>
    <t>h</t>
  </si>
  <si>
    <t>04 - VRN</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</si>
  <si>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</si>
  <si>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</si>
  <si>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</si>
  <si>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</si>
  <si>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</si>
  <si>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</si>
  <si>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Vedlejší rozpočtové náklady</t>
  </si>
  <si>
    <t>VRN1</t>
  </si>
  <si>
    <t>Průzkumné, geodetické a projektové práce</t>
  </si>
  <si>
    <t>013203000</t>
  </si>
  <si>
    <t>Dokumentace stavby bez rozlišení - fotodokumentace</t>
  </si>
  <si>
    <t>kpl.</t>
  </si>
  <si>
    <t>1024</t>
  </si>
  <si>
    <t>-1087487926</t>
  </si>
  <si>
    <t>013244000</t>
  </si>
  <si>
    <t>Dokumentace pro realizaci stavby</t>
  </si>
  <si>
    <t>294113635</t>
  </si>
  <si>
    <t>013254000</t>
  </si>
  <si>
    <t>-573217776</t>
  </si>
  <si>
    <t>013274000</t>
  </si>
  <si>
    <t>Pasportizace objektu před započetím prací</t>
  </si>
  <si>
    <t>-483970190</t>
  </si>
  <si>
    <t>VRN3</t>
  </si>
  <si>
    <t>030001000</t>
  </si>
  <si>
    <t>-1027554102</t>
  </si>
  <si>
    <t>032103000</t>
  </si>
  <si>
    <t>Náklady na stavební buňky</t>
  </si>
  <si>
    <t>169225176</t>
  </si>
  <si>
    <t>049103002</t>
  </si>
  <si>
    <t>Zajištění bezpečnosti a vymezení stavby (provizorní zábrany a výstražné folie)</t>
  </si>
  <si>
    <t>-790925369</t>
  </si>
  <si>
    <t>032403000</t>
  </si>
  <si>
    <t>Provizorní komunikace</t>
  </si>
  <si>
    <t>1199594497</t>
  </si>
  <si>
    <t>033203000</t>
  </si>
  <si>
    <t>Energie pro zařízení staveniště</t>
  </si>
  <si>
    <t>338779016</t>
  </si>
  <si>
    <t>034203000</t>
  </si>
  <si>
    <t>Opatření na ochranu pozemků sousedních se staveništěm</t>
  </si>
  <si>
    <t>1094231011</t>
  </si>
  <si>
    <t>1 "ochrana vegetace a objektů v okolí stavby</t>
  </si>
  <si>
    <t>034503000</t>
  </si>
  <si>
    <t>Informační tabule na staveništi</t>
  </si>
  <si>
    <t>994781494</t>
  </si>
  <si>
    <t>039103000</t>
  </si>
  <si>
    <t>Bourání a odvoz zařízení staveniště, uvedení prostoru do původního stavu</t>
  </si>
  <si>
    <t>955854874</t>
  </si>
  <si>
    <t>VRN4</t>
  </si>
  <si>
    <t>Inženýrská činnost</t>
  </si>
  <si>
    <t>041403000</t>
  </si>
  <si>
    <t>Koordinátor BOZP na staveništi</t>
  </si>
  <si>
    <t>-1952015826</t>
  </si>
  <si>
    <t>042503000</t>
  </si>
  <si>
    <t>Plán BOZP na staveništi</t>
  </si>
  <si>
    <t>-84905605</t>
  </si>
  <si>
    <t>045303000</t>
  </si>
  <si>
    <t>Koordinační činnost</t>
  </si>
  <si>
    <t>-1727532752</t>
  </si>
  <si>
    <t>VRN6</t>
  </si>
  <si>
    <t>062002000</t>
  </si>
  <si>
    <t>Ztížené dopravní podmínky</t>
  </si>
  <si>
    <t>-64113555</t>
  </si>
  <si>
    <t>VRN9</t>
  </si>
  <si>
    <t>Ostatní náklady</t>
  </si>
  <si>
    <t>938908411</t>
  </si>
  <si>
    <t>Čištění vozovek splachováním vodou povrchu podkladu nebo krytu živičného, betonového nebo dlážděného</t>
  </si>
  <si>
    <t>712087054</t>
  </si>
  <si>
    <t>SEZNAM FIGUR</t>
  </si>
  <si>
    <t>Výměra</t>
  </si>
  <si>
    <t>Použití figury:</t>
  </si>
  <si>
    <t>Bourání základů ze ŽB</t>
  </si>
  <si>
    <t>Hloubení rýh nezapažených š do 800 mm v hornině třídy těžitelnosti I skupiny 1 a 2 objem do 50 m3 strojně v omezeném prostoru</t>
  </si>
  <si>
    <t>Odstranění izolace proti zemní vlhkosti vodorovné</t>
  </si>
  <si>
    <t>Odstranění povlakové krytiny střech do 10° z fólií přilepených v plné ploše</t>
  </si>
  <si>
    <t>Odstranění násypů pod podlahami tl do 200 mm pl přes 2 m2</t>
  </si>
  <si>
    <t>Hloubení nezapažených rýh šířky do 800 mm v soudržných horninách třídy těžitelnosti I skupiny 3 ručně</t>
  </si>
  <si>
    <t>Vodorovné přemístění výkopku z horniny třídy těžitelnosti I skupiny 1 až 3 stavebním kolečkem do 10 m</t>
  </si>
  <si>
    <t>01/ 01</t>
  </si>
  <si>
    <t>OB</t>
  </si>
  <si>
    <t>Plocha bouraných obkladů</t>
  </si>
  <si>
    <t>Základové desky ze ŽB bez zvýšených nároků na prostředí tř. C 25/30</t>
  </si>
  <si>
    <t>Výztuž základových desek svařovanými sítěmi Kari</t>
  </si>
  <si>
    <t>Vyrovnávací cementový potěr tl přes 40 do 50 mm ze suchých směsí provedený v pásu</t>
  </si>
  <si>
    <t>Provedení izolace proti zemní vlhkosti vodorovné za studena suspenzí asfaltovou</t>
  </si>
  <si>
    <t>Provedení izolace proti zemní vlhkosti pásy přitavením vodorovné NAIP</t>
  </si>
  <si>
    <t>Bourání potěrů cementových nebo pískocementových tl do 50 mm pl přes 4 m2</t>
  </si>
  <si>
    <t>Lepení pásů z PVC standardním lepidlem</t>
  </si>
  <si>
    <t>Neředěná penetrace savého podkladu povlakových podlah</t>
  </si>
  <si>
    <t>PVC l homogenní protiskluzná se vsypem a výztuž. vrstvou tl 2,00mm nášlapná vrstva 2,00mm, hořlavost Bfl-s1, třída zátěže 34/43, útlum 5dB, bodová zátěž &lt;= 0,10mm, protiskluznost R10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</si>
  <si>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</si>
  <si>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</si>
  <si>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</si>
  <si>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</si>
  <si>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</si>
  <si>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</si>
  <si>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</si>
  <si>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</si>
  <si>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</si>
  <si>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</si>
  <si>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</si>
  <si>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</si>
  <si>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</si>
  <si>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</si>
  <si>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</si>
  <si>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</si>
  <si>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</si>
  <si>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</si>
  <si>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</si>
  <si>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</si>
  <si>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</si>
  <si>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</si>
  <si>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</si>
  <si>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</si>
  <si>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</si>
  <si>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</si>
  <si>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</si>
  <si>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</si>
  <si>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</si>
  <si>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</si>
  <si>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</si>
  <si>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</si>
  <si>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</si>
  <si>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</si>
  <si>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</si>
  <si>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</si>
  <si>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</si>
  <si>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</si>
  <si>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</si>
  <si>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</si>
  <si>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</si>
  <si>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</si>
  <si>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</si>
  <si>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</si>
  <si>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</si>
  <si>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</si>
  <si>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</si>
  <si>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</si>
  <si>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</si>
  <si>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</si>
  <si>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</si>
  <si>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</si>
  <si>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</si>
  <si>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</si>
  <si>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</si>
  <si>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</si>
  <si>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</si>
  <si>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</si>
  <si>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</si>
  <si>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</si>
  <si>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</si>
  <si>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</si>
  <si>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</si>
  <si>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</si>
  <si>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</si>
  <si>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</si>
  <si>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</si>
  <si>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</si>
  <si>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</si>
  <si>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</si>
  <si>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</si>
  <si>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</si>
  <si>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</si>
  <si>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</si>
  <si>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</si>
  <si>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</si>
  <si>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</si>
  <si>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</si>
  <si>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</si>
  <si>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</si>
  <si>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</si>
  <si>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</si>
  <si>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</si>
  <si>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</si>
  <si>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</si>
  <si>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</si>
  <si>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</si>
  <si>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</si>
  <si>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</si>
  <si>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</si>
  <si>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</si>
  <si>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</si>
  <si>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</si>
  <si>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</si>
  <si>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</si>
  <si>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</si>
  <si>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</si>
  <si>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</si>
  <si>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</si>
  <si>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</si>
  <si>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</si>
  <si>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</si>
  <si>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</si>
  <si>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</si>
  <si>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</si>
  <si>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</si>
  <si>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</si>
  <si>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</si>
  <si>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</si>
  <si>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</si>
  <si>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</si>
  <si>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</si>
  <si>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</si>
  <si>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</si>
  <si>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</si>
  <si>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</si>
  <si>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</si>
  <si>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</si>
  <si>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</si>
  <si>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</si>
  <si>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</si>
  <si>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</si>
  <si>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</si>
  <si>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</si>
  <si>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</si>
  <si>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</si>
  <si>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</si>
  <si>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</si>
  <si>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</si>
  <si>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</si>
  <si>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</si>
  <si>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</si>
  <si>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</si>
  <si>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</si>
  <si>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</si>
  <si>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</si>
  <si>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</si>
  <si>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</si>
  <si>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</si>
  <si>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</si>
  <si>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</si>
  <si>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</si>
  <si>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</si>
  <si>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</si>
  <si>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</si>
  <si>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</si>
  <si>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</si>
  <si>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</si>
  <si>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</si>
  <si>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</si>
  <si>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</si>
  <si>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</si>
  <si>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</si>
  <si>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</si>
  <si>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</si>
  <si>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</si>
  <si>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</si>
  <si>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</si>
  <si>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</si>
  <si>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</si>
  <si>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</si>
  <si>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</si>
  <si>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</si>
  <si>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</si>
  <si>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</si>
  <si>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</si>
  <si>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</si>
  <si>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</si>
  <si>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</si>
  <si>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</si>
  <si>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</si>
  <si>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</si>
  <si>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</si>
  <si>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</si>
  <si>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</si>
  <si>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</si>
  <si>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</si>
  <si>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</si>
  <si>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</si>
  <si>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</si>
  <si>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</si>
  <si>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</si>
  <si>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</si>
  <si>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https://portal-vz.cz/wp-content/uploads/2019/06/Nakupujte-zelene_1.pdf
Stanovení nákladů životního cyklu znamená uvážení veškerých nákladů vynaložených
během doby životnosti výrobku, práce nebo služby, jimiž jsou:
1) kupní cena a veškeré související náklady (dodávka, instalace, pojištění, atd.),
2) provozní náklady, včetně spotřebované energie, paliva a vody, náhradních dílů a údržby,
3) náklady na konci doby životnosti, jako je vyřazení z provozu nebo likvidace.
Při náležitém posuzování nákladů životního cyklu je nutno uvážit určité aspekty:
1) Životnost – Na náklady bude mít velký dopad četnost, s jakou je nutno výrobek nahrazovat, zejména v delším období. Levný výrobek, který je nutno často nahrazovat, může v dlouhodobém horizontu stát mnohem více než dražší výrobek, který vydrží mnoho let. To je nutno vzít v úvahu při určování období, pro něž chcete srovnání nákladů životního cyklu provést
2) Diskontní sazba – Náklady v budoucnu „nestojí“ stejně jako náklady vynaložené v současnosti, jelikož společnost přikládá větší význam pozitivním a negativním dopadům v současnosti než v budoucnosti. Částka ve výši 100 EUR investovaná v současnosti s 5% úrokovou sazbou bude mít po jednom roce hodnotu 105 EUR. Proto částka ve výši 105 EUR vynaložená za rok v současnosti „stojí“ pouze 100 EUR – to představuje čistou současnou hodnotu. Čistou současnou hodnotu lze vzít v úvahu při porovnávání nákladů životního cyklu, a to uplatněním sociální diskontní sazby na budoucí náklady - 5% pro ČR.
3) Dostupnost a spolehlivost údajů – Posouzení nákladů životního cyklu zahrnuje nevyhnutelně prvek nepředvídatelnosti, pokud jde o náklady vzniklé v budoucnu (například náklady na údržbu, spotřebu energie, skutečnou životnost výrobku). Je proto důležité vyžádat si od uchazečů podrobné podpůrné informace pro odhady nákladů. V některých případech, kdy má dodavatel budoucí náklady pod kontrolou (např. odpovídá za údržbu nebo likvidaci), můžete do smluvních podmínek zahrnout maximální budoucí ceny, což vašim výpočtům nákladů životního cyklu dodá větší jistotu.
Přístup založený na GPP (Zelené veřejné zakázky (Green Public Procurement – GPP)
U IT vybavení a zobrazovacího zařízení:
1) Zajistěte, abyste pořizovali zařízení v nejvyšší třídě energetické účinnosti, která je v dané kategorii výrobků dostupná
2) Nakupujte výrobky, které jsou energeticky účinné a které usnadňují opětovné použití a recyklaci (např. návrh z hlediska demontáže)
3) Stanovte minimální požadavky na životnost výrobků, náhradní díly a záruky a/nebo udělte více bodů výrobkům s delší/komplexnější zárukou.
4) Omezte množství nebezpečných látek obsažených v elektronickém a elektrickém zařízení.
5) Vyžadujte návod k použití a implicitní nastavení s cílem maximalizovat energetickou účinnost pořízeného zařízení.
Pro počítače, monitory, tablety a chytré telefony jsou tyto nejdůležitější environmentální dopady během jejich životního cyklu, které byly rozčleněny do čtyř samostatných kategorií:
1) prodloužení životnosti výrobku,
2)  spotřeba energie,
3)  nebezpečné látky,
4) nakládání s výrobky na konci životnosti.</t>
  </si>
  <si>
    <t>1) Možné řešení: nakoupit IT vybavení s energetickým štítkem Energy Star - Viz https://portal-vz.cz/wp-content/uploads/2019/06/Nakupujte-zelene_1.pdf Produkty IT 
pořízené ústředními vládními institucemi musí splňovat nejnovější minimální požadavky na energetickou účinnost, které jsou stanoveny v nařízení o programu EU Energy Star.
2) Analýza nákladů životního cyklu
3) Průzkum trhu s ohledem na výsledky analýzy - DNSH versus cena</t>
  </si>
  <si>
    <t xml:space="preserve">Pokud se jedná o vybavení, které není uvedeno na seznamu EPREL, tak je nezbytné provést analýzu nákladů životního cyklu. </t>
  </si>
  <si>
    <t xml:space="preserve">Vybavení bez energetického štítku (mimo EPREL) </t>
  </si>
  <si>
    <t>Pokud se jedná o tento předmět VZ (pračky, myčky, sušičky, pračky se sušičkou, elekronické displeje, chladničky, komerční chladící zařízení, pneumatiky, světelné zdroje, klimatizátory vzduchu, trouby pro domácnost, odsavače par, lokální topidla, profesionální chladící boxy, větrací jednotky pro obytné budovy, ohřívače pro vytápění vnitřních prostorů, soupravy ohřívačů pro vytápění, regulátory teploty pro ohřívače, solární zařízení pro ohřívače, ohřívače vody, zásobníky teplé vody pro ohřívače vody, solární zařízení pro ohřívače vody, kotle na tuhá paliva) je povinnost být uveden v rejstříku EPREL (Evropský rejstřík výrobků pro označování energetickými štítky). viz https://eprel.ec.europa.eu/screen/home viz https://portal-vz.cz/wp-content/uploads/2016/10/CS-3.pdf</t>
  </si>
  <si>
    <t>1) Dokument dokládající energetickou třídu výrobku, např. kopie energetického štítku výrobku.
2) Průzkum trhu se spotřebiči obdobných typových a technických specifikací, ze kterého je patrné, že pořízený spotřebič má nejvyšší možnou energetickou třídu (je-li relevantní; pouze v případech, kdy energetická třída spotřebiče je nižší než „A“).</t>
  </si>
  <si>
    <t>1) Pravidla pro žadatele a příjemce – specifická část, výzev ESF+ výzva pro VŠ, ERDF výzva pro VŠ – kvalita, ERDF výzva pro VŠ – studenti se SP
2) NAŘÍZENÍ EVROPSKÉHO PARLAMENTU A RADY (EU) 2017/1369 ze dne 4. července 2017, kterým se stanoví rámec pro označování energetickými štítky</t>
  </si>
  <si>
    <t>Všechny nové spotřebiče musí splňovat nejvyšší dostupnou energetickou třídu dle příslušné legislativy pro daný typ spotřebiče.</t>
  </si>
  <si>
    <t>Energetické štítky (EPREL)</t>
  </si>
  <si>
    <r>
      <rPr>
        <sz val="11"/>
        <color rgb="FF000000"/>
        <rFont val="Calibri"/>
        <family val="2"/>
        <scheme val="minor"/>
      </rPr>
      <t xml:space="preserve">Výroba, pronájem nebo prodej znečišťujících vozidel odpovídá jedné z následujících možností:
o	Nákladní vozidla a jiná těžká vozidla, jako jsou traktory (tj. kategorie N2 a N3), pokud se nejedná o vozidla s nulovými nebo nízkými emisemi (tj. s emisemi CO2 menšími než polovina referenčních emisí CO2 všech vozidel v podskupině vozidel).
5.5 Pořizování automobilů (a ostatní dopravní prostředky)
V rámci uplatňování zásady "významně nepoškozovat" je zapotřebí zaměřit se na </t>
    </r>
    <r>
      <rPr>
        <b/>
        <sz val="11"/>
        <color rgb="FF000000"/>
        <rFont val="Calibri"/>
        <family val="2"/>
        <scheme val="minor"/>
      </rPr>
      <t>podmínku u osobních a lehkých užitkových vozidel</t>
    </r>
    <r>
      <rPr>
        <sz val="11"/>
        <color rgb="FF000000"/>
        <rFont val="Calibri"/>
        <family val="2"/>
        <scheme val="minor"/>
      </rPr>
      <t xml:space="preserve">, kde je nutné splnit kritérium emisí &lt;50gCO2/km a od 1. ledna 2026 by měly být emise podpořených automobilů nulové.
Motorová vozidla kategorií M2, M3, N2 a N3 mají nulové přímé výfukové emise, nebo ke svému pohonu využívají biopalivo, biometan, obnovitelné palivo nebiologického původu nebo recyklované palivo splňující kritéria udržitelnosti a úspor emisí skleníkových plynů podle směrnice Evropského parlamentu a Rady 2018/2001/EU o podpoře využívání energie z obnovitelných zdrojů.
Dále platí, že u vozidel zvláštního účelu je podmínkou při vypsání veřejné zakázky na tento druh speciálních vozidel, že bude obsaženo příslušné environmentální hodnotící kritérium emisí „GHG“ (Green House Gas), ke kterému bude při výběru přihlédnuto. 
Dále také platí, že v případě, že se jedná o vozidlo pro zvláštní účely jiné než osobní vůz a není vhodné (technicky a ekonomicky) pořídit elektrovozidlo, pak bude podporována nejlepší dostupná technologie v dané kategorii vozidel.
</t>
    </r>
  </si>
  <si>
    <t>Pravidla pro žadatele a příjemce – obecná část</t>
  </si>
  <si>
    <t>Automobily či jiné dopravní prostředky pořizované v projektech OP JAK:
• do 31. 12. 2025 musí splňovat kritérium emisí &lt;50gCO2/km.
• od 1. 1. 2026 musí být emise nulové.
V případě, že se jedná o vozidlo pro zvláštní účely jiné než osobní vůz a není vhodné (technicky a 
ekonomicky) pořídit elektrovozidlo, pak bude podporována nejlepší dostupná technologie v dané 
kategorii vozidel.</t>
  </si>
  <si>
    <t>Dopravní prostředky - traktor</t>
  </si>
  <si>
    <t>Požadovat využití výrobků a směsí které mají Prohlášení o shodě.</t>
  </si>
  <si>
    <t>1) Pravidla pro žadatele a příjemce – specifická část, výzev ESF+ výzva pro VŠ, ERDF výzva pro VŠ – kvalita, ERDF výzva pro VŠ – studenti se SP
2) příloha XVII nařízení (ES) č. 1907/2006
3) norma CEN/EN 16516  a ISO 16000-3:2011</t>
  </si>
  <si>
    <t xml:space="preserve">Ze stavebních prvků a materiálů použitých při stavbě, které mohou přijít do styku s uživateli , se při zkouškách v souladu s podmínkami uvedenými v příloze XVII nařízení (ES) č. 1907/2006 uvolňuje méně než 0,06 mg formaldehydu na m³ materiálu nebo prvku a při zkouškách podle normy CEN/EN 16516  a ISO 16000-3:2011  nebo jiných srovnatelných standardizovaných zkušebních podmínek a metod stanovení  méně než 0,001 mg jiných karcinogenních těkavých organických sloučenin kategorie 1A a 1B na m³ materiálu nebo prvku.
</t>
  </si>
  <si>
    <t>Stavební prvky a materiál</t>
  </si>
  <si>
    <t>Protokol EU o nakládání se stavebními a demoličními odpady: 
https://www.mpo.cz/cz/stavebnictvi-a-suroviny/strategicke-dokumenty-pro-udrzitelne_x0002_stavebnictvi/protokol-eu-o-nakladani-se-stavebnimi-a-demolicnimi-odpady--241557/;
Následně lze zvýšit poptávku po recyklovaných stavebních a demoličních materiálech například legislativním zakotvením povinnosti používat tyto materiály v zadávací dokumentaci, a následným vymáháním těchto ustanovení.</t>
  </si>
  <si>
    <r>
      <t xml:space="preserve">Plnění lze dokládat následovně:
1) plnění této povinnosti u výstavby malých projektů, zejm. kde jsou příjemci domácnosti (dle stavebního zákona 283/2021) je doloženo dokumentem </t>
    </r>
    <r>
      <rPr>
        <b/>
        <sz val="11"/>
        <color rgb="FF000000"/>
        <rFont val="Calibri"/>
        <family val="2"/>
        <scheme val="minor"/>
      </rPr>
      <t xml:space="preserve">Závěrečná zpráva odborného technického dozoru (formou čestného prohlášení)
</t>
    </r>
    <r>
      <rPr>
        <sz val="11"/>
        <color rgb="FF000000"/>
        <rFont val="Calibri"/>
        <family val="2"/>
        <scheme val="minor"/>
      </rPr>
      <t xml:space="preserve">
2) plnění této povinnosti u odstraňování staveb a výstavby velkých projektů (dle stavebního zákona 283/2021) je doloženo </t>
    </r>
    <r>
      <rPr>
        <b/>
        <sz val="11"/>
        <color rgb="FF000000"/>
        <rFont val="Calibri"/>
        <family val="2"/>
        <scheme val="minor"/>
      </rPr>
      <t>kopií smlouvy o zajištění předání produkovaných stavebních a demoličních odpadů do zařízení určeného pro nakládání s daným druhem a kategorií odpadu</t>
    </r>
    <r>
      <rPr>
        <sz val="11"/>
        <color rgb="FF000000"/>
        <rFont val="Calibri"/>
        <family val="2"/>
        <scheme val="minor"/>
      </rPr>
      <t xml:space="preserve"> dle § 15 odst. 2 písm. c) zákona č. 541/2020 Sb., o odpadech; a dokladem  od převzetí odpadů od provozovatele způsobilých zařízení  dle § 17 odst. 1 písm. c) zákona č. 541/2020 Sb., o odpadech
Odhad celkového množství vyprodukovaného odpadu lze doložit:
i) potvrzení o celkovém množství odpadu přivezeného do různých zařízení pro nakládání s odpady (v kg) (tj. recyklace, skládkování atd.);
ii) potvrzení o zaplacení kontejnerů (s uvedením jejich objemu v m3) použitých na staveništi;	
Od výše uvedených opatření pro zajištění souladu se zásadou DNSH se však lze odchýlit, pokud:
1) Se jedná o nerecyklovatelné, resp. nebezpečné odpady a odpady jejichž dlouhodobá nelikvidace může způsobit značné škodlivé dopady na životní prostředí. Tyto odpady mohou být spalovány v zařízení s energetickým využitím.
2) Recyklovatelnost a opětovnou použitelnost je nutné posuzovat v kontextu ostatních dopadů, např. pokud to není vhodné z důvodu ochrany zdraví.</t>
    </r>
  </si>
  <si>
    <t xml:space="preserve">U odstraňování staveb dle stavebního zákona: 
1) kopii smlouvy o zajištění předání produkovaných stavebních a demoličních odpadů do zařízení určeného pro nakládání s daným druhem a kategorií odpadu dle § 15 odst. 2 písm. c) zákona o odpadech 
2) doklad o převzetí odpadů od provozovatele zařízení dle § 17 odst. 1 písm. c) zákona o odpadech
</t>
  </si>
  <si>
    <t xml:space="preserve">1) Pravidla pro žadatele a příjemce – obecná část
2) zákon o odpadech č. 541/2020 Sb.,
3) příloha č. 24 k vyhlášce č. 273/2021 Sb., o podrobnostech nakládání s odpady, v platném znění.
4) Evropský seznam odpadů vytvořený rozhodnutím 2000/532/ES ze dne 3. května 2000
</t>
  </si>
  <si>
    <t>Se stavebním odpadem včetně použitých obalů je nutné nakládat dle hierarchie odpadového hospodářství zejména ve smyslu zákona o odpadech a přílohy č. 24 k vyhlášce č. 273/2021 Sb., o podrobnostech nakládání s odpady, v platném znění. Prioritou je předcházení vzniku odpadu. 
Jestliže nelze vzniku odpadu předejít, pak musí dojít k jeho přípravě k opětovnému použití – recyklaci, a to v úrovni nejméně 70 % (hmotnostních) stavebního a demoličního odpadu neklasifikovaného jako nebezpečný;
Hospodářské subjekty provádějící stavební práce jsou povinné zajistit, aby nejméně 70 % (hmotnostních) stavebních a demoličních materiálů či odpadů neklasifikovaných jako nebezpečné (s výjimkou přirozeně se vyskytujících materiálů uvedených v kategorii 17 05 04 na Evropském seznamu odpadů vytvořeném rozhodnutím 2000/532/ES ze dne 3. května 2000, kterým se nahrazuje rozhodnutí 94/3/ES, kterým se stanoví seznam odpadů podle čl. 1 písm. a) směrnice Rady 75/442/EHS o odpadech a rozhodnutí Rady 94/904/ES, kterým se stanoví seznam nebezpečných odpadů ve smyslu čl. 1 odst. 4 směrnice Rady 91/689/EHS o nebezpečných odpadech (oznámeno pod číslem dokumentu K(2000) 1147)) vzniklého na staveništi bude připraveno k opětovnému použití, recyklaci a k jiným druhům materiálového využití, včetně zásypů, při nichž jsou jiné materiály nahrazeny odpadem, v souladu s hierarchií způsobů nakládání s odpady a protokolem EU pro nakládání se stavebním 
a demoličním odpadem;
Podmínka platí pro všechny stavební práce – výstavbu, změny dokončených staveb, případně též údržbu dokončených staveb.
Pro plnění podmínky významně nepoškozovat životní prostředí není nutné splnit definici odpadu dle zákona o odpadech – započítávají se i další materiály, které jsou ihned využity na staveništi a které se formálně nestanou odpadem dle českého zákona. Doporučuje se nicméně, aby realizátor opatření, kdy demoliční materiál znovuužívá v rámci své činnosti, měl povolení nakládání s odpadem.
Skládkování včetně technického zajištění skládky je vyloučeno a nelze jej považovat za využití, jedná se vždy o odstranění odpadu. Skládkování je explicitně vyloučen dle čl. 17 nařízení 852/2020, na který se legislativa EU fondů z pohledu zásady DNSH odkazuje.</t>
  </si>
  <si>
    <t>Stavební odpad</t>
  </si>
  <si>
    <t xml:space="preserve">Technické specifikace  pro zařízení k využívání vody:
1. Průtok se zaznamenává při standardním referenčním tlaku 3 –0/+0,2 bar nebo 0,1 –0/+0,02 u výrobků omezených na nízký tlak.
2. Průtok při nižším tlaku 1,5 –0/+0,2 bar je ≥ 60 % maximálního dostupného průtoku.
3. U směšovacích sprch je referenční teplota 38 ±1 °C.
4. Pokud musí být průtok nižší než 6 l/min, je v souladu s pravidlem stanoveným v bodě 2.
5. U výtokových ventilů se postupuje podle bodu 10.2.3 normy EN 200 s těmito výjimkami: 
a) u výtokových ventilů, které nejsou určeny pouze pro nízkotlaké použití: použijte tlak 3 –0/+0,2 bar střídavě do ventilu na teplou a studenou vodu;
b) u výtokových ventilů, které jsou určeny pouze pro nízkotlaké použití: použijte tlak 0,4 –0/+0,02 bar do ventilu na teplou i studenou vodu a zcela otevřete regulátor průtoku.
Technické upřesnění WC a pisoárů:
•	Doporučuje se aplikovat European unified Water label - class A odpovídá požadavku 5-6l/min. Label má velké množství evropských výrobců a výrobků a umožňuje aplikaci výběrových kritérií na výrobky.
•	Výpočet průměrného průtoku WC dle metodiky BREEAM: WC, zahrnující soupra¬vy, mísy a splachovací nádrže, mají úplný objem splachovací vody maximálně 6 lit¬rů a maximální průměrný objem splachovací vody 3,5 litru. Průměrná spotřeba se vykládá jako kombinované užití velkého spláchnutí a malého spláchnutí.  Podmínku lze splnit nastavením ventilu spláchnutí.
•	Ustanovení ke spotřebě vody za hodinu se týká pisoárů, které nemají čidlo / individuální splachování, včetně pisoárů v provedení žlabu
•	Ustanovení k 1l ke splachovacím pisoárům s čidlem / pisoárům s individuálním splachováním je praktičtější a vztahuje se na jedno spláchnutí, což splňují běžně dostupné produkty, většinou se jedná o odsávací modely – podmínku lze splnit nastavením ventilu spláchnutí.
</t>
  </si>
  <si>
    <r>
      <rPr>
        <u/>
        <sz val="11"/>
        <color rgb="FF467886"/>
        <rFont val="Aptos Narrow"/>
        <family val="2"/>
      </rPr>
      <t xml:space="preserve">https://portal-vz.cz/wp-content/uploads/2019/06/Nakupujte-zelene_1.pdf
</t>
    </r>
    <r>
      <rPr>
        <sz val="11"/>
        <color rgb="FF000000"/>
        <rFont val="Aptos Narrow"/>
        <family val="2"/>
      </rPr>
      <t xml:space="preserve">Podmínky se doporučuje uvést do oznámení o zakázce a v zadávací dokumentaci spolu s váhou a příp. kritériemi.
Ve fázi zadávání zakázky můžete udělit body jako ocenění lepší environmentální výkonnosti, než jsou minimální požadavky stanovené ve specifikacích.
V oznámení nebo v dokumentaci musíte tedy uvést:
1) kritéria, která použijete k určení ekonomicky nejvýhodnější nabídky:
2) poměrné váhy, které přikládáte jednotlivým kritériím, a to jako přesná čísla nebo jako 
rozmezí s přiměřeným maximálním rozpětím
3) případná dílčí kritéria, která použijete, a ve většině případů jejich váhu
V technických specifikacích můžete stanovit rovněž minimální úroveň výkonnosti a poté ve fázi zadávání přidělit dodatečné body za ještě lepší výkon. 
Hlavní rozdíl mezi technickými specifikacemi a kritérii pro zadání spočívá v tom, že zatímco technické specifikace jsou posuzovány podle toho, zda jsou či nejsou dodrženy, kritéria pro zadání jsou vážena a bodována, takže nabídky, které zajišťují lepší environmentální výkonnost, mohou získat více bodů.
V zájmu stanovení vhodné poměrné váhy byste měli uvážit:
1) jak důležité jsou cíle v oblasti životního prostředí pro zakázku v poměru k ostatním aspektům, jako jsou náklady a celková kvalita,
2) nakolik se lze těmito aspekty zabývat nejlépe v rámci kritérií pro zadání zakázky, a to navíc či místo specifikací, kritérií pro výběr a podmínek plnění zakázky,
3) kolik bodů ve fázi zadávání si můžete „dovolit“ přidělit – to bude záviset na dotyčném výrobku/službě a na tržních podmínkách. Jestliže například u určitého výrobku existuje malý rozdíl v ceně, vliv na životní prostředí se však značně liší, má smysl přidělit více bodů při posuzování environmentálních charakteristik.
</t>
    </r>
    <r>
      <rPr>
        <u/>
        <sz val="11"/>
        <color rgb="FF000000"/>
        <rFont val="Aptos Narrow"/>
        <family val="2"/>
      </rPr>
      <t xml:space="preserve">
Určete zvláštní přístupy GPP k zadávacím řízením v odvětvích s vysokými dopady, jako jsou kancelářské budovy, potraviny a stravovací služby, vozidla a energetické spotřebiče.
</t>
    </r>
  </si>
  <si>
    <t xml:space="preserve">1) technickými listy výrobku
2) stavební certifikací nebo stávajícím štítkem výrobku v Unii </t>
  </si>
  <si>
    <t>Pravidla pro žadatele a příjemce – specifická část, výzev ESF+ výzva pro VŠ, ERDF výzva pro VŠ – kvalita, ERDF výzva pro VŠ – studenti se SP</t>
  </si>
  <si>
    <t>1) umyvadlové baterie a kuchyňské baterie mají maximální průtok vody 6 litrů/min
2) sprchy mají maximální průtok vody 8 litrů/min
3) WC, zahrnující soupravy, mísy a splachovací nádrže, mají úplný objem splachovací vody maximálně 6 litrů a maximální průměrný objem splachovací vody 3,5 litru
4) pisoáry spotřebují maximálně 2 litry/mísu/hodinu. Splachovací pisoáry mají maximální úplný objem splachovací vody 1 litr</t>
  </si>
  <si>
    <t>Zařízení k využívání vody</t>
  </si>
  <si>
    <t>Doporučení vyplývající z Pravidel pro žadatele a příjemce – obecná část</t>
  </si>
  <si>
    <t>Podrobné informace vyplývající z dokumentu Rámcová vodítka pro implementaci zásady „významně nepoškozovat“ životní prostředí (DNSH) a prověřování infrastruktury z hlediska klimatického dopadu v EU fondech v ČR</t>
  </si>
  <si>
    <t>Zadávací dokumentace</t>
  </si>
  <si>
    <t>Dokladování</t>
  </si>
  <si>
    <t>Dle normy/legislativy/pravidel</t>
  </si>
  <si>
    <t>Podmínky DNSH</t>
  </si>
  <si>
    <r>
      <rPr>
        <b/>
        <sz val="8"/>
        <color rgb="FF808080"/>
        <rFont val="Arial CE"/>
        <family val="2"/>
        <charset val="238"/>
      </rPr>
      <t>Měnit lze pouze buňky se žlutým podbarvením!
1) v Rekapitulaci stavby vyplňte údaje o Účastníkovi (přenesou se do ostatních sestav i v jiných listech)
2) na vybraných listech vyplňte v sestavě Soupis prací ceny u položek
3)</t>
    </r>
    <r>
      <rPr>
        <b/>
        <sz val="8"/>
        <color rgb="FFC00000"/>
        <rFont val="Arial CE"/>
        <family val="2"/>
        <charset val="238"/>
      </rPr>
      <t xml:space="preserve"> při vyplňování jednotlivých listů je nutno brát zřetel na dotační podmínky  DNSH</t>
    </r>
    <r>
      <rPr>
        <b/>
        <sz val="8"/>
        <color rgb="FF808080"/>
        <rFont val="Arial CE"/>
        <family val="2"/>
        <charset val="238"/>
      </rPr>
      <t xml:space="preserve"> (list tohoto výkazu výměr) a dokument Implementace dotačních podmínek DNSH.docx, který je přílohou dokumentu B. Souhrnná technická zpráva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</si>
</sst>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69">
    <font>
      <sz val="8"/>
      <name val="Arial CE"/>
      <family val="2"/>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b/>
      <sz val="11"/>
      <color theme="1"/>
      <name val="Calibri"/>
      <family val="2"/>
      <scheme val="minor"/>
    </font>
    <font>
      <u/>
      <sz val="11"/>
      <color theme="10"/>
      <name val="Calibri"/>
      <family val="2"/>
      <charset val="238"/>
      <scheme val="minor"/>
    </font>
    <font>
      <sz val="11"/>
      <color rgb="FF000000"/>
      <name val="Calibri"/>
      <family val="2"/>
      <charset val="238"/>
      <scheme val="minor"/>
    </font>
    <font>
      <sz val="11"/>
      <color rgb="FF000000"/>
      <name val="Calibri"/>
      <family val="2"/>
      <scheme val="minor"/>
    </font>
    <font>
      <b/>
      <sz val="11"/>
      <color rgb="FF000000"/>
      <name val="Calibri"/>
      <family val="2"/>
      <scheme val="minor"/>
    </font>
    <font>
      <u/>
      <sz val="11"/>
      <color theme="10"/>
      <name val="Aptos Narrow"/>
      <family val="2"/>
    </font>
    <font>
      <u/>
      <sz val="11"/>
      <color rgb="FF467886"/>
      <name val="Aptos Narrow"/>
      <family val="2"/>
    </font>
    <font>
      <sz val="11"/>
      <color rgb="FF000000"/>
      <name val="Aptos Narrow"/>
      <family val="2"/>
    </font>
    <font>
      <u/>
      <sz val="11"/>
      <color rgb="FF000000"/>
      <name val="Aptos Narrow"/>
      <family val="2"/>
    </font>
    <font>
      <sz val="12"/>
      <color theme="1"/>
      <name val="Calibri"/>
      <family val="2"/>
      <scheme val="minor"/>
    </font>
    <font>
      <b/>
      <sz val="12"/>
      <color theme="1"/>
      <name val="Calibri"/>
      <family val="2"/>
      <scheme val="minor"/>
    </font>
    <font>
      <b/>
      <sz val="8"/>
      <name val="Arial CE"/>
      <family val="2"/>
      <charset val="238"/>
    </font>
    <font>
      <b/>
      <sz val="8"/>
      <color rgb="FF808080"/>
      <name val="Arial CE"/>
      <family val="2"/>
      <charset val="238"/>
    </font>
    <font>
      <b/>
      <sz val="8"/>
      <color rgb="FFC00000"/>
      <name val="Arial CE"/>
      <family val="2"/>
      <charset val="238"/>
    </font>
    <font>
      <b/>
      <sz val="10"/>
      <name val="Arial CE"/>
      <family val="2"/>
      <charset val="238"/>
    </font>
  </fonts>
  <fills count="6">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theme="3" tint="0.89999084444715716"/>
        <bgColor indexed="64"/>
      </patternFill>
    </fill>
  </fills>
  <borders count="41">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s>
  <cellStyleXfs count="4">
    <xf numFmtId="0" fontId="0" fillId="0" borderId="0"/>
    <xf numFmtId="0" fontId="52" fillId="0" borderId="0" applyNumberFormat="0" applyFill="0" applyBorder="0" applyAlignment="0" applyProtection="0"/>
    <xf numFmtId="0" fontId="1" fillId="0" borderId="1"/>
    <xf numFmtId="0" fontId="55" fillId="0" borderId="1" applyNumberFormat="0" applyFill="0" applyBorder="0" applyAlignment="0" applyProtection="0"/>
  </cellStyleXfs>
  <cellXfs count="430">
    <xf numFmtId="0" fontId="0" fillId="0" borderId="0" xfId="0"/>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applyAlignment="1"/>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pplyProtection="1">
      <alignment horizontal="left" vertical="top"/>
    </xf>
    <xf numFmtId="0" fontId="3" fillId="0" borderId="0" xfId="0" applyFont="1" applyAlignment="1" applyProtection="1">
      <alignment horizontal="left" vertical="center"/>
    </xf>
    <xf numFmtId="0" fontId="4" fillId="0" borderId="0" xfId="0" applyFont="1" applyAlignment="1" applyProtection="1">
      <alignment horizontal="left" vertical="top"/>
    </xf>
    <xf numFmtId="0" fontId="2" fillId="0" borderId="0" xfId="0" applyFont="1" applyAlignment="1" applyProtection="1">
      <alignment horizontal="left" vertical="center"/>
    </xf>
    <xf numFmtId="0" fontId="3" fillId="2" borderId="0" xfId="0" applyFont="1" applyFill="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0" fontId="3"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6"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0" fillId="3" borderId="0" xfId="0" applyFont="1" applyFill="1" applyAlignment="1" applyProtection="1">
      <alignment vertical="center"/>
    </xf>
    <xf numFmtId="0" fontId="5"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5"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Alignment="1" applyProtection="1">
      <alignment vertical="center"/>
    </xf>
    <xf numFmtId="0" fontId="3" fillId="0" borderId="4" xfId="0" applyFont="1" applyBorder="1" applyAlignment="1">
      <alignment vertical="center"/>
    </xf>
    <xf numFmtId="0" fontId="4" fillId="0" borderId="4"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4" fillId="0" borderId="4" xfId="0" applyFont="1" applyBorder="1" applyAlignment="1">
      <alignment vertical="center"/>
    </xf>
    <xf numFmtId="0" fontId="16" fillId="0" borderId="0" xfId="0" applyFont="1" applyAlignment="1" applyProtection="1">
      <alignment vertical="center"/>
    </xf>
    <xf numFmtId="165" fontId="3"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0" fillId="4" borderId="9" xfId="0" applyFont="1" applyFill="1" applyBorder="1" applyAlignment="1" applyProtection="1">
      <alignment horizontal="center" vertical="center"/>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21"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5" fillId="0" borderId="4"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0" fontId="5" fillId="0" borderId="0" xfId="0" applyFont="1" applyAlignment="1" applyProtection="1">
      <alignment horizontal="center" vertical="center"/>
    </xf>
    <xf numFmtId="0" fontId="5" fillId="0" borderId="4" xfId="0" applyFont="1" applyBorder="1" applyAlignment="1">
      <alignment vertical="center"/>
    </xf>
    <xf numFmtId="4" fontId="18" fillId="0" borderId="15"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6" xfId="0" applyNumberFormat="1" applyFont="1" applyBorder="1" applyAlignment="1" applyProtection="1">
      <alignment vertical="center"/>
    </xf>
    <xf numFmtId="0" fontId="5" fillId="0" borderId="0" xfId="0" applyFont="1" applyAlignment="1">
      <alignment horizontal="left" vertical="center"/>
    </xf>
    <xf numFmtId="0" fontId="23" fillId="0" borderId="0" xfId="0" applyFont="1" applyAlignment="1">
      <alignment horizontal="left" vertical="center"/>
    </xf>
    <xf numFmtId="0" fontId="6" fillId="0" borderId="4" xfId="0" applyFont="1" applyBorder="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4" fillId="0" borderId="0" xfId="0" applyFont="1" applyAlignment="1" applyProtection="1">
      <alignment horizontal="center" vertical="center"/>
    </xf>
    <xf numFmtId="0" fontId="6" fillId="0" borderId="4" xfId="0" applyFont="1" applyBorder="1" applyAlignment="1">
      <alignment vertical="center"/>
    </xf>
    <xf numFmtId="4" fontId="26" fillId="0" borderId="15" xfId="0" applyNumberFormat="1" applyFont="1" applyBorder="1" applyAlignment="1" applyProtection="1">
      <alignment vertical="center"/>
    </xf>
    <xf numFmtId="4" fontId="26" fillId="0" borderId="0" xfId="0" applyNumberFormat="1" applyFont="1" applyBorder="1" applyAlignment="1" applyProtection="1">
      <alignment vertical="center"/>
    </xf>
    <xf numFmtId="166" fontId="26" fillId="0" borderId="0" xfId="0" applyNumberFormat="1" applyFont="1" applyBorder="1" applyAlignment="1" applyProtection="1">
      <alignment vertical="center"/>
    </xf>
    <xf numFmtId="4" fontId="26" fillId="0" borderId="16" xfId="0" applyNumberFormat="1" applyFont="1" applyBorder="1" applyAlignment="1" applyProtection="1">
      <alignment vertical="center"/>
    </xf>
    <xf numFmtId="0" fontId="6" fillId="0" borderId="0" xfId="0" applyFont="1" applyAlignment="1">
      <alignment horizontal="left" vertical="center"/>
    </xf>
    <xf numFmtId="0" fontId="27" fillId="0" borderId="0" xfId="1" applyFont="1" applyAlignment="1">
      <alignment horizontal="center" vertical="center"/>
    </xf>
    <xf numFmtId="0" fontId="8" fillId="0" borderId="0" xfId="0" applyFont="1" applyAlignment="1" applyProtection="1">
      <alignment vertical="center"/>
    </xf>
    <xf numFmtId="0" fontId="3" fillId="0" borderId="0" xfId="0" applyFont="1" applyAlignment="1" applyProtection="1">
      <alignment horizontal="center" vertical="center"/>
    </xf>
    <xf numFmtId="4" fontId="2" fillId="0" borderId="15" xfId="0" applyNumberFormat="1" applyFont="1" applyBorder="1" applyAlignment="1" applyProtection="1">
      <alignment vertical="center"/>
    </xf>
    <xf numFmtId="4" fontId="2" fillId="0" borderId="0" xfId="0" applyNumberFormat="1" applyFont="1" applyBorder="1" applyAlignment="1" applyProtection="1">
      <alignment vertical="center"/>
    </xf>
    <xf numFmtId="166" fontId="2" fillId="0" borderId="0" xfId="0" applyNumberFormat="1" applyFont="1" applyBorder="1" applyAlignment="1" applyProtection="1">
      <alignment vertical="center"/>
    </xf>
    <xf numFmtId="4" fontId="2" fillId="0" borderId="16" xfId="0" applyNumberFormat="1" applyFont="1" applyBorder="1" applyAlignment="1" applyProtection="1">
      <alignment vertical="center"/>
    </xf>
    <xf numFmtId="0" fontId="3" fillId="0" borderId="0" xfId="0" applyFont="1" applyAlignment="1">
      <alignment horizontal="left" vertical="center"/>
    </xf>
    <xf numFmtId="4"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166" fontId="26" fillId="0" borderId="21" xfId="0" applyNumberFormat="1" applyFont="1" applyBorder="1" applyAlignment="1" applyProtection="1">
      <alignment vertical="center"/>
    </xf>
    <xf numFmtId="4" fontId="26" fillId="0" borderId="22" xfId="0" applyNumberFormat="1" applyFont="1" applyBorder="1" applyAlignment="1" applyProtection="1">
      <alignment vertical="center"/>
    </xf>
    <xf numFmtId="0" fontId="29" fillId="0" borderId="0" xfId="0" applyFont="1" applyAlignment="1">
      <alignment horizontal="left" vertical="center"/>
    </xf>
    <xf numFmtId="0" fontId="0" fillId="0" borderId="2" xfId="0" applyBorder="1"/>
    <xf numFmtId="0" fontId="0" fillId="0" borderId="3" xfId="0" applyBorder="1"/>
    <xf numFmtId="0" fontId="13" fillId="0" borderId="0" xfId="0" applyFont="1" applyAlignment="1">
      <alignment horizontal="left" vertical="center"/>
    </xf>
    <xf numFmtId="0" fontId="30" fillId="0" borderId="0" xfId="0" applyFont="1" applyAlignment="1">
      <alignment horizontal="left" vertical="center"/>
    </xf>
    <xf numFmtId="0" fontId="2" fillId="0" borderId="0" xfId="0" applyFont="1" applyAlignment="1">
      <alignment horizontal="left" vertical="center"/>
    </xf>
    <xf numFmtId="0" fontId="0" fillId="0" borderId="4" xfId="0" applyBorder="1" applyAlignment="1">
      <alignment vertical="center"/>
    </xf>
    <xf numFmtId="165" fontId="3"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6" fillId="0" borderId="0" xfId="0" applyFont="1" applyAlignment="1">
      <alignment horizontal="left" vertical="center"/>
    </xf>
    <xf numFmtId="4" fontId="22" fillId="0" borderId="0" xfId="0" applyNumberFormat="1" applyFont="1" applyAlignment="1">
      <alignment vertical="center"/>
    </xf>
    <xf numFmtId="0" fontId="2" fillId="0" borderId="0" xfId="0" applyFont="1" applyAlignment="1">
      <alignment horizontal="right" vertical="center"/>
    </xf>
    <xf numFmtId="0" fontId="19" fillId="0" borderId="0" xfId="0" applyFont="1" applyAlignment="1">
      <alignment horizontal="left" vertical="center"/>
    </xf>
    <xf numFmtId="4" fontId="2" fillId="0" borderId="0" xfId="0" applyNumberFormat="1" applyFont="1" applyAlignment="1">
      <alignment vertical="center"/>
    </xf>
    <xf numFmtId="164" fontId="2" fillId="0" borderId="0" xfId="0" applyNumberFormat="1" applyFont="1" applyAlignment="1">
      <alignment horizontal="right" vertical="center"/>
    </xf>
    <xf numFmtId="0" fontId="0" fillId="4" borderId="0" xfId="0" applyFont="1" applyFill="1" applyAlignment="1">
      <alignment vertical="center"/>
    </xf>
    <xf numFmtId="0" fontId="5" fillId="4" borderId="7" xfId="0" applyFont="1" applyFill="1" applyBorder="1" applyAlignment="1">
      <alignment horizontal="left" vertical="center"/>
    </xf>
    <xf numFmtId="0" fontId="0" fillId="4" borderId="8" xfId="0" applyFont="1" applyFill="1" applyBorder="1" applyAlignment="1">
      <alignment vertical="center"/>
    </xf>
    <xf numFmtId="0" fontId="5" fillId="4" borderId="8" xfId="0" applyFont="1" applyFill="1" applyBorder="1" applyAlignment="1">
      <alignment horizontal="right" vertical="center"/>
    </xf>
    <xf numFmtId="0" fontId="5" fillId="4" borderId="8" xfId="0" applyFont="1" applyFill="1" applyBorder="1" applyAlignment="1">
      <alignment horizontal="center" vertical="center"/>
    </xf>
    <xf numFmtId="4" fontId="5"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0" fillId="4" borderId="0" xfId="0" applyFont="1" applyFill="1" applyAlignment="1" applyProtection="1">
      <alignment horizontal="left" vertical="center"/>
    </xf>
    <xf numFmtId="0" fontId="0" fillId="4" borderId="0" xfId="0" applyFont="1" applyFill="1" applyAlignment="1" applyProtection="1">
      <alignment vertical="center"/>
    </xf>
    <xf numFmtId="0" fontId="20" fillId="4" borderId="0" xfId="0" applyFont="1" applyFill="1" applyAlignment="1" applyProtection="1">
      <alignment horizontal="right" vertical="center"/>
    </xf>
    <xf numFmtId="0" fontId="31" fillId="0" borderId="0" xfId="0" applyFont="1" applyAlignment="1" applyProtection="1">
      <alignment horizontal="lef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8" fillId="0" borderId="4" xfId="0" applyFont="1" applyBorder="1" applyAlignment="1" applyProtection="1">
      <alignment vertical="center"/>
    </xf>
    <xf numFmtId="0" fontId="8" fillId="0" borderId="21" xfId="0" applyFont="1" applyBorder="1" applyAlignment="1" applyProtection="1">
      <alignment horizontal="left" vertical="center"/>
    </xf>
    <xf numFmtId="0" fontId="8" fillId="0" borderId="21" xfId="0" applyFont="1" applyBorder="1" applyAlignment="1" applyProtection="1">
      <alignment vertical="center"/>
    </xf>
    <xf numFmtId="4" fontId="8" fillId="0" borderId="21" xfId="0" applyNumberFormat="1" applyFont="1" applyBorder="1" applyAlignment="1" applyProtection="1">
      <alignment vertical="center"/>
    </xf>
    <xf numFmtId="0" fontId="8"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2"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9" fillId="0" borderId="4" xfId="0" applyFont="1" applyBorder="1" applyAlignment="1" applyProtection="1"/>
    <xf numFmtId="0" fontId="9" fillId="0" borderId="0" xfId="0" applyFont="1" applyAlignment="1" applyProtection="1"/>
    <xf numFmtId="0" fontId="9" fillId="0" borderId="0" xfId="0" applyFont="1" applyAlignment="1" applyProtection="1">
      <alignment horizontal="left"/>
    </xf>
    <xf numFmtId="0" fontId="7" fillId="0" borderId="0" xfId="0" applyFont="1" applyAlignment="1" applyProtection="1">
      <alignment horizontal="left"/>
    </xf>
    <xf numFmtId="0" fontId="9" fillId="0" borderId="0" xfId="0" applyFont="1" applyAlignment="1" applyProtection="1">
      <protection locked="0"/>
    </xf>
    <xf numFmtId="4" fontId="7" fillId="0" borderId="0" xfId="0" applyNumberFormat="1" applyFont="1" applyAlignment="1" applyProtection="1"/>
    <xf numFmtId="0" fontId="9" fillId="0" borderId="4" xfId="0" applyFont="1" applyBorder="1" applyAlignment="1"/>
    <xf numFmtId="0" fontId="9" fillId="0" borderId="15" xfId="0" applyFont="1" applyBorder="1" applyAlignment="1" applyProtection="1"/>
    <xf numFmtId="0" fontId="9" fillId="0" borderId="0" xfId="0" applyFont="1" applyBorder="1" applyAlignment="1" applyProtection="1"/>
    <xf numFmtId="166" fontId="9" fillId="0" borderId="0" xfId="0" applyNumberFormat="1" applyFont="1" applyBorder="1" applyAlignment="1" applyProtection="1"/>
    <xf numFmtId="166" fontId="9" fillId="0" borderId="16" xfId="0" applyNumberFormat="1" applyFont="1" applyBorder="1" applyAlignment="1" applyProtection="1"/>
    <xf numFmtId="0" fontId="9" fillId="0" borderId="0" xfId="0" applyFont="1" applyAlignment="1">
      <alignment horizontal="left"/>
    </xf>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pplyProtection="1">
      <alignment horizontal="left"/>
    </xf>
    <xf numFmtId="4" fontId="8" fillId="0" borderId="0" xfId="0" applyNumberFormat="1" applyFont="1" applyAlignment="1" applyProtection="1"/>
    <xf numFmtId="0" fontId="20" fillId="0" borderId="23" xfId="0" applyFont="1" applyBorder="1" applyAlignment="1" applyProtection="1">
      <alignment horizontal="center" vertical="center"/>
    </xf>
    <xf numFmtId="49" fontId="20" fillId="0" borderId="23" xfId="0" applyNumberFormat="1"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20" fillId="0" borderId="23" xfId="0" applyFont="1" applyBorder="1" applyAlignment="1" applyProtection="1">
      <alignment horizontal="center" vertical="center" wrapText="1"/>
    </xf>
    <xf numFmtId="167" fontId="20" fillId="0" borderId="23" xfId="0" applyNumberFormat="1" applyFont="1" applyBorder="1" applyAlignment="1" applyProtection="1">
      <alignment vertical="center"/>
    </xf>
    <xf numFmtId="4" fontId="20" fillId="2" borderId="23" xfId="0" applyNumberFormat="1" applyFont="1" applyFill="1" applyBorder="1" applyAlignment="1" applyProtection="1">
      <alignment vertical="center"/>
      <protection locked="0"/>
    </xf>
    <xf numFmtId="4" fontId="20" fillId="0" borderId="23" xfId="0" applyNumberFormat="1" applyFont="1" applyBorder="1" applyAlignment="1" applyProtection="1">
      <alignment vertical="center"/>
    </xf>
    <xf numFmtId="0" fontId="21" fillId="2" borderId="15" xfId="0" applyFont="1" applyFill="1" applyBorder="1" applyAlignment="1" applyProtection="1">
      <alignment horizontal="left" vertical="center"/>
      <protection locked="0"/>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6" xfId="0" applyNumberFormat="1" applyFont="1" applyBorder="1" applyAlignment="1" applyProtection="1">
      <alignment vertical="center"/>
    </xf>
    <xf numFmtId="0" fontId="20"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36"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7" fillId="0" borderId="0" xfId="0" applyFont="1" applyAlignment="1" applyProtection="1">
      <alignment vertical="center" wrapText="1"/>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1" fillId="2" borderId="20" xfId="0" applyFont="1" applyFill="1" applyBorder="1" applyAlignment="1" applyProtection="1">
      <alignment horizontal="left" vertical="center"/>
      <protection locked="0"/>
    </xf>
    <xf numFmtId="0" fontId="21" fillId="0" borderId="21" xfId="0" applyFont="1" applyBorder="1" applyAlignment="1" applyProtection="1">
      <alignment horizontal="center" vertical="center"/>
    </xf>
    <xf numFmtId="166" fontId="21" fillId="0" borderId="21" xfId="0" applyNumberFormat="1" applyFont="1" applyBorder="1" applyAlignment="1" applyProtection="1">
      <alignment vertical="center"/>
    </xf>
    <xf numFmtId="166" fontId="21" fillId="0" borderId="22" xfId="0" applyNumberFormat="1" applyFont="1" applyBorder="1" applyAlignment="1" applyProtection="1">
      <alignment vertical="center"/>
    </xf>
    <xf numFmtId="167" fontId="20" fillId="2" borderId="23" xfId="0" applyNumberFormat="1" applyFont="1" applyFill="1" applyBorder="1" applyAlignment="1" applyProtection="1">
      <alignment vertical="center"/>
      <protection locked="0"/>
    </xf>
    <xf numFmtId="0" fontId="2" fillId="0" borderId="0" xfId="0" applyFont="1" applyAlignment="1">
      <alignment horizontal="left" vertical="top"/>
    </xf>
    <xf numFmtId="0" fontId="4" fillId="0" borderId="0" xfId="0" applyFont="1" applyAlignment="1">
      <alignment horizontal="left" vertical="top"/>
    </xf>
    <xf numFmtId="0" fontId="0" fillId="0" borderId="4" xfId="0" applyFont="1"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5" fillId="0" borderId="0" xfId="0" applyFont="1" applyAlignment="1">
      <alignment horizontal="left" vertical="center" wrapText="1"/>
    </xf>
    <xf numFmtId="0" fontId="40" fillId="0" borderId="17" xfId="0" applyFont="1" applyBorder="1" applyAlignment="1">
      <alignment horizontal="left" vertical="center" wrapText="1"/>
    </xf>
    <xf numFmtId="0" fontId="40" fillId="0" borderId="23" xfId="0" applyFont="1" applyBorder="1" applyAlignment="1">
      <alignment horizontal="left" vertical="center" wrapText="1"/>
    </xf>
    <xf numFmtId="0" fontId="40" fillId="0" borderId="23" xfId="0" applyFont="1" applyBorder="1" applyAlignment="1">
      <alignment horizontal="left" vertical="center"/>
    </xf>
    <xf numFmtId="167" fontId="40"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3" fillId="0" borderId="0" xfId="0" applyFont="1" applyAlignment="1">
      <alignment horizontal="lef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left" vertical="center"/>
    </xf>
    <xf numFmtId="0" fontId="24" fillId="0" borderId="0" xfId="0" applyFont="1" applyAlignment="1" applyProtection="1">
      <alignment horizontal="left" vertical="center" wrapText="1"/>
    </xf>
    <xf numFmtId="0" fontId="28" fillId="0" borderId="0" xfId="0" applyFont="1" applyAlignment="1" applyProtection="1">
      <alignment horizontal="left" vertical="center" wrapText="1"/>
    </xf>
    <xf numFmtId="0" fontId="20" fillId="4" borderId="8" xfId="0" applyFont="1" applyFill="1" applyBorder="1" applyAlignment="1" applyProtection="1">
      <alignment horizontal="center" vertical="center"/>
    </xf>
    <xf numFmtId="0" fontId="4" fillId="0" borderId="0" xfId="0" applyFont="1" applyAlignment="1" applyProtection="1">
      <alignment horizontal="left" vertical="center" wrapText="1"/>
    </xf>
    <xf numFmtId="0" fontId="4" fillId="0" borderId="0" xfId="0" applyFont="1" applyAlignment="1" applyProtection="1">
      <alignment vertical="center"/>
    </xf>
    <xf numFmtId="4" fontId="22" fillId="0" borderId="0" xfId="0" applyNumberFormat="1" applyFont="1" applyAlignment="1" applyProtection="1">
      <alignment horizontal="right" vertical="center"/>
    </xf>
    <xf numFmtId="0" fontId="3" fillId="0" borderId="0" xfId="0" applyFont="1" applyAlignment="1" applyProtection="1">
      <alignment horizontal="left" vertical="center"/>
    </xf>
    <xf numFmtId="0" fontId="0" fillId="0" borderId="0" xfId="0" applyProtection="1"/>
    <xf numFmtId="0" fontId="4" fillId="0" borderId="0" xfId="0" applyFont="1" applyAlignment="1" applyProtection="1">
      <alignment horizontal="left" vertical="top" wrapText="1"/>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xf>
    <xf numFmtId="0" fontId="3" fillId="0" borderId="0" xfId="0" applyFont="1" applyAlignment="1" applyProtection="1">
      <alignment horizontal="left" vertical="center" wrapText="1"/>
    </xf>
    <xf numFmtId="4" fontId="16" fillId="0" borderId="6" xfId="0" applyNumberFormat="1" applyFont="1" applyBorder="1" applyAlignment="1" applyProtection="1">
      <alignment vertical="center"/>
    </xf>
    <xf numFmtId="0" fontId="0" fillId="0" borderId="6" xfId="0" applyFont="1" applyBorder="1" applyAlignment="1" applyProtection="1">
      <alignment vertical="center"/>
    </xf>
    <xf numFmtId="0" fontId="2" fillId="0" borderId="0" xfId="0" applyFont="1" applyAlignment="1" applyProtection="1">
      <alignment horizontal="right" vertical="center"/>
    </xf>
    <xf numFmtId="4" fontId="17" fillId="0" borderId="0" xfId="0" applyNumberFormat="1" applyFont="1" applyAlignment="1" applyProtection="1">
      <alignment vertical="center"/>
    </xf>
    <xf numFmtId="0" fontId="2" fillId="0" borderId="0" xfId="0" applyFont="1" applyAlignment="1" applyProtection="1">
      <alignment vertical="center"/>
    </xf>
    <xf numFmtId="164" fontId="2" fillId="0" borderId="0" xfId="0" applyNumberFormat="1" applyFont="1" applyAlignment="1" applyProtection="1">
      <alignment horizontal="left" vertical="center"/>
    </xf>
    <xf numFmtId="4" fontId="5"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5" fillId="3" borderId="8" xfId="0" applyFont="1" applyFill="1" applyBorder="1" applyAlignment="1" applyProtection="1">
      <alignment horizontal="left" vertical="center"/>
    </xf>
    <xf numFmtId="0" fontId="0" fillId="0" borderId="0" xfId="0"/>
    <xf numFmtId="4" fontId="8" fillId="0" borderId="0" xfId="0" applyNumberFormat="1" applyFont="1" applyAlignment="1" applyProtection="1">
      <alignment vertical="center"/>
    </xf>
    <xf numFmtId="0" fontId="8" fillId="0" borderId="0" xfId="0" applyFont="1" applyAlignment="1" applyProtection="1">
      <alignment vertical="center"/>
    </xf>
    <xf numFmtId="4" fontId="8" fillId="0" borderId="0" xfId="0" applyNumberFormat="1" applyFont="1" applyAlignment="1" applyProtection="1">
      <alignment horizontal="right" vertical="center"/>
    </xf>
    <xf numFmtId="0" fontId="20" fillId="4" borderId="8" xfId="0" applyFont="1" applyFill="1" applyBorder="1" applyAlignment="1" applyProtection="1">
      <alignment horizontal="right" vertical="center"/>
    </xf>
    <xf numFmtId="4" fontId="25" fillId="0" borderId="0" xfId="0" applyNumberFormat="1" applyFont="1" applyAlignment="1" applyProtection="1">
      <alignment horizontal="right" vertical="center"/>
    </xf>
    <xf numFmtId="0" fontId="25" fillId="0" borderId="0" xfId="0" applyFont="1" applyAlignment="1" applyProtection="1">
      <alignment vertical="center"/>
    </xf>
    <xf numFmtId="0" fontId="3" fillId="0" borderId="0" xfId="0" applyFont="1" applyAlignment="1" applyProtection="1">
      <alignment vertical="center" wrapText="1"/>
    </xf>
    <xf numFmtId="0" fontId="3" fillId="0" borderId="0" xfId="0" applyFont="1" applyAlignment="1" applyProtection="1">
      <alignment vertical="center"/>
    </xf>
    <xf numFmtId="165" fontId="3" fillId="0" borderId="0" xfId="0" applyNumberFormat="1" applyFont="1" applyAlignment="1" applyProtection="1">
      <alignment horizontal="left" vertical="center"/>
    </xf>
    <xf numFmtId="4" fontId="25" fillId="0" borderId="0" xfId="0" applyNumberFormat="1" applyFont="1" applyAlignment="1" applyProtection="1">
      <alignment vertical="center"/>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Border="1" applyAlignment="1">
      <alignment horizontal="left" vertical="center"/>
    </xf>
    <xf numFmtId="0" fontId="19" fillId="0" borderId="15" xfId="0" applyFont="1" applyBorder="1" applyAlignment="1" applyProtection="1">
      <alignment horizontal="left" vertical="center"/>
    </xf>
    <xf numFmtId="0" fontId="19" fillId="0" borderId="0" xfId="0" applyFont="1" applyBorder="1" applyAlignment="1" applyProtection="1">
      <alignment horizontal="left" vertical="center"/>
    </xf>
    <xf numFmtId="4" fontId="22" fillId="0" borderId="0" xfId="0" applyNumberFormat="1" applyFont="1" applyAlignment="1" applyProtection="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wrapText="1"/>
    </xf>
    <xf numFmtId="0" fontId="0" fillId="0" borderId="0" xfId="0" applyFont="1" applyAlignment="1">
      <alignment vertical="center"/>
    </xf>
    <xf numFmtId="0" fontId="3" fillId="2" borderId="0" xfId="0" applyFont="1" applyFill="1" applyAlignment="1" applyProtection="1">
      <alignment horizontal="left"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0" fontId="0" fillId="0" borderId="0" xfId="0" applyFont="1" applyAlignment="1" applyProtection="1">
      <alignment vertical="center"/>
    </xf>
    <xf numFmtId="0" fontId="19" fillId="0" borderId="0" xfId="0" applyFont="1" applyAlignment="1">
      <alignment horizontal="left" vertical="center"/>
    </xf>
    <xf numFmtId="0" fontId="19" fillId="0" borderId="0" xfId="0" applyFont="1" applyAlignment="1" applyProtection="1">
      <alignment horizontal="left" vertical="center"/>
    </xf>
    <xf numFmtId="0" fontId="4" fillId="0" borderId="0" xfId="0" applyFont="1" applyAlignment="1">
      <alignment horizontal="left" vertical="top" wrapText="1"/>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xf numFmtId="0" fontId="1" fillId="0" borderId="1" xfId="2" applyAlignment="1">
      <alignment vertical="top"/>
    </xf>
    <xf numFmtId="0" fontId="54" fillId="5" borderId="1" xfId="2" applyFont="1" applyFill="1" applyAlignment="1">
      <alignment vertical="top"/>
    </xf>
    <xf numFmtId="0" fontId="1" fillId="0" borderId="32" xfId="2" applyBorder="1" applyAlignment="1">
      <alignment vertical="top"/>
    </xf>
    <xf numFmtId="0" fontId="1" fillId="0" borderId="33" xfId="2" applyBorder="1" applyAlignment="1">
      <alignment vertical="top"/>
    </xf>
    <xf numFmtId="0" fontId="1" fillId="0" borderId="33" xfId="2" applyBorder="1" applyAlignment="1">
      <alignment vertical="top" wrapText="1"/>
    </xf>
    <xf numFmtId="0" fontId="54" fillId="5" borderId="34" xfId="2" applyFont="1" applyFill="1" applyBorder="1" applyAlignment="1">
      <alignment vertical="top" wrapText="1"/>
    </xf>
    <xf numFmtId="0" fontId="1" fillId="0" borderId="35" xfId="2" applyBorder="1" applyAlignment="1">
      <alignment vertical="top"/>
    </xf>
    <xf numFmtId="0" fontId="55" fillId="0" borderId="36" xfId="3" applyBorder="1" applyAlignment="1">
      <alignment vertical="top"/>
    </xf>
    <xf numFmtId="0" fontId="1" fillId="0" borderId="36" xfId="2" applyBorder="1" applyAlignment="1">
      <alignment vertical="top" wrapText="1"/>
    </xf>
    <xf numFmtId="0" fontId="54" fillId="5" borderId="37" xfId="2" applyFont="1" applyFill="1" applyBorder="1" applyAlignment="1">
      <alignment vertical="top"/>
    </xf>
    <xf numFmtId="0" fontId="56" fillId="0" borderId="36" xfId="2" applyFont="1" applyBorder="1" applyAlignment="1">
      <alignment vertical="top" wrapText="1"/>
    </xf>
    <xf numFmtId="0" fontId="54" fillId="5" borderId="37" xfId="2" applyFont="1" applyFill="1" applyBorder="1" applyAlignment="1">
      <alignment vertical="top" wrapText="1"/>
    </xf>
    <xf numFmtId="0" fontId="1" fillId="0" borderId="35" xfId="2" applyBorder="1" applyAlignment="1">
      <alignment vertical="top" wrapText="1"/>
    </xf>
    <xf numFmtId="0" fontId="59" fillId="0" borderId="36" xfId="3" applyFont="1" applyBorder="1" applyAlignment="1">
      <alignment vertical="top" wrapText="1"/>
    </xf>
    <xf numFmtId="0" fontId="63" fillId="5" borderId="1" xfId="2" applyFont="1" applyFill="1" applyAlignment="1">
      <alignment vertical="top"/>
    </xf>
    <xf numFmtId="0" fontId="64" fillId="5" borderId="38" xfId="2" applyFont="1" applyFill="1" applyBorder="1" applyAlignment="1">
      <alignment horizontal="center" vertical="center"/>
    </xf>
    <xf numFmtId="0" fontId="64" fillId="5" borderId="39" xfId="2" applyFont="1" applyFill="1" applyBorder="1" applyAlignment="1">
      <alignment horizontal="center" vertical="center" wrapText="1"/>
    </xf>
    <xf numFmtId="0" fontId="64" fillId="5" borderId="39" xfId="2" applyFont="1" applyFill="1" applyBorder="1" applyAlignment="1">
      <alignment horizontal="center" vertical="center"/>
    </xf>
    <xf numFmtId="0" fontId="64" fillId="5" borderId="40" xfId="2" applyFont="1" applyFill="1" applyBorder="1" applyAlignment="1">
      <alignment horizontal="center" vertical="center"/>
    </xf>
    <xf numFmtId="0" fontId="65" fillId="0" borderId="1" xfId="0" applyFont="1" applyFill="1" applyBorder="1" applyAlignment="1">
      <alignment horizontal="left" vertical="top" wrapText="1"/>
    </xf>
    <xf numFmtId="0" fontId="65" fillId="0" borderId="1" xfId="0" applyFont="1" applyFill="1" applyBorder="1" applyAlignment="1">
      <alignment horizontal="left" vertical="center"/>
    </xf>
    <xf numFmtId="0" fontId="68" fillId="0" borderId="1" xfId="0" applyFont="1" applyFill="1" applyBorder="1" applyAlignment="1">
      <alignment horizontal="left" vertical="center"/>
    </xf>
  </cellXfs>
  <cellStyles count="4">
    <cellStyle name="Hyperlink" xfId="3"/>
    <cellStyle name="Hypertextový odkaz" xfId="1" builtinId="8"/>
    <cellStyle name="Normální" xfId="0" builtinId="0" customBuiltin="1"/>
    <cellStyle name="Normální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ortal-vz.cz/wp-content/uploads/2019/06/Nakupujte-zelene_1.pdf" TargetMode="External"/><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4_01/162211311" TargetMode="External"/><Relationship Id="rId13" Type="http://schemas.openxmlformats.org/officeDocument/2006/relationships/hyperlink" Target="https://podminky.urs.cz/item/CS_URS_2024_01/174111102" TargetMode="External"/><Relationship Id="rId18" Type="http://schemas.openxmlformats.org/officeDocument/2006/relationships/hyperlink" Target="https://podminky.urs.cz/item/CS_URS_2024_01/962031013" TargetMode="External"/><Relationship Id="rId26" Type="http://schemas.openxmlformats.org/officeDocument/2006/relationships/hyperlink" Target="https://podminky.urs.cz/item/CS_URS_2024_01/997013862" TargetMode="External"/><Relationship Id="rId3" Type="http://schemas.openxmlformats.org/officeDocument/2006/relationships/hyperlink" Target="https://podminky.urs.cz/item/CS_URS_2024_01/131213701" TargetMode="External"/><Relationship Id="rId21" Type="http://schemas.openxmlformats.org/officeDocument/2006/relationships/hyperlink" Target="https://podminky.urs.cz/item/CS_URS_2024_01/968072456" TargetMode="External"/><Relationship Id="rId7" Type="http://schemas.openxmlformats.org/officeDocument/2006/relationships/hyperlink" Target="https://podminky.urs.cz/item/CS_URS_2024_01/139911123" TargetMode="External"/><Relationship Id="rId12" Type="http://schemas.openxmlformats.org/officeDocument/2006/relationships/hyperlink" Target="https://podminky.urs.cz/item/CS_URS_2024_01/171201231" TargetMode="External"/><Relationship Id="rId17" Type="http://schemas.openxmlformats.org/officeDocument/2006/relationships/hyperlink" Target="https://podminky.urs.cz/item/CS_URS_2024_01/962031011" TargetMode="External"/><Relationship Id="rId25" Type="http://schemas.openxmlformats.org/officeDocument/2006/relationships/hyperlink" Target="https://podminky.urs.cz/item/CS_URS_2024_01/997013861" TargetMode="External"/><Relationship Id="rId2" Type="http://schemas.openxmlformats.org/officeDocument/2006/relationships/hyperlink" Target="https://podminky.urs.cz/item/CS_URS_2024_01/122211101" TargetMode="External"/><Relationship Id="rId16" Type="http://schemas.openxmlformats.org/officeDocument/2006/relationships/hyperlink" Target="https://podminky.urs.cz/item/CS_URS_2024_01/961055111" TargetMode="External"/><Relationship Id="rId20" Type="http://schemas.openxmlformats.org/officeDocument/2006/relationships/hyperlink" Target="https://podminky.urs.cz/item/CS_URS_2024_01/968072455" TargetMode="External"/><Relationship Id="rId29" Type="http://schemas.openxmlformats.org/officeDocument/2006/relationships/hyperlink" Target="https://podminky.urs.cz/item/CS_URS_2024_01/711131811" TargetMode="External"/><Relationship Id="rId1" Type="http://schemas.openxmlformats.org/officeDocument/2006/relationships/hyperlink" Target="https://podminky.urs.cz/item/CS_URS_2024_01/122151102" TargetMode="External"/><Relationship Id="rId6" Type="http://schemas.openxmlformats.org/officeDocument/2006/relationships/hyperlink" Target="https://podminky.urs.cz/item/CS_URS_2024_01/132212131" TargetMode="External"/><Relationship Id="rId11" Type="http://schemas.openxmlformats.org/officeDocument/2006/relationships/hyperlink" Target="https://podminky.urs.cz/item/CS_URS_2024_01/162751117" TargetMode="External"/><Relationship Id="rId24" Type="http://schemas.openxmlformats.org/officeDocument/2006/relationships/hyperlink" Target="https://podminky.urs.cz/item/CS_URS_2024_01/997013509" TargetMode="External"/><Relationship Id="rId5" Type="http://schemas.openxmlformats.org/officeDocument/2006/relationships/hyperlink" Target="https://podminky.urs.cz/item/CS_URS_2024_01/132153102" TargetMode="External"/><Relationship Id="rId15" Type="http://schemas.openxmlformats.org/officeDocument/2006/relationships/hyperlink" Target="https://podminky.urs.cz/item/CS_URS_2024_01/919735125" TargetMode="External"/><Relationship Id="rId23" Type="http://schemas.openxmlformats.org/officeDocument/2006/relationships/hyperlink" Target="https://podminky.urs.cz/item/CS_URS_2024_01/997013501" TargetMode="External"/><Relationship Id="rId28" Type="http://schemas.openxmlformats.org/officeDocument/2006/relationships/hyperlink" Target="https://podminky.urs.cz/item/CS_URS_2024_01/997013871" TargetMode="External"/><Relationship Id="rId10" Type="http://schemas.openxmlformats.org/officeDocument/2006/relationships/hyperlink" Target="https://podminky.urs.cz/item/CS_URS_2024_01/162251102" TargetMode="External"/><Relationship Id="rId19" Type="http://schemas.openxmlformats.org/officeDocument/2006/relationships/hyperlink" Target="https://podminky.urs.cz/item/CS_URS_2024_01/965082933" TargetMode="External"/><Relationship Id="rId31" Type="http://schemas.openxmlformats.org/officeDocument/2006/relationships/drawing" Target="../drawings/drawing2.xml"/><Relationship Id="rId4" Type="http://schemas.openxmlformats.org/officeDocument/2006/relationships/hyperlink" Target="https://podminky.urs.cz/item/CS_URS_2024_01/131253101" TargetMode="External"/><Relationship Id="rId9" Type="http://schemas.openxmlformats.org/officeDocument/2006/relationships/hyperlink" Target="https://podminky.urs.cz/item/CS_URS_2024_01/162211319" TargetMode="External"/><Relationship Id="rId14" Type="http://schemas.openxmlformats.org/officeDocument/2006/relationships/hyperlink" Target="https://podminky.urs.cz/item/CS_URS_2024_01/174151102" TargetMode="External"/><Relationship Id="rId22" Type="http://schemas.openxmlformats.org/officeDocument/2006/relationships/hyperlink" Target="https://podminky.urs.cz/item/CS_URS_2024_01/997013152" TargetMode="External"/><Relationship Id="rId27" Type="http://schemas.openxmlformats.org/officeDocument/2006/relationships/hyperlink" Target="https://podminky.urs.cz/item/CS_URS_2024_01/997013863" TargetMode="External"/><Relationship Id="rId30" Type="http://schemas.openxmlformats.org/officeDocument/2006/relationships/hyperlink" Target="https://podminky.urs.cz/item/CS_URS_2024_01/712361803"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odminky.urs.cz/item/CS_URS_2024_01/949111212" TargetMode="External"/><Relationship Id="rId21" Type="http://schemas.openxmlformats.org/officeDocument/2006/relationships/hyperlink" Target="https://podminky.urs.cz/item/CS_URS_2024_01/642942111" TargetMode="External"/><Relationship Id="rId42" Type="http://schemas.openxmlformats.org/officeDocument/2006/relationships/hyperlink" Target="https://podminky.urs.cz/item/CS_URS_2024_01/997013211" TargetMode="External"/><Relationship Id="rId47" Type="http://schemas.openxmlformats.org/officeDocument/2006/relationships/hyperlink" Target="https://podminky.urs.cz/item/CS_URS_2024_01/997013863" TargetMode="External"/><Relationship Id="rId63" Type="http://schemas.openxmlformats.org/officeDocument/2006/relationships/hyperlink" Target="https://podminky.urs.cz/item/CS_URS_2024_01/763431031" TargetMode="External"/><Relationship Id="rId68" Type="http://schemas.openxmlformats.org/officeDocument/2006/relationships/hyperlink" Target="https://podminky.urs.cz/item/CS_URS_2024_01/767154210" TargetMode="External"/><Relationship Id="rId84" Type="http://schemas.openxmlformats.org/officeDocument/2006/relationships/hyperlink" Target="https://podminky.urs.cz/item/CS_URS_2024_01/776221121" TargetMode="External"/><Relationship Id="rId89" Type="http://schemas.openxmlformats.org/officeDocument/2006/relationships/hyperlink" Target="https://podminky.urs.cz/item/CS_URS_2024_01/781471810" TargetMode="External"/><Relationship Id="rId16" Type="http://schemas.openxmlformats.org/officeDocument/2006/relationships/hyperlink" Target="https://podminky.urs.cz/item/CS_URS_2024_01/596841222" TargetMode="External"/><Relationship Id="rId11" Type="http://schemas.openxmlformats.org/officeDocument/2006/relationships/hyperlink" Target="https://podminky.urs.cz/item/CS_URS_2024_01/342272245" TargetMode="External"/><Relationship Id="rId32" Type="http://schemas.openxmlformats.org/officeDocument/2006/relationships/hyperlink" Target="https://podminky.urs.cz/item/CS_URS_2024_01/965045113" TargetMode="External"/><Relationship Id="rId37" Type="http://schemas.openxmlformats.org/officeDocument/2006/relationships/hyperlink" Target="https://podminky.urs.cz/item/CS_URS_2024_01/971038691" TargetMode="External"/><Relationship Id="rId53" Type="http://schemas.openxmlformats.org/officeDocument/2006/relationships/hyperlink" Target="https://podminky.urs.cz/item/CS_URS_2024_01/711131811" TargetMode="External"/><Relationship Id="rId58" Type="http://schemas.openxmlformats.org/officeDocument/2006/relationships/hyperlink" Target="https://podminky.urs.cz/item/CS_URS_2024_01/762512261" TargetMode="External"/><Relationship Id="rId74" Type="http://schemas.openxmlformats.org/officeDocument/2006/relationships/hyperlink" Target="https://podminky.urs.cz/item/CS_URS_2024_01/771121011" TargetMode="External"/><Relationship Id="rId79" Type="http://schemas.openxmlformats.org/officeDocument/2006/relationships/hyperlink" Target="https://podminky.urs.cz/item/CS_URS_2024_01/998771101" TargetMode="External"/><Relationship Id="rId102" Type="http://schemas.openxmlformats.org/officeDocument/2006/relationships/hyperlink" Target="https://podminky.urs.cz/item/CS_URS_2024_01/998786101" TargetMode="External"/><Relationship Id="rId5" Type="http://schemas.openxmlformats.org/officeDocument/2006/relationships/hyperlink" Target="https://podminky.urs.cz/item/CS_URS_2024_01/273362021" TargetMode="External"/><Relationship Id="rId90" Type="http://schemas.openxmlformats.org/officeDocument/2006/relationships/hyperlink" Target="https://podminky.urs.cz/item/CS_URS_2024_01/781472215" TargetMode="External"/><Relationship Id="rId95" Type="http://schemas.openxmlformats.org/officeDocument/2006/relationships/hyperlink" Target="https://podminky.urs.cz/item/CS_URS_2024_01/783827123" TargetMode="External"/><Relationship Id="rId22" Type="http://schemas.openxmlformats.org/officeDocument/2006/relationships/hyperlink" Target="https://podminky.urs.cz/item/CS_URS_2024_01/916231213" TargetMode="External"/><Relationship Id="rId27" Type="http://schemas.openxmlformats.org/officeDocument/2006/relationships/hyperlink" Target="https://podminky.urs.cz/item/CS_URS_2024_01/949111812" TargetMode="External"/><Relationship Id="rId43" Type="http://schemas.openxmlformats.org/officeDocument/2006/relationships/hyperlink" Target="https://podminky.urs.cz/item/CS_URS_2024_01/997013501" TargetMode="External"/><Relationship Id="rId48" Type="http://schemas.openxmlformats.org/officeDocument/2006/relationships/hyperlink" Target="https://podminky.urs.cz/item/CS_URS_2024_01/997013871" TargetMode="External"/><Relationship Id="rId64" Type="http://schemas.openxmlformats.org/officeDocument/2006/relationships/hyperlink" Target="https://podminky.urs.cz/item/CS_URS_2024_01/763431201" TargetMode="External"/><Relationship Id="rId69" Type="http://schemas.openxmlformats.org/officeDocument/2006/relationships/hyperlink" Target="https://podminky.urs.cz/item/CS_URS_2024_01/767531215" TargetMode="External"/><Relationship Id="rId80" Type="http://schemas.openxmlformats.org/officeDocument/2006/relationships/hyperlink" Target="https://podminky.urs.cz/item/CS_URS_2024_01/776121321" TargetMode="External"/><Relationship Id="rId85" Type="http://schemas.openxmlformats.org/officeDocument/2006/relationships/hyperlink" Target="https://podminky.urs.cz/item/CS_URS_2024_01/776421111" TargetMode="External"/><Relationship Id="rId12" Type="http://schemas.openxmlformats.org/officeDocument/2006/relationships/hyperlink" Target="https://podminky.urs.cz/item/CS_URS_2024_01/346272226" TargetMode="External"/><Relationship Id="rId17" Type="http://schemas.openxmlformats.org/officeDocument/2006/relationships/hyperlink" Target="https://podminky.urs.cz/item/CS_URS_2024_01/612142001" TargetMode="External"/><Relationship Id="rId25" Type="http://schemas.openxmlformats.org/officeDocument/2006/relationships/hyperlink" Target="https://podminky.urs.cz/item/CS_URS_2024_01/949111112" TargetMode="External"/><Relationship Id="rId33" Type="http://schemas.openxmlformats.org/officeDocument/2006/relationships/hyperlink" Target="https://podminky.urs.cz/item/CS_URS_2024_01/965046111" TargetMode="External"/><Relationship Id="rId38" Type="http://schemas.openxmlformats.org/officeDocument/2006/relationships/hyperlink" Target="https://podminky.urs.cz/item/CS_URS_2024_01/978013161" TargetMode="External"/><Relationship Id="rId46" Type="http://schemas.openxmlformats.org/officeDocument/2006/relationships/hyperlink" Target="https://podminky.urs.cz/item/CS_URS_2024_01/997013862" TargetMode="External"/><Relationship Id="rId59" Type="http://schemas.openxmlformats.org/officeDocument/2006/relationships/hyperlink" Target="https://podminky.urs.cz/item/CS_URS_2024_01/762595001" TargetMode="External"/><Relationship Id="rId67" Type="http://schemas.openxmlformats.org/officeDocument/2006/relationships/hyperlink" Target="https://podminky.urs.cz/item/CS_URS_2024_01/767154110" TargetMode="External"/><Relationship Id="rId103" Type="http://schemas.openxmlformats.org/officeDocument/2006/relationships/drawing" Target="../drawings/drawing3.xml"/><Relationship Id="rId20" Type="http://schemas.openxmlformats.org/officeDocument/2006/relationships/hyperlink" Target="https://podminky.urs.cz/item/CS_URS_2024_01/632683112" TargetMode="External"/><Relationship Id="rId41" Type="http://schemas.openxmlformats.org/officeDocument/2006/relationships/hyperlink" Target="https://podminky.urs.cz/item/CS_URS_2024_01/985312133" TargetMode="External"/><Relationship Id="rId54" Type="http://schemas.openxmlformats.org/officeDocument/2006/relationships/hyperlink" Target="https://podminky.urs.cz/item/CS_URS_2024_01/711141559" TargetMode="External"/><Relationship Id="rId62" Type="http://schemas.openxmlformats.org/officeDocument/2006/relationships/hyperlink" Target="https://podminky.urs.cz/item/CS_URS_2024_01/763411111" TargetMode="External"/><Relationship Id="rId70" Type="http://schemas.openxmlformats.org/officeDocument/2006/relationships/hyperlink" Target="https://podminky.urs.cz/item/CS_URS_2024_01/767646510" TargetMode="External"/><Relationship Id="rId75" Type="http://schemas.openxmlformats.org/officeDocument/2006/relationships/hyperlink" Target="https://podminky.urs.cz/item/CS_URS_2024_01/771591112" TargetMode="External"/><Relationship Id="rId83" Type="http://schemas.openxmlformats.org/officeDocument/2006/relationships/hyperlink" Target="https://podminky.urs.cz/item/CS_URS_2024_01/776221111" TargetMode="External"/><Relationship Id="rId88" Type="http://schemas.openxmlformats.org/officeDocument/2006/relationships/hyperlink" Target="https://podminky.urs.cz/item/CS_URS_2024_01/781161021" TargetMode="External"/><Relationship Id="rId91" Type="http://schemas.openxmlformats.org/officeDocument/2006/relationships/hyperlink" Target="https://podminky.urs.cz/item/CS_URS_2024_01/781491012" TargetMode="External"/><Relationship Id="rId96" Type="http://schemas.openxmlformats.org/officeDocument/2006/relationships/hyperlink" Target="https://podminky.urs.cz/item/CS_URS_2024_01/629991011" TargetMode="External"/><Relationship Id="rId1" Type="http://schemas.openxmlformats.org/officeDocument/2006/relationships/hyperlink" Target="https://podminky.urs.cz/item/CS_URS_2024_01/113106142" TargetMode="External"/><Relationship Id="rId6" Type="http://schemas.openxmlformats.org/officeDocument/2006/relationships/hyperlink" Target="https://podminky.urs.cz/item/CS_URS_2024_01/310271055" TargetMode="External"/><Relationship Id="rId15" Type="http://schemas.openxmlformats.org/officeDocument/2006/relationships/hyperlink" Target="https://podminky.urs.cz/item/CS_URS_2024_01/564851111" TargetMode="External"/><Relationship Id="rId23" Type="http://schemas.openxmlformats.org/officeDocument/2006/relationships/hyperlink" Target="https://podminky.urs.cz/item/CS_URS_2024_01/916991121" TargetMode="External"/><Relationship Id="rId28" Type="http://schemas.openxmlformats.org/officeDocument/2006/relationships/hyperlink" Target="https://podminky.urs.cz/item/CS_URS_2024_01/952901114" TargetMode="External"/><Relationship Id="rId36" Type="http://schemas.openxmlformats.org/officeDocument/2006/relationships/hyperlink" Target="https://podminky.urs.cz/item/CS_URS_2024_01/968072456" TargetMode="External"/><Relationship Id="rId49" Type="http://schemas.openxmlformats.org/officeDocument/2006/relationships/hyperlink" Target="https://podminky.urs.cz/item/CS_URS_2024_01/997013873" TargetMode="External"/><Relationship Id="rId57" Type="http://schemas.openxmlformats.org/officeDocument/2006/relationships/hyperlink" Target="https://podminky.urs.cz/item/CS_URS_2024_01/762123110" TargetMode="External"/><Relationship Id="rId10" Type="http://schemas.openxmlformats.org/officeDocument/2006/relationships/hyperlink" Target="https://podminky.urs.cz/item/CS_URS_2024_01/342272225" TargetMode="External"/><Relationship Id="rId31" Type="http://schemas.openxmlformats.org/officeDocument/2006/relationships/hyperlink" Target="https://podminky.urs.cz/item/CS_URS_2024_01/962031013" TargetMode="External"/><Relationship Id="rId44" Type="http://schemas.openxmlformats.org/officeDocument/2006/relationships/hyperlink" Target="https://podminky.urs.cz/item/CS_URS_2024_01/997013509" TargetMode="External"/><Relationship Id="rId52" Type="http://schemas.openxmlformats.org/officeDocument/2006/relationships/hyperlink" Target="https://podminky.urs.cz/item/CS_URS_2024_01/711111011" TargetMode="External"/><Relationship Id="rId60" Type="http://schemas.openxmlformats.org/officeDocument/2006/relationships/hyperlink" Target="https://podminky.urs.cz/item/CS_URS_2024_01/998762101" TargetMode="External"/><Relationship Id="rId65" Type="http://schemas.openxmlformats.org/officeDocument/2006/relationships/hyperlink" Target="https://podminky.urs.cz/item/CS_URS_2024_01/998763301" TargetMode="External"/><Relationship Id="rId73" Type="http://schemas.openxmlformats.org/officeDocument/2006/relationships/hyperlink" Target="https://podminky.urs.cz/item/CS_URS_2024_01/771571810" TargetMode="External"/><Relationship Id="rId78" Type="http://schemas.openxmlformats.org/officeDocument/2006/relationships/hyperlink" Target="https://podminky.urs.cz/item/CS_URS_2024_01/771574434" TargetMode="External"/><Relationship Id="rId81" Type="http://schemas.openxmlformats.org/officeDocument/2006/relationships/hyperlink" Target="https://podminky.urs.cz/item/CS_URS_2024_01/776141124" TargetMode="External"/><Relationship Id="rId86" Type="http://schemas.openxmlformats.org/officeDocument/2006/relationships/hyperlink" Target="https://podminky.urs.cz/item/CS_URS_2024_01/998776101" TargetMode="External"/><Relationship Id="rId94" Type="http://schemas.openxmlformats.org/officeDocument/2006/relationships/hyperlink" Target="https://podminky.urs.cz/item/CS_URS_2024_01/783823139" TargetMode="External"/><Relationship Id="rId99" Type="http://schemas.openxmlformats.org/officeDocument/2006/relationships/hyperlink" Target="https://podminky.urs.cz/item/CS_URS_2024_01/784181121" TargetMode="External"/><Relationship Id="rId101" Type="http://schemas.openxmlformats.org/officeDocument/2006/relationships/hyperlink" Target="https://podminky.urs.cz/item/CS_URS_2024_01/786623023" TargetMode="External"/><Relationship Id="rId4" Type="http://schemas.openxmlformats.org/officeDocument/2006/relationships/hyperlink" Target="https://podminky.urs.cz/item/CS_URS_2024_01/273321511" TargetMode="External"/><Relationship Id="rId9" Type="http://schemas.openxmlformats.org/officeDocument/2006/relationships/hyperlink" Target="https://podminky.urs.cz/item/CS_URS_2024_01/342272215" TargetMode="External"/><Relationship Id="rId13" Type="http://schemas.openxmlformats.org/officeDocument/2006/relationships/hyperlink" Target="https://podminky.urs.cz/item/CS_URS_2024_01/346272236" TargetMode="External"/><Relationship Id="rId18" Type="http://schemas.openxmlformats.org/officeDocument/2006/relationships/hyperlink" Target="https://podminky.urs.cz/item/CS_URS_2024_01/612311131" TargetMode="External"/><Relationship Id="rId39" Type="http://schemas.openxmlformats.org/officeDocument/2006/relationships/hyperlink" Target="https://podminky.urs.cz/item/CS_URS_2024_01/985121122" TargetMode="External"/><Relationship Id="rId34" Type="http://schemas.openxmlformats.org/officeDocument/2006/relationships/hyperlink" Target="https://podminky.urs.cz/item/CS_URS_2024_01/967031132" TargetMode="External"/><Relationship Id="rId50" Type="http://schemas.openxmlformats.org/officeDocument/2006/relationships/hyperlink" Target="https://podminky.urs.cz/item/CS_URS_2024_01/997013875" TargetMode="External"/><Relationship Id="rId55" Type="http://schemas.openxmlformats.org/officeDocument/2006/relationships/hyperlink" Target="https://podminky.urs.cz/item/CS_URS_2024_01/998711101" TargetMode="External"/><Relationship Id="rId76" Type="http://schemas.openxmlformats.org/officeDocument/2006/relationships/hyperlink" Target="https://podminky.urs.cz/item/CS_URS_2024_01/771151021" TargetMode="External"/><Relationship Id="rId97" Type="http://schemas.openxmlformats.org/officeDocument/2006/relationships/hyperlink" Target="https://podminky.urs.cz/item/CS_URS_2024_01/784111011" TargetMode="External"/><Relationship Id="rId7" Type="http://schemas.openxmlformats.org/officeDocument/2006/relationships/hyperlink" Target="https://podminky.urs.cz/item/CS_URS_2024_01/340271045" TargetMode="External"/><Relationship Id="rId71" Type="http://schemas.openxmlformats.org/officeDocument/2006/relationships/hyperlink" Target="https://podminky.urs.cz/item/CS_URS_2024_01/767881112" TargetMode="External"/><Relationship Id="rId92" Type="http://schemas.openxmlformats.org/officeDocument/2006/relationships/hyperlink" Target="https://podminky.urs.cz/item/CS_URS_2024_01/998781101" TargetMode="External"/><Relationship Id="rId2" Type="http://schemas.openxmlformats.org/officeDocument/2006/relationships/hyperlink" Target="https://podminky.urs.cz/item/CS_URS_2024_01/113107162" TargetMode="External"/><Relationship Id="rId29" Type="http://schemas.openxmlformats.org/officeDocument/2006/relationships/hyperlink" Target="https://podminky.urs.cz/item/CS_URS_2024_01/961055111" TargetMode="External"/><Relationship Id="rId24" Type="http://schemas.openxmlformats.org/officeDocument/2006/relationships/hyperlink" Target="https://podminky.urs.cz/item/CS_URS_2024_01/919735125" TargetMode="External"/><Relationship Id="rId40" Type="http://schemas.openxmlformats.org/officeDocument/2006/relationships/hyperlink" Target="https://podminky.urs.cz/item/CS_URS_2024_01/985311312" TargetMode="External"/><Relationship Id="rId45" Type="http://schemas.openxmlformats.org/officeDocument/2006/relationships/hyperlink" Target="https://podminky.urs.cz/item/CS_URS_2024_01/997013861" TargetMode="External"/><Relationship Id="rId66" Type="http://schemas.openxmlformats.org/officeDocument/2006/relationships/hyperlink" Target="https://podminky.urs.cz/item/CS_URS_2024_01/766660001" TargetMode="External"/><Relationship Id="rId87" Type="http://schemas.openxmlformats.org/officeDocument/2006/relationships/hyperlink" Target="https://podminky.urs.cz/item/CS_URS_2024_01/781121011" TargetMode="External"/><Relationship Id="rId61" Type="http://schemas.openxmlformats.org/officeDocument/2006/relationships/hyperlink" Target="https://podminky.urs.cz/item/CS_URS_2024_01/763131831" TargetMode="External"/><Relationship Id="rId82" Type="http://schemas.openxmlformats.org/officeDocument/2006/relationships/hyperlink" Target="https://podminky.urs.cz/item/CS_URS_2024_01/776201812" TargetMode="External"/><Relationship Id="rId19" Type="http://schemas.openxmlformats.org/officeDocument/2006/relationships/hyperlink" Target="https://podminky.urs.cz/item/CS_URS_2024_01/632450124" TargetMode="External"/><Relationship Id="rId14" Type="http://schemas.openxmlformats.org/officeDocument/2006/relationships/hyperlink" Target="https://podminky.urs.cz/item/CS_URS_2024_01/346272266" TargetMode="External"/><Relationship Id="rId30" Type="http://schemas.openxmlformats.org/officeDocument/2006/relationships/hyperlink" Target="https://podminky.urs.cz/item/CS_URS_2024_01/962031011" TargetMode="External"/><Relationship Id="rId35" Type="http://schemas.openxmlformats.org/officeDocument/2006/relationships/hyperlink" Target="https://podminky.urs.cz/item/CS_URS_2024_01/968072455" TargetMode="External"/><Relationship Id="rId56" Type="http://schemas.openxmlformats.org/officeDocument/2006/relationships/hyperlink" Target="https://podminky.urs.cz/item/CS_URS_2024_01/741121861" TargetMode="External"/><Relationship Id="rId77" Type="http://schemas.openxmlformats.org/officeDocument/2006/relationships/hyperlink" Target="https://podminky.urs.cz/item/CS_URS_2024_01/771161021" TargetMode="External"/><Relationship Id="rId100" Type="http://schemas.openxmlformats.org/officeDocument/2006/relationships/hyperlink" Target="https://podminky.urs.cz/item/CS_URS_2024_01/784211101" TargetMode="External"/><Relationship Id="rId8" Type="http://schemas.openxmlformats.org/officeDocument/2006/relationships/hyperlink" Target="https://podminky.urs.cz/item/CS_URS_2024_01/311272121" TargetMode="External"/><Relationship Id="rId51" Type="http://schemas.openxmlformats.org/officeDocument/2006/relationships/hyperlink" Target="https://podminky.urs.cz/item/CS_URS_2024_01/998011001" TargetMode="External"/><Relationship Id="rId72" Type="http://schemas.openxmlformats.org/officeDocument/2006/relationships/hyperlink" Target="https://podminky.urs.cz/item/CS_URS_2024_01/767881161" TargetMode="External"/><Relationship Id="rId93" Type="http://schemas.openxmlformats.org/officeDocument/2006/relationships/hyperlink" Target="https://podminky.urs.cz/item/CS_URS_2024_01/783801505" TargetMode="External"/><Relationship Id="rId98" Type="http://schemas.openxmlformats.org/officeDocument/2006/relationships/hyperlink" Target="https://podminky.urs.cz/item/CS_URS_2024_01/784171101" TargetMode="External"/><Relationship Id="rId3" Type="http://schemas.openxmlformats.org/officeDocument/2006/relationships/hyperlink" Target="https://podminky.urs.cz/item/CS_URS_2024_01/11320211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73"/>
  <sheetViews>
    <sheetView showGridLines="0" tabSelected="1" topLeftCell="X1" workbookViewId="0">
      <selection activeCell="BE5" sqref="BE5:BE32"/>
    </sheetView>
  </sheetViews>
  <sheetFormatPr defaultRowHeight="14.4"/>
  <cols>
    <col min="1" max="1" width="8.28515625" style="1" customWidth="1"/>
    <col min="2" max="2" width="1.7109375" style="1" customWidth="1"/>
    <col min="3" max="3" width="4.140625" style="1" customWidth="1"/>
    <col min="4" max="33" width="2.7109375" style="1" customWidth="1"/>
    <col min="34" max="34" width="3.28515625" style="1" customWidth="1"/>
    <col min="35" max="35" width="31.7109375" style="1" customWidth="1"/>
    <col min="36" max="37" width="2.42578125" style="1" customWidth="1"/>
    <col min="38" max="38" width="8.28515625" style="1" customWidth="1"/>
    <col min="39" max="39" width="3.28515625" style="1" customWidth="1"/>
    <col min="40" max="40" width="13.28515625" style="1" customWidth="1"/>
    <col min="41" max="41" width="7.42578125" style="1" customWidth="1"/>
    <col min="42" max="42" width="4.140625" style="1" customWidth="1"/>
    <col min="43" max="43" width="15.7109375" style="1" customWidth="1"/>
    <col min="44" max="44" width="13.7109375" style="1" customWidth="1"/>
    <col min="45" max="47" width="25.85546875" style="1" hidden="1" customWidth="1"/>
    <col min="48" max="49" width="21.7109375" style="1" hidden="1" customWidth="1"/>
    <col min="50" max="51" width="25" style="1" hidden="1" customWidth="1"/>
    <col min="52" max="52" width="21.7109375" style="1" hidden="1" customWidth="1"/>
    <col min="53" max="53" width="19.140625" style="1" hidden="1" customWidth="1"/>
    <col min="54" max="54" width="25" style="1" hidden="1" customWidth="1"/>
    <col min="55" max="55" width="21.7109375" style="1" hidden="1" customWidth="1"/>
    <col min="56" max="56" width="19.140625" style="1" hidden="1" customWidth="1"/>
    <col min="57" max="57" width="66.42578125" style="1" customWidth="1"/>
    <col min="71" max="91" width="9.28515625" style="1" hidden="1"/>
  </cols>
  <sheetData>
    <row r="1" spans="1:74" ht="10.199999999999999">
      <c r="A1" s="17" t="s">
        <v>0</v>
      </c>
      <c r="AZ1" s="17" t="s">
        <v>1</v>
      </c>
      <c r="BA1" s="17" t="s">
        <v>2</v>
      </c>
      <c r="BB1" s="17" t="s">
        <v>3</v>
      </c>
      <c r="BT1" s="17" t="s">
        <v>4</v>
      </c>
      <c r="BU1" s="17" t="s">
        <v>4</v>
      </c>
      <c r="BV1" s="17" t="s">
        <v>5</v>
      </c>
    </row>
    <row r="2" spans="1:74" s="1" customFormat="1" ht="36.9" customHeight="1">
      <c r="AR2" s="369"/>
      <c r="AS2" s="369"/>
      <c r="AT2" s="369"/>
      <c r="AU2" s="369"/>
      <c r="AV2" s="369"/>
      <c r="AW2" s="369"/>
      <c r="AX2" s="369"/>
      <c r="AY2" s="369"/>
      <c r="AZ2" s="369"/>
      <c r="BA2" s="369"/>
      <c r="BB2" s="369"/>
      <c r="BC2" s="369"/>
      <c r="BD2" s="369"/>
      <c r="BE2" s="369"/>
      <c r="BS2" s="18" t="s">
        <v>6</v>
      </c>
      <c r="BT2" s="18" t="s">
        <v>7</v>
      </c>
    </row>
    <row r="3" spans="1:74" s="1" customFormat="1"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53" t="s">
        <v>14</v>
      </c>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23"/>
      <c r="AQ5" s="23"/>
      <c r="AR5" s="21"/>
      <c r="BE5" s="427" t="s">
        <v>2710</v>
      </c>
      <c r="BS5" s="18" t="s">
        <v>6</v>
      </c>
    </row>
    <row r="6" spans="1:74" s="1" customFormat="1" ht="36.9" customHeight="1">
      <c r="B6" s="22"/>
      <c r="C6" s="23"/>
      <c r="D6" s="29" t="s">
        <v>15</v>
      </c>
      <c r="E6" s="23"/>
      <c r="F6" s="23"/>
      <c r="G6" s="23"/>
      <c r="H6" s="23"/>
      <c r="I6" s="23"/>
      <c r="J6" s="23"/>
      <c r="K6" s="355" t="s">
        <v>16</v>
      </c>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23"/>
      <c r="AQ6" s="23"/>
      <c r="AR6" s="21"/>
      <c r="BE6" s="428"/>
      <c r="BS6" s="18" t="s">
        <v>6</v>
      </c>
    </row>
    <row r="7" spans="1:74" s="1" customFormat="1" ht="12" customHeight="1">
      <c r="B7" s="22"/>
      <c r="C7" s="23"/>
      <c r="D7" s="30" t="s">
        <v>17</v>
      </c>
      <c r="E7" s="23"/>
      <c r="F7" s="23"/>
      <c r="G7" s="23"/>
      <c r="H7" s="23"/>
      <c r="I7" s="23"/>
      <c r="J7" s="23"/>
      <c r="K7" s="28" t="s">
        <v>18</v>
      </c>
      <c r="L7" s="23"/>
      <c r="M7" s="23"/>
      <c r="N7" s="23"/>
      <c r="O7" s="23"/>
      <c r="P7" s="23"/>
      <c r="Q7" s="23"/>
      <c r="R7" s="23"/>
      <c r="S7" s="23"/>
      <c r="T7" s="23"/>
      <c r="U7" s="23"/>
      <c r="V7" s="23"/>
      <c r="W7" s="23"/>
      <c r="X7" s="23"/>
      <c r="Y7" s="23"/>
      <c r="Z7" s="23"/>
      <c r="AA7" s="23"/>
      <c r="AB7" s="23"/>
      <c r="AC7" s="23"/>
      <c r="AD7" s="23"/>
      <c r="AE7" s="23"/>
      <c r="AF7" s="23"/>
      <c r="AG7" s="23"/>
      <c r="AH7" s="23"/>
      <c r="AI7" s="23"/>
      <c r="AJ7" s="23"/>
      <c r="AK7" s="30" t="s">
        <v>19</v>
      </c>
      <c r="AL7" s="23"/>
      <c r="AM7" s="23"/>
      <c r="AN7" s="28" t="s">
        <v>18</v>
      </c>
      <c r="AO7" s="23"/>
      <c r="AP7" s="23"/>
      <c r="AQ7" s="23"/>
      <c r="AR7" s="21"/>
      <c r="BE7" s="428"/>
      <c r="BS7" s="18" t="s">
        <v>6</v>
      </c>
    </row>
    <row r="8" spans="1:74" s="1" customFormat="1" ht="12" customHeight="1">
      <c r="B8" s="22"/>
      <c r="C8" s="23"/>
      <c r="D8" s="30"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22</v>
      </c>
      <c r="AL8" s="23"/>
      <c r="AM8" s="23"/>
      <c r="AN8" s="31" t="s">
        <v>23</v>
      </c>
      <c r="AO8" s="23"/>
      <c r="AP8" s="23"/>
      <c r="AQ8" s="23"/>
      <c r="AR8" s="21"/>
      <c r="BE8" s="428"/>
      <c r="BS8" s="18" t="s">
        <v>6</v>
      </c>
    </row>
    <row r="9" spans="1:74"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428"/>
      <c r="BS9" s="18" t="s">
        <v>6</v>
      </c>
    </row>
    <row r="10" spans="1:74" s="1" customFormat="1" ht="12" customHeight="1">
      <c r="B10" s="22"/>
      <c r="C10" s="23"/>
      <c r="D10" s="30"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25</v>
      </c>
      <c r="AL10" s="23"/>
      <c r="AM10" s="23"/>
      <c r="AN10" s="28" t="s">
        <v>18</v>
      </c>
      <c r="AO10" s="23"/>
      <c r="AP10" s="23"/>
      <c r="AQ10" s="23"/>
      <c r="AR10" s="21"/>
      <c r="BE10" s="428"/>
      <c r="BS10" s="18" t="s">
        <v>6</v>
      </c>
    </row>
    <row r="11" spans="1:74" s="1" customFormat="1" ht="18.45"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27</v>
      </c>
      <c r="AL11" s="23"/>
      <c r="AM11" s="23"/>
      <c r="AN11" s="28" t="s">
        <v>18</v>
      </c>
      <c r="AO11" s="23"/>
      <c r="AP11" s="23"/>
      <c r="AQ11" s="23"/>
      <c r="AR11" s="21"/>
      <c r="BE11" s="428"/>
      <c r="BS11" s="18" t="s">
        <v>6</v>
      </c>
    </row>
    <row r="12" spans="1:74" s="1" customFormat="1" ht="6.9"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428"/>
      <c r="BS12" s="18" t="s">
        <v>6</v>
      </c>
    </row>
    <row r="13" spans="1:74" s="1" customFormat="1" ht="12" customHeight="1">
      <c r="B13" s="22"/>
      <c r="C13" s="23"/>
      <c r="D13" s="30"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25</v>
      </c>
      <c r="AL13" s="23"/>
      <c r="AM13" s="23"/>
      <c r="AN13" s="32" t="s">
        <v>29</v>
      </c>
      <c r="AO13" s="23"/>
      <c r="AP13" s="23"/>
      <c r="AQ13" s="23"/>
      <c r="AR13" s="21"/>
      <c r="BE13" s="428"/>
      <c r="BS13" s="18" t="s">
        <v>6</v>
      </c>
    </row>
    <row r="14" spans="1:74" ht="13.2">
      <c r="B14" s="22"/>
      <c r="C14" s="23"/>
      <c r="D14" s="23"/>
      <c r="E14" s="356" t="s">
        <v>29</v>
      </c>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0" t="s">
        <v>27</v>
      </c>
      <c r="AL14" s="23"/>
      <c r="AM14" s="23"/>
      <c r="AN14" s="32" t="s">
        <v>29</v>
      </c>
      <c r="AO14" s="23"/>
      <c r="AP14" s="23"/>
      <c r="AQ14" s="23"/>
      <c r="AR14" s="21"/>
      <c r="BE14" s="428"/>
      <c r="BS14" s="18" t="s">
        <v>6</v>
      </c>
    </row>
    <row r="15" spans="1:74" s="1" customFormat="1" ht="6.9"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428"/>
      <c r="BS15" s="18" t="s">
        <v>4</v>
      </c>
    </row>
    <row r="16" spans="1:74" s="1" customFormat="1" ht="12" customHeight="1">
      <c r="B16" s="22"/>
      <c r="C16" s="23"/>
      <c r="D16" s="30"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25</v>
      </c>
      <c r="AL16" s="23"/>
      <c r="AM16" s="23"/>
      <c r="AN16" s="28" t="s">
        <v>18</v>
      </c>
      <c r="AO16" s="23"/>
      <c r="AP16" s="23"/>
      <c r="AQ16" s="23"/>
      <c r="AR16" s="21"/>
      <c r="BE16" s="428"/>
      <c r="BS16" s="18" t="s">
        <v>4</v>
      </c>
    </row>
    <row r="17" spans="1:71" s="1" customFormat="1" ht="18.45"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27</v>
      </c>
      <c r="AL17" s="23"/>
      <c r="AM17" s="23"/>
      <c r="AN17" s="28" t="s">
        <v>18</v>
      </c>
      <c r="AO17" s="23"/>
      <c r="AP17" s="23"/>
      <c r="AQ17" s="23"/>
      <c r="AR17" s="21"/>
      <c r="BE17" s="428"/>
      <c r="BS17" s="18" t="s">
        <v>32</v>
      </c>
    </row>
    <row r="18" spans="1:71" s="1" customFormat="1" ht="6.9"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428"/>
      <c r="BS18" s="18" t="s">
        <v>6</v>
      </c>
    </row>
    <row r="19" spans="1:71" s="1" customFormat="1" ht="12" customHeight="1">
      <c r="B19" s="22"/>
      <c r="C19" s="23"/>
      <c r="D19" s="30"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25</v>
      </c>
      <c r="AL19" s="23"/>
      <c r="AM19" s="23"/>
      <c r="AN19" s="28" t="s">
        <v>18</v>
      </c>
      <c r="AO19" s="23"/>
      <c r="AP19" s="23"/>
      <c r="AQ19" s="23"/>
      <c r="AR19" s="21"/>
      <c r="BE19" s="428"/>
      <c r="BS19" s="18" t="s">
        <v>6</v>
      </c>
    </row>
    <row r="20" spans="1:71" s="1" customFormat="1" ht="18.45"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27</v>
      </c>
      <c r="AL20" s="23"/>
      <c r="AM20" s="23"/>
      <c r="AN20" s="28" t="s">
        <v>18</v>
      </c>
      <c r="AO20" s="23"/>
      <c r="AP20" s="23"/>
      <c r="AQ20" s="23"/>
      <c r="AR20" s="21"/>
      <c r="BE20" s="428"/>
      <c r="BS20" s="18" t="s">
        <v>4</v>
      </c>
    </row>
    <row r="21" spans="1:71" s="1" customFormat="1" ht="6.9"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428"/>
    </row>
    <row r="22" spans="1:71" s="1" customFormat="1" ht="12" customHeight="1">
      <c r="B22" s="22"/>
      <c r="C22" s="23"/>
      <c r="D22" s="30"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428"/>
    </row>
    <row r="23" spans="1:71" s="1" customFormat="1" ht="47.25" customHeight="1">
      <c r="B23" s="22"/>
      <c r="C23" s="23"/>
      <c r="D23" s="23"/>
      <c r="E23" s="358" t="s">
        <v>36</v>
      </c>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23"/>
      <c r="AP23" s="23"/>
      <c r="AQ23" s="23"/>
      <c r="AR23" s="21"/>
      <c r="BE23" s="428"/>
    </row>
    <row r="24" spans="1:71" s="1" customFormat="1" ht="6.9"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428"/>
    </row>
    <row r="25" spans="1:71" s="1" customFormat="1" ht="6.9" customHeight="1">
      <c r="B25" s="22"/>
      <c r="C25" s="23"/>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3"/>
      <c r="AQ25" s="23"/>
      <c r="AR25" s="21"/>
      <c r="BE25" s="428"/>
    </row>
    <row r="26" spans="1:71" s="2" customFormat="1" ht="25.95" customHeight="1">
      <c r="A26" s="35"/>
      <c r="B26" s="36"/>
      <c r="C26" s="37"/>
      <c r="D26" s="38" t="s">
        <v>37</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59">
        <f>ROUND(AG54,2)</f>
        <v>0</v>
      </c>
      <c r="AL26" s="360"/>
      <c r="AM26" s="360"/>
      <c r="AN26" s="360"/>
      <c r="AO26" s="360"/>
      <c r="AP26" s="37"/>
      <c r="AQ26" s="37"/>
      <c r="AR26" s="40"/>
      <c r="BE26" s="428"/>
    </row>
    <row r="27" spans="1:71" s="2" customFormat="1" ht="6.9"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428"/>
    </row>
    <row r="28" spans="1:71" s="2" customFormat="1" ht="13.2">
      <c r="A28" s="35"/>
      <c r="B28" s="36"/>
      <c r="C28" s="37"/>
      <c r="D28" s="37"/>
      <c r="E28" s="37"/>
      <c r="F28" s="37"/>
      <c r="G28" s="37"/>
      <c r="H28" s="37"/>
      <c r="I28" s="37"/>
      <c r="J28" s="37"/>
      <c r="K28" s="37"/>
      <c r="L28" s="361" t="s">
        <v>38</v>
      </c>
      <c r="M28" s="361"/>
      <c r="N28" s="361"/>
      <c r="O28" s="361"/>
      <c r="P28" s="361"/>
      <c r="Q28" s="37"/>
      <c r="R28" s="37"/>
      <c r="S28" s="37"/>
      <c r="T28" s="37"/>
      <c r="U28" s="37"/>
      <c r="V28" s="37"/>
      <c r="W28" s="361" t="s">
        <v>39</v>
      </c>
      <c r="X28" s="361"/>
      <c r="Y28" s="361"/>
      <c r="Z28" s="361"/>
      <c r="AA28" s="361"/>
      <c r="AB28" s="361"/>
      <c r="AC28" s="361"/>
      <c r="AD28" s="361"/>
      <c r="AE28" s="361"/>
      <c r="AF28" s="37"/>
      <c r="AG28" s="37"/>
      <c r="AH28" s="37"/>
      <c r="AI28" s="37"/>
      <c r="AJ28" s="37"/>
      <c r="AK28" s="361" t="s">
        <v>40</v>
      </c>
      <c r="AL28" s="361"/>
      <c r="AM28" s="361"/>
      <c r="AN28" s="361"/>
      <c r="AO28" s="361"/>
      <c r="AP28" s="37"/>
      <c r="AQ28" s="37"/>
      <c r="AR28" s="40"/>
      <c r="BE28" s="428"/>
    </row>
    <row r="29" spans="1:71" s="3" customFormat="1" ht="14.4" customHeight="1">
      <c r="B29" s="41"/>
      <c r="C29" s="42"/>
      <c r="D29" s="30" t="s">
        <v>41</v>
      </c>
      <c r="E29" s="42"/>
      <c r="F29" s="30" t="s">
        <v>42</v>
      </c>
      <c r="G29" s="42"/>
      <c r="H29" s="42"/>
      <c r="I29" s="42"/>
      <c r="J29" s="42"/>
      <c r="K29" s="42"/>
      <c r="L29" s="364">
        <v>0.21</v>
      </c>
      <c r="M29" s="363"/>
      <c r="N29" s="363"/>
      <c r="O29" s="363"/>
      <c r="P29" s="363"/>
      <c r="Q29" s="42"/>
      <c r="R29" s="42"/>
      <c r="S29" s="42"/>
      <c r="T29" s="42"/>
      <c r="U29" s="42"/>
      <c r="V29" s="42"/>
      <c r="W29" s="362">
        <f>ROUND(AZ54, 2)</f>
        <v>0</v>
      </c>
      <c r="X29" s="363"/>
      <c r="Y29" s="363"/>
      <c r="Z29" s="363"/>
      <c r="AA29" s="363"/>
      <c r="AB29" s="363"/>
      <c r="AC29" s="363"/>
      <c r="AD29" s="363"/>
      <c r="AE29" s="363"/>
      <c r="AF29" s="42"/>
      <c r="AG29" s="42"/>
      <c r="AH29" s="42"/>
      <c r="AI29" s="42"/>
      <c r="AJ29" s="42"/>
      <c r="AK29" s="362">
        <f>ROUND(AV54, 2)</f>
        <v>0</v>
      </c>
      <c r="AL29" s="363"/>
      <c r="AM29" s="363"/>
      <c r="AN29" s="363"/>
      <c r="AO29" s="363"/>
      <c r="AP29" s="42"/>
      <c r="AQ29" s="42"/>
      <c r="AR29" s="43"/>
      <c r="BE29" s="429"/>
    </row>
    <row r="30" spans="1:71" s="3" customFormat="1" ht="14.4" customHeight="1">
      <c r="B30" s="41"/>
      <c r="C30" s="42"/>
      <c r="D30" s="42"/>
      <c r="E30" s="42"/>
      <c r="F30" s="30" t="s">
        <v>43</v>
      </c>
      <c r="G30" s="42"/>
      <c r="H30" s="42"/>
      <c r="I30" s="42"/>
      <c r="J30" s="42"/>
      <c r="K30" s="42"/>
      <c r="L30" s="364">
        <v>0.12</v>
      </c>
      <c r="M30" s="363"/>
      <c r="N30" s="363"/>
      <c r="O30" s="363"/>
      <c r="P30" s="363"/>
      <c r="Q30" s="42"/>
      <c r="R30" s="42"/>
      <c r="S30" s="42"/>
      <c r="T30" s="42"/>
      <c r="U30" s="42"/>
      <c r="V30" s="42"/>
      <c r="W30" s="362">
        <f>ROUND(BA54, 2)</f>
        <v>0</v>
      </c>
      <c r="X30" s="363"/>
      <c r="Y30" s="363"/>
      <c r="Z30" s="363"/>
      <c r="AA30" s="363"/>
      <c r="AB30" s="363"/>
      <c r="AC30" s="363"/>
      <c r="AD30" s="363"/>
      <c r="AE30" s="363"/>
      <c r="AF30" s="42"/>
      <c r="AG30" s="42"/>
      <c r="AH30" s="42"/>
      <c r="AI30" s="42"/>
      <c r="AJ30" s="42"/>
      <c r="AK30" s="362">
        <f>ROUND(AW54, 2)</f>
        <v>0</v>
      </c>
      <c r="AL30" s="363"/>
      <c r="AM30" s="363"/>
      <c r="AN30" s="363"/>
      <c r="AO30" s="363"/>
      <c r="AP30" s="42"/>
      <c r="AQ30" s="42"/>
      <c r="AR30" s="43"/>
      <c r="BE30" s="429"/>
    </row>
    <row r="31" spans="1:71" s="3" customFormat="1" ht="14.4" hidden="1" customHeight="1">
      <c r="B31" s="41"/>
      <c r="C31" s="42"/>
      <c r="D31" s="42"/>
      <c r="E31" s="42"/>
      <c r="F31" s="30" t="s">
        <v>44</v>
      </c>
      <c r="G31" s="42"/>
      <c r="H31" s="42"/>
      <c r="I31" s="42"/>
      <c r="J31" s="42"/>
      <c r="K31" s="42"/>
      <c r="L31" s="364">
        <v>0.21</v>
      </c>
      <c r="M31" s="363"/>
      <c r="N31" s="363"/>
      <c r="O31" s="363"/>
      <c r="P31" s="363"/>
      <c r="Q31" s="42"/>
      <c r="R31" s="42"/>
      <c r="S31" s="42"/>
      <c r="T31" s="42"/>
      <c r="U31" s="42"/>
      <c r="V31" s="42"/>
      <c r="W31" s="362">
        <f>ROUND(BB54, 2)</f>
        <v>0</v>
      </c>
      <c r="X31" s="363"/>
      <c r="Y31" s="363"/>
      <c r="Z31" s="363"/>
      <c r="AA31" s="363"/>
      <c r="AB31" s="363"/>
      <c r="AC31" s="363"/>
      <c r="AD31" s="363"/>
      <c r="AE31" s="363"/>
      <c r="AF31" s="42"/>
      <c r="AG31" s="42"/>
      <c r="AH31" s="42"/>
      <c r="AI31" s="42"/>
      <c r="AJ31" s="42"/>
      <c r="AK31" s="362">
        <v>0</v>
      </c>
      <c r="AL31" s="363"/>
      <c r="AM31" s="363"/>
      <c r="AN31" s="363"/>
      <c r="AO31" s="363"/>
      <c r="AP31" s="42"/>
      <c r="AQ31" s="42"/>
      <c r="AR31" s="43"/>
      <c r="BE31" s="429"/>
    </row>
    <row r="32" spans="1:71" s="3" customFormat="1" ht="14.4" hidden="1" customHeight="1">
      <c r="B32" s="41"/>
      <c r="C32" s="42"/>
      <c r="D32" s="42"/>
      <c r="E32" s="42"/>
      <c r="F32" s="30" t="s">
        <v>45</v>
      </c>
      <c r="G32" s="42"/>
      <c r="H32" s="42"/>
      <c r="I32" s="42"/>
      <c r="J32" s="42"/>
      <c r="K32" s="42"/>
      <c r="L32" s="364">
        <v>0.12</v>
      </c>
      <c r="M32" s="363"/>
      <c r="N32" s="363"/>
      <c r="O32" s="363"/>
      <c r="P32" s="363"/>
      <c r="Q32" s="42"/>
      <c r="R32" s="42"/>
      <c r="S32" s="42"/>
      <c r="T32" s="42"/>
      <c r="U32" s="42"/>
      <c r="V32" s="42"/>
      <c r="W32" s="362">
        <f>ROUND(BC54, 2)</f>
        <v>0</v>
      </c>
      <c r="X32" s="363"/>
      <c r="Y32" s="363"/>
      <c r="Z32" s="363"/>
      <c r="AA32" s="363"/>
      <c r="AB32" s="363"/>
      <c r="AC32" s="363"/>
      <c r="AD32" s="363"/>
      <c r="AE32" s="363"/>
      <c r="AF32" s="42"/>
      <c r="AG32" s="42"/>
      <c r="AH32" s="42"/>
      <c r="AI32" s="42"/>
      <c r="AJ32" s="42"/>
      <c r="AK32" s="362">
        <v>0</v>
      </c>
      <c r="AL32" s="363"/>
      <c r="AM32" s="363"/>
      <c r="AN32" s="363"/>
      <c r="AO32" s="363"/>
      <c r="AP32" s="42"/>
      <c r="AQ32" s="42"/>
      <c r="AR32" s="43"/>
      <c r="BE32" s="429"/>
    </row>
    <row r="33" spans="1:57" s="3" customFormat="1" ht="14.4" hidden="1" customHeight="1">
      <c r="B33" s="41"/>
      <c r="C33" s="42"/>
      <c r="D33" s="42"/>
      <c r="E33" s="42"/>
      <c r="F33" s="30" t="s">
        <v>46</v>
      </c>
      <c r="G33" s="42"/>
      <c r="H33" s="42"/>
      <c r="I33" s="42"/>
      <c r="J33" s="42"/>
      <c r="K33" s="42"/>
      <c r="L33" s="364">
        <v>0</v>
      </c>
      <c r="M33" s="363"/>
      <c r="N33" s="363"/>
      <c r="O33" s="363"/>
      <c r="P33" s="363"/>
      <c r="Q33" s="42"/>
      <c r="R33" s="42"/>
      <c r="S33" s="42"/>
      <c r="T33" s="42"/>
      <c r="U33" s="42"/>
      <c r="V33" s="42"/>
      <c r="W33" s="362">
        <f>ROUND(BD54, 2)</f>
        <v>0</v>
      </c>
      <c r="X33" s="363"/>
      <c r="Y33" s="363"/>
      <c r="Z33" s="363"/>
      <c r="AA33" s="363"/>
      <c r="AB33" s="363"/>
      <c r="AC33" s="363"/>
      <c r="AD33" s="363"/>
      <c r="AE33" s="363"/>
      <c r="AF33" s="42"/>
      <c r="AG33" s="42"/>
      <c r="AH33" s="42"/>
      <c r="AI33" s="42"/>
      <c r="AJ33" s="42"/>
      <c r="AK33" s="362">
        <v>0</v>
      </c>
      <c r="AL33" s="363"/>
      <c r="AM33" s="363"/>
      <c r="AN33" s="363"/>
      <c r="AO33" s="363"/>
      <c r="AP33" s="42"/>
      <c r="AQ33" s="42"/>
      <c r="AR33" s="43"/>
    </row>
    <row r="34" spans="1:57" s="2" customFormat="1" ht="6.9"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35"/>
    </row>
    <row r="35" spans="1:57" s="2" customFormat="1" ht="25.95" customHeight="1">
      <c r="A35" s="35"/>
      <c r="B35" s="36"/>
      <c r="C35" s="44"/>
      <c r="D35" s="45" t="s">
        <v>47</v>
      </c>
      <c r="E35" s="46"/>
      <c r="F35" s="46"/>
      <c r="G35" s="46"/>
      <c r="H35" s="46"/>
      <c r="I35" s="46"/>
      <c r="J35" s="46"/>
      <c r="K35" s="46"/>
      <c r="L35" s="46"/>
      <c r="M35" s="46"/>
      <c r="N35" s="46"/>
      <c r="O35" s="46"/>
      <c r="P35" s="46"/>
      <c r="Q35" s="46"/>
      <c r="R35" s="46"/>
      <c r="S35" s="46"/>
      <c r="T35" s="47" t="s">
        <v>48</v>
      </c>
      <c r="U35" s="46"/>
      <c r="V35" s="46"/>
      <c r="W35" s="46"/>
      <c r="X35" s="368" t="s">
        <v>49</v>
      </c>
      <c r="Y35" s="366"/>
      <c r="Z35" s="366"/>
      <c r="AA35" s="366"/>
      <c r="AB35" s="366"/>
      <c r="AC35" s="46"/>
      <c r="AD35" s="46"/>
      <c r="AE35" s="46"/>
      <c r="AF35" s="46"/>
      <c r="AG35" s="46"/>
      <c r="AH35" s="46"/>
      <c r="AI35" s="46"/>
      <c r="AJ35" s="46"/>
      <c r="AK35" s="365">
        <f>SUM(AK26:AK33)</f>
        <v>0</v>
      </c>
      <c r="AL35" s="366"/>
      <c r="AM35" s="366"/>
      <c r="AN35" s="366"/>
      <c r="AO35" s="367"/>
      <c r="AP35" s="44"/>
      <c r="AQ35" s="44"/>
      <c r="AR35" s="40"/>
      <c r="BE35" s="35"/>
    </row>
    <row r="36" spans="1:57" s="2" customFormat="1" ht="6.9"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6.9" customHeight="1">
      <c r="A37" s="35"/>
      <c r="B37" s="48"/>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0"/>
      <c r="BE37" s="35"/>
    </row>
    <row r="41" spans="1:57" s="2" customFormat="1" ht="6.9" customHeight="1">
      <c r="A41" s="35"/>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40"/>
      <c r="BE41" s="35"/>
    </row>
    <row r="42" spans="1:57" s="2" customFormat="1" ht="24.9" customHeight="1">
      <c r="A42" s="35"/>
      <c r="B42" s="36"/>
      <c r="C42" s="24" t="s">
        <v>50</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40"/>
      <c r="BE42" s="35"/>
    </row>
    <row r="43" spans="1:57" s="2" customFormat="1" ht="6.9" customHeight="1">
      <c r="A43" s="35"/>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40"/>
      <c r="BE43" s="35"/>
    </row>
    <row r="44" spans="1:57" s="4" customFormat="1" ht="12" customHeight="1">
      <c r="B44" s="52"/>
      <c r="C44" s="30" t="s">
        <v>13</v>
      </c>
      <c r="D44" s="53"/>
      <c r="E44" s="53"/>
      <c r="F44" s="53"/>
      <c r="G44" s="53"/>
      <c r="H44" s="53"/>
      <c r="I44" s="53"/>
      <c r="J44" s="53"/>
      <c r="K44" s="53"/>
      <c r="L44" s="53" t="str">
        <f>K5</f>
        <v>24-03-3C</v>
      </c>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4"/>
    </row>
    <row r="45" spans="1:57" s="5" customFormat="1" ht="36.9" customHeight="1">
      <c r="B45" s="55"/>
      <c r="C45" s="56" t="s">
        <v>15</v>
      </c>
      <c r="D45" s="57"/>
      <c r="E45" s="57"/>
      <c r="F45" s="57"/>
      <c r="G45" s="57"/>
      <c r="H45" s="57"/>
      <c r="I45" s="57"/>
      <c r="J45" s="57"/>
      <c r="K45" s="57"/>
      <c r="L45" s="350" t="str">
        <f>K6</f>
        <v>Zázemí pro studenty se speciálními potřebami - F, úprava 13.6.2025</v>
      </c>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57"/>
      <c r="AQ45" s="57"/>
      <c r="AR45" s="58"/>
    </row>
    <row r="46" spans="1:57" s="2" customFormat="1" ht="6.9" customHeight="1">
      <c r="A46" s="35"/>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40"/>
      <c r="BE46" s="35"/>
    </row>
    <row r="47" spans="1:57" s="2" customFormat="1" ht="12" customHeight="1">
      <c r="A47" s="35"/>
      <c r="B47" s="36"/>
      <c r="C47" s="30" t="s">
        <v>20</v>
      </c>
      <c r="D47" s="37"/>
      <c r="E47" s="37"/>
      <c r="F47" s="37"/>
      <c r="G47" s="37"/>
      <c r="H47" s="37"/>
      <c r="I47" s="37"/>
      <c r="J47" s="37"/>
      <c r="K47" s="37"/>
      <c r="L47" s="59" t="str">
        <f>IF(K8="","",K8)</f>
        <v>Praha - Suchdol</v>
      </c>
      <c r="M47" s="37"/>
      <c r="N47" s="37"/>
      <c r="O47" s="37"/>
      <c r="P47" s="37"/>
      <c r="Q47" s="37"/>
      <c r="R47" s="37"/>
      <c r="S47" s="37"/>
      <c r="T47" s="37"/>
      <c r="U47" s="37"/>
      <c r="V47" s="37"/>
      <c r="W47" s="37"/>
      <c r="X47" s="37"/>
      <c r="Y47" s="37"/>
      <c r="Z47" s="37"/>
      <c r="AA47" s="37"/>
      <c r="AB47" s="37"/>
      <c r="AC47" s="37"/>
      <c r="AD47" s="37"/>
      <c r="AE47" s="37"/>
      <c r="AF47" s="37"/>
      <c r="AG47" s="37"/>
      <c r="AH47" s="37"/>
      <c r="AI47" s="30" t="s">
        <v>22</v>
      </c>
      <c r="AJ47" s="37"/>
      <c r="AK47" s="37"/>
      <c r="AL47" s="37"/>
      <c r="AM47" s="378" t="str">
        <f>IF(AN8= "","",AN8)</f>
        <v>4. 4. 2024</v>
      </c>
      <c r="AN47" s="378"/>
      <c r="AO47" s="37"/>
      <c r="AP47" s="37"/>
      <c r="AQ47" s="37"/>
      <c r="AR47" s="40"/>
      <c r="BE47" s="35"/>
    </row>
    <row r="48" spans="1:57" s="2" customFormat="1" ht="6.9" customHeight="1">
      <c r="A48" s="35"/>
      <c r="B48" s="36"/>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40"/>
      <c r="BE48" s="35"/>
    </row>
    <row r="49" spans="1:91" s="2" customFormat="1" ht="15.15" customHeight="1">
      <c r="A49" s="35"/>
      <c r="B49" s="36"/>
      <c r="C49" s="30" t="s">
        <v>24</v>
      </c>
      <c r="D49" s="37"/>
      <c r="E49" s="37"/>
      <c r="F49" s="37"/>
      <c r="G49" s="37"/>
      <c r="H49" s="37"/>
      <c r="I49" s="37"/>
      <c r="J49" s="37"/>
      <c r="K49" s="37"/>
      <c r="L49" s="53" t="str">
        <f>IF(E11= "","",E11)</f>
        <v>Česká zemědělská univerzoita</v>
      </c>
      <c r="M49" s="37"/>
      <c r="N49" s="37"/>
      <c r="O49" s="37"/>
      <c r="P49" s="37"/>
      <c r="Q49" s="37"/>
      <c r="R49" s="37"/>
      <c r="S49" s="37"/>
      <c r="T49" s="37"/>
      <c r="U49" s="37"/>
      <c r="V49" s="37"/>
      <c r="W49" s="37"/>
      <c r="X49" s="37"/>
      <c r="Y49" s="37"/>
      <c r="Z49" s="37"/>
      <c r="AA49" s="37"/>
      <c r="AB49" s="37"/>
      <c r="AC49" s="37"/>
      <c r="AD49" s="37"/>
      <c r="AE49" s="37"/>
      <c r="AF49" s="37"/>
      <c r="AG49" s="37"/>
      <c r="AH49" s="37"/>
      <c r="AI49" s="30" t="s">
        <v>30</v>
      </c>
      <c r="AJ49" s="37"/>
      <c r="AK49" s="37"/>
      <c r="AL49" s="37"/>
      <c r="AM49" s="376" t="str">
        <f>IF(E17="","",E17)</f>
        <v>GREBNER, spol. s r-o-</v>
      </c>
      <c r="AN49" s="377"/>
      <c r="AO49" s="377"/>
      <c r="AP49" s="377"/>
      <c r="AQ49" s="37"/>
      <c r="AR49" s="40"/>
      <c r="AS49" s="380" t="s">
        <v>51</v>
      </c>
      <c r="AT49" s="381"/>
      <c r="AU49" s="61"/>
      <c r="AV49" s="61"/>
      <c r="AW49" s="61"/>
      <c r="AX49" s="61"/>
      <c r="AY49" s="61"/>
      <c r="AZ49" s="61"/>
      <c r="BA49" s="61"/>
      <c r="BB49" s="61"/>
      <c r="BC49" s="61"/>
      <c r="BD49" s="62"/>
      <c r="BE49" s="35"/>
    </row>
    <row r="50" spans="1:91" s="2" customFormat="1" ht="15.15" customHeight="1">
      <c r="A50" s="35"/>
      <c r="B50" s="36"/>
      <c r="C50" s="30" t="s">
        <v>28</v>
      </c>
      <c r="D50" s="37"/>
      <c r="E50" s="37"/>
      <c r="F50" s="37"/>
      <c r="G50" s="37"/>
      <c r="H50" s="37"/>
      <c r="I50" s="37"/>
      <c r="J50" s="37"/>
      <c r="K50" s="37"/>
      <c r="L50" s="53" t="str">
        <f>IF(E14= "Vyplň údaj","",E14)</f>
        <v/>
      </c>
      <c r="M50" s="37"/>
      <c r="N50" s="37"/>
      <c r="O50" s="37"/>
      <c r="P50" s="37"/>
      <c r="Q50" s="37"/>
      <c r="R50" s="37"/>
      <c r="S50" s="37"/>
      <c r="T50" s="37"/>
      <c r="U50" s="37"/>
      <c r="V50" s="37"/>
      <c r="W50" s="37"/>
      <c r="X50" s="37"/>
      <c r="Y50" s="37"/>
      <c r="Z50" s="37"/>
      <c r="AA50" s="37"/>
      <c r="AB50" s="37"/>
      <c r="AC50" s="37"/>
      <c r="AD50" s="37"/>
      <c r="AE50" s="37"/>
      <c r="AF50" s="37"/>
      <c r="AG50" s="37"/>
      <c r="AH50" s="37"/>
      <c r="AI50" s="30" t="s">
        <v>33</v>
      </c>
      <c r="AJ50" s="37"/>
      <c r="AK50" s="37"/>
      <c r="AL50" s="37"/>
      <c r="AM50" s="376" t="str">
        <f>IF(E20="","",E20)</f>
        <v>Ing. Josef Němeček</v>
      </c>
      <c r="AN50" s="377"/>
      <c r="AO50" s="377"/>
      <c r="AP50" s="377"/>
      <c r="AQ50" s="37"/>
      <c r="AR50" s="40"/>
      <c r="AS50" s="382"/>
      <c r="AT50" s="383"/>
      <c r="AU50" s="63"/>
      <c r="AV50" s="63"/>
      <c r="AW50" s="63"/>
      <c r="AX50" s="63"/>
      <c r="AY50" s="63"/>
      <c r="AZ50" s="63"/>
      <c r="BA50" s="63"/>
      <c r="BB50" s="63"/>
      <c r="BC50" s="63"/>
      <c r="BD50" s="64"/>
      <c r="BE50" s="35"/>
    </row>
    <row r="51" spans="1:91" s="2" customFormat="1" ht="10.8" customHeight="1">
      <c r="A51" s="35"/>
      <c r="B51" s="36"/>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40"/>
      <c r="AS51" s="384"/>
      <c r="AT51" s="385"/>
      <c r="AU51" s="65"/>
      <c r="AV51" s="65"/>
      <c r="AW51" s="65"/>
      <c r="AX51" s="65"/>
      <c r="AY51" s="65"/>
      <c r="AZ51" s="65"/>
      <c r="BA51" s="65"/>
      <c r="BB51" s="65"/>
      <c r="BC51" s="65"/>
      <c r="BD51" s="66"/>
      <c r="BE51" s="35"/>
    </row>
    <row r="52" spans="1:91" s="2" customFormat="1" ht="29.25" customHeight="1">
      <c r="A52" s="35"/>
      <c r="B52" s="36"/>
      <c r="C52" s="345" t="s">
        <v>52</v>
      </c>
      <c r="D52" s="346"/>
      <c r="E52" s="346"/>
      <c r="F52" s="346"/>
      <c r="G52" s="346"/>
      <c r="H52" s="67"/>
      <c r="I52" s="349" t="s">
        <v>53</v>
      </c>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73" t="s">
        <v>54</v>
      </c>
      <c r="AH52" s="346"/>
      <c r="AI52" s="346"/>
      <c r="AJ52" s="346"/>
      <c r="AK52" s="346"/>
      <c r="AL52" s="346"/>
      <c r="AM52" s="346"/>
      <c r="AN52" s="349" t="s">
        <v>55</v>
      </c>
      <c r="AO52" s="346"/>
      <c r="AP52" s="346"/>
      <c r="AQ52" s="68" t="s">
        <v>56</v>
      </c>
      <c r="AR52" s="40"/>
      <c r="AS52" s="69" t="s">
        <v>57</v>
      </c>
      <c r="AT52" s="70" t="s">
        <v>58</v>
      </c>
      <c r="AU52" s="70" t="s">
        <v>59</v>
      </c>
      <c r="AV52" s="70" t="s">
        <v>60</v>
      </c>
      <c r="AW52" s="70" t="s">
        <v>61</v>
      </c>
      <c r="AX52" s="70" t="s">
        <v>62</v>
      </c>
      <c r="AY52" s="70" t="s">
        <v>63</v>
      </c>
      <c r="AZ52" s="70" t="s">
        <v>64</v>
      </c>
      <c r="BA52" s="70" t="s">
        <v>65</v>
      </c>
      <c r="BB52" s="70" t="s">
        <v>66</v>
      </c>
      <c r="BC52" s="70" t="s">
        <v>67</v>
      </c>
      <c r="BD52" s="71" t="s">
        <v>68</v>
      </c>
      <c r="BE52" s="35"/>
    </row>
    <row r="53" spans="1:91" s="2" customFormat="1" ht="10.8" customHeight="1">
      <c r="A53" s="35"/>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40"/>
      <c r="AS53" s="72"/>
      <c r="AT53" s="73"/>
      <c r="AU53" s="73"/>
      <c r="AV53" s="73"/>
      <c r="AW53" s="73"/>
      <c r="AX53" s="73"/>
      <c r="AY53" s="73"/>
      <c r="AZ53" s="73"/>
      <c r="BA53" s="73"/>
      <c r="BB53" s="73"/>
      <c r="BC53" s="73"/>
      <c r="BD53" s="74"/>
      <c r="BE53" s="35"/>
    </row>
    <row r="54" spans="1:91" s="6" customFormat="1" ht="32.4" customHeight="1">
      <c r="B54" s="75"/>
      <c r="C54" s="76" t="s">
        <v>69</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352">
        <f>ROUND(AG55+AG71,2)</f>
        <v>0</v>
      </c>
      <c r="AH54" s="352"/>
      <c r="AI54" s="352"/>
      <c r="AJ54" s="352"/>
      <c r="AK54" s="352"/>
      <c r="AL54" s="352"/>
      <c r="AM54" s="352"/>
      <c r="AN54" s="386">
        <f t="shared" ref="AN54:AN71" si="0">SUM(AG54,AT54)</f>
        <v>0</v>
      </c>
      <c r="AO54" s="386"/>
      <c r="AP54" s="386"/>
      <c r="AQ54" s="79" t="s">
        <v>18</v>
      </c>
      <c r="AR54" s="80"/>
      <c r="AS54" s="81">
        <f>ROUND(AS55+AS71,2)</f>
        <v>0</v>
      </c>
      <c r="AT54" s="82">
        <f t="shared" ref="AT54:AT71" si="1">ROUND(SUM(AV54:AW54),2)</f>
        <v>0</v>
      </c>
      <c r="AU54" s="83">
        <f>ROUND(AU55+AU71,5)</f>
        <v>0</v>
      </c>
      <c r="AV54" s="82">
        <f>ROUND(AZ54*L29,2)</f>
        <v>0</v>
      </c>
      <c r="AW54" s="82">
        <f>ROUND(BA54*L30,2)</f>
        <v>0</v>
      </c>
      <c r="AX54" s="82">
        <f>ROUND(BB54*L29,2)</f>
        <v>0</v>
      </c>
      <c r="AY54" s="82">
        <f>ROUND(BC54*L30,2)</f>
        <v>0</v>
      </c>
      <c r="AZ54" s="82">
        <f>ROUND(AZ55+AZ71,2)</f>
        <v>0</v>
      </c>
      <c r="BA54" s="82">
        <f>ROUND(BA55+BA71,2)</f>
        <v>0</v>
      </c>
      <c r="BB54" s="82">
        <f>ROUND(BB55+BB71,2)</f>
        <v>0</v>
      </c>
      <c r="BC54" s="82">
        <f>ROUND(BC55+BC71,2)</f>
        <v>0</v>
      </c>
      <c r="BD54" s="84">
        <f>ROUND(BD55+BD71,2)</f>
        <v>0</v>
      </c>
      <c r="BS54" s="85" t="s">
        <v>70</v>
      </c>
      <c r="BT54" s="85" t="s">
        <v>71</v>
      </c>
      <c r="BU54" s="86" t="s">
        <v>72</v>
      </c>
      <c r="BV54" s="85" t="s">
        <v>73</v>
      </c>
      <c r="BW54" s="85" t="s">
        <v>5</v>
      </c>
      <c r="BX54" s="85" t="s">
        <v>74</v>
      </c>
      <c r="CL54" s="85" t="s">
        <v>18</v>
      </c>
    </row>
    <row r="55" spans="1:91" s="7" customFormat="1" ht="24.75" customHeight="1">
      <c r="B55" s="87"/>
      <c r="C55" s="88"/>
      <c r="D55" s="347" t="s">
        <v>75</v>
      </c>
      <c r="E55" s="347"/>
      <c r="F55" s="347"/>
      <c r="G55" s="347"/>
      <c r="H55" s="347"/>
      <c r="I55" s="89"/>
      <c r="J55" s="347" t="s">
        <v>76</v>
      </c>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74">
        <f>ROUND(AG56+SUM(AG57:AG62)+AG69+AG70,2)</f>
        <v>0</v>
      </c>
      <c r="AH55" s="375"/>
      <c r="AI55" s="375"/>
      <c r="AJ55" s="375"/>
      <c r="AK55" s="375"/>
      <c r="AL55" s="375"/>
      <c r="AM55" s="375"/>
      <c r="AN55" s="379">
        <f t="shared" si="0"/>
        <v>0</v>
      </c>
      <c r="AO55" s="375"/>
      <c r="AP55" s="375"/>
      <c r="AQ55" s="90" t="s">
        <v>77</v>
      </c>
      <c r="AR55" s="91"/>
      <c r="AS55" s="92">
        <f>ROUND(AS56+SUM(AS57:AS62)+AS69+AS70,2)</f>
        <v>0</v>
      </c>
      <c r="AT55" s="93">
        <f t="shared" si="1"/>
        <v>0</v>
      </c>
      <c r="AU55" s="94">
        <f>ROUND(AU56+SUM(AU57:AU62)+AU69+AU70,5)</f>
        <v>0</v>
      </c>
      <c r="AV55" s="93">
        <f>ROUND(AZ55*L29,2)</f>
        <v>0</v>
      </c>
      <c r="AW55" s="93">
        <f>ROUND(BA55*L30,2)</f>
        <v>0</v>
      </c>
      <c r="AX55" s="93">
        <f>ROUND(BB55*L29,2)</f>
        <v>0</v>
      </c>
      <c r="AY55" s="93">
        <f>ROUND(BC55*L30,2)</f>
        <v>0</v>
      </c>
      <c r="AZ55" s="93">
        <f>ROUND(AZ56+SUM(AZ57:AZ62)+AZ69+AZ70,2)</f>
        <v>0</v>
      </c>
      <c r="BA55" s="93">
        <f>ROUND(BA56+SUM(BA57:BA62)+BA69+BA70,2)</f>
        <v>0</v>
      </c>
      <c r="BB55" s="93">
        <f>ROUND(BB56+SUM(BB57:BB62)+BB69+BB70,2)</f>
        <v>0</v>
      </c>
      <c r="BC55" s="93">
        <f>ROUND(BC56+SUM(BC57:BC62)+BC69+BC70,2)</f>
        <v>0</v>
      </c>
      <c r="BD55" s="95">
        <f>ROUND(BD56+SUM(BD57:BD62)+BD69+BD70,2)</f>
        <v>0</v>
      </c>
      <c r="BS55" s="96" t="s">
        <v>70</v>
      </c>
      <c r="BT55" s="96" t="s">
        <v>78</v>
      </c>
      <c r="BV55" s="96" t="s">
        <v>73</v>
      </c>
      <c r="BW55" s="96" t="s">
        <v>79</v>
      </c>
      <c r="BX55" s="96" t="s">
        <v>5</v>
      </c>
      <c r="CL55" s="96" t="s">
        <v>18</v>
      </c>
      <c r="CM55" s="96" t="s">
        <v>80</v>
      </c>
    </row>
    <row r="56" spans="1:91" s="4" customFormat="1" ht="23.25" customHeight="1">
      <c r="A56" s="97" t="s">
        <v>81</v>
      </c>
      <c r="B56" s="52"/>
      <c r="C56" s="98"/>
      <c r="D56" s="98"/>
      <c r="E56" s="348" t="s">
        <v>75</v>
      </c>
      <c r="F56" s="348"/>
      <c r="G56" s="348"/>
      <c r="H56" s="348"/>
      <c r="I56" s="348"/>
      <c r="J56" s="98"/>
      <c r="K56" s="348" t="s">
        <v>76</v>
      </c>
      <c r="L56" s="348"/>
      <c r="M56" s="348"/>
      <c r="N56" s="348"/>
      <c r="O56" s="348"/>
      <c r="P56" s="348"/>
      <c r="Q56" s="348"/>
      <c r="R56" s="348"/>
      <c r="S56" s="348"/>
      <c r="T56" s="348"/>
      <c r="U56" s="348"/>
      <c r="V56" s="348"/>
      <c r="W56" s="348"/>
      <c r="X56" s="348"/>
      <c r="Y56" s="348"/>
      <c r="Z56" s="348"/>
      <c r="AA56" s="348"/>
      <c r="AB56" s="348"/>
      <c r="AC56" s="348"/>
      <c r="AD56" s="348"/>
      <c r="AE56" s="348"/>
      <c r="AF56" s="348"/>
      <c r="AG56" s="370">
        <f>'01 - SO 01 - Prostory na ...'!J30</f>
        <v>0</v>
      </c>
      <c r="AH56" s="371"/>
      <c r="AI56" s="371"/>
      <c r="AJ56" s="371"/>
      <c r="AK56" s="371"/>
      <c r="AL56" s="371"/>
      <c r="AM56" s="371"/>
      <c r="AN56" s="370">
        <f t="shared" si="0"/>
        <v>0</v>
      </c>
      <c r="AO56" s="371"/>
      <c r="AP56" s="371"/>
      <c r="AQ56" s="99" t="s">
        <v>82</v>
      </c>
      <c r="AR56" s="54"/>
      <c r="AS56" s="100">
        <v>0</v>
      </c>
      <c r="AT56" s="101">
        <f t="shared" si="1"/>
        <v>0</v>
      </c>
      <c r="AU56" s="102">
        <f>'01 - SO 01 - Prostory na ...'!P86</f>
        <v>0</v>
      </c>
      <c r="AV56" s="101">
        <f>'01 - SO 01 - Prostory na ...'!J33</f>
        <v>0</v>
      </c>
      <c r="AW56" s="101">
        <f>'01 - SO 01 - Prostory na ...'!J34</f>
        <v>0</v>
      </c>
      <c r="AX56" s="101">
        <f>'01 - SO 01 - Prostory na ...'!J35</f>
        <v>0</v>
      </c>
      <c r="AY56" s="101">
        <f>'01 - SO 01 - Prostory na ...'!J36</f>
        <v>0</v>
      </c>
      <c r="AZ56" s="101">
        <f>'01 - SO 01 - Prostory na ...'!F33</f>
        <v>0</v>
      </c>
      <c r="BA56" s="101">
        <f>'01 - SO 01 - Prostory na ...'!F34</f>
        <v>0</v>
      </c>
      <c r="BB56" s="101">
        <f>'01 - SO 01 - Prostory na ...'!F35</f>
        <v>0</v>
      </c>
      <c r="BC56" s="101">
        <f>'01 - SO 01 - Prostory na ...'!F36</f>
        <v>0</v>
      </c>
      <c r="BD56" s="103">
        <f>'01 - SO 01 - Prostory na ...'!F37</f>
        <v>0</v>
      </c>
      <c r="BT56" s="104" t="s">
        <v>80</v>
      </c>
      <c r="BU56" s="104" t="s">
        <v>83</v>
      </c>
      <c r="BV56" s="104" t="s">
        <v>73</v>
      </c>
      <c r="BW56" s="104" t="s">
        <v>79</v>
      </c>
      <c r="BX56" s="104" t="s">
        <v>5</v>
      </c>
      <c r="CL56" s="104" t="s">
        <v>18</v>
      </c>
      <c r="CM56" s="104" t="s">
        <v>80</v>
      </c>
    </row>
    <row r="57" spans="1:91" s="4" customFormat="1" ht="16.5" customHeight="1">
      <c r="A57" s="97" t="s">
        <v>81</v>
      </c>
      <c r="B57" s="52"/>
      <c r="C57" s="98"/>
      <c r="D57" s="98"/>
      <c r="E57" s="348" t="s">
        <v>75</v>
      </c>
      <c r="F57" s="348"/>
      <c r="G57" s="348"/>
      <c r="H57" s="348"/>
      <c r="I57" s="348"/>
      <c r="J57" s="98"/>
      <c r="K57" s="348" t="s">
        <v>84</v>
      </c>
      <c r="L57" s="348"/>
      <c r="M57" s="348"/>
      <c r="N57" s="348"/>
      <c r="O57" s="348"/>
      <c r="P57" s="348"/>
      <c r="Q57" s="348"/>
      <c r="R57" s="348"/>
      <c r="S57" s="348"/>
      <c r="T57" s="348"/>
      <c r="U57" s="348"/>
      <c r="V57" s="348"/>
      <c r="W57" s="348"/>
      <c r="X57" s="348"/>
      <c r="Y57" s="348"/>
      <c r="Z57" s="348"/>
      <c r="AA57" s="348"/>
      <c r="AB57" s="348"/>
      <c r="AC57" s="348"/>
      <c r="AD57" s="348"/>
      <c r="AE57" s="348"/>
      <c r="AF57" s="348"/>
      <c r="AG57" s="370">
        <f>'01 - SO 01.1 - Stavební část'!J32</f>
        <v>0</v>
      </c>
      <c r="AH57" s="371"/>
      <c r="AI57" s="371"/>
      <c r="AJ57" s="371"/>
      <c r="AK57" s="371"/>
      <c r="AL57" s="371"/>
      <c r="AM57" s="371"/>
      <c r="AN57" s="370">
        <f t="shared" si="0"/>
        <v>0</v>
      </c>
      <c r="AO57" s="371"/>
      <c r="AP57" s="371"/>
      <c r="AQ57" s="99" t="s">
        <v>82</v>
      </c>
      <c r="AR57" s="54"/>
      <c r="AS57" s="100">
        <v>0</v>
      </c>
      <c r="AT57" s="101">
        <f t="shared" si="1"/>
        <v>0</v>
      </c>
      <c r="AU57" s="102">
        <f>'01 - SO 01.1 - Stavební část'!P108</f>
        <v>0</v>
      </c>
      <c r="AV57" s="101">
        <f>'01 - SO 01.1 - Stavební část'!J35</f>
        <v>0</v>
      </c>
      <c r="AW57" s="101">
        <f>'01 - SO 01.1 - Stavební část'!J36</f>
        <v>0</v>
      </c>
      <c r="AX57" s="101">
        <f>'01 - SO 01.1 - Stavební část'!J37</f>
        <v>0</v>
      </c>
      <c r="AY57" s="101">
        <f>'01 - SO 01.1 - Stavební část'!J38</f>
        <v>0</v>
      </c>
      <c r="AZ57" s="101">
        <f>'01 - SO 01.1 - Stavební část'!F35</f>
        <v>0</v>
      </c>
      <c r="BA57" s="101">
        <f>'01 - SO 01.1 - Stavební část'!F36</f>
        <v>0</v>
      </c>
      <c r="BB57" s="101">
        <f>'01 - SO 01.1 - Stavební část'!F37</f>
        <v>0</v>
      </c>
      <c r="BC57" s="101">
        <f>'01 - SO 01.1 - Stavební část'!F38</f>
        <v>0</v>
      </c>
      <c r="BD57" s="103">
        <f>'01 - SO 01.1 - Stavební část'!F39</f>
        <v>0</v>
      </c>
      <c r="BT57" s="104" t="s">
        <v>80</v>
      </c>
      <c r="BV57" s="104" t="s">
        <v>73</v>
      </c>
      <c r="BW57" s="104" t="s">
        <v>85</v>
      </c>
      <c r="BX57" s="104" t="s">
        <v>79</v>
      </c>
      <c r="CL57" s="104" t="s">
        <v>18</v>
      </c>
    </row>
    <row r="58" spans="1:91" s="4" customFormat="1" ht="16.5" customHeight="1">
      <c r="A58" s="97" t="s">
        <v>81</v>
      </c>
      <c r="B58" s="52"/>
      <c r="C58" s="98"/>
      <c r="D58" s="98"/>
      <c r="E58" s="348" t="s">
        <v>86</v>
      </c>
      <c r="F58" s="348"/>
      <c r="G58" s="348"/>
      <c r="H58" s="348"/>
      <c r="I58" s="348"/>
      <c r="J58" s="98"/>
      <c r="K58" s="348" t="s">
        <v>87</v>
      </c>
      <c r="L58" s="348"/>
      <c r="M58" s="348"/>
      <c r="N58" s="348"/>
      <c r="O58" s="348"/>
      <c r="P58" s="348"/>
      <c r="Q58" s="348"/>
      <c r="R58" s="348"/>
      <c r="S58" s="348"/>
      <c r="T58" s="348"/>
      <c r="U58" s="348"/>
      <c r="V58" s="348"/>
      <c r="W58" s="348"/>
      <c r="X58" s="348"/>
      <c r="Y58" s="348"/>
      <c r="Z58" s="348"/>
      <c r="AA58" s="348"/>
      <c r="AB58" s="348"/>
      <c r="AC58" s="348"/>
      <c r="AD58" s="348"/>
      <c r="AE58" s="348"/>
      <c r="AF58" s="348"/>
      <c r="AG58" s="370">
        <f>'02 - SO 01.2 - ZTI'!J32</f>
        <v>0</v>
      </c>
      <c r="AH58" s="371"/>
      <c r="AI58" s="371"/>
      <c r="AJ58" s="371"/>
      <c r="AK58" s="371"/>
      <c r="AL58" s="371"/>
      <c r="AM58" s="371"/>
      <c r="AN58" s="370">
        <f t="shared" si="0"/>
        <v>0</v>
      </c>
      <c r="AO58" s="371"/>
      <c r="AP58" s="371"/>
      <c r="AQ58" s="99" t="s">
        <v>82</v>
      </c>
      <c r="AR58" s="54"/>
      <c r="AS58" s="100">
        <v>0</v>
      </c>
      <c r="AT58" s="101">
        <f t="shared" si="1"/>
        <v>0</v>
      </c>
      <c r="AU58" s="102">
        <f>'02 - SO 01.2 - ZTI'!P95</f>
        <v>0</v>
      </c>
      <c r="AV58" s="101">
        <f>'02 - SO 01.2 - ZTI'!J35</f>
        <v>0</v>
      </c>
      <c r="AW58" s="101">
        <f>'02 - SO 01.2 - ZTI'!J36</f>
        <v>0</v>
      </c>
      <c r="AX58" s="101">
        <f>'02 - SO 01.2 - ZTI'!J37</f>
        <v>0</v>
      </c>
      <c r="AY58" s="101">
        <f>'02 - SO 01.2 - ZTI'!J38</f>
        <v>0</v>
      </c>
      <c r="AZ58" s="101">
        <f>'02 - SO 01.2 - ZTI'!F35</f>
        <v>0</v>
      </c>
      <c r="BA58" s="101">
        <f>'02 - SO 01.2 - ZTI'!F36</f>
        <v>0</v>
      </c>
      <c r="BB58" s="101">
        <f>'02 - SO 01.2 - ZTI'!F37</f>
        <v>0</v>
      </c>
      <c r="BC58" s="101">
        <f>'02 - SO 01.2 - ZTI'!F38</f>
        <v>0</v>
      </c>
      <c r="BD58" s="103">
        <f>'02 - SO 01.2 - ZTI'!F39</f>
        <v>0</v>
      </c>
      <c r="BT58" s="104" t="s">
        <v>80</v>
      </c>
      <c r="BV58" s="104" t="s">
        <v>73</v>
      </c>
      <c r="BW58" s="104" t="s">
        <v>88</v>
      </c>
      <c r="BX58" s="104" t="s">
        <v>79</v>
      </c>
      <c r="CL58" s="104" t="s">
        <v>18</v>
      </c>
    </row>
    <row r="59" spans="1:91" s="4" customFormat="1" ht="16.5" customHeight="1">
      <c r="A59" s="97" t="s">
        <v>81</v>
      </c>
      <c r="B59" s="52"/>
      <c r="C59" s="98"/>
      <c r="D59" s="98"/>
      <c r="E59" s="348" t="s">
        <v>89</v>
      </c>
      <c r="F59" s="348"/>
      <c r="G59" s="348"/>
      <c r="H59" s="348"/>
      <c r="I59" s="348"/>
      <c r="J59" s="98"/>
      <c r="K59" s="348" t="s">
        <v>90</v>
      </c>
      <c r="L59" s="348"/>
      <c r="M59" s="348"/>
      <c r="N59" s="348"/>
      <c r="O59" s="348"/>
      <c r="P59" s="348"/>
      <c r="Q59" s="348"/>
      <c r="R59" s="348"/>
      <c r="S59" s="348"/>
      <c r="T59" s="348"/>
      <c r="U59" s="348"/>
      <c r="V59" s="348"/>
      <c r="W59" s="348"/>
      <c r="X59" s="348"/>
      <c r="Y59" s="348"/>
      <c r="Z59" s="348"/>
      <c r="AA59" s="348"/>
      <c r="AB59" s="348"/>
      <c r="AC59" s="348"/>
      <c r="AD59" s="348"/>
      <c r="AE59" s="348"/>
      <c r="AF59" s="348"/>
      <c r="AG59" s="370">
        <f>'03 - SO 01.3 - VZT'!J32</f>
        <v>0</v>
      </c>
      <c r="AH59" s="371"/>
      <c r="AI59" s="371"/>
      <c r="AJ59" s="371"/>
      <c r="AK59" s="371"/>
      <c r="AL59" s="371"/>
      <c r="AM59" s="371"/>
      <c r="AN59" s="370">
        <f t="shared" si="0"/>
        <v>0</v>
      </c>
      <c r="AO59" s="371"/>
      <c r="AP59" s="371"/>
      <c r="AQ59" s="99" t="s">
        <v>82</v>
      </c>
      <c r="AR59" s="54"/>
      <c r="AS59" s="100">
        <v>0</v>
      </c>
      <c r="AT59" s="101">
        <f t="shared" si="1"/>
        <v>0</v>
      </c>
      <c r="AU59" s="102">
        <f>'03 - SO 01.3 - VZT'!P93</f>
        <v>0</v>
      </c>
      <c r="AV59" s="101">
        <f>'03 - SO 01.3 - VZT'!J35</f>
        <v>0</v>
      </c>
      <c r="AW59" s="101">
        <f>'03 - SO 01.3 - VZT'!J36</f>
        <v>0</v>
      </c>
      <c r="AX59" s="101">
        <f>'03 - SO 01.3 - VZT'!J37</f>
        <v>0</v>
      </c>
      <c r="AY59" s="101">
        <f>'03 - SO 01.3 - VZT'!J38</f>
        <v>0</v>
      </c>
      <c r="AZ59" s="101">
        <f>'03 - SO 01.3 - VZT'!F35</f>
        <v>0</v>
      </c>
      <c r="BA59" s="101">
        <f>'03 - SO 01.3 - VZT'!F36</f>
        <v>0</v>
      </c>
      <c r="BB59" s="101">
        <f>'03 - SO 01.3 - VZT'!F37</f>
        <v>0</v>
      </c>
      <c r="BC59" s="101">
        <f>'03 - SO 01.3 - VZT'!F38</f>
        <v>0</v>
      </c>
      <c r="BD59" s="103">
        <f>'03 - SO 01.3 - VZT'!F39</f>
        <v>0</v>
      </c>
      <c r="BT59" s="104" t="s">
        <v>80</v>
      </c>
      <c r="BV59" s="104" t="s">
        <v>73</v>
      </c>
      <c r="BW59" s="104" t="s">
        <v>91</v>
      </c>
      <c r="BX59" s="104" t="s">
        <v>79</v>
      </c>
      <c r="CL59" s="104" t="s">
        <v>18</v>
      </c>
    </row>
    <row r="60" spans="1:91" s="4" customFormat="1" ht="16.5" customHeight="1">
      <c r="A60" s="97" t="s">
        <v>81</v>
      </c>
      <c r="B60" s="52"/>
      <c r="C60" s="98"/>
      <c r="D60" s="98"/>
      <c r="E60" s="348" t="s">
        <v>92</v>
      </c>
      <c r="F60" s="348"/>
      <c r="G60" s="348"/>
      <c r="H60" s="348"/>
      <c r="I60" s="348"/>
      <c r="J60" s="98"/>
      <c r="K60" s="348" t="s">
        <v>93</v>
      </c>
      <c r="L60" s="348"/>
      <c r="M60" s="348"/>
      <c r="N60" s="348"/>
      <c r="O60" s="348"/>
      <c r="P60" s="348"/>
      <c r="Q60" s="348"/>
      <c r="R60" s="348"/>
      <c r="S60" s="348"/>
      <c r="T60" s="348"/>
      <c r="U60" s="348"/>
      <c r="V60" s="348"/>
      <c r="W60" s="348"/>
      <c r="X60" s="348"/>
      <c r="Y60" s="348"/>
      <c r="Z60" s="348"/>
      <c r="AA60" s="348"/>
      <c r="AB60" s="348"/>
      <c r="AC60" s="348"/>
      <c r="AD60" s="348"/>
      <c r="AE60" s="348"/>
      <c r="AF60" s="348"/>
      <c r="AG60" s="370">
        <f>'04 - SO 01.4 - Vytápění -...'!J32</f>
        <v>0</v>
      </c>
      <c r="AH60" s="371"/>
      <c r="AI60" s="371"/>
      <c r="AJ60" s="371"/>
      <c r="AK60" s="371"/>
      <c r="AL60" s="371"/>
      <c r="AM60" s="371"/>
      <c r="AN60" s="370">
        <f t="shared" si="0"/>
        <v>0</v>
      </c>
      <c r="AO60" s="371"/>
      <c r="AP60" s="371"/>
      <c r="AQ60" s="99" t="s">
        <v>82</v>
      </c>
      <c r="AR60" s="54"/>
      <c r="AS60" s="100">
        <v>0</v>
      </c>
      <c r="AT60" s="101">
        <f t="shared" si="1"/>
        <v>0</v>
      </c>
      <c r="AU60" s="102">
        <f>'04 - SO 01.4 - Vytápění -...'!P89</f>
        <v>0</v>
      </c>
      <c r="AV60" s="101">
        <f>'04 - SO 01.4 - Vytápění -...'!J35</f>
        <v>0</v>
      </c>
      <c r="AW60" s="101">
        <f>'04 - SO 01.4 - Vytápění -...'!J36</f>
        <v>0</v>
      </c>
      <c r="AX60" s="101">
        <f>'04 - SO 01.4 - Vytápění -...'!J37</f>
        <v>0</v>
      </c>
      <c r="AY60" s="101">
        <f>'04 - SO 01.4 - Vytápění -...'!J38</f>
        <v>0</v>
      </c>
      <c r="AZ60" s="101">
        <f>'04 - SO 01.4 - Vytápění -...'!F35</f>
        <v>0</v>
      </c>
      <c r="BA60" s="101">
        <f>'04 - SO 01.4 - Vytápění -...'!F36</f>
        <v>0</v>
      </c>
      <c r="BB60" s="101">
        <f>'04 - SO 01.4 - Vytápění -...'!F37</f>
        <v>0</v>
      </c>
      <c r="BC60" s="101">
        <f>'04 - SO 01.4 - Vytápění -...'!F38</f>
        <v>0</v>
      </c>
      <c r="BD60" s="103">
        <f>'04 - SO 01.4 - Vytápění -...'!F39</f>
        <v>0</v>
      </c>
      <c r="BT60" s="104" t="s">
        <v>80</v>
      </c>
      <c r="BV60" s="104" t="s">
        <v>73</v>
      </c>
      <c r="BW60" s="104" t="s">
        <v>94</v>
      </c>
      <c r="BX60" s="104" t="s">
        <v>79</v>
      </c>
      <c r="CL60" s="104" t="s">
        <v>18</v>
      </c>
    </row>
    <row r="61" spans="1:91" s="4" customFormat="1" ht="16.5" customHeight="1">
      <c r="A61" s="97" t="s">
        <v>81</v>
      </c>
      <c r="B61" s="52"/>
      <c r="C61" s="98"/>
      <c r="D61" s="98"/>
      <c r="E61" s="348" t="s">
        <v>95</v>
      </c>
      <c r="F61" s="348"/>
      <c r="G61" s="348"/>
      <c r="H61" s="348"/>
      <c r="I61" s="348"/>
      <c r="J61" s="98"/>
      <c r="K61" s="348" t="s">
        <v>96</v>
      </c>
      <c r="L61" s="348"/>
      <c r="M61" s="348"/>
      <c r="N61" s="348"/>
      <c r="O61" s="348"/>
      <c r="P61" s="348"/>
      <c r="Q61" s="348"/>
      <c r="R61" s="348"/>
      <c r="S61" s="348"/>
      <c r="T61" s="348"/>
      <c r="U61" s="348"/>
      <c r="V61" s="348"/>
      <c r="W61" s="348"/>
      <c r="X61" s="348"/>
      <c r="Y61" s="348"/>
      <c r="Z61" s="348"/>
      <c r="AA61" s="348"/>
      <c r="AB61" s="348"/>
      <c r="AC61" s="348"/>
      <c r="AD61" s="348"/>
      <c r="AE61" s="348"/>
      <c r="AF61" s="348"/>
      <c r="AG61" s="370">
        <f>'05 - SO 01.5 -  Silnoprou...'!J32</f>
        <v>0</v>
      </c>
      <c r="AH61" s="371"/>
      <c r="AI61" s="371"/>
      <c r="AJ61" s="371"/>
      <c r="AK61" s="371"/>
      <c r="AL61" s="371"/>
      <c r="AM61" s="371"/>
      <c r="AN61" s="370">
        <f t="shared" si="0"/>
        <v>0</v>
      </c>
      <c r="AO61" s="371"/>
      <c r="AP61" s="371"/>
      <c r="AQ61" s="99" t="s">
        <v>82</v>
      </c>
      <c r="AR61" s="54"/>
      <c r="AS61" s="100">
        <v>0</v>
      </c>
      <c r="AT61" s="101">
        <f t="shared" si="1"/>
        <v>0</v>
      </c>
      <c r="AU61" s="102">
        <f>'05 - SO 01.5 -  Silnoprou...'!P94</f>
        <v>0</v>
      </c>
      <c r="AV61" s="101">
        <f>'05 - SO 01.5 -  Silnoprou...'!J35</f>
        <v>0</v>
      </c>
      <c r="AW61" s="101">
        <f>'05 - SO 01.5 -  Silnoprou...'!J36</f>
        <v>0</v>
      </c>
      <c r="AX61" s="101">
        <f>'05 - SO 01.5 -  Silnoprou...'!J37</f>
        <v>0</v>
      </c>
      <c r="AY61" s="101">
        <f>'05 - SO 01.5 -  Silnoprou...'!J38</f>
        <v>0</v>
      </c>
      <c r="AZ61" s="101">
        <f>'05 - SO 01.5 -  Silnoprou...'!F35</f>
        <v>0</v>
      </c>
      <c r="BA61" s="101">
        <f>'05 - SO 01.5 -  Silnoprou...'!F36</f>
        <v>0</v>
      </c>
      <c r="BB61" s="101">
        <f>'05 - SO 01.5 -  Silnoprou...'!F37</f>
        <v>0</v>
      </c>
      <c r="BC61" s="101">
        <f>'05 - SO 01.5 -  Silnoprou...'!F38</f>
        <v>0</v>
      </c>
      <c r="BD61" s="103">
        <f>'05 - SO 01.5 -  Silnoprou...'!F39</f>
        <v>0</v>
      </c>
      <c r="BT61" s="104" t="s">
        <v>80</v>
      </c>
      <c r="BV61" s="104" t="s">
        <v>73</v>
      </c>
      <c r="BW61" s="104" t="s">
        <v>97</v>
      </c>
      <c r="BX61" s="104" t="s">
        <v>79</v>
      </c>
      <c r="CL61" s="104" t="s">
        <v>18</v>
      </c>
    </row>
    <row r="62" spans="1:91" s="4" customFormat="1" ht="16.5" customHeight="1">
      <c r="B62" s="52"/>
      <c r="C62" s="98"/>
      <c r="D62" s="98"/>
      <c r="E62" s="348" t="s">
        <v>98</v>
      </c>
      <c r="F62" s="348"/>
      <c r="G62" s="348"/>
      <c r="H62" s="348"/>
      <c r="I62" s="348"/>
      <c r="J62" s="98"/>
      <c r="K62" s="348" t="s">
        <v>99</v>
      </c>
      <c r="L62" s="348"/>
      <c r="M62" s="348"/>
      <c r="N62" s="348"/>
      <c r="O62" s="348"/>
      <c r="P62" s="348"/>
      <c r="Q62" s="348"/>
      <c r="R62" s="348"/>
      <c r="S62" s="348"/>
      <c r="T62" s="348"/>
      <c r="U62" s="348"/>
      <c r="V62" s="348"/>
      <c r="W62" s="348"/>
      <c r="X62" s="348"/>
      <c r="Y62" s="348"/>
      <c r="Z62" s="348"/>
      <c r="AA62" s="348"/>
      <c r="AB62" s="348"/>
      <c r="AC62" s="348"/>
      <c r="AD62" s="348"/>
      <c r="AE62" s="348"/>
      <c r="AF62" s="348"/>
      <c r="AG62" s="372">
        <f>ROUND(SUM(AG63:AG68),2)</f>
        <v>0</v>
      </c>
      <c r="AH62" s="371"/>
      <c r="AI62" s="371"/>
      <c r="AJ62" s="371"/>
      <c r="AK62" s="371"/>
      <c r="AL62" s="371"/>
      <c r="AM62" s="371"/>
      <c r="AN62" s="370">
        <f t="shared" si="0"/>
        <v>0</v>
      </c>
      <c r="AO62" s="371"/>
      <c r="AP62" s="371"/>
      <c r="AQ62" s="99" t="s">
        <v>82</v>
      </c>
      <c r="AR62" s="54"/>
      <c r="AS62" s="100">
        <f>ROUND(SUM(AS63:AS68),2)</f>
        <v>0</v>
      </c>
      <c r="AT62" s="101">
        <f t="shared" si="1"/>
        <v>0</v>
      </c>
      <c r="AU62" s="102">
        <f>ROUND(SUM(AU63:AU68),5)</f>
        <v>0</v>
      </c>
      <c r="AV62" s="101">
        <f>ROUND(AZ62*L29,2)</f>
        <v>0</v>
      </c>
      <c r="AW62" s="101">
        <f>ROUND(BA62*L30,2)</f>
        <v>0</v>
      </c>
      <c r="AX62" s="101">
        <f>ROUND(BB62*L29,2)</f>
        <v>0</v>
      </c>
      <c r="AY62" s="101">
        <f>ROUND(BC62*L30,2)</f>
        <v>0</v>
      </c>
      <c r="AZ62" s="101">
        <f>ROUND(SUM(AZ63:AZ68),2)</f>
        <v>0</v>
      </c>
      <c r="BA62" s="101">
        <f>ROUND(SUM(BA63:BA68),2)</f>
        <v>0</v>
      </c>
      <c r="BB62" s="101">
        <f>ROUND(SUM(BB63:BB68),2)</f>
        <v>0</v>
      </c>
      <c r="BC62" s="101">
        <f>ROUND(SUM(BC63:BC68),2)</f>
        <v>0</v>
      </c>
      <c r="BD62" s="103">
        <f>ROUND(SUM(BD63:BD68),2)</f>
        <v>0</v>
      </c>
      <c r="BS62" s="104" t="s">
        <v>70</v>
      </c>
      <c r="BT62" s="104" t="s">
        <v>80</v>
      </c>
      <c r="BU62" s="104" t="s">
        <v>72</v>
      </c>
      <c r="BV62" s="104" t="s">
        <v>73</v>
      </c>
      <c r="BW62" s="104" t="s">
        <v>100</v>
      </c>
      <c r="BX62" s="104" t="s">
        <v>79</v>
      </c>
      <c r="CL62" s="104" t="s">
        <v>18</v>
      </c>
    </row>
    <row r="63" spans="1:91" s="4" customFormat="1" ht="16.5" customHeight="1">
      <c r="A63" s="97" t="s">
        <v>81</v>
      </c>
      <c r="B63" s="52"/>
      <c r="C63" s="98"/>
      <c r="D63" s="98"/>
      <c r="E63" s="98"/>
      <c r="F63" s="348" t="s">
        <v>75</v>
      </c>
      <c r="G63" s="348"/>
      <c r="H63" s="348"/>
      <c r="I63" s="348"/>
      <c r="J63" s="348"/>
      <c r="K63" s="98"/>
      <c r="L63" s="348" t="s">
        <v>101</v>
      </c>
      <c r="M63" s="348"/>
      <c r="N63" s="348"/>
      <c r="O63" s="348"/>
      <c r="P63" s="348"/>
      <c r="Q63" s="348"/>
      <c r="R63" s="348"/>
      <c r="S63" s="348"/>
      <c r="T63" s="348"/>
      <c r="U63" s="348"/>
      <c r="V63" s="348"/>
      <c r="W63" s="348"/>
      <c r="X63" s="348"/>
      <c r="Y63" s="348"/>
      <c r="Z63" s="348"/>
      <c r="AA63" s="348"/>
      <c r="AB63" s="348"/>
      <c r="AC63" s="348"/>
      <c r="AD63" s="348"/>
      <c r="AE63" s="348"/>
      <c r="AF63" s="348"/>
      <c r="AG63" s="370">
        <f>'01 - PZTS '!J34</f>
        <v>0</v>
      </c>
      <c r="AH63" s="371"/>
      <c r="AI63" s="371"/>
      <c r="AJ63" s="371"/>
      <c r="AK63" s="371"/>
      <c r="AL63" s="371"/>
      <c r="AM63" s="371"/>
      <c r="AN63" s="370">
        <f t="shared" si="0"/>
        <v>0</v>
      </c>
      <c r="AO63" s="371"/>
      <c r="AP63" s="371"/>
      <c r="AQ63" s="99" t="s">
        <v>82</v>
      </c>
      <c r="AR63" s="54"/>
      <c r="AS63" s="100">
        <v>0</v>
      </c>
      <c r="AT63" s="101">
        <f t="shared" si="1"/>
        <v>0</v>
      </c>
      <c r="AU63" s="102">
        <f>'01 - PZTS '!P99</f>
        <v>0</v>
      </c>
      <c r="AV63" s="101">
        <f>'01 - PZTS '!J37</f>
        <v>0</v>
      </c>
      <c r="AW63" s="101">
        <f>'01 - PZTS '!J38</f>
        <v>0</v>
      </c>
      <c r="AX63" s="101">
        <f>'01 - PZTS '!J39</f>
        <v>0</v>
      </c>
      <c r="AY63" s="101">
        <f>'01 - PZTS '!J40</f>
        <v>0</v>
      </c>
      <c r="AZ63" s="101">
        <f>'01 - PZTS '!F37</f>
        <v>0</v>
      </c>
      <c r="BA63" s="101">
        <f>'01 - PZTS '!F38</f>
        <v>0</v>
      </c>
      <c r="BB63" s="101">
        <f>'01 - PZTS '!F39</f>
        <v>0</v>
      </c>
      <c r="BC63" s="101">
        <f>'01 - PZTS '!F40</f>
        <v>0</v>
      </c>
      <c r="BD63" s="103">
        <f>'01 - PZTS '!F41</f>
        <v>0</v>
      </c>
      <c r="BT63" s="104" t="s">
        <v>102</v>
      </c>
      <c r="BV63" s="104" t="s">
        <v>73</v>
      </c>
      <c r="BW63" s="104" t="s">
        <v>103</v>
      </c>
      <c r="BX63" s="104" t="s">
        <v>100</v>
      </c>
      <c r="CL63" s="104" t="s">
        <v>18</v>
      </c>
    </row>
    <row r="64" spans="1:91" s="4" customFormat="1" ht="16.5" customHeight="1">
      <c r="A64" s="97" t="s">
        <v>81</v>
      </c>
      <c r="B64" s="52"/>
      <c r="C64" s="98"/>
      <c r="D64" s="98"/>
      <c r="E64" s="98"/>
      <c r="F64" s="348" t="s">
        <v>86</v>
      </c>
      <c r="G64" s="348"/>
      <c r="H64" s="348"/>
      <c r="I64" s="348"/>
      <c r="J64" s="348"/>
      <c r="K64" s="98"/>
      <c r="L64" s="348" t="s">
        <v>104</v>
      </c>
      <c r="M64" s="348"/>
      <c r="N64" s="348"/>
      <c r="O64" s="348"/>
      <c r="P64" s="348"/>
      <c r="Q64" s="348"/>
      <c r="R64" s="348"/>
      <c r="S64" s="348"/>
      <c r="T64" s="348"/>
      <c r="U64" s="348"/>
      <c r="V64" s="348"/>
      <c r="W64" s="348"/>
      <c r="X64" s="348"/>
      <c r="Y64" s="348"/>
      <c r="Z64" s="348"/>
      <c r="AA64" s="348"/>
      <c r="AB64" s="348"/>
      <c r="AC64" s="348"/>
      <c r="AD64" s="348"/>
      <c r="AE64" s="348"/>
      <c r="AF64" s="348"/>
      <c r="AG64" s="370">
        <f>'02 - SKV '!J34</f>
        <v>0</v>
      </c>
      <c r="AH64" s="371"/>
      <c r="AI64" s="371"/>
      <c r="AJ64" s="371"/>
      <c r="AK64" s="371"/>
      <c r="AL64" s="371"/>
      <c r="AM64" s="371"/>
      <c r="AN64" s="370">
        <f t="shared" si="0"/>
        <v>0</v>
      </c>
      <c r="AO64" s="371"/>
      <c r="AP64" s="371"/>
      <c r="AQ64" s="99" t="s">
        <v>82</v>
      </c>
      <c r="AR64" s="54"/>
      <c r="AS64" s="100">
        <v>0</v>
      </c>
      <c r="AT64" s="101">
        <f t="shared" si="1"/>
        <v>0</v>
      </c>
      <c r="AU64" s="102">
        <f>'02 - SKV '!P98</f>
        <v>0</v>
      </c>
      <c r="AV64" s="101">
        <f>'02 - SKV '!J37</f>
        <v>0</v>
      </c>
      <c r="AW64" s="101">
        <f>'02 - SKV '!J38</f>
        <v>0</v>
      </c>
      <c r="AX64" s="101">
        <f>'02 - SKV '!J39</f>
        <v>0</v>
      </c>
      <c r="AY64" s="101">
        <f>'02 - SKV '!J40</f>
        <v>0</v>
      </c>
      <c r="AZ64" s="101">
        <f>'02 - SKV '!F37</f>
        <v>0</v>
      </c>
      <c r="BA64" s="101">
        <f>'02 - SKV '!F38</f>
        <v>0</v>
      </c>
      <c r="BB64" s="101">
        <f>'02 - SKV '!F39</f>
        <v>0</v>
      </c>
      <c r="BC64" s="101">
        <f>'02 - SKV '!F40</f>
        <v>0</v>
      </c>
      <c r="BD64" s="103">
        <f>'02 - SKV '!F41</f>
        <v>0</v>
      </c>
      <c r="BT64" s="104" t="s">
        <v>102</v>
      </c>
      <c r="BV64" s="104" t="s">
        <v>73</v>
      </c>
      <c r="BW64" s="104" t="s">
        <v>105</v>
      </c>
      <c r="BX64" s="104" t="s">
        <v>100</v>
      </c>
      <c r="CL64" s="104" t="s">
        <v>18</v>
      </c>
    </row>
    <row r="65" spans="1:91" s="4" customFormat="1" ht="16.5" customHeight="1">
      <c r="A65" s="97" t="s">
        <v>81</v>
      </c>
      <c r="B65" s="52"/>
      <c r="C65" s="98"/>
      <c r="D65" s="98"/>
      <c r="E65" s="98"/>
      <c r="F65" s="348" t="s">
        <v>89</v>
      </c>
      <c r="G65" s="348"/>
      <c r="H65" s="348"/>
      <c r="I65" s="348"/>
      <c r="J65" s="348"/>
      <c r="K65" s="98"/>
      <c r="L65" s="348" t="s">
        <v>106</v>
      </c>
      <c r="M65" s="348"/>
      <c r="N65" s="348"/>
      <c r="O65" s="348"/>
      <c r="P65" s="348"/>
      <c r="Q65" s="348"/>
      <c r="R65" s="348"/>
      <c r="S65" s="348"/>
      <c r="T65" s="348"/>
      <c r="U65" s="348"/>
      <c r="V65" s="348"/>
      <c r="W65" s="348"/>
      <c r="X65" s="348"/>
      <c r="Y65" s="348"/>
      <c r="Z65" s="348"/>
      <c r="AA65" s="348"/>
      <c r="AB65" s="348"/>
      <c r="AC65" s="348"/>
      <c r="AD65" s="348"/>
      <c r="AE65" s="348"/>
      <c r="AF65" s="348"/>
      <c r="AG65" s="370">
        <f>'03 - SCS '!J34</f>
        <v>0</v>
      </c>
      <c r="AH65" s="371"/>
      <c r="AI65" s="371"/>
      <c r="AJ65" s="371"/>
      <c r="AK65" s="371"/>
      <c r="AL65" s="371"/>
      <c r="AM65" s="371"/>
      <c r="AN65" s="370">
        <f t="shared" si="0"/>
        <v>0</v>
      </c>
      <c r="AO65" s="371"/>
      <c r="AP65" s="371"/>
      <c r="AQ65" s="99" t="s">
        <v>82</v>
      </c>
      <c r="AR65" s="54"/>
      <c r="AS65" s="100">
        <v>0</v>
      </c>
      <c r="AT65" s="101">
        <f t="shared" si="1"/>
        <v>0</v>
      </c>
      <c r="AU65" s="102">
        <f>'03 - SCS '!P100</f>
        <v>0</v>
      </c>
      <c r="AV65" s="101">
        <f>'03 - SCS '!J37</f>
        <v>0</v>
      </c>
      <c r="AW65" s="101">
        <f>'03 - SCS '!J38</f>
        <v>0</v>
      </c>
      <c r="AX65" s="101">
        <f>'03 - SCS '!J39</f>
        <v>0</v>
      </c>
      <c r="AY65" s="101">
        <f>'03 - SCS '!J40</f>
        <v>0</v>
      </c>
      <c r="AZ65" s="101">
        <f>'03 - SCS '!F37</f>
        <v>0</v>
      </c>
      <c r="BA65" s="101">
        <f>'03 - SCS '!F38</f>
        <v>0</v>
      </c>
      <c r="BB65" s="101">
        <f>'03 - SCS '!F39</f>
        <v>0</v>
      </c>
      <c r="BC65" s="101">
        <f>'03 - SCS '!F40</f>
        <v>0</v>
      </c>
      <c r="BD65" s="103">
        <f>'03 - SCS '!F41</f>
        <v>0</v>
      </c>
      <c r="BT65" s="104" t="s">
        <v>102</v>
      </c>
      <c r="BV65" s="104" t="s">
        <v>73</v>
      </c>
      <c r="BW65" s="104" t="s">
        <v>107</v>
      </c>
      <c r="BX65" s="104" t="s">
        <v>100</v>
      </c>
      <c r="CL65" s="104" t="s">
        <v>18</v>
      </c>
    </row>
    <row r="66" spans="1:91" s="4" customFormat="1" ht="16.5" customHeight="1">
      <c r="A66" s="97" t="s">
        <v>81</v>
      </c>
      <c r="B66" s="52"/>
      <c r="C66" s="98"/>
      <c r="D66" s="98"/>
      <c r="E66" s="98"/>
      <c r="F66" s="348" t="s">
        <v>92</v>
      </c>
      <c r="G66" s="348"/>
      <c r="H66" s="348"/>
      <c r="I66" s="348"/>
      <c r="J66" s="348"/>
      <c r="K66" s="98"/>
      <c r="L66" s="348" t="s">
        <v>108</v>
      </c>
      <c r="M66" s="348"/>
      <c r="N66" s="348"/>
      <c r="O66" s="348"/>
      <c r="P66" s="348"/>
      <c r="Q66" s="348"/>
      <c r="R66" s="348"/>
      <c r="S66" s="348"/>
      <c r="T66" s="348"/>
      <c r="U66" s="348"/>
      <c r="V66" s="348"/>
      <c r="W66" s="348"/>
      <c r="X66" s="348"/>
      <c r="Y66" s="348"/>
      <c r="Z66" s="348"/>
      <c r="AA66" s="348"/>
      <c r="AB66" s="348"/>
      <c r="AC66" s="348"/>
      <c r="AD66" s="348"/>
      <c r="AE66" s="348"/>
      <c r="AF66" s="348"/>
      <c r="AG66" s="370">
        <f>'04 - DAT '!J34</f>
        <v>0</v>
      </c>
      <c r="AH66" s="371"/>
      <c r="AI66" s="371"/>
      <c r="AJ66" s="371"/>
      <c r="AK66" s="371"/>
      <c r="AL66" s="371"/>
      <c r="AM66" s="371"/>
      <c r="AN66" s="370">
        <f t="shared" si="0"/>
        <v>0</v>
      </c>
      <c r="AO66" s="371"/>
      <c r="AP66" s="371"/>
      <c r="AQ66" s="99" t="s">
        <v>82</v>
      </c>
      <c r="AR66" s="54"/>
      <c r="AS66" s="100">
        <v>0</v>
      </c>
      <c r="AT66" s="101">
        <f t="shared" si="1"/>
        <v>0</v>
      </c>
      <c r="AU66" s="102">
        <f>'04 - DAT '!P98</f>
        <v>0</v>
      </c>
      <c r="AV66" s="101">
        <f>'04 - DAT '!J37</f>
        <v>0</v>
      </c>
      <c r="AW66" s="101">
        <f>'04 - DAT '!J38</f>
        <v>0</v>
      </c>
      <c r="AX66" s="101">
        <f>'04 - DAT '!J39</f>
        <v>0</v>
      </c>
      <c r="AY66" s="101">
        <f>'04 - DAT '!J40</f>
        <v>0</v>
      </c>
      <c r="AZ66" s="101">
        <f>'04 - DAT '!F37</f>
        <v>0</v>
      </c>
      <c r="BA66" s="101">
        <f>'04 - DAT '!F38</f>
        <v>0</v>
      </c>
      <c r="BB66" s="101">
        <f>'04 - DAT '!F39</f>
        <v>0</v>
      </c>
      <c r="BC66" s="101">
        <f>'04 - DAT '!F40</f>
        <v>0</v>
      </c>
      <c r="BD66" s="103">
        <f>'04 - DAT '!F41</f>
        <v>0</v>
      </c>
      <c r="BT66" s="104" t="s">
        <v>102</v>
      </c>
      <c r="BV66" s="104" t="s">
        <v>73</v>
      </c>
      <c r="BW66" s="104" t="s">
        <v>109</v>
      </c>
      <c r="BX66" s="104" t="s">
        <v>100</v>
      </c>
      <c r="CL66" s="104" t="s">
        <v>18</v>
      </c>
    </row>
    <row r="67" spans="1:91" s="4" customFormat="1" ht="16.5" customHeight="1">
      <c r="A67" s="97" t="s">
        <v>81</v>
      </c>
      <c r="B67" s="52"/>
      <c r="C67" s="98"/>
      <c r="D67" s="98"/>
      <c r="E67" s="98"/>
      <c r="F67" s="348" t="s">
        <v>95</v>
      </c>
      <c r="G67" s="348"/>
      <c r="H67" s="348"/>
      <c r="I67" s="348"/>
      <c r="J67" s="348"/>
      <c r="K67" s="98"/>
      <c r="L67" s="348" t="s">
        <v>110</v>
      </c>
      <c r="M67" s="348"/>
      <c r="N67" s="348"/>
      <c r="O67" s="348"/>
      <c r="P67" s="348"/>
      <c r="Q67" s="348"/>
      <c r="R67" s="348"/>
      <c r="S67" s="348"/>
      <c r="T67" s="348"/>
      <c r="U67" s="348"/>
      <c r="V67" s="348"/>
      <c r="W67" s="348"/>
      <c r="X67" s="348"/>
      <c r="Y67" s="348"/>
      <c r="Z67" s="348"/>
      <c r="AA67" s="348"/>
      <c r="AB67" s="348"/>
      <c r="AC67" s="348"/>
      <c r="AD67" s="348"/>
      <c r="AE67" s="348"/>
      <c r="AF67" s="348"/>
      <c r="AG67" s="370">
        <f>'05 - CCTV '!J34</f>
        <v>0</v>
      </c>
      <c r="AH67" s="371"/>
      <c r="AI67" s="371"/>
      <c r="AJ67" s="371"/>
      <c r="AK67" s="371"/>
      <c r="AL67" s="371"/>
      <c r="AM67" s="371"/>
      <c r="AN67" s="370">
        <f t="shared" si="0"/>
        <v>0</v>
      </c>
      <c r="AO67" s="371"/>
      <c r="AP67" s="371"/>
      <c r="AQ67" s="99" t="s">
        <v>82</v>
      </c>
      <c r="AR67" s="54"/>
      <c r="AS67" s="100">
        <v>0</v>
      </c>
      <c r="AT67" s="101">
        <f t="shared" si="1"/>
        <v>0</v>
      </c>
      <c r="AU67" s="102">
        <f>'05 - CCTV '!P96</f>
        <v>0</v>
      </c>
      <c r="AV67" s="101">
        <f>'05 - CCTV '!J37</f>
        <v>0</v>
      </c>
      <c r="AW67" s="101">
        <f>'05 - CCTV '!J38</f>
        <v>0</v>
      </c>
      <c r="AX67" s="101">
        <f>'05 - CCTV '!J39</f>
        <v>0</v>
      </c>
      <c r="AY67" s="101">
        <f>'05 - CCTV '!J40</f>
        <v>0</v>
      </c>
      <c r="AZ67" s="101">
        <f>'05 - CCTV '!F37</f>
        <v>0</v>
      </c>
      <c r="BA67" s="101">
        <f>'05 - CCTV '!F38</f>
        <v>0</v>
      </c>
      <c r="BB67" s="101">
        <f>'05 - CCTV '!F39</f>
        <v>0</v>
      </c>
      <c r="BC67" s="101">
        <f>'05 - CCTV '!F40</f>
        <v>0</v>
      </c>
      <c r="BD67" s="103">
        <f>'05 - CCTV '!F41</f>
        <v>0</v>
      </c>
      <c r="BT67" s="104" t="s">
        <v>102</v>
      </c>
      <c r="BV67" s="104" t="s">
        <v>73</v>
      </c>
      <c r="BW67" s="104" t="s">
        <v>111</v>
      </c>
      <c r="BX67" s="104" t="s">
        <v>100</v>
      </c>
      <c r="CL67" s="104" t="s">
        <v>18</v>
      </c>
    </row>
    <row r="68" spans="1:91" s="4" customFormat="1" ht="16.5" customHeight="1">
      <c r="A68" s="97" t="s">
        <v>81</v>
      </c>
      <c r="B68" s="52"/>
      <c r="C68" s="98"/>
      <c r="D68" s="98"/>
      <c r="E68" s="98"/>
      <c r="F68" s="348" t="s">
        <v>98</v>
      </c>
      <c r="G68" s="348"/>
      <c r="H68" s="348"/>
      <c r="I68" s="348"/>
      <c r="J68" s="348"/>
      <c r="K68" s="98"/>
      <c r="L68" s="348" t="s">
        <v>112</v>
      </c>
      <c r="M68" s="348"/>
      <c r="N68" s="348"/>
      <c r="O68" s="348"/>
      <c r="P68" s="348"/>
      <c r="Q68" s="348"/>
      <c r="R68" s="348"/>
      <c r="S68" s="348"/>
      <c r="T68" s="348"/>
      <c r="U68" s="348"/>
      <c r="V68" s="348"/>
      <c r="W68" s="348"/>
      <c r="X68" s="348"/>
      <c r="Y68" s="348"/>
      <c r="Z68" s="348"/>
      <c r="AA68" s="348"/>
      <c r="AB68" s="348"/>
      <c r="AC68" s="348"/>
      <c r="AD68" s="348"/>
      <c r="AE68" s="348"/>
      <c r="AF68" s="348"/>
      <c r="AG68" s="370">
        <f>'06 - AVT '!J34</f>
        <v>0</v>
      </c>
      <c r="AH68" s="371"/>
      <c r="AI68" s="371"/>
      <c r="AJ68" s="371"/>
      <c r="AK68" s="371"/>
      <c r="AL68" s="371"/>
      <c r="AM68" s="371"/>
      <c r="AN68" s="370">
        <f t="shared" si="0"/>
        <v>0</v>
      </c>
      <c r="AO68" s="371"/>
      <c r="AP68" s="371"/>
      <c r="AQ68" s="99" t="s">
        <v>82</v>
      </c>
      <c r="AR68" s="54"/>
      <c r="AS68" s="100">
        <v>0</v>
      </c>
      <c r="AT68" s="101">
        <f t="shared" si="1"/>
        <v>0</v>
      </c>
      <c r="AU68" s="102">
        <f>'06 - AVT '!P97</f>
        <v>0</v>
      </c>
      <c r="AV68" s="101">
        <f>'06 - AVT '!J37</f>
        <v>0</v>
      </c>
      <c r="AW68" s="101">
        <f>'06 - AVT '!J38</f>
        <v>0</v>
      </c>
      <c r="AX68" s="101">
        <f>'06 - AVT '!J39</f>
        <v>0</v>
      </c>
      <c r="AY68" s="101">
        <f>'06 - AVT '!J40</f>
        <v>0</v>
      </c>
      <c r="AZ68" s="101">
        <f>'06 - AVT '!F37</f>
        <v>0</v>
      </c>
      <c r="BA68" s="101">
        <f>'06 - AVT '!F38</f>
        <v>0</v>
      </c>
      <c r="BB68" s="101">
        <f>'06 - AVT '!F39</f>
        <v>0</v>
      </c>
      <c r="BC68" s="101">
        <f>'06 - AVT '!F40</f>
        <v>0</v>
      </c>
      <c r="BD68" s="103">
        <f>'06 - AVT '!F41</f>
        <v>0</v>
      </c>
      <c r="BT68" s="104" t="s">
        <v>102</v>
      </c>
      <c r="BV68" s="104" t="s">
        <v>73</v>
      </c>
      <c r="BW68" s="104" t="s">
        <v>113</v>
      </c>
      <c r="BX68" s="104" t="s">
        <v>100</v>
      </c>
      <c r="CL68" s="104" t="s">
        <v>18</v>
      </c>
    </row>
    <row r="69" spans="1:91" s="4" customFormat="1" ht="16.5" customHeight="1">
      <c r="A69" s="97" t="s">
        <v>81</v>
      </c>
      <c r="B69" s="52"/>
      <c r="C69" s="98"/>
      <c r="D69" s="98"/>
      <c r="E69" s="348" t="s">
        <v>114</v>
      </c>
      <c r="F69" s="348"/>
      <c r="G69" s="348"/>
      <c r="H69" s="348"/>
      <c r="I69" s="348"/>
      <c r="J69" s="98"/>
      <c r="K69" s="348" t="s">
        <v>115</v>
      </c>
      <c r="L69" s="348"/>
      <c r="M69" s="348"/>
      <c r="N69" s="348"/>
      <c r="O69" s="348"/>
      <c r="P69" s="348"/>
      <c r="Q69" s="348"/>
      <c r="R69" s="348"/>
      <c r="S69" s="348"/>
      <c r="T69" s="348"/>
      <c r="U69" s="348"/>
      <c r="V69" s="348"/>
      <c r="W69" s="348"/>
      <c r="X69" s="348"/>
      <c r="Y69" s="348"/>
      <c r="Z69" s="348"/>
      <c r="AA69" s="348"/>
      <c r="AB69" s="348"/>
      <c r="AC69" s="348"/>
      <c r="AD69" s="348"/>
      <c r="AE69" s="348"/>
      <c r="AF69" s="348"/>
      <c r="AG69" s="370">
        <f>'07 - SO 01.7 -  EPS'!J32</f>
        <v>0</v>
      </c>
      <c r="AH69" s="371"/>
      <c r="AI69" s="371"/>
      <c r="AJ69" s="371"/>
      <c r="AK69" s="371"/>
      <c r="AL69" s="371"/>
      <c r="AM69" s="371"/>
      <c r="AN69" s="370">
        <f t="shared" si="0"/>
        <v>0</v>
      </c>
      <c r="AO69" s="371"/>
      <c r="AP69" s="371"/>
      <c r="AQ69" s="99" t="s">
        <v>82</v>
      </c>
      <c r="AR69" s="54"/>
      <c r="AS69" s="100">
        <v>0</v>
      </c>
      <c r="AT69" s="101">
        <f t="shared" si="1"/>
        <v>0</v>
      </c>
      <c r="AU69" s="102">
        <f>'07 - SO 01.7 -  EPS'!P94</f>
        <v>0</v>
      </c>
      <c r="AV69" s="101">
        <f>'07 - SO 01.7 -  EPS'!J35</f>
        <v>0</v>
      </c>
      <c r="AW69" s="101">
        <f>'07 - SO 01.7 -  EPS'!J36</f>
        <v>0</v>
      </c>
      <c r="AX69" s="101">
        <f>'07 - SO 01.7 -  EPS'!J37</f>
        <v>0</v>
      </c>
      <c r="AY69" s="101">
        <f>'07 - SO 01.7 -  EPS'!J38</f>
        <v>0</v>
      </c>
      <c r="AZ69" s="101">
        <f>'07 - SO 01.7 -  EPS'!F35</f>
        <v>0</v>
      </c>
      <c r="BA69" s="101">
        <f>'07 - SO 01.7 -  EPS'!F36</f>
        <v>0</v>
      </c>
      <c r="BB69" s="101">
        <f>'07 - SO 01.7 -  EPS'!F37</f>
        <v>0</v>
      </c>
      <c r="BC69" s="101">
        <f>'07 - SO 01.7 -  EPS'!F38</f>
        <v>0</v>
      </c>
      <c r="BD69" s="103">
        <f>'07 - SO 01.7 -  EPS'!F39</f>
        <v>0</v>
      </c>
      <c r="BT69" s="104" t="s">
        <v>80</v>
      </c>
      <c r="BV69" s="104" t="s">
        <v>73</v>
      </c>
      <c r="BW69" s="104" t="s">
        <v>116</v>
      </c>
      <c r="BX69" s="104" t="s">
        <v>79</v>
      </c>
      <c r="CL69" s="104" t="s">
        <v>18</v>
      </c>
    </row>
    <row r="70" spans="1:91" s="4" customFormat="1" ht="16.5" customHeight="1">
      <c r="A70" s="97" t="s">
        <v>81</v>
      </c>
      <c r="B70" s="52"/>
      <c r="C70" s="98"/>
      <c r="D70" s="98"/>
      <c r="E70" s="348" t="s">
        <v>117</v>
      </c>
      <c r="F70" s="348"/>
      <c r="G70" s="348"/>
      <c r="H70" s="348"/>
      <c r="I70" s="348"/>
      <c r="J70" s="98"/>
      <c r="K70" s="348" t="s">
        <v>118</v>
      </c>
      <c r="L70" s="348"/>
      <c r="M70" s="348"/>
      <c r="N70" s="348"/>
      <c r="O70" s="348"/>
      <c r="P70" s="348"/>
      <c r="Q70" s="348"/>
      <c r="R70" s="348"/>
      <c r="S70" s="348"/>
      <c r="T70" s="348"/>
      <c r="U70" s="348"/>
      <c r="V70" s="348"/>
      <c r="W70" s="348"/>
      <c r="X70" s="348"/>
      <c r="Y70" s="348"/>
      <c r="Z70" s="348"/>
      <c r="AA70" s="348"/>
      <c r="AB70" s="348"/>
      <c r="AC70" s="348"/>
      <c r="AD70" s="348"/>
      <c r="AE70" s="348"/>
      <c r="AF70" s="348"/>
      <c r="AG70" s="370">
        <f>'08 - SO 01.8 - MaR'!J32</f>
        <v>0</v>
      </c>
      <c r="AH70" s="371"/>
      <c r="AI70" s="371"/>
      <c r="AJ70" s="371"/>
      <c r="AK70" s="371"/>
      <c r="AL70" s="371"/>
      <c r="AM70" s="371"/>
      <c r="AN70" s="370">
        <f t="shared" si="0"/>
        <v>0</v>
      </c>
      <c r="AO70" s="371"/>
      <c r="AP70" s="371"/>
      <c r="AQ70" s="99" t="s">
        <v>82</v>
      </c>
      <c r="AR70" s="54"/>
      <c r="AS70" s="100">
        <v>0</v>
      </c>
      <c r="AT70" s="101">
        <f t="shared" si="1"/>
        <v>0</v>
      </c>
      <c r="AU70" s="102">
        <f>'08 - SO 01.8 - MaR'!P92</f>
        <v>0</v>
      </c>
      <c r="AV70" s="101">
        <f>'08 - SO 01.8 - MaR'!J35</f>
        <v>0</v>
      </c>
      <c r="AW70" s="101">
        <f>'08 - SO 01.8 - MaR'!J36</f>
        <v>0</v>
      </c>
      <c r="AX70" s="101">
        <f>'08 - SO 01.8 - MaR'!J37</f>
        <v>0</v>
      </c>
      <c r="AY70" s="101">
        <f>'08 - SO 01.8 - MaR'!J38</f>
        <v>0</v>
      </c>
      <c r="AZ70" s="101">
        <f>'08 - SO 01.8 - MaR'!F35</f>
        <v>0</v>
      </c>
      <c r="BA70" s="101">
        <f>'08 - SO 01.8 - MaR'!F36</f>
        <v>0</v>
      </c>
      <c r="BB70" s="101">
        <f>'08 - SO 01.8 - MaR'!F37</f>
        <v>0</v>
      </c>
      <c r="BC70" s="101">
        <f>'08 - SO 01.8 - MaR'!F38</f>
        <v>0</v>
      </c>
      <c r="BD70" s="103">
        <f>'08 - SO 01.8 - MaR'!F39</f>
        <v>0</v>
      </c>
      <c r="BT70" s="104" t="s">
        <v>80</v>
      </c>
      <c r="BV70" s="104" t="s">
        <v>73</v>
      </c>
      <c r="BW70" s="104" t="s">
        <v>119</v>
      </c>
      <c r="BX70" s="104" t="s">
        <v>79</v>
      </c>
      <c r="CL70" s="104" t="s">
        <v>18</v>
      </c>
    </row>
    <row r="71" spans="1:91" s="7" customFormat="1" ht="16.5" customHeight="1">
      <c r="A71" s="97" t="s">
        <v>81</v>
      </c>
      <c r="B71" s="87"/>
      <c r="C71" s="88"/>
      <c r="D71" s="347" t="s">
        <v>92</v>
      </c>
      <c r="E71" s="347"/>
      <c r="F71" s="347"/>
      <c r="G71" s="347"/>
      <c r="H71" s="347"/>
      <c r="I71" s="89"/>
      <c r="J71" s="347" t="s">
        <v>120</v>
      </c>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79">
        <f>'04 - VRN'!J30</f>
        <v>0</v>
      </c>
      <c r="AH71" s="375"/>
      <c r="AI71" s="375"/>
      <c r="AJ71" s="375"/>
      <c r="AK71" s="375"/>
      <c r="AL71" s="375"/>
      <c r="AM71" s="375"/>
      <c r="AN71" s="379">
        <f t="shared" si="0"/>
        <v>0</v>
      </c>
      <c r="AO71" s="375"/>
      <c r="AP71" s="375"/>
      <c r="AQ71" s="90" t="s">
        <v>121</v>
      </c>
      <c r="AR71" s="91"/>
      <c r="AS71" s="105">
        <v>0</v>
      </c>
      <c r="AT71" s="106">
        <f t="shared" si="1"/>
        <v>0</v>
      </c>
      <c r="AU71" s="107">
        <f>'04 - VRN'!P85</f>
        <v>0</v>
      </c>
      <c r="AV71" s="106">
        <f>'04 - VRN'!J33</f>
        <v>0</v>
      </c>
      <c r="AW71" s="106">
        <f>'04 - VRN'!J34</f>
        <v>0</v>
      </c>
      <c r="AX71" s="106">
        <f>'04 - VRN'!J35</f>
        <v>0</v>
      </c>
      <c r="AY71" s="106">
        <f>'04 - VRN'!J36</f>
        <v>0</v>
      </c>
      <c r="AZ71" s="106">
        <f>'04 - VRN'!F33</f>
        <v>0</v>
      </c>
      <c r="BA71" s="106">
        <f>'04 - VRN'!F34</f>
        <v>0</v>
      </c>
      <c r="BB71" s="106">
        <f>'04 - VRN'!F35</f>
        <v>0</v>
      </c>
      <c r="BC71" s="106">
        <f>'04 - VRN'!F36</f>
        <v>0</v>
      </c>
      <c r="BD71" s="108">
        <f>'04 - VRN'!F37</f>
        <v>0</v>
      </c>
      <c r="BT71" s="96" t="s">
        <v>78</v>
      </c>
      <c r="BV71" s="96" t="s">
        <v>73</v>
      </c>
      <c r="BW71" s="96" t="s">
        <v>122</v>
      </c>
      <c r="BX71" s="96" t="s">
        <v>5</v>
      </c>
      <c r="CL71" s="96" t="s">
        <v>18</v>
      </c>
      <c r="CM71" s="96" t="s">
        <v>80</v>
      </c>
    </row>
    <row r="72" spans="1:91" s="2" customFormat="1" ht="30" customHeight="1">
      <c r="A72" s="35"/>
      <c r="B72" s="36"/>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40"/>
      <c r="AS72" s="35"/>
      <c r="AT72" s="35"/>
      <c r="AU72" s="35"/>
      <c r="AV72" s="35"/>
      <c r="AW72" s="35"/>
      <c r="AX72" s="35"/>
      <c r="AY72" s="35"/>
      <c r="AZ72" s="35"/>
      <c r="BA72" s="35"/>
      <c r="BB72" s="35"/>
      <c r="BC72" s="35"/>
      <c r="BD72" s="35"/>
      <c r="BE72" s="35"/>
    </row>
    <row r="73" spans="1:91" s="2" customFormat="1" ht="6.9" customHeight="1">
      <c r="A73" s="35"/>
      <c r="B73" s="48"/>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0"/>
      <c r="AS73" s="35"/>
      <c r="AT73" s="35"/>
      <c r="AU73" s="35"/>
      <c r="AV73" s="35"/>
      <c r="AW73" s="35"/>
      <c r="AX73" s="35"/>
      <c r="AY73" s="35"/>
      <c r="AZ73" s="35"/>
      <c r="BA73" s="35"/>
      <c r="BB73" s="35"/>
      <c r="BC73" s="35"/>
      <c r="BD73" s="35"/>
      <c r="BE73" s="35"/>
    </row>
  </sheetData>
  <sheetProtection algorithmName="SHA-512" hashValue="fT3b+tpi8KIYoj4ki2CaZ+I60FwD8EKsBOE40wdOJX0buT83UNkls3P16RXOK5XHjITs5u0kqw+Q8eWzefQ75g==" saltValue="HSQeS3whbr/3AKJwnSsMjA==" spinCount="100000" sheet="1" objects="1" scenarios="1" formatColumns="0" formatRows="0"/>
  <mergeCells count="106">
    <mergeCell ref="AN69:AP69"/>
    <mergeCell ref="AG69:AM69"/>
    <mergeCell ref="AN70:AP70"/>
    <mergeCell ref="AG70:AM70"/>
    <mergeCell ref="AN71:AP71"/>
    <mergeCell ref="AG71:AM71"/>
    <mergeCell ref="AN54:AP54"/>
    <mergeCell ref="AS49:AT51"/>
    <mergeCell ref="AN65:AP65"/>
    <mergeCell ref="AG65:AM65"/>
    <mergeCell ref="AN66:AP66"/>
    <mergeCell ref="AG66:AM66"/>
    <mergeCell ref="AN67:AP67"/>
    <mergeCell ref="AG67:AM67"/>
    <mergeCell ref="AN68:AP68"/>
    <mergeCell ref="AG68:AM68"/>
    <mergeCell ref="AR2:BE2"/>
    <mergeCell ref="AG57:AM57"/>
    <mergeCell ref="AG64:AM64"/>
    <mergeCell ref="AG63:AM63"/>
    <mergeCell ref="AG62:AM62"/>
    <mergeCell ref="AG52:AM52"/>
    <mergeCell ref="AG60:AM60"/>
    <mergeCell ref="AG61:AM61"/>
    <mergeCell ref="AG55:AM55"/>
    <mergeCell ref="AG58:AM58"/>
    <mergeCell ref="AG56:AM56"/>
    <mergeCell ref="AG59:AM59"/>
    <mergeCell ref="AM49:AP49"/>
    <mergeCell ref="AM47:AN47"/>
    <mergeCell ref="AM50:AP50"/>
    <mergeCell ref="AN64:AP64"/>
    <mergeCell ref="AN63:AP63"/>
    <mergeCell ref="AN56:AP56"/>
    <mergeCell ref="AN60:AP60"/>
    <mergeCell ref="AN62:AP62"/>
    <mergeCell ref="AN61:AP61"/>
    <mergeCell ref="AN52:AP52"/>
    <mergeCell ref="AN57:AP57"/>
    <mergeCell ref="AN55:AP55"/>
    <mergeCell ref="L31:P31"/>
    <mergeCell ref="L32:P32"/>
    <mergeCell ref="W32:AE32"/>
    <mergeCell ref="AK32:AO32"/>
    <mergeCell ref="L33:P33"/>
    <mergeCell ref="AK33:AO33"/>
    <mergeCell ref="W33:AE33"/>
    <mergeCell ref="AK35:AO35"/>
    <mergeCell ref="X35:AB35"/>
    <mergeCell ref="E69:I69"/>
    <mergeCell ref="K69:AF69"/>
    <mergeCell ref="E70:I70"/>
    <mergeCell ref="K70:AF70"/>
    <mergeCell ref="D71:H71"/>
    <mergeCell ref="J71:AF71"/>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45:AO45"/>
    <mergeCell ref="F65:J65"/>
    <mergeCell ref="L65:AF65"/>
    <mergeCell ref="F66:J66"/>
    <mergeCell ref="L66:AF66"/>
    <mergeCell ref="F67:J67"/>
    <mergeCell ref="L67:AF67"/>
    <mergeCell ref="F68:J68"/>
    <mergeCell ref="L68:AF68"/>
    <mergeCell ref="AN59:AP59"/>
    <mergeCell ref="AN58:AP58"/>
    <mergeCell ref="F63:J63"/>
    <mergeCell ref="F64:J64"/>
    <mergeCell ref="I52:AF52"/>
    <mergeCell ref="J55:AF55"/>
    <mergeCell ref="K61:AF61"/>
    <mergeCell ref="K60:AF60"/>
    <mergeCell ref="K62:AF62"/>
    <mergeCell ref="K59:AF59"/>
    <mergeCell ref="K56:AF56"/>
    <mergeCell ref="K58:AF58"/>
    <mergeCell ref="K57:AF57"/>
    <mergeCell ref="L63:AF63"/>
    <mergeCell ref="L64:AF64"/>
    <mergeCell ref="C52:G52"/>
    <mergeCell ref="D55:H55"/>
    <mergeCell ref="E60:I60"/>
    <mergeCell ref="E56:I56"/>
    <mergeCell ref="E59:I59"/>
    <mergeCell ref="E58:I58"/>
    <mergeCell ref="E57:I57"/>
    <mergeCell ref="E62:I62"/>
    <mergeCell ref="E61:I61"/>
  </mergeCells>
  <hyperlinks>
    <hyperlink ref="A56" location="'01 - SO 01 - Prostory na ...'!C2" display="/"/>
    <hyperlink ref="A57" location="'01 - SO 01.1 - Stavební část'!C2" display="/"/>
    <hyperlink ref="A58" location="'02 - SO 01.2 - ZTI'!C2" display="/"/>
    <hyperlink ref="A59" location="'03 - SO 01.3 - VZT'!C2" display="/"/>
    <hyperlink ref="A60" location="'04 - SO 01.4 - Vytápění -...'!C2" display="/"/>
    <hyperlink ref="A61" location="'05 - SO 01.5 -  Silnoprou...'!C2" display="/"/>
    <hyperlink ref="A63" location="'01 - PZTS '!C2" display="/"/>
    <hyperlink ref="A64" location="'02 - SKV '!C2" display="/"/>
    <hyperlink ref="A65" location="'03 - SCS '!C2" display="/"/>
    <hyperlink ref="A66" location="'04 - DAT '!C2" display="/"/>
    <hyperlink ref="A67" location="'05 - CCTV '!C2" display="/"/>
    <hyperlink ref="A68" location="'06 - AVT '!C2" display="/"/>
    <hyperlink ref="A69" location="'07 - SO 01.7 -  EPS'!C2" display="/"/>
    <hyperlink ref="A70" location="'08 - SO 01.8 - MaR'!C2" display="/"/>
    <hyperlink ref="A71" location="'04 - VRN'!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4"/>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107</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ht="13.2">
      <c r="B8" s="21"/>
      <c r="D8" s="114" t="s">
        <v>132</v>
      </c>
      <c r="L8" s="21"/>
    </row>
    <row r="9" spans="1:46" s="1" customFormat="1" ht="16.5" customHeight="1">
      <c r="B9" s="21"/>
      <c r="E9" s="387" t="s">
        <v>133</v>
      </c>
      <c r="F9" s="369"/>
      <c r="G9" s="369"/>
      <c r="H9" s="369"/>
      <c r="L9" s="21"/>
    </row>
    <row r="10" spans="1:46" s="1" customFormat="1" ht="12" customHeight="1">
      <c r="B10" s="21"/>
      <c r="D10" s="114" t="s">
        <v>365</v>
      </c>
      <c r="L10" s="21"/>
    </row>
    <row r="11" spans="1:46" s="2" customFormat="1" ht="16.5" customHeight="1">
      <c r="A11" s="35"/>
      <c r="B11" s="40"/>
      <c r="C11" s="35"/>
      <c r="D11" s="35"/>
      <c r="E11" s="397" t="s">
        <v>1875</v>
      </c>
      <c r="F11" s="390"/>
      <c r="G11" s="390"/>
      <c r="H11" s="390"/>
      <c r="I11" s="35"/>
      <c r="J11" s="35"/>
      <c r="K11" s="35"/>
      <c r="L11" s="115"/>
      <c r="S11" s="35"/>
      <c r="T11" s="35"/>
      <c r="U11" s="35"/>
      <c r="V11" s="35"/>
      <c r="W11" s="35"/>
      <c r="X11" s="35"/>
      <c r="Y11" s="35"/>
      <c r="Z11" s="35"/>
      <c r="AA11" s="35"/>
      <c r="AB11" s="35"/>
      <c r="AC11" s="35"/>
      <c r="AD11" s="35"/>
      <c r="AE11" s="35"/>
    </row>
    <row r="12" spans="1:46" s="2" customFormat="1" ht="12" customHeight="1">
      <c r="A12" s="35"/>
      <c r="B12" s="40"/>
      <c r="C12" s="35"/>
      <c r="D12" s="114" t="s">
        <v>1876</v>
      </c>
      <c r="E12" s="35"/>
      <c r="F12" s="35"/>
      <c r="G12" s="35"/>
      <c r="H12" s="35"/>
      <c r="I12" s="35"/>
      <c r="J12" s="35"/>
      <c r="K12" s="35"/>
      <c r="L12" s="115"/>
      <c r="S12" s="35"/>
      <c r="T12" s="35"/>
      <c r="U12" s="35"/>
      <c r="V12" s="35"/>
      <c r="W12" s="35"/>
      <c r="X12" s="35"/>
      <c r="Y12" s="35"/>
      <c r="Z12" s="35"/>
      <c r="AA12" s="35"/>
      <c r="AB12" s="35"/>
      <c r="AC12" s="35"/>
      <c r="AD12" s="35"/>
      <c r="AE12" s="35"/>
    </row>
    <row r="13" spans="1:46" s="2" customFormat="1" ht="16.5" customHeight="1">
      <c r="A13" s="35"/>
      <c r="B13" s="40"/>
      <c r="C13" s="35"/>
      <c r="D13" s="35"/>
      <c r="E13" s="389" t="s">
        <v>2057</v>
      </c>
      <c r="F13" s="390"/>
      <c r="G13" s="390"/>
      <c r="H13" s="390"/>
      <c r="I13" s="35"/>
      <c r="J13" s="35"/>
      <c r="K13" s="35"/>
      <c r="L13" s="115"/>
      <c r="S13" s="35"/>
      <c r="T13" s="35"/>
      <c r="U13" s="35"/>
      <c r="V13" s="35"/>
      <c r="W13" s="35"/>
      <c r="X13" s="35"/>
      <c r="Y13" s="35"/>
      <c r="Z13" s="35"/>
      <c r="AA13" s="35"/>
      <c r="AB13" s="35"/>
      <c r="AC13" s="35"/>
      <c r="AD13" s="35"/>
      <c r="AE13" s="35"/>
    </row>
    <row r="14" spans="1:46" s="2" customFormat="1" ht="10.199999999999999">
      <c r="A14" s="35"/>
      <c r="B14" s="40"/>
      <c r="C14" s="35"/>
      <c r="D14" s="35"/>
      <c r="E14" s="35"/>
      <c r="F14" s="35"/>
      <c r="G14" s="35"/>
      <c r="H14" s="35"/>
      <c r="I14" s="35"/>
      <c r="J14" s="35"/>
      <c r="K14" s="35"/>
      <c r="L14" s="115"/>
      <c r="S14" s="35"/>
      <c r="T14" s="35"/>
      <c r="U14" s="35"/>
      <c r="V14" s="35"/>
      <c r="W14" s="35"/>
      <c r="X14" s="35"/>
      <c r="Y14" s="35"/>
      <c r="Z14" s="35"/>
      <c r="AA14" s="35"/>
      <c r="AB14" s="35"/>
      <c r="AC14" s="35"/>
      <c r="AD14" s="35"/>
      <c r="AE14" s="35"/>
    </row>
    <row r="15" spans="1:46" s="2" customFormat="1" ht="12" customHeight="1">
      <c r="A15" s="35"/>
      <c r="B15" s="40"/>
      <c r="C15" s="35"/>
      <c r="D15" s="114" t="s">
        <v>17</v>
      </c>
      <c r="E15" s="35"/>
      <c r="F15" s="104" t="s">
        <v>18</v>
      </c>
      <c r="G15" s="35"/>
      <c r="H15" s="35"/>
      <c r="I15" s="114" t="s">
        <v>19</v>
      </c>
      <c r="J15" s="104" t="s">
        <v>18</v>
      </c>
      <c r="K15" s="35"/>
      <c r="L15" s="115"/>
      <c r="S15" s="35"/>
      <c r="T15" s="35"/>
      <c r="U15" s="35"/>
      <c r="V15" s="35"/>
      <c r="W15" s="35"/>
      <c r="X15" s="35"/>
      <c r="Y15" s="35"/>
      <c r="Z15" s="35"/>
      <c r="AA15" s="35"/>
      <c r="AB15" s="35"/>
      <c r="AC15" s="35"/>
      <c r="AD15" s="35"/>
      <c r="AE15" s="35"/>
    </row>
    <row r="16" spans="1:46" s="2" customFormat="1" ht="12" customHeight="1">
      <c r="A16" s="35"/>
      <c r="B16" s="40"/>
      <c r="C16" s="35"/>
      <c r="D16" s="114" t="s">
        <v>20</v>
      </c>
      <c r="E16" s="35"/>
      <c r="F16" s="104" t="s">
        <v>1236</v>
      </c>
      <c r="G16" s="35"/>
      <c r="H16" s="35"/>
      <c r="I16" s="114" t="s">
        <v>22</v>
      </c>
      <c r="J16" s="116" t="str">
        <f>'Rekapitulace stavby'!AN8</f>
        <v>4. 4. 2024</v>
      </c>
      <c r="K16" s="35"/>
      <c r="L16" s="115"/>
      <c r="S16" s="35"/>
      <c r="T16" s="35"/>
      <c r="U16" s="35"/>
      <c r="V16" s="35"/>
      <c r="W16" s="35"/>
      <c r="X16" s="35"/>
      <c r="Y16" s="35"/>
      <c r="Z16" s="35"/>
      <c r="AA16" s="35"/>
      <c r="AB16" s="35"/>
      <c r="AC16" s="35"/>
      <c r="AD16" s="35"/>
      <c r="AE16" s="35"/>
    </row>
    <row r="17" spans="1:31" s="2" customFormat="1" ht="10.8" customHeight="1">
      <c r="A17" s="35"/>
      <c r="B17" s="40"/>
      <c r="C17" s="35"/>
      <c r="D17" s="35"/>
      <c r="E17" s="35"/>
      <c r="F17" s="35"/>
      <c r="G17" s="35"/>
      <c r="H17" s="35"/>
      <c r="I17" s="35"/>
      <c r="J17" s="35"/>
      <c r="K17" s="35"/>
      <c r="L17" s="115"/>
      <c r="S17" s="35"/>
      <c r="T17" s="35"/>
      <c r="U17" s="35"/>
      <c r="V17" s="35"/>
      <c r="W17" s="35"/>
      <c r="X17" s="35"/>
      <c r="Y17" s="35"/>
      <c r="Z17" s="35"/>
      <c r="AA17" s="35"/>
      <c r="AB17" s="35"/>
      <c r="AC17" s="35"/>
      <c r="AD17" s="35"/>
      <c r="AE17" s="35"/>
    </row>
    <row r="18" spans="1:31" s="2" customFormat="1" ht="12" customHeight="1">
      <c r="A18" s="35"/>
      <c r="B18" s="40"/>
      <c r="C18" s="35"/>
      <c r="D18" s="114" t="s">
        <v>24</v>
      </c>
      <c r="E18" s="35"/>
      <c r="F18" s="35"/>
      <c r="G18" s="35"/>
      <c r="H18" s="35"/>
      <c r="I18" s="114" t="s">
        <v>25</v>
      </c>
      <c r="J18" s="104" t="str">
        <f>IF('Rekapitulace stavby'!AN10="","",'Rekapitulace stavby'!AN10)</f>
        <v/>
      </c>
      <c r="K18" s="35"/>
      <c r="L18" s="115"/>
      <c r="S18" s="35"/>
      <c r="T18" s="35"/>
      <c r="U18" s="35"/>
      <c r="V18" s="35"/>
      <c r="W18" s="35"/>
      <c r="X18" s="35"/>
      <c r="Y18" s="35"/>
      <c r="Z18" s="35"/>
      <c r="AA18" s="35"/>
      <c r="AB18" s="35"/>
      <c r="AC18" s="35"/>
      <c r="AD18" s="35"/>
      <c r="AE18" s="35"/>
    </row>
    <row r="19" spans="1:31" s="2" customFormat="1" ht="18" customHeight="1">
      <c r="A19" s="35"/>
      <c r="B19" s="40"/>
      <c r="C19" s="35"/>
      <c r="D19" s="35"/>
      <c r="E19" s="104" t="str">
        <f>IF('Rekapitulace stavby'!E11="","",'Rekapitulace stavby'!E11)</f>
        <v>Česká zemědělská univerzoita</v>
      </c>
      <c r="F19" s="35"/>
      <c r="G19" s="35"/>
      <c r="H19" s="35"/>
      <c r="I19" s="114" t="s">
        <v>27</v>
      </c>
      <c r="J19" s="104" t="str">
        <f>IF('Rekapitulace stavby'!AN11="","",'Rekapitulace stavby'!AN11)</f>
        <v/>
      </c>
      <c r="K19" s="35"/>
      <c r="L19" s="115"/>
      <c r="S19" s="35"/>
      <c r="T19" s="35"/>
      <c r="U19" s="35"/>
      <c r="V19" s="35"/>
      <c r="W19" s="35"/>
      <c r="X19" s="35"/>
      <c r="Y19" s="35"/>
      <c r="Z19" s="35"/>
      <c r="AA19" s="35"/>
      <c r="AB19" s="35"/>
      <c r="AC19" s="35"/>
      <c r="AD19" s="35"/>
      <c r="AE19" s="35"/>
    </row>
    <row r="20" spans="1:31" s="2" customFormat="1" ht="6.9" customHeight="1">
      <c r="A20" s="35"/>
      <c r="B20" s="40"/>
      <c r="C20" s="35"/>
      <c r="D20" s="35"/>
      <c r="E20" s="35"/>
      <c r="F20" s="35"/>
      <c r="G20" s="35"/>
      <c r="H20" s="35"/>
      <c r="I20" s="35"/>
      <c r="J20" s="35"/>
      <c r="K20" s="35"/>
      <c r="L20" s="115"/>
      <c r="S20" s="35"/>
      <c r="T20" s="35"/>
      <c r="U20" s="35"/>
      <c r="V20" s="35"/>
      <c r="W20" s="35"/>
      <c r="X20" s="35"/>
      <c r="Y20" s="35"/>
      <c r="Z20" s="35"/>
      <c r="AA20" s="35"/>
      <c r="AB20" s="35"/>
      <c r="AC20" s="35"/>
      <c r="AD20" s="35"/>
      <c r="AE20" s="35"/>
    </row>
    <row r="21" spans="1:31" s="2" customFormat="1" ht="12" customHeight="1">
      <c r="A21" s="35"/>
      <c r="B21" s="40"/>
      <c r="C21" s="35"/>
      <c r="D21" s="114" t="s">
        <v>28</v>
      </c>
      <c r="E21" s="35"/>
      <c r="F21" s="35"/>
      <c r="G21" s="35"/>
      <c r="H21" s="35"/>
      <c r="I21" s="114" t="s">
        <v>25</v>
      </c>
      <c r="J21" s="31" t="str">
        <f>'Rekapitulace stavby'!AN13</f>
        <v>Vyplň údaj</v>
      </c>
      <c r="K21" s="35"/>
      <c r="L21" s="115"/>
      <c r="S21" s="35"/>
      <c r="T21" s="35"/>
      <c r="U21" s="35"/>
      <c r="V21" s="35"/>
      <c r="W21" s="35"/>
      <c r="X21" s="35"/>
      <c r="Y21" s="35"/>
      <c r="Z21" s="35"/>
      <c r="AA21" s="35"/>
      <c r="AB21" s="35"/>
      <c r="AC21" s="35"/>
      <c r="AD21" s="35"/>
      <c r="AE21" s="35"/>
    </row>
    <row r="22" spans="1:31" s="2" customFormat="1" ht="18" customHeight="1">
      <c r="A22" s="35"/>
      <c r="B22" s="40"/>
      <c r="C22" s="35"/>
      <c r="D22" s="35"/>
      <c r="E22" s="391" t="str">
        <f>'Rekapitulace stavby'!E14</f>
        <v>Vyplň údaj</v>
      </c>
      <c r="F22" s="392"/>
      <c r="G22" s="392"/>
      <c r="H22" s="392"/>
      <c r="I22" s="114" t="s">
        <v>27</v>
      </c>
      <c r="J22" s="31" t="str">
        <f>'Rekapitulace stavby'!AN14</f>
        <v>Vyplň údaj</v>
      </c>
      <c r="K22" s="35"/>
      <c r="L22" s="115"/>
      <c r="S22" s="35"/>
      <c r="T22" s="35"/>
      <c r="U22" s="35"/>
      <c r="V22" s="35"/>
      <c r="W22" s="35"/>
      <c r="X22" s="35"/>
      <c r="Y22" s="35"/>
      <c r="Z22" s="35"/>
      <c r="AA22" s="35"/>
      <c r="AB22" s="35"/>
      <c r="AC22" s="35"/>
      <c r="AD22" s="35"/>
      <c r="AE22" s="35"/>
    </row>
    <row r="23" spans="1:31" s="2" customFormat="1" ht="6.9" customHeight="1">
      <c r="A23" s="35"/>
      <c r="B23" s="40"/>
      <c r="C23" s="35"/>
      <c r="D23" s="35"/>
      <c r="E23" s="35"/>
      <c r="F23" s="35"/>
      <c r="G23" s="35"/>
      <c r="H23" s="35"/>
      <c r="I23" s="35"/>
      <c r="J23" s="35"/>
      <c r="K23" s="35"/>
      <c r="L23" s="115"/>
      <c r="S23" s="35"/>
      <c r="T23" s="35"/>
      <c r="U23" s="35"/>
      <c r="V23" s="35"/>
      <c r="W23" s="35"/>
      <c r="X23" s="35"/>
      <c r="Y23" s="35"/>
      <c r="Z23" s="35"/>
      <c r="AA23" s="35"/>
      <c r="AB23" s="35"/>
      <c r="AC23" s="35"/>
      <c r="AD23" s="35"/>
      <c r="AE23" s="35"/>
    </row>
    <row r="24" spans="1:31" s="2" customFormat="1" ht="12" customHeight="1">
      <c r="A24" s="35"/>
      <c r="B24" s="40"/>
      <c r="C24" s="35"/>
      <c r="D24" s="114" t="s">
        <v>30</v>
      </c>
      <c r="E24" s="35"/>
      <c r="F24" s="35"/>
      <c r="G24" s="35"/>
      <c r="H24" s="35"/>
      <c r="I24" s="114" t="s">
        <v>25</v>
      </c>
      <c r="J24" s="104" t="str">
        <f>IF('Rekapitulace stavby'!AN16="","",'Rekapitulace stavby'!AN16)</f>
        <v/>
      </c>
      <c r="K24" s="35"/>
      <c r="L24" s="115"/>
      <c r="S24" s="35"/>
      <c r="T24" s="35"/>
      <c r="U24" s="35"/>
      <c r="V24" s="35"/>
      <c r="W24" s="35"/>
      <c r="X24" s="35"/>
      <c r="Y24" s="35"/>
      <c r="Z24" s="35"/>
      <c r="AA24" s="35"/>
      <c r="AB24" s="35"/>
      <c r="AC24" s="35"/>
      <c r="AD24" s="35"/>
      <c r="AE24" s="35"/>
    </row>
    <row r="25" spans="1:31" s="2" customFormat="1" ht="18" customHeight="1">
      <c r="A25" s="35"/>
      <c r="B25" s="40"/>
      <c r="C25" s="35"/>
      <c r="D25" s="35"/>
      <c r="E25" s="104" t="str">
        <f>IF('Rekapitulace stavby'!E17="","",'Rekapitulace stavby'!E17)</f>
        <v>GREBNER, spol. s r-o-</v>
      </c>
      <c r="F25" s="35"/>
      <c r="G25" s="35"/>
      <c r="H25" s="35"/>
      <c r="I25" s="114" t="s">
        <v>27</v>
      </c>
      <c r="J25" s="104" t="str">
        <f>IF('Rekapitulace stavby'!AN17="","",'Rekapitulace stavby'!AN17)</f>
        <v/>
      </c>
      <c r="K25" s="35"/>
      <c r="L25" s="115"/>
      <c r="S25" s="35"/>
      <c r="T25" s="35"/>
      <c r="U25" s="35"/>
      <c r="V25" s="35"/>
      <c r="W25" s="35"/>
      <c r="X25" s="35"/>
      <c r="Y25" s="35"/>
      <c r="Z25" s="35"/>
      <c r="AA25" s="35"/>
      <c r="AB25" s="35"/>
      <c r="AC25" s="35"/>
      <c r="AD25" s="35"/>
      <c r="AE25" s="35"/>
    </row>
    <row r="26" spans="1:31" s="2" customFormat="1" ht="6.9" customHeight="1">
      <c r="A26" s="35"/>
      <c r="B26" s="40"/>
      <c r="C26" s="35"/>
      <c r="D26" s="35"/>
      <c r="E26" s="35"/>
      <c r="F26" s="35"/>
      <c r="G26" s="35"/>
      <c r="H26" s="35"/>
      <c r="I26" s="35"/>
      <c r="J26" s="35"/>
      <c r="K26" s="35"/>
      <c r="L26" s="115"/>
      <c r="S26" s="35"/>
      <c r="T26" s="35"/>
      <c r="U26" s="35"/>
      <c r="V26" s="35"/>
      <c r="W26" s="35"/>
      <c r="X26" s="35"/>
      <c r="Y26" s="35"/>
      <c r="Z26" s="35"/>
      <c r="AA26" s="35"/>
      <c r="AB26" s="35"/>
      <c r="AC26" s="35"/>
      <c r="AD26" s="35"/>
      <c r="AE26" s="35"/>
    </row>
    <row r="27" spans="1:31" s="2" customFormat="1" ht="12" customHeight="1">
      <c r="A27" s="35"/>
      <c r="B27" s="40"/>
      <c r="C27" s="35"/>
      <c r="D27" s="114" t="s">
        <v>33</v>
      </c>
      <c r="E27" s="35"/>
      <c r="F27" s="35"/>
      <c r="G27" s="35"/>
      <c r="H27" s="35"/>
      <c r="I27" s="114" t="s">
        <v>25</v>
      </c>
      <c r="J27" s="104" t="str">
        <f>IF('Rekapitulace stavby'!AN19="","",'Rekapitulace stavby'!AN19)</f>
        <v/>
      </c>
      <c r="K27" s="35"/>
      <c r="L27" s="115"/>
      <c r="S27" s="35"/>
      <c r="T27" s="35"/>
      <c r="U27" s="35"/>
      <c r="V27" s="35"/>
      <c r="W27" s="35"/>
      <c r="X27" s="35"/>
      <c r="Y27" s="35"/>
      <c r="Z27" s="35"/>
      <c r="AA27" s="35"/>
      <c r="AB27" s="35"/>
      <c r="AC27" s="35"/>
      <c r="AD27" s="35"/>
      <c r="AE27" s="35"/>
    </row>
    <row r="28" spans="1:31" s="2" customFormat="1" ht="18" customHeight="1">
      <c r="A28" s="35"/>
      <c r="B28" s="40"/>
      <c r="C28" s="35"/>
      <c r="D28" s="35"/>
      <c r="E28" s="104" t="str">
        <f>IF('Rekapitulace stavby'!E20="","",'Rekapitulace stavby'!E20)</f>
        <v>Ing. Josef Němeček</v>
      </c>
      <c r="F28" s="35"/>
      <c r="G28" s="35"/>
      <c r="H28" s="35"/>
      <c r="I28" s="114" t="s">
        <v>27</v>
      </c>
      <c r="J28" s="104" t="str">
        <f>IF('Rekapitulace stavby'!AN20="","",'Rekapitulace stavby'!AN20)</f>
        <v/>
      </c>
      <c r="K28" s="35"/>
      <c r="L28" s="115"/>
      <c r="S28" s="35"/>
      <c r="T28" s="35"/>
      <c r="U28" s="35"/>
      <c r="V28" s="35"/>
      <c r="W28" s="35"/>
      <c r="X28" s="35"/>
      <c r="Y28" s="35"/>
      <c r="Z28" s="35"/>
      <c r="AA28" s="35"/>
      <c r="AB28" s="35"/>
      <c r="AC28" s="35"/>
      <c r="AD28" s="35"/>
      <c r="AE28" s="35"/>
    </row>
    <row r="29" spans="1:31" s="2" customFormat="1" ht="6.9" customHeight="1">
      <c r="A29" s="35"/>
      <c r="B29" s="40"/>
      <c r="C29" s="35"/>
      <c r="D29" s="35"/>
      <c r="E29" s="35"/>
      <c r="F29" s="35"/>
      <c r="G29" s="35"/>
      <c r="H29" s="35"/>
      <c r="I29" s="35"/>
      <c r="J29" s="35"/>
      <c r="K29" s="35"/>
      <c r="L29" s="115"/>
      <c r="S29" s="35"/>
      <c r="T29" s="35"/>
      <c r="U29" s="35"/>
      <c r="V29" s="35"/>
      <c r="W29" s="35"/>
      <c r="X29" s="35"/>
      <c r="Y29" s="35"/>
      <c r="Z29" s="35"/>
      <c r="AA29" s="35"/>
      <c r="AB29" s="35"/>
      <c r="AC29" s="35"/>
      <c r="AD29" s="35"/>
      <c r="AE29" s="35"/>
    </row>
    <row r="30" spans="1:31" s="2" customFormat="1" ht="12" customHeight="1">
      <c r="A30" s="35"/>
      <c r="B30" s="40"/>
      <c r="C30" s="35"/>
      <c r="D30" s="114" t="s">
        <v>35</v>
      </c>
      <c r="E30" s="35"/>
      <c r="F30" s="35"/>
      <c r="G30" s="35"/>
      <c r="H30" s="35"/>
      <c r="I30" s="35"/>
      <c r="J30" s="35"/>
      <c r="K30" s="35"/>
      <c r="L30" s="115"/>
      <c r="S30" s="35"/>
      <c r="T30" s="35"/>
      <c r="U30" s="35"/>
      <c r="V30" s="35"/>
      <c r="W30" s="35"/>
      <c r="X30" s="35"/>
      <c r="Y30" s="35"/>
      <c r="Z30" s="35"/>
      <c r="AA30" s="35"/>
      <c r="AB30" s="35"/>
      <c r="AC30" s="35"/>
      <c r="AD30" s="35"/>
      <c r="AE30" s="35"/>
    </row>
    <row r="31" spans="1:31" s="8" customFormat="1" ht="16.5" customHeight="1">
      <c r="A31" s="117"/>
      <c r="B31" s="118"/>
      <c r="C31" s="117"/>
      <c r="D31" s="117"/>
      <c r="E31" s="393" t="s">
        <v>18</v>
      </c>
      <c r="F31" s="393"/>
      <c r="G31" s="393"/>
      <c r="H31" s="393"/>
      <c r="I31" s="117"/>
      <c r="J31" s="117"/>
      <c r="K31" s="117"/>
      <c r="L31" s="119"/>
      <c r="S31" s="117"/>
      <c r="T31" s="117"/>
      <c r="U31" s="117"/>
      <c r="V31" s="117"/>
      <c r="W31" s="117"/>
      <c r="X31" s="117"/>
      <c r="Y31" s="117"/>
      <c r="Z31" s="117"/>
      <c r="AA31" s="117"/>
      <c r="AB31" s="117"/>
      <c r="AC31" s="117"/>
      <c r="AD31" s="117"/>
      <c r="AE31" s="117"/>
    </row>
    <row r="32" spans="1:31" s="2" customFormat="1" ht="6.9" customHeight="1">
      <c r="A32" s="35"/>
      <c r="B32" s="40"/>
      <c r="C32" s="35"/>
      <c r="D32" s="35"/>
      <c r="E32" s="35"/>
      <c r="F32" s="35"/>
      <c r="G32" s="35"/>
      <c r="H32" s="35"/>
      <c r="I32" s="35"/>
      <c r="J32" s="35"/>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25.35" customHeight="1">
      <c r="A34" s="35"/>
      <c r="B34" s="40"/>
      <c r="C34" s="35"/>
      <c r="D34" s="121" t="s">
        <v>37</v>
      </c>
      <c r="E34" s="35"/>
      <c r="F34" s="35"/>
      <c r="G34" s="35"/>
      <c r="H34" s="35"/>
      <c r="I34" s="35"/>
      <c r="J34" s="122">
        <f>ROUND(J100, 2)</f>
        <v>0</v>
      </c>
      <c r="K34" s="35"/>
      <c r="L34" s="115"/>
      <c r="S34" s="35"/>
      <c r="T34" s="35"/>
      <c r="U34" s="35"/>
      <c r="V34" s="35"/>
      <c r="W34" s="35"/>
      <c r="X34" s="35"/>
      <c r="Y34" s="35"/>
      <c r="Z34" s="35"/>
      <c r="AA34" s="35"/>
      <c r="AB34" s="35"/>
      <c r="AC34" s="35"/>
      <c r="AD34" s="35"/>
      <c r="AE34" s="35"/>
    </row>
    <row r="35" spans="1:31" s="2" customFormat="1" ht="6.9" customHeight="1">
      <c r="A35" s="35"/>
      <c r="B35" s="40"/>
      <c r="C35" s="35"/>
      <c r="D35" s="120"/>
      <c r="E35" s="120"/>
      <c r="F35" s="120"/>
      <c r="G35" s="120"/>
      <c r="H35" s="120"/>
      <c r="I35" s="120"/>
      <c r="J35" s="120"/>
      <c r="K35" s="120"/>
      <c r="L35" s="115"/>
      <c r="S35" s="35"/>
      <c r="T35" s="35"/>
      <c r="U35" s="35"/>
      <c r="V35" s="35"/>
      <c r="W35" s="35"/>
      <c r="X35" s="35"/>
      <c r="Y35" s="35"/>
      <c r="Z35" s="35"/>
      <c r="AA35" s="35"/>
      <c r="AB35" s="35"/>
      <c r="AC35" s="35"/>
      <c r="AD35" s="35"/>
      <c r="AE35" s="35"/>
    </row>
    <row r="36" spans="1:31" s="2" customFormat="1" ht="14.4" customHeight="1">
      <c r="A36" s="35"/>
      <c r="B36" s="40"/>
      <c r="C36" s="35"/>
      <c r="D36" s="35"/>
      <c r="E36" s="35"/>
      <c r="F36" s="123" t="s">
        <v>39</v>
      </c>
      <c r="G36" s="35"/>
      <c r="H36" s="35"/>
      <c r="I36" s="123" t="s">
        <v>38</v>
      </c>
      <c r="J36" s="123" t="s">
        <v>40</v>
      </c>
      <c r="K36" s="35"/>
      <c r="L36" s="115"/>
      <c r="S36" s="35"/>
      <c r="T36" s="35"/>
      <c r="U36" s="35"/>
      <c r="V36" s="35"/>
      <c r="W36" s="35"/>
      <c r="X36" s="35"/>
      <c r="Y36" s="35"/>
      <c r="Z36" s="35"/>
      <c r="AA36" s="35"/>
      <c r="AB36" s="35"/>
      <c r="AC36" s="35"/>
      <c r="AD36" s="35"/>
      <c r="AE36" s="35"/>
    </row>
    <row r="37" spans="1:31" s="2" customFormat="1" ht="14.4" customHeight="1">
      <c r="A37" s="35"/>
      <c r="B37" s="40"/>
      <c r="C37" s="35"/>
      <c r="D37" s="124" t="s">
        <v>41</v>
      </c>
      <c r="E37" s="114" t="s">
        <v>42</v>
      </c>
      <c r="F37" s="125">
        <f>ROUND((SUM(BE100:BE153)),  2)</f>
        <v>0</v>
      </c>
      <c r="G37" s="35"/>
      <c r="H37" s="35"/>
      <c r="I37" s="126">
        <v>0.21</v>
      </c>
      <c r="J37" s="125">
        <f>ROUND(((SUM(BE100:BE153))*I37),  2)</f>
        <v>0</v>
      </c>
      <c r="K37" s="35"/>
      <c r="L37" s="115"/>
      <c r="S37" s="35"/>
      <c r="T37" s="35"/>
      <c r="U37" s="35"/>
      <c r="V37" s="35"/>
      <c r="W37" s="35"/>
      <c r="X37" s="35"/>
      <c r="Y37" s="35"/>
      <c r="Z37" s="35"/>
      <c r="AA37" s="35"/>
      <c r="AB37" s="35"/>
      <c r="AC37" s="35"/>
      <c r="AD37" s="35"/>
      <c r="AE37" s="35"/>
    </row>
    <row r="38" spans="1:31" s="2" customFormat="1" ht="14.4" customHeight="1">
      <c r="A38" s="35"/>
      <c r="B38" s="40"/>
      <c r="C38" s="35"/>
      <c r="D38" s="35"/>
      <c r="E38" s="114" t="s">
        <v>43</v>
      </c>
      <c r="F38" s="125">
        <f>ROUND((SUM(BF100:BF153)),  2)</f>
        <v>0</v>
      </c>
      <c r="G38" s="35"/>
      <c r="H38" s="35"/>
      <c r="I38" s="126">
        <v>0.12</v>
      </c>
      <c r="J38" s="125">
        <f>ROUND(((SUM(BF100:BF153))*I38),  2)</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44</v>
      </c>
      <c r="F39" s="125">
        <f>ROUND((SUM(BG100:BG153)),  2)</f>
        <v>0</v>
      </c>
      <c r="G39" s="35"/>
      <c r="H39" s="35"/>
      <c r="I39" s="126">
        <v>0.21</v>
      </c>
      <c r="J39" s="125">
        <f>0</f>
        <v>0</v>
      </c>
      <c r="K39" s="35"/>
      <c r="L39" s="115"/>
      <c r="S39" s="35"/>
      <c r="T39" s="35"/>
      <c r="U39" s="35"/>
      <c r="V39" s="35"/>
      <c r="W39" s="35"/>
      <c r="X39" s="35"/>
      <c r="Y39" s="35"/>
      <c r="Z39" s="35"/>
      <c r="AA39" s="35"/>
      <c r="AB39" s="35"/>
      <c r="AC39" s="35"/>
      <c r="AD39" s="35"/>
      <c r="AE39" s="35"/>
    </row>
    <row r="40" spans="1:31" s="2" customFormat="1" ht="14.4" hidden="1" customHeight="1">
      <c r="A40" s="35"/>
      <c r="B40" s="40"/>
      <c r="C40" s="35"/>
      <c r="D40" s="35"/>
      <c r="E40" s="114" t="s">
        <v>45</v>
      </c>
      <c r="F40" s="125">
        <f>ROUND((SUM(BH100:BH153)),  2)</f>
        <v>0</v>
      </c>
      <c r="G40" s="35"/>
      <c r="H40" s="35"/>
      <c r="I40" s="126">
        <v>0.12</v>
      </c>
      <c r="J40" s="125">
        <f>0</f>
        <v>0</v>
      </c>
      <c r="K40" s="35"/>
      <c r="L40" s="115"/>
      <c r="S40" s="35"/>
      <c r="T40" s="35"/>
      <c r="U40" s="35"/>
      <c r="V40" s="35"/>
      <c r="W40" s="35"/>
      <c r="X40" s="35"/>
      <c r="Y40" s="35"/>
      <c r="Z40" s="35"/>
      <c r="AA40" s="35"/>
      <c r="AB40" s="35"/>
      <c r="AC40" s="35"/>
      <c r="AD40" s="35"/>
      <c r="AE40" s="35"/>
    </row>
    <row r="41" spans="1:31" s="2" customFormat="1" ht="14.4" hidden="1" customHeight="1">
      <c r="A41" s="35"/>
      <c r="B41" s="40"/>
      <c r="C41" s="35"/>
      <c r="D41" s="35"/>
      <c r="E41" s="114" t="s">
        <v>46</v>
      </c>
      <c r="F41" s="125">
        <f>ROUND((SUM(BI100:BI153)),  2)</f>
        <v>0</v>
      </c>
      <c r="G41" s="35"/>
      <c r="H41" s="35"/>
      <c r="I41" s="126">
        <v>0</v>
      </c>
      <c r="J41" s="125">
        <f>0</f>
        <v>0</v>
      </c>
      <c r="K41" s="35"/>
      <c r="L41" s="115"/>
      <c r="S41" s="35"/>
      <c r="T41" s="35"/>
      <c r="U41" s="35"/>
      <c r="V41" s="35"/>
      <c r="W41" s="35"/>
      <c r="X41" s="35"/>
      <c r="Y41" s="35"/>
      <c r="Z41" s="35"/>
      <c r="AA41" s="35"/>
      <c r="AB41" s="35"/>
      <c r="AC41" s="35"/>
      <c r="AD41" s="35"/>
      <c r="AE41" s="35"/>
    </row>
    <row r="42" spans="1:31" s="2" customFormat="1" ht="6.9" customHeight="1">
      <c r="A42" s="35"/>
      <c r="B42" s="40"/>
      <c r="C42" s="35"/>
      <c r="D42" s="35"/>
      <c r="E42" s="35"/>
      <c r="F42" s="35"/>
      <c r="G42" s="35"/>
      <c r="H42" s="35"/>
      <c r="I42" s="35"/>
      <c r="J42" s="35"/>
      <c r="K42" s="35"/>
      <c r="L42" s="115"/>
      <c r="S42" s="35"/>
      <c r="T42" s="35"/>
      <c r="U42" s="35"/>
      <c r="V42" s="35"/>
      <c r="W42" s="35"/>
      <c r="X42" s="35"/>
      <c r="Y42" s="35"/>
      <c r="Z42" s="35"/>
      <c r="AA42" s="35"/>
      <c r="AB42" s="35"/>
      <c r="AC42" s="35"/>
      <c r="AD42" s="35"/>
      <c r="AE42" s="35"/>
    </row>
    <row r="43" spans="1:31" s="2" customFormat="1" ht="25.35" customHeight="1">
      <c r="A43" s="35"/>
      <c r="B43" s="40"/>
      <c r="C43" s="127"/>
      <c r="D43" s="128" t="s">
        <v>47</v>
      </c>
      <c r="E43" s="129"/>
      <c r="F43" s="129"/>
      <c r="G43" s="130" t="s">
        <v>48</v>
      </c>
      <c r="H43" s="131" t="s">
        <v>49</v>
      </c>
      <c r="I43" s="129"/>
      <c r="J43" s="132">
        <f>SUM(J34:J41)</f>
        <v>0</v>
      </c>
      <c r="K43" s="133"/>
      <c r="L43" s="115"/>
      <c r="S43" s="35"/>
      <c r="T43" s="35"/>
      <c r="U43" s="35"/>
      <c r="V43" s="35"/>
      <c r="W43" s="35"/>
      <c r="X43" s="35"/>
      <c r="Y43" s="35"/>
      <c r="Z43" s="35"/>
      <c r="AA43" s="35"/>
      <c r="AB43" s="35"/>
      <c r="AC43" s="35"/>
      <c r="AD43" s="35"/>
      <c r="AE43" s="35"/>
    </row>
    <row r="44" spans="1:31" s="2" customFormat="1" ht="14.4" customHeight="1">
      <c r="A44" s="35"/>
      <c r="B44" s="134"/>
      <c r="C44" s="135"/>
      <c r="D44" s="135"/>
      <c r="E44" s="135"/>
      <c r="F44" s="135"/>
      <c r="G44" s="135"/>
      <c r="H44" s="135"/>
      <c r="I44" s="135"/>
      <c r="J44" s="135"/>
      <c r="K44" s="135"/>
      <c r="L44" s="115"/>
      <c r="S44" s="35"/>
      <c r="T44" s="35"/>
      <c r="U44" s="35"/>
      <c r="V44" s="35"/>
      <c r="W44" s="35"/>
      <c r="X44" s="35"/>
      <c r="Y44" s="35"/>
      <c r="Z44" s="35"/>
      <c r="AA44" s="35"/>
      <c r="AB44" s="35"/>
      <c r="AC44" s="35"/>
      <c r="AD44" s="35"/>
      <c r="AE44" s="35"/>
    </row>
    <row r="48" spans="1:31" s="2" customFormat="1" ht="6.9" customHeight="1">
      <c r="A48" s="35"/>
      <c r="B48" s="136"/>
      <c r="C48" s="137"/>
      <c r="D48" s="137"/>
      <c r="E48" s="137"/>
      <c r="F48" s="137"/>
      <c r="G48" s="137"/>
      <c r="H48" s="137"/>
      <c r="I48" s="137"/>
      <c r="J48" s="137"/>
      <c r="K48" s="137"/>
      <c r="L48" s="115"/>
      <c r="S48" s="35"/>
      <c r="T48" s="35"/>
      <c r="U48" s="35"/>
      <c r="V48" s="35"/>
      <c r="W48" s="35"/>
      <c r="X48" s="35"/>
      <c r="Y48" s="35"/>
      <c r="Z48" s="35"/>
      <c r="AA48" s="35"/>
      <c r="AB48" s="35"/>
      <c r="AC48" s="35"/>
      <c r="AD48" s="35"/>
      <c r="AE48" s="35"/>
    </row>
    <row r="49" spans="1:31" s="2" customFormat="1" ht="24.9" customHeight="1">
      <c r="A49" s="35"/>
      <c r="B49" s="36"/>
      <c r="C49" s="24" t="s">
        <v>134</v>
      </c>
      <c r="D49" s="37"/>
      <c r="E49" s="37"/>
      <c r="F49" s="37"/>
      <c r="G49" s="37"/>
      <c r="H49" s="37"/>
      <c r="I49" s="37"/>
      <c r="J49" s="37"/>
      <c r="K49" s="37"/>
      <c r="L49" s="115"/>
      <c r="S49" s="35"/>
      <c r="T49" s="35"/>
      <c r="U49" s="35"/>
      <c r="V49" s="35"/>
      <c r="W49" s="35"/>
      <c r="X49" s="35"/>
      <c r="Y49" s="35"/>
      <c r="Z49" s="35"/>
      <c r="AA49" s="35"/>
      <c r="AB49" s="35"/>
      <c r="AC49" s="35"/>
      <c r="AD49" s="35"/>
      <c r="AE49" s="35"/>
    </row>
    <row r="50" spans="1:31" s="2" customFormat="1" ht="6.9" customHeight="1">
      <c r="A50" s="35"/>
      <c r="B50" s="36"/>
      <c r="C50" s="37"/>
      <c r="D50" s="37"/>
      <c r="E50" s="37"/>
      <c r="F50" s="37"/>
      <c r="G50" s="37"/>
      <c r="H50" s="37"/>
      <c r="I50" s="37"/>
      <c r="J50" s="37"/>
      <c r="K50" s="37"/>
      <c r="L50" s="115"/>
      <c r="S50" s="35"/>
      <c r="T50" s="35"/>
      <c r="U50" s="35"/>
      <c r="V50" s="35"/>
      <c r="W50" s="35"/>
      <c r="X50" s="35"/>
      <c r="Y50" s="35"/>
      <c r="Z50" s="35"/>
      <c r="AA50" s="35"/>
      <c r="AB50" s="35"/>
      <c r="AC50" s="35"/>
      <c r="AD50" s="35"/>
      <c r="AE50" s="35"/>
    </row>
    <row r="51" spans="1:31" s="2" customFormat="1" ht="12" customHeight="1">
      <c r="A51" s="35"/>
      <c r="B51" s="36"/>
      <c r="C51" s="30" t="s">
        <v>15</v>
      </c>
      <c r="D51" s="37"/>
      <c r="E51" s="37"/>
      <c r="F51" s="37"/>
      <c r="G51" s="37"/>
      <c r="H51" s="37"/>
      <c r="I51" s="37"/>
      <c r="J51" s="37"/>
      <c r="K51" s="37"/>
      <c r="L51" s="115"/>
      <c r="S51" s="35"/>
      <c r="T51" s="35"/>
      <c r="U51" s="35"/>
      <c r="V51" s="35"/>
      <c r="W51" s="35"/>
      <c r="X51" s="35"/>
      <c r="Y51" s="35"/>
      <c r="Z51" s="35"/>
      <c r="AA51" s="35"/>
      <c r="AB51" s="35"/>
      <c r="AC51" s="35"/>
      <c r="AD51" s="35"/>
      <c r="AE51" s="35"/>
    </row>
    <row r="52" spans="1:31" s="2" customFormat="1" ht="16.5" customHeight="1">
      <c r="A52" s="35"/>
      <c r="B52" s="36"/>
      <c r="C52" s="37"/>
      <c r="D52" s="37"/>
      <c r="E52" s="394" t="str">
        <f>E7</f>
        <v>Zázemí pro studenty se speciálními potřebami - F, úprava 13.6.2025</v>
      </c>
      <c r="F52" s="395"/>
      <c r="G52" s="395"/>
      <c r="H52" s="395"/>
      <c r="I52" s="37"/>
      <c r="J52" s="37"/>
      <c r="K52" s="37"/>
      <c r="L52" s="115"/>
      <c r="S52" s="35"/>
      <c r="T52" s="35"/>
      <c r="U52" s="35"/>
      <c r="V52" s="35"/>
      <c r="W52" s="35"/>
      <c r="X52" s="35"/>
      <c r="Y52" s="35"/>
      <c r="Z52" s="35"/>
      <c r="AA52" s="35"/>
      <c r="AB52" s="35"/>
      <c r="AC52" s="35"/>
      <c r="AD52" s="35"/>
      <c r="AE52" s="35"/>
    </row>
    <row r="53" spans="1:31" s="1" customFormat="1" ht="12" customHeight="1">
      <c r="B53" s="22"/>
      <c r="C53" s="30" t="s">
        <v>132</v>
      </c>
      <c r="D53" s="23"/>
      <c r="E53" s="23"/>
      <c r="F53" s="23"/>
      <c r="G53" s="23"/>
      <c r="H53" s="23"/>
      <c r="I53" s="23"/>
      <c r="J53" s="23"/>
      <c r="K53" s="23"/>
      <c r="L53" s="21"/>
    </row>
    <row r="54" spans="1:31" s="1" customFormat="1" ht="16.5" customHeight="1">
      <c r="B54" s="22"/>
      <c r="C54" s="23"/>
      <c r="D54" s="23"/>
      <c r="E54" s="394" t="s">
        <v>133</v>
      </c>
      <c r="F54" s="354"/>
      <c r="G54" s="354"/>
      <c r="H54" s="354"/>
      <c r="I54" s="23"/>
      <c r="J54" s="23"/>
      <c r="K54" s="23"/>
      <c r="L54" s="21"/>
    </row>
    <row r="55" spans="1:31" s="1" customFormat="1" ht="12" customHeight="1">
      <c r="B55" s="22"/>
      <c r="C55" s="30" t="s">
        <v>365</v>
      </c>
      <c r="D55" s="23"/>
      <c r="E55" s="23"/>
      <c r="F55" s="23"/>
      <c r="G55" s="23"/>
      <c r="H55" s="23"/>
      <c r="I55" s="23"/>
      <c r="J55" s="23"/>
      <c r="K55" s="23"/>
      <c r="L55" s="21"/>
    </row>
    <row r="56" spans="1:31" s="2" customFormat="1" ht="16.5" customHeight="1">
      <c r="A56" s="35"/>
      <c r="B56" s="36"/>
      <c r="C56" s="37"/>
      <c r="D56" s="37"/>
      <c r="E56" s="398" t="s">
        <v>1875</v>
      </c>
      <c r="F56" s="396"/>
      <c r="G56" s="396"/>
      <c r="H56" s="396"/>
      <c r="I56" s="37"/>
      <c r="J56" s="37"/>
      <c r="K56" s="37"/>
      <c r="L56" s="115"/>
      <c r="S56" s="35"/>
      <c r="T56" s="35"/>
      <c r="U56" s="35"/>
      <c r="V56" s="35"/>
      <c r="W56" s="35"/>
      <c r="X56" s="35"/>
      <c r="Y56" s="35"/>
      <c r="Z56" s="35"/>
      <c r="AA56" s="35"/>
      <c r="AB56" s="35"/>
      <c r="AC56" s="35"/>
      <c r="AD56" s="35"/>
      <c r="AE56" s="35"/>
    </row>
    <row r="57" spans="1:31" s="2" customFormat="1" ht="12" customHeight="1">
      <c r="A57" s="35"/>
      <c r="B57" s="36"/>
      <c r="C57" s="30" t="s">
        <v>1876</v>
      </c>
      <c r="D57" s="37"/>
      <c r="E57" s="37"/>
      <c r="F57" s="37"/>
      <c r="G57" s="37"/>
      <c r="H57" s="37"/>
      <c r="I57" s="37"/>
      <c r="J57" s="37"/>
      <c r="K57" s="37"/>
      <c r="L57" s="115"/>
      <c r="S57" s="35"/>
      <c r="T57" s="35"/>
      <c r="U57" s="35"/>
      <c r="V57" s="35"/>
      <c r="W57" s="35"/>
      <c r="X57" s="35"/>
      <c r="Y57" s="35"/>
      <c r="Z57" s="35"/>
      <c r="AA57" s="35"/>
      <c r="AB57" s="35"/>
      <c r="AC57" s="35"/>
      <c r="AD57" s="35"/>
      <c r="AE57" s="35"/>
    </row>
    <row r="58" spans="1:31" s="2" customFormat="1" ht="16.5" customHeight="1">
      <c r="A58" s="35"/>
      <c r="B58" s="36"/>
      <c r="C58" s="37"/>
      <c r="D58" s="37"/>
      <c r="E58" s="350" t="str">
        <f>E13</f>
        <v xml:space="preserve">03 - SCS </v>
      </c>
      <c r="F58" s="396"/>
      <c r="G58" s="396"/>
      <c r="H58" s="396"/>
      <c r="I58" s="37"/>
      <c r="J58" s="37"/>
      <c r="K58" s="37"/>
      <c r="L58" s="115"/>
      <c r="S58" s="35"/>
      <c r="T58" s="35"/>
      <c r="U58" s="35"/>
      <c r="V58" s="35"/>
      <c r="W58" s="35"/>
      <c r="X58" s="35"/>
      <c r="Y58" s="35"/>
      <c r="Z58" s="35"/>
      <c r="AA58" s="35"/>
      <c r="AB58" s="35"/>
      <c r="AC58" s="35"/>
      <c r="AD58" s="35"/>
      <c r="AE58" s="35"/>
    </row>
    <row r="59" spans="1:31" s="2" customFormat="1" ht="6.9" customHeight="1">
      <c r="A59" s="35"/>
      <c r="B59" s="36"/>
      <c r="C59" s="37"/>
      <c r="D59" s="37"/>
      <c r="E59" s="37"/>
      <c r="F59" s="37"/>
      <c r="G59" s="37"/>
      <c r="H59" s="37"/>
      <c r="I59" s="37"/>
      <c r="J59" s="37"/>
      <c r="K59" s="37"/>
      <c r="L59" s="115"/>
      <c r="S59" s="35"/>
      <c r="T59" s="35"/>
      <c r="U59" s="35"/>
      <c r="V59" s="35"/>
      <c r="W59" s="35"/>
      <c r="X59" s="35"/>
      <c r="Y59" s="35"/>
      <c r="Z59" s="35"/>
      <c r="AA59" s="35"/>
      <c r="AB59" s="35"/>
      <c r="AC59" s="35"/>
      <c r="AD59" s="35"/>
      <c r="AE59" s="35"/>
    </row>
    <row r="60" spans="1:31" s="2" customFormat="1" ht="12" customHeight="1">
      <c r="A60" s="35"/>
      <c r="B60" s="36"/>
      <c r="C60" s="30" t="s">
        <v>20</v>
      </c>
      <c r="D60" s="37"/>
      <c r="E60" s="37"/>
      <c r="F60" s="28" t="str">
        <f>F16</f>
        <v xml:space="preserve"> </v>
      </c>
      <c r="G60" s="37"/>
      <c r="H60" s="37"/>
      <c r="I60" s="30" t="s">
        <v>22</v>
      </c>
      <c r="J60" s="60" t="str">
        <f>IF(J16="","",J16)</f>
        <v>4. 4. 2024</v>
      </c>
      <c r="K60" s="37"/>
      <c r="L60" s="115"/>
      <c r="S60" s="35"/>
      <c r="T60" s="35"/>
      <c r="U60" s="35"/>
      <c r="V60" s="35"/>
      <c r="W60" s="35"/>
      <c r="X60" s="35"/>
      <c r="Y60" s="35"/>
      <c r="Z60" s="35"/>
      <c r="AA60" s="35"/>
      <c r="AB60" s="35"/>
      <c r="AC60" s="35"/>
      <c r="AD60" s="35"/>
      <c r="AE60" s="35"/>
    </row>
    <row r="61" spans="1:31" s="2" customFormat="1" ht="6.9" customHeight="1">
      <c r="A61" s="35"/>
      <c r="B61" s="36"/>
      <c r="C61" s="37"/>
      <c r="D61" s="37"/>
      <c r="E61" s="37"/>
      <c r="F61" s="37"/>
      <c r="G61" s="37"/>
      <c r="H61" s="37"/>
      <c r="I61" s="37"/>
      <c r="J61" s="37"/>
      <c r="K61" s="37"/>
      <c r="L61" s="115"/>
      <c r="S61" s="35"/>
      <c r="T61" s="35"/>
      <c r="U61" s="35"/>
      <c r="V61" s="35"/>
      <c r="W61" s="35"/>
      <c r="X61" s="35"/>
      <c r="Y61" s="35"/>
      <c r="Z61" s="35"/>
      <c r="AA61" s="35"/>
      <c r="AB61" s="35"/>
      <c r="AC61" s="35"/>
      <c r="AD61" s="35"/>
      <c r="AE61" s="35"/>
    </row>
    <row r="62" spans="1:31" s="2" customFormat="1" ht="25.65" customHeight="1">
      <c r="A62" s="35"/>
      <c r="B62" s="36"/>
      <c r="C62" s="30" t="s">
        <v>24</v>
      </c>
      <c r="D62" s="37"/>
      <c r="E62" s="37"/>
      <c r="F62" s="28" t="str">
        <f>E19</f>
        <v>Česká zemědělská univerzoita</v>
      </c>
      <c r="G62" s="37"/>
      <c r="H62" s="37"/>
      <c r="I62" s="30" t="s">
        <v>30</v>
      </c>
      <c r="J62" s="33" t="str">
        <f>E25</f>
        <v>GREBNER, spol. s r-o-</v>
      </c>
      <c r="K62" s="37"/>
      <c r="L62" s="115"/>
      <c r="S62" s="35"/>
      <c r="T62" s="35"/>
      <c r="U62" s="35"/>
      <c r="V62" s="35"/>
      <c r="W62" s="35"/>
      <c r="X62" s="35"/>
      <c r="Y62" s="35"/>
      <c r="Z62" s="35"/>
      <c r="AA62" s="35"/>
      <c r="AB62" s="35"/>
      <c r="AC62" s="35"/>
      <c r="AD62" s="35"/>
      <c r="AE62" s="35"/>
    </row>
    <row r="63" spans="1:31" s="2" customFormat="1" ht="15.15" customHeight="1">
      <c r="A63" s="35"/>
      <c r="B63" s="36"/>
      <c r="C63" s="30" t="s">
        <v>28</v>
      </c>
      <c r="D63" s="37"/>
      <c r="E63" s="37"/>
      <c r="F63" s="28" t="str">
        <f>IF(E22="","",E22)</f>
        <v>Vyplň údaj</v>
      </c>
      <c r="G63" s="37"/>
      <c r="H63" s="37"/>
      <c r="I63" s="30" t="s">
        <v>33</v>
      </c>
      <c r="J63" s="33" t="str">
        <f>E28</f>
        <v>Ing. Josef Němeček</v>
      </c>
      <c r="K63" s="37"/>
      <c r="L63" s="115"/>
      <c r="S63" s="35"/>
      <c r="T63" s="35"/>
      <c r="U63" s="35"/>
      <c r="V63" s="35"/>
      <c r="W63" s="35"/>
      <c r="X63" s="35"/>
      <c r="Y63" s="35"/>
      <c r="Z63" s="35"/>
      <c r="AA63" s="35"/>
      <c r="AB63" s="35"/>
      <c r="AC63" s="35"/>
      <c r="AD63" s="35"/>
      <c r="AE63" s="35"/>
    </row>
    <row r="64" spans="1:31" s="2" customFormat="1" ht="10.35" customHeight="1">
      <c r="A64" s="35"/>
      <c r="B64" s="36"/>
      <c r="C64" s="37"/>
      <c r="D64" s="37"/>
      <c r="E64" s="37"/>
      <c r="F64" s="37"/>
      <c r="G64" s="37"/>
      <c r="H64" s="37"/>
      <c r="I64" s="37"/>
      <c r="J64" s="37"/>
      <c r="K64" s="37"/>
      <c r="L64" s="115"/>
      <c r="S64" s="35"/>
      <c r="T64" s="35"/>
      <c r="U64" s="35"/>
      <c r="V64" s="35"/>
      <c r="W64" s="35"/>
      <c r="X64" s="35"/>
      <c r="Y64" s="35"/>
      <c r="Z64" s="35"/>
      <c r="AA64" s="35"/>
      <c r="AB64" s="35"/>
      <c r="AC64" s="35"/>
      <c r="AD64" s="35"/>
      <c r="AE64" s="35"/>
    </row>
    <row r="65" spans="1:47" s="2" customFormat="1" ht="29.25" customHeight="1">
      <c r="A65" s="35"/>
      <c r="B65" s="36"/>
      <c r="C65" s="138" t="s">
        <v>135</v>
      </c>
      <c r="D65" s="139"/>
      <c r="E65" s="139"/>
      <c r="F65" s="139"/>
      <c r="G65" s="139"/>
      <c r="H65" s="139"/>
      <c r="I65" s="139"/>
      <c r="J65" s="140" t="s">
        <v>136</v>
      </c>
      <c r="K65" s="139"/>
      <c r="L65" s="115"/>
      <c r="S65" s="35"/>
      <c r="T65" s="35"/>
      <c r="U65" s="35"/>
      <c r="V65" s="35"/>
      <c r="W65" s="35"/>
      <c r="X65" s="35"/>
      <c r="Y65" s="35"/>
      <c r="Z65" s="35"/>
      <c r="AA65" s="35"/>
      <c r="AB65" s="35"/>
      <c r="AC65" s="35"/>
      <c r="AD65" s="35"/>
      <c r="AE65" s="35"/>
    </row>
    <row r="66" spans="1:47" s="2" customFormat="1" ht="10.3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47" s="2" customFormat="1" ht="22.8" customHeight="1">
      <c r="A67" s="35"/>
      <c r="B67" s="36"/>
      <c r="C67" s="141" t="s">
        <v>69</v>
      </c>
      <c r="D67" s="37"/>
      <c r="E67" s="37"/>
      <c r="F67" s="37"/>
      <c r="G67" s="37"/>
      <c r="H67" s="37"/>
      <c r="I67" s="37"/>
      <c r="J67" s="78">
        <f>J100</f>
        <v>0</v>
      </c>
      <c r="K67" s="37"/>
      <c r="L67" s="115"/>
      <c r="S67" s="35"/>
      <c r="T67" s="35"/>
      <c r="U67" s="35"/>
      <c r="V67" s="35"/>
      <c r="W67" s="35"/>
      <c r="X67" s="35"/>
      <c r="Y67" s="35"/>
      <c r="Z67" s="35"/>
      <c r="AA67" s="35"/>
      <c r="AB67" s="35"/>
      <c r="AC67" s="35"/>
      <c r="AD67" s="35"/>
      <c r="AE67" s="35"/>
      <c r="AU67" s="18" t="s">
        <v>137</v>
      </c>
    </row>
    <row r="68" spans="1:47" s="9" customFormat="1" ht="24.9" customHeight="1">
      <c r="B68" s="142"/>
      <c r="C68" s="143"/>
      <c r="D68" s="144" t="s">
        <v>138</v>
      </c>
      <c r="E68" s="145"/>
      <c r="F68" s="145"/>
      <c r="G68" s="145"/>
      <c r="H68" s="145"/>
      <c r="I68" s="145"/>
      <c r="J68" s="146">
        <f>J101</f>
        <v>0</v>
      </c>
      <c r="K68" s="143"/>
      <c r="L68" s="147"/>
    </row>
    <row r="69" spans="1:47" s="10" customFormat="1" ht="19.95" customHeight="1">
      <c r="B69" s="148"/>
      <c r="C69" s="98"/>
      <c r="D69" s="149" t="s">
        <v>2058</v>
      </c>
      <c r="E69" s="150"/>
      <c r="F69" s="150"/>
      <c r="G69" s="150"/>
      <c r="H69" s="150"/>
      <c r="I69" s="150"/>
      <c r="J69" s="151">
        <f>J102</f>
        <v>0</v>
      </c>
      <c r="K69" s="98"/>
      <c r="L69" s="152"/>
    </row>
    <row r="70" spans="1:47" s="10" customFormat="1" ht="19.95" customHeight="1">
      <c r="B70" s="148"/>
      <c r="C70" s="98"/>
      <c r="D70" s="149" t="s">
        <v>2059</v>
      </c>
      <c r="E70" s="150"/>
      <c r="F70" s="150"/>
      <c r="G70" s="150"/>
      <c r="H70" s="150"/>
      <c r="I70" s="150"/>
      <c r="J70" s="151">
        <f>J108</f>
        <v>0</v>
      </c>
      <c r="K70" s="98"/>
      <c r="L70" s="152"/>
    </row>
    <row r="71" spans="1:47" s="10" customFormat="1" ht="19.95" customHeight="1">
      <c r="B71" s="148"/>
      <c r="C71" s="98"/>
      <c r="D71" s="149" t="s">
        <v>2060</v>
      </c>
      <c r="E71" s="150"/>
      <c r="F71" s="150"/>
      <c r="G71" s="150"/>
      <c r="H71" s="150"/>
      <c r="I71" s="150"/>
      <c r="J71" s="151">
        <f>J113</f>
        <v>0</v>
      </c>
      <c r="K71" s="98"/>
      <c r="L71" s="152"/>
    </row>
    <row r="72" spans="1:47" s="10" customFormat="1" ht="19.95" customHeight="1">
      <c r="B72" s="148"/>
      <c r="C72" s="98"/>
      <c r="D72" s="149" t="s">
        <v>2061</v>
      </c>
      <c r="E72" s="150"/>
      <c r="F72" s="150"/>
      <c r="G72" s="150"/>
      <c r="H72" s="150"/>
      <c r="I72" s="150"/>
      <c r="J72" s="151">
        <f>J115</f>
        <v>0</v>
      </c>
      <c r="K72" s="98"/>
      <c r="L72" s="152"/>
    </row>
    <row r="73" spans="1:47" s="10" customFormat="1" ht="19.95" customHeight="1">
      <c r="B73" s="148"/>
      <c r="C73" s="98"/>
      <c r="D73" s="149" t="s">
        <v>2062</v>
      </c>
      <c r="E73" s="150"/>
      <c r="F73" s="150"/>
      <c r="G73" s="150"/>
      <c r="H73" s="150"/>
      <c r="I73" s="150"/>
      <c r="J73" s="151">
        <f>J117</f>
        <v>0</v>
      </c>
      <c r="K73" s="98"/>
      <c r="L73" s="152"/>
    </row>
    <row r="74" spans="1:47" s="10" customFormat="1" ht="19.95" customHeight="1">
      <c r="B74" s="148"/>
      <c r="C74" s="98"/>
      <c r="D74" s="149" t="s">
        <v>2063</v>
      </c>
      <c r="E74" s="150"/>
      <c r="F74" s="150"/>
      <c r="G74" s="150"/>
      <c r="H74" s="150"/>
      <c r="I74" s="150"/>
      <c r="J74" s="151">
        <f>J119</f>
        <v>0</v>
      </c>
      <c r="K74" s="98"/>
      <c r="L74" s="152"/>
    </row>
    <row r="75" spans="1:47" s="10" customFormat="1" ht="19.95" customHeight="1">
      <c r="B75" s="148"/>
      <c r="C75" s="98"/>
      <c r="D75" s="149" t="s">
        <v>2064</v>
      </c>
      <c r="E75" s="150"/>
      <c r="F75" s="150"/>
      <c r="G75" s="150"/>
      <c r="H75" s="150"/>
      <c r="I75" s="150"/>
      <c r="J75" s="151">
        <f>J124</f>
        <v>0</v>
      </c>
      <c r="K75" s="98"/>
      <c r="L75" s="152"/>
    </row>
    <row r="76" spans="1:47" s="10" customFormat="1" ht="19.95" customHeight="1">
      <c r="B76" s="148"/>
      <c r="C76" s="98"/>
      <c r="D76" s="149" t="s">
        <v>2065</v>
      </c>
      <c r="E76" s="150"/>
      <c r="F76" s="150"/>
      <c r="G76" s="150"/>
      <c r="H76" s="150"/>
      <c r="I76" s="150"/>
      <c r="J76" s="151">
        <f>J134</f>
        <v>0</v>
      </c>
      <c r="K76" s="98"/>
      <c r="L76" s="152"/>
    </row>
    <row r="77" spans="1:47" s="2" customFormat="1" ht="21.75" customHeight="1">
      <c r="A77" s="35"/>
      <c r="B77" s="36"/>
      <c r="C77" s="37"/>
      <c r="D77" s="37"/>
      <c r="E77" s="37"/>
      <c r="F77" s="37"/>
      <c r="G77" s="37"/>
      <c r="H77" s="37"/>
      <c r="I77" s="37"/>
      <c r="J77" s="37"/>
      <c r="K77" s="37"/>
      <c r="L77" s="115"/>
      <c r="S77" s="35"/>
      <c r="T77" s="35"/>
      <c r="U77" s="35"/>
      <c r="V77" s="35"/>
      <c r="W77" s="35"/>
      <c r="X77" s="35"/>
      <c r="Y77" s="35"/>
      <c r="Z77" s="35"/>
      <c r="AA77" s="35"/>
      <c r="AB77" s="35"/>
      <c r="AC77" s="35"/>
      <c r="AD77" s="35"/>
      <c r="AE77" s="35"/>
    </row>
    <row r="78" spans="1:47" s="2" customFormat="1" ht="6.9" customHeight="1">
      <c r="A78" s="35"/>
      <c r="B78" s="48"/>
      <c r="C78" s="49"/>
      <c r="D78" s="49"/>
      <c r="E78" s="49"/>
      <c r="F78" s="49"/>
      <c r="G78" s="49"/>
      <c r="H78" s="49"/>
      <c r="I78" s="49"/>
      <c r="J78" s="49"/>
      <c r="K78" s="49"/>
      <c r="L78" s="115"/>
      <c r="S78" s="35"/>
      <c r="T78" s="35"/>
      <c r="U78" s="35"/>
      <c r="V78" s="35"/>
      <c r="W78" s="35"/>
      <c r="X78" s="35"/>
      <c r="Y78" s="35"/>
      <c r="Z78" s="35"/>
      <c r="AA78" s="35"/>
      <c r="AB78" s="35"/>
      <c r="AC78" s="35"/>
      <c r="AD78" s="35"/>
      <c r="AE78" s="35"/>
    </row>
    <row r="82" spans="1:31" s="2" customFormat="1" ht="6.9" customHeight="1">
      <c r="A82" s="35"/>
      <c r="B82" s="50"/>
      <c r="C82" s="51"/>
      <c r="D82" s="51"/>
      <c r="E82" s="51"/>
      <c r="F82" s="51"/>
      <c r="G82" s="51"/>
      <c r="H82" s="51"/>
      <c r="I82" s="51"/>
      <c r="J82" s="51"/>
      <c r="K82" s="51"/>
      <c r="L82" s="115"/>
      <c r="S82" s="35"/>
      <c r="T82" s="35"/>
      <c r="U82" s="35"/>
      <c r="V82" s="35"/>
      <c r="W82" s="35"/>
      <c r="X82" s="35"/>
      <c r="Y82" s="35"/>
      <c r="Z82" s="35"/>
      <c r="AA82" s="35"/>
      <c r="AB82" s="35"/>
      <c r="AC82" s="35"/>
      <c r="AD82" s="35"/>
      <c r="AE82" s="35"/>
    </row>
    <row r="83" spans="1:31" s="2" customFormat="1" ht="24.9" customHeight="1">
      <c r="A83" s="35"/>
      <c r="B83" s="36"/>
      <c r="C83" s="24" t="s">
        <v>145</v>
      </c>
      <c r="D83" s="37"/>
      <c r="E83" s="37"/>
      <c r="F83" s="37"/>
      <c r="G83" s="37"/>
      <c r="H83" s="37"/>
      <c r="I83" s="37"/>
      <c r="J83" s="37"/>
      <c r="K83" s="37"/>
      <c r="L83" s="115"/>
      <c r="S83" s="35"/>
      <c r="T83" s="35"/>
      <c r="U83" s="35"/>
      <c r="V83" s="35"/>
      <c r="W83" s="35"/>
      <c r="X83" s="35"/>
      <c r="Y83" s="35"/>
      <c r="Z83" s="35"/>
      <c r="AA83" s="35"/>
      <c r="AB83" s="35"/>
      <c r="AC83" s="35"/>
      <c r="AD83" s="35"/>
      <c r="AE83" s="35"/>
    </row>
    <row r="84" spans="1:31" s="2" customFormat="1" ht="6.9" customHeight="1">
      <c r="A84" s="35"/>
      <c r="B84" s="36"/>
      <c r="C84" s="37"/>
      <c r="D84" s="37"/>
      <c r="E84" s="37"/>
      <c r="F84" s="37"/>
      <c r="G84" s="37"/>
      <c r="H84" s="37"/>
      <c r="I84" s="37"/>
      <c r="J84" s="37"/>
      <c r="K84" s="37"/>
      <c r="L84" s="115"/>
      <c r="S84" s="35"/>
      <c r="T84" s="35"/>
      <c r="U84" s="35"/>
      <c r="V84" s="35"/>
      <c r="W84" s="35"/>
      <c r="X84" s="35"/>
      <c r="Y84" s="35"/>
      <c r="Z84" s="35"/>
      <c r="AA84" s="35"/>
      <c r="AB84" s="35"/>
      <c r="AC84" s="35"/>
      <c r="AD84" s="35"/>
      <c r="AE84" s="35"/>
    </row>
    <row r="85" spans="1:31" s="2" customFormat="1" ht="12" customHeight="1">
      <c r="A85" s="35"/>
      <c r="B85" s="36"/>
      <c r="C85" s="30" t="s">
        <v>15</v>
      </c>
      <c r="D85" s="37"/>
      <c r="E85" s="37"/>
      <c r="F85" s="37"/>
      <c r="G85" s="37"/>
      <c r="H85" s="37"/>
      <c r="I85" s="37"/>
      <c r="J85" s="37"/>
      <c r="K85" s="37"/>
      <c r="L85" s="115"/>
      <c r="S85" s="35"/>
      <c r="T85" s="35"/>
      <c r="U85" s="35"/>
      <c r="V85" s="35"/>
      <c r="W85" s="35"/>
      <c r="X85" s="35"/>
      <c r="Y85" s="35"/>
      <c r="Z85" s="35"/>
      <c r="AA85" s="35"/>
      <c r="AB85" s="35"/>
      <c r="AC85" s="35"/>
      <c r="AD85" s="35"/>
      <c r="AE85" s="35"/>
    </row>
    <row r="86" spans="1:31" s="2" customFormat="1" ht="16.5" customHeight="1">
      <c r="A86" s="35"/>
      <c r="B86" s="36"/>
      <c r="C86" s="37"/>
      <c r="D86" s="37"/>
      <c r="E86" s="394" t="str">
        <f>E7</f>
        <v>Zázemí pro studenty se speciálními potřebami - F, úprava 13.6.2025</v>
      </c>
      <c r="F86" s="395"/>
      <c r="G86" s="395"/>
      <c r="H86" s="395"/>
      <c r="I86" s="37"/>
      <c r="J86" s="37"/>
      <c r="K86" s="37"/>
      <c r="L86" s="115"/>
      <c r="S86" s="35"/>
      <c r="T86" s="35"/>
      <c r="U86" s="35"/>
      <c r="V86" s="35"/>
      <c r="W86" s="35"/>
      <c r="X86" s="35"/>
      <c r="Y86" s="35"/>
      <c r="Z86" s="35"/>
      <c r="AA86" s="35"/>
      <c r="AB86" s="35"/>
      <c r="AC86" s="35"/>
      <c r="AD86" s="35"/>
      <c r="AE86" s="35"/>
    </row>
    <row r="87" spans="1:31" s="1" customFormat="1" ht="12" customHeight="1">
      <c r="B87" s="22"/>
      <c r="C87" s="30" t="s">
        <v>132</v>
      </c>
      <c r="D87" s="23"/>
      <c r="E87" s="23"/>
      <c r="F87" s="23"/>
      <c r="G87" s="23"/>
      <c r="H87" s="23"/>
      <c r="I87" s="23"/>
      <c r="J87" s="23"/>
      <c r="K87" s="23"/>
      <c r="L87" s="21"/>
    </row>
    <row r="88" spans="1:31" s="1" customFormat="1" ht="16.5" customHeight="1">
      <c r="B88" s="22"/>
      <c r="C88" s="23"/>
      <c r="D88" s="23"/>
      <c r="E88" s="394" t="s">
        <v>133</v>
      </c>
      <c r="F88" s="354"/>
      <c r="G88" s="354"/>
      <c r="H88" s="354"/>
      <c r="I88" s="23"/>
      <c r="J88" s="23"/>
      <c r="K88" s="23"/>
      <c r="L88" s="21"/>
    </row>
    <row r="89" spans="1:31" s="1" customFormat="1" ht="12" customHeight="1">
      <c r="B89" s="22"/>
      <c r="C89" s="30" t="s">
        <v>365</v>
      </c>
      <c r="D89" s="23"/>
      <c r="E89" s="23"/>
      <c r="F89" s="23"/>
      <c r="G89" s="23"/>
      <c r="H89" s="23"/>
      <c r="I89" s="23"/>
      <c r="J89" s="23"/>
      <c r="K89" s="23"/>
      <c r="L89" s="21"/>
    </row>
    <row r="90" spans="1:31" s="2" customFormat="1" ht="16.5" customHeight="1">
      <c r="A90" s="35"/>
      <c r="B90" s="36"/>
      <c r="C90" s="37"/>
      <c r="D90" s="37"/>
      <c r="E90" s="398" t="s">
        <v>1875</v>
      </c>
      <c r="F90" s="396"/>
      <c r="G90" s="396"/>
      <c r="H90" s="396"/>
      <c r="I90" s="37"/>
      <c r="J90" s="37"/>
      <c r="K90" s="37"/>
      <c r="L90" s="115"/>
      <c r="S90" s="35"/>
      <c r="T90" s="35"/>
      <c r="U90" s="35"/>
      <c r="V90" s="35"/>
      <c r="W90" s="35"/>
      <c r="X90" s="35"/>
      <c r="Y90" s="35"/>
      <c r="Z90" s="35"/>
      <c r="AA90" s="35"/>
      <c r="AB90" s="35"/>
      <c r="AC90" s="35"/>
      <c r="AD90" s="35"/>
      <c r="AE90" s="35"/>
    </row>
    <row r="91" spans="1:31" s="2" customFormat="1" ht="12" customHeight="1">
      <c r="A91" s="35"/>
      <c r="B91" s="36"/>
      <c r="C91" s="30" t="s">
        <v>1876</v>
      </c>
      <c r="D91" s="37"/>
      <c r="E91" s="37"/>
      <c r="F91" s="37"/>
      <c r="G91" s="37"/>
      <c r="H91" s="37"/>
      <c r="I91" s="37"/>
      <c r="J91" s="37"/>
      <c r="K91" s="37"/>
      <c r="L91" s="115"/>
      <c r="S91" s="35"/>
      <c r="T91" s="35"/>
      <c r="U91" s="35"/>
      <c r="V91" s="35"/>
      <c r="W91" s="35"/>
      <c r="X91" s="35"/>
      <c r="Y91" s="35"/>
      <c r="Z91" s="35"/>
      <c r="AA91" s="35"/>
      <c r="AB91" s="35"/>
      <c r="AC91" s="35"/>
      <c r="AD91" s="35"/>
      <c r="AE91" s="35"/>
    </row>
    <row r="92" spans="1:31" s="2" customFormat="1" ht="16.5" customHeight="1">
      <c r="A92" s="35"/>
      <c r="B92" s="36"/>
      <c r="C92" s="37"/>
      <c r="D92" s="37"/>
      <c r="E92" s="350" t="str">
        <f>E13</f>
        <v xml:space="preserve">03 - SCS </v>
      </c>
      <c r="F92" s="396"/>
      <c r="G92" s="396"/>
      <c r="H92" s="396"/>
      <c r="I92" s="37"/>
      <c r="J92" s="37"/>
      <c r="K92" s="37"/>
      <c r="L92" s="115"/>
      <c r="S92" s="35"/>
      <c r="T92" s="35"/>
      <c r="U92" s="35"/>
      <c r="V92" s="35"/>
      <c r="W92" s="35"/>
      <c r="X92" s="35"/>
      <c r="Y92" s="35"/>
      <c r="Z92" s="35"/>
      <c r="AA92" s="35"/>
      <c r="AB92" s="35"/>
      <c r="AC92" s="35"/>
      <c r="AD92" s="35"/>
      <c r="AE92" s="35"/>
    </row>
    <row r="93" spans="1:31" s="2" customFormat="1" ht="6.9" customHeight="1">
      <c r="A93" s="35"/>
      <c r="B93" s="36"/>
      <c r="C93" s="37"/>
      <c r="D93" s="37"/>
      <c r="E93" s="37"/>
      <c r="F93" s="37"/>
      <c r="G93" s="37"/>
      <c r="H93" s="37"/>
      <c r="I93" s="37"/>
      <c r="J93" s="37"/>
      <c r="K93" s="37"/>
      <c r="L93" s="115"/>
      <c r="S93" s="35"/>
      <c r="T93" s="35"/>
      <c r="U93" s="35"/>
      <c r="V93" s="35"/>
      <c r="W93" s="35"/>
      <c r="X93" s="35"/>
      <c r="Y93" s="35"/>
      <c r="Z93" s="35"/>
      <c r="AA93" s="35"/>
      <c r="AB93" s="35"/>
      <c r="AC93" s="35"/>
      <c r="AD93" s="35"/>
      <c r="AE93" s="35"/>
    </row>
    <row r="94" spans="1:31" s="2" customFormat="1" ht="12" customHeight="1">
      <c r="A94" s="35"/>
      <c r="B94" s="36"/>
      <c r="C94" s="30" t="s">
        <v>20</v>
      </c>
      <c r="D94" s="37"/>
      <c r="E94" s="37"/>
      <c r="F94" s="28" t="str">
        <f>F16</f>
        <v xml:space="preserve"> </v>
      </c>
      <c r="G94" s="37"/>
      <c r="H94" s="37"/>
      <c r="I94" s="30" t="s">
        <v>22</v>
      </c>
      <c r="J94" s="60" t="str">
        <f>IF(J16="","",J16)</f>
        <v>4. 4. 2024</v>
      </c>
      <c r="K94" s="37"/>
      <c r="L94" s="115"/>
      <c r="S94" s="35"/>
      <c r="T94" s="35"/>
      <c r="U94" s="35"/>
      <c r="V94" s="35"/>
      <c r="W94" s="35"/>
      <c r="X94" s="35"/>
      <c r="Y94" s="35"/>
      <c r="Z94" s="35"/>
      <c r="AA94" s="35"/>
      <c r="AB94" s="35"/>
      <c r="AC94" s="35"/>
      <c r="AD94" s="35"/>
      <c r="AE94" s="35"/>
    </row>
    <row r="95" spans="1:31" s="2" customFormat="1" ht="6.9" customHeight="1">
      <c r="A95" s="35"/>
      <c r="B95" s="36"/>
      <c r="C95" s="37"/>
      <c r="D95" s="37"/>
      <c r="E95" s="37"/>
      <c r="F95" s="37"/>
      <c r="G95" s="37"/>
      <c r="H95" s="37"/>
      <c r="I95" s="37"/>
      <c r="J95" s="37"/>
      <c r="K95" s="37"/>
      <c r="L95" s="115"/>
      <c r="S95" s="35"/>
      <c r="T95" s="35"/>
      <c r="U95" s="35"/>
      <c r="V95" s="35"/>
      <c r="W95" s="35"/>
      <c r="X95" s="35"/>
      <c r="Y95" s="35"/>
      <c r="Z95" s="35"/>
      <c r="AA95" s="35"/>
      <c r="AB95" s="35"/>
      <c r="AC95" s="35"/>
      <c r="AD95" s="35"/>
      <c r="AE95" s="35"/>
    </row>
    <row r="96" spans="1:31" s="2" customFormat="1" ht="25.65" customHeight="1">
      <c r="A96" s="35"/>
      <c r="B96" s="36"/>
      <c r="C96" s="30" t="s">
        <v>24</v>
      </c>
      <c r="D96" s="37"/>
      <c r="E96" s="37"/>
      <c r="F96" s="28" t="str">
        <f>E19</f>
        <v>Česká zemědělská univerzoita</v>
      </c>
      <c r="G96" s="37"/>
      <c r="H96" s="37"/>
      <c r="I96" s="30" t="s">
        <v>30</v>
      </c>
      <c r="J96" s="33" t="str">
        <f>E25</f>
        <v>GREBNER, spol. s r-o-</v>
      </c>
      <c r="K96" s="37"/>
      <c r="L96" s="115"/>
      <c r="S96" s="35"/>
      <c r="T96" s="35"/>
      <c r="U96" s="35"/>
      <c r="V96" s="35"/>
      <c r="W96" s="35"/>
      <c r="X96" s="35"/>
      <c r="Y96" s="35"/>
      <c r="Z96" s="35"/>
      <c r="AA96" s="35"/>
      <c r="AB96" s="35"/>
      <c r="AC96" s="35"/>
      <c r="AD96" s="35"/>
      <c r="AE96" s="35"/>
    </row>
    <row r="97" spans="1:65" s="2" customFormat="1" ht="15.15" customHeight="1">
      <c r="A97" s="35"/>
      <c r="B97" s="36"/>
      <c r="C97" s="30" t="s">
        <v>28</v>
      </c>
      <c r="D97" s="37"/>
      <c r="E97" s="37"/>
      <c r="F97" s="28" t="str">
        <f>IF(E22="","",E22)</f>
        <v>Vyplň údaj</v>
      </c>
      <c r="G97" s="37"/>
      <c r="H97" s="37"/>
      <c r="I97" s="30" t="s">
        <v>33</v>
      </c>
      <c r="J97" s="33" t="str">
        <f>E28</f>
        <v>Ing. Josef Němeček</v>
      </c>
      <c r="K97" s="37"/>
      <c r="L97" s="115"/>
      <c r="S97" s="35"/>
      <c r="T97" s="35"/>
      <c r="U97" s="35"/>
      <c r="V97" s="35"/>
      <c r="W97" s="35"/>
      <c r="X97" s="35"/>
      <c r="Y97" s="35"/>
      <c r="Z97" s="35"/>
      <c r="AA97" s="35"/>
      <c r="AB97" s="35"/>
      <c r="AC97" s="35"/>
      <c r="AD97" s="35"/>
      <c r="AE97" s="35"/>
    </row>
    <row r="98" spans="1:65" s="2" customFormat="1" ht="10.35" customHeight="1">
      <c r="A98" s="35"/>
      <c r="B98" s="36"/>
      <c r="C98" s="37"/>
      <c r="D98" s="37"/>
      <c r="E98" s="37"/>
      <c r="F98" s="37"/>
      <c r="G98" s="37"/>
      <c r="H98" s="37"/>
      <c r="I98" s="37"/>
      <c r="J98" s="37"/>
      <c r="K98" s="37"/>
      <c r="L98" s="115"/>
      <c r="S98" s="35"/>
      <c r="T98" s="35"/>
      <c r="U98" s="35"/>
      <c r="V98" s="35"/>
      <c r="W98" s="35"/>
      <c r="X98" s="35"/>
      <c r="Y98" s="35"/>
      <c r="Z98" s="35"/>
      <c r="AA98" s="35"/>
      <c r="AB98" s="35"/>
      <c r="AC98" s="35"/>
      <c r="AD98" s="35"/>
      <c r="AE98" s="35"/>
    </row>
    <row r="99" spans="1:65" s="11" customFormat="1" ht="29.25" customHeight="1">
      <c r="A99" s="153"/>
      <c r="B99" s="154"/>
      <c r="C99" s="155" t="s">
        <v>146</v>
      </c>
      <c r="D99" s="156" t="s">
        <v>56</v>
      </c>
      <c r="E99" s="156" t="s">
        <v>52</v>
      </c>
      <c r="F99" s="156" t="s">
        <v>53</v>
      </c>
      <c r="G99" s="156" t="s">
        <v>147</v>
      </c>
      <c r="H99" s="156" t="s">
        <v>148</v>
      </c>
      <c r="I99" s="156" t="s">
        <v>149</v>
      </c>
      <c r="J99" s="156" t="s">
        <v>136</v>
      </c>
      <c r="K99" s="157" t="s">
        <v>150</v>
      </c>
      <c r="L99" s="158"/>
      <c r="M99" s="69" t="s">
        <v>18</v>
      </c>
      <c r="N99" s="70" t="s">
        <v>41</v>
      </c>
      <c r="O99" s="70" t="s">
        <v>151</v>
      </c>
      <c r="P99" s="70" t="s">
        <v>152</v>
      </c>
      <c r="Q99" s="70" t="s">
        <v>153</v>
      </c>
      <c r="R99" s="70" t="s">
        <v>154</v>
      </c>
      <c r="S99" s="70" t="s">
        <v>155</v>
      </c>
      <c r="T99" s="71" t="s">
        <v>156</v>
      </c>
      <c r="U99" s="153"/>
      <c r="V99" s="153"/>
      <c r="W99" s="153"/>
      <c r="X99" s="153"/>
      <c r="Y99" s="153"/>
      <c r="Z99" s="153"/>
      <c r="AA99" s="153"/>
      <c r="AB99" s="153"/>
      <c r="AC99" s="153"/>
      <c r="AD99" s="153"/>
      <c r="AE99" s="153"/>
    </row>
    <row r="100" spans="1:65" s="2" customFormat="1" ht="22.8" customHeight="1">
      <c r="A100" s="35"/>
      <c r="B100" s="36"/>
      <c r="C100" s="76" t="s">
        <v>157</v>
      </c>
      <c r="D100" s="37"/>
      <c r="E100" s="37"/>
      <c r="F100" s="37"/>
      <c r="G100" s="37"/>
      <c r="H100" s="37"/>
      <c r="I100" s="37"/>
      <c r="J100" s="159">
        <f>BK100</f>
        <v>0</v>
      </c>
      <c r="K100" s="37"/>
      <c r="L100" s="40"/>
      <c r="M100" s="72"/>
      <c r="N100" s="160"/>
      <c r="O100" s="73"/>
      <c r="P100" s="161">
        <f>P101</f>
        <v>0</v>
      </c>
      <c r="Q100" s="73"/>
      <c r="R100" s="161">
        <f>R101</f>
        <v>0</v>
      </c>
      <c r="S100" s="73"/>
      <c r="T100" s="162">
        <f>T101</f>
        <v>0</v>
      </c>
      <c r="U100" s="35"/>
      <c r="V100" s="35"/>
      <c r="W100" s="35"/>
      <c r="X100" s="35"/>
      <c r="Y100" s="35"/>
      <c r="Z100" s="35"/>
      <c r="AA100" s="35"/>
      <c r="AB100" s="35"/>
      <c r="AC100" s="35"/>
      <c r="AD100" s="35"/>
      <c r="AE100" s="35"/>
      <c r="AT100" s="18" t="s">
        <v>70</v>
      </c>
      <c r="AU100" s="18" t="s">
        <v>137</v>
      </c>
      <c r="BK100" s="163">
        <f>BK101</f>
        <v>0</v>
      </c>
    </row>
    <row r="101" spans="1:65" s="12" customFormat="1" ht="25.95" customHeight="1">
      <c r="B101" s="164"/>
      <c r="C101" s="165"/>
      <c r="D101" s="166" t="s">
        <v>70</v>
      </c>
      <c r="E101" s="167" t="s">
        <v>158</v>
      </c>
      <c r="F101" s="167" t="s">
        <v>159</v>
      </c>
      <c r="G101" s="165"/>
      <c r="H101" s="165"/>
      <c r="I101" s="168"/>
      <c r="J101" s="169">
        <f>BK101</f>
        <v>0</v>
      </c>
      <c r="K101" s="165"/>
      <c r="L101" s="170"/>
      <c r="M101" s="171"/>
      <c r="N101" s="172"/>
      <c r="O101" s="172"/>
      <c r="P101" s="173">
        <f>P102+P108+P113+P115+P117+P119+P124+P134</f>
        <v>0</v>
      </c>
      <c r="Q101" s="172"/>
      <c r="R101" s="173">
        <f>R102+R108+R113+R115+R117+R119+R124+R134</f>
        <v>0</v>
      </c>
      <c r="S101" s="172"/>
      <c r="T101" s="174">
        <f>T102+T108+T113+T115+T117+T119+T124+T134</f>
        <v>0</v>
      </c>
      <c r="AR101" s="175" t="s">
        <v>78</v>
      </c>
      <c r="AT101" s="176" t="s">
        <v>70</v>
      </c>
      <c r="AU101" s="176" t="s">
        <v>71</v>
      </c>
      <c r="AY101" s="175" t="s">
        <v>160</v>
      </c>
      <c r="BK101" s="177">
        <f>BK102+BK108+BK113+BK115+BK117+BK119+BK124+BK134</f>
        <v>0</v>
      </c>
    </row>
    <row r="102" spans="1:65" s="12" customFormat="1" ht="22.8" customHeight="1">
      <c r="B102" s="164"/>
      <c r="C102" s="165"/>
      <c r="D102" s="166" t="s">
        <v>70</v>
      </c>
      <c r="E102" s="178" t="s">
        <v>1565</v>
      </c>
      <c r="F102" s="178" t="s">
        <v>2066</v>
      </c>
      <c r="G102" s="165"/>
      <c r="H102" s="165"/>
      <c r="I102" s="168"/>
      <c r="J102" s="179">
        <f>BK102</f>
        <v>0</v>
      </c>
      <c r="K102" s="165"/>
      <c r="L102" s="170"/>
      <c r="M102" s="171"/>
      <c r="N102" s="172"/>
      <c r="O102" s="172"/>
      <c r="P102" s="173">
        <f>SUM(P103:P107)</f>
        <v>0</v>
      </c>
      <c r="Q102" s="172"/>
      <c r="R102" s="173">
        <f>SUM(R103:R107)</f>
        <v>0</v>
      </c>
      <c r="S102" s="172"/>
      <c r="T102" s="174">
        <f>SUM(T103:T107)</f>
        <v>0</v>
      </c>
      <c r="AR102" s="175" t="s">
        <v>78</v>
      </c>
      <c r="AT102" s="176" t="s">
        <v>70</v>
      </c>
      <c r="AU102" s="176" t="s">
        <v>78</v>
      </c>
      <c r="AY102" s="175" t="s">
        <v>160</v>
      </c>
      <c r="BK102" s="177">
        <f>SUM(BK103:BK107)</f>
        <v>0</v>
      </c>
    </row>
    <row r="103" spans="1:65" s="2" customFormat="1" ht="21.75" customHeight="1">
      <c r="A103" s="35"/>
      <c r="B103" s="36"/>
      <c r="C103" s="180" t="s">
        <v>78</v>
      </c>
      <c r="D103" s="180" t="s">
        <v>162</v>
      </c>
      <c r="E103" s="181" t="s">
        <v>2067</v>
      </c>
      <c r="F103" s="182" t="s">
        <v>2068</v>
      </c>
      <c r="G103" s="183" t="s">
        <v>1699</v>
      </c>
      <c r="H103" s="184">
        <v>1</v>
      </c>
      <c r="I103" s="185"/>
      <c r="J103" s="186">
        <f>ROUND(I103*H103,2)</f>
        <v>0</v>
      </c>
      <c r="K103" s="182" t="s">
        <v>18</v>
      </c>
      <c r="L103" s="40"/>
      <c r="M103" s="187" t="s">
        <v>18</v>
      </c>
      <c r="N103" s="188" t="s">
        <v>42</v>
      </c>
      <c r="O103" s="65"/>
      <c r="P103" s="189">
        <f>O103*H103</f>
        <v>0</v>
      </c>
      <c r="Q103" s="189">
        <v>0</v>
      </c>
      <c r="R103" s="189">
        <f>Q103*H103</f>
        <v>0</v>
      </c>
      <c r="S103" s="189">
        <v>0</v>
      </c>
      <c r="T103" s="190">
        <f>S103*H103</f>
        <v>0</v>
      </c>
      <c r="U103" s="35"/>
      <c r="V103" s="35"/>
      <c r="W103" s="35"/>
      <c r="X103" s="35"/>
      <c r="Y103" s="35"/>
      <c r="Z103" s="35"/>
      <c r="AA103" s="35"/>
      <c r="AB103" s="35"/>
      <c r="AC103" s="35"/>
      <c r="AD103" s="35"/>
      <c r="AE103" s="35"/>
      <c r="AR103" s="191" t="s">
        <v>166</v>
      </c>
      <c r="AT103" s="191" t="s">
        <v>162</v>
      </c>
      <c r="AU103" s="191" t="s">
        <v>80</v>
      </c>
      <c r="AY103" s="18" t="s">
        <v>160</v>
      </c>
      <c r="BE103" s="192">
        <f>IF(N103="základní",J103,0)</f>
        <v>0</v>
      </c>
      <c r="BF103" s="192">
        <f>IF(N103="snížená",J103,0)</f>
        <v>0</v>
      </c>
      <c r="BG103" s="192">
        <f>IF(N103="zákl. přenesená",J103,0)</f>
        <v>0</v>
      </c>
      <c r="BH103" s="192">
        <f>IF(N103="sníž. přenesená",J103,0)</f>
        <v>0</v>
      </c>
      <c r="BI103" s="192">
        <f>IF(N103="nulová",J103,0)</f>
        <v>0</v>
      </c>
      <c r="BJ103" s="18" t="s">
        <v>78</v>
      </c>
      <c r="BK103" s="192">
        <f>ROUND(I103*H103,2)</f>
        <v>0</v>
      </c>
      <c r="BL103" s="18" t="s">
        <v>166</v>
      </c>
      <c r="BM103" s="191" t="s">
        <v>80</v>
      </c>
    </row>
    <row r="104" spans="1:65" s="2" customFormat="1" ht="16.5" customHeight="1">
      <c r="A104" s="35"/>
      <c r="B104" s="36"/>
      <c r="C104" s="180" t="s">
        <v>80</v>
      </c>
      <c r="D104" s="180" t="s">
        <v>162</v>
      </c>
      <c r="E104" s="181" t="s">
        <v>2069</v>
      </c>
      <c r="F104" s="182" t="s">
        <v>2070</v>
      </c>
      <c r="G104" s="183" t="s">
        <v>1413</v>
      </c>
      <c r="H104" s="184">
        <v>2</v>
      </c>
      <c r="I104" s="185"/>
      <c r="J104" s="186">
        <f>ROUND(I104*H104,2)</f>
        <v>0</v>
      </c>
      <c r="K104" s="182" t="s">
        <v>18</v>
      </c>
      <c r="L104" s="40"/>
      <c r="M104" s="187" t="s">
        <v>18</v>
      </c>
      <c r="N104" s="188" t="s">
        <v>42</v>
      </c>
      <c r="O104" s="65"/>
      <c r="P104" s="189">
        <f>O104*H104</f>
        <v>0</v>
      </c>
      <c r="Q104" s="189">
        <v>0</v>
      </c>
      <c r="R104" s="189">
        <f>Q104*H104</f>
        <v>0</v>
      </c>
      <c r="S104" s="189">
        <v>0</v>
      </c>
      <c r="T104" s="190">
        <f>S104*H104</f>
        <v>0</v>
      </c>
      <c r="U104" s="35"/>
      <c r="V104" s="35"/>
      <c r="W104" s="35"/>
      <c r="X104" s="35"/>
      <c r="Y104" s="35"/>
      <c r="Z104" s="35"/>
      <c r="AA104" s="35"/>
      <c r="AB104" s="35"/>
      <c r="AC104" s="35"/>
      <c r="AD104" s="35"/>
      <c r="AE104" s="35"/>
      <c r="AR104" s="191" t="s">
        <v>166</v>
      </c>
      <c r="AT104" s="191" t="s">
        <v>162</v>
      </c>
      <c r="AU104" s="191" t="s">
        <v>80</v>
      </c>
      <c r="AY104" s="18" t="s">
        <v>160</v>
      </c>
      <c r="BE104" s="192">
        <f>IF(N104="základní",J104,0)</f>
        <v>0</v>
      </c>
      <c r="BF104" s="192">
        <f>IF(N104="snížená",J104,0)</f>
        <v>0</v>
      </c>
      <c r="BG104" s="192">
        <f>IF(N104="zákl. přenesená",J104,0)</f>
        <v>0</v>
      </c>
      <c r="BH104" s="192">
        <f>IF(N104="sníž. přenesená",J104,0)</f>
        <v>0</v>
      </c>
      <c r="BI104" s="192">
        <f>IF(N104="nulová",J104,0)</f>
        <v>0</v>
      </c>
      <c r="BJ104" s="18" t="s">
        <v>78</v>
      </c>
      <c r="BK104" s="192">
        <f>ROUND(I104*H104,2)</f>
        <v>0</v>
      </c>
      <c r="BL104" s="18" t="s">
        <v>166</v>
      </c>
      <c r="BM104" s="191" t="s">
        <v>166</v>
      </c>
    </row>
    <row r="105" spans="1:65" s="2" customFormat="1" ht="33" customHeight="1">
      <c r="A105" s="35"/>
      <c r="B105" s="36"/>
      <c r="C105" s="180" t="s">
        <v>102</v>
      </c>
      <c r="D105" s="180" t="s">
        <v>162</v>
      </c>
      <c r="E105" s="181" t="s">
        <v>2071</v>
      </c>
      <c r="F105" s="182" t="s">
        <v>2072</v>
      </c>
      <c r="G105" s="183" t="s">
        <v>1699</v>
      </c>
      <c r="H105" s="184">
        <v>1</v>
      </c>
      <c r="I105" s="185"/>
      <c r="J105" s="186">
        <f>ROUND(I105*H105,2)</f>
        <v>0</v>
      </c>
      <c r="K105" s="182" t="s">
        <v>18</v>
      </c>
      <c r="L105" s="40"/>
      <c r="M105" s="187" t="s">
        <v>18</v>
      </c>
      <c r="N105" s="188" t="s">
        <v>42</v>
      </c>
      <c r="O105" s="65"/>
      <c r="P105" s="189">
        <f>O105*H105</f>
        <v>0</v>
      </c>
      <c r="Q105" s="189">
        <v>0</v>
      </c>
      <c r="R105" s="189">
        <f>Q105*H105</f>
        <v>0</v>
      </c>
      <c r="S105" s="189">
        <v>0</v>
      </c>
      <c r="T105" s="190">
        <f>S105*H105</f>
        <v>0</v>
      </c>
      <c r="U105" s="35"/>
      <c r="V105" s="35"/>
      <c r="W105" s="35"/>
      <c r="X105" s="35"/>
      <c r="Y105" s="35"/>
      <c r="Z105" s="35"/>
      <c r="AA105" s="35"/>
      <c r="AB105" s="35"/>
      <c r="AC105" s="35"/>
      <c r="AD105" s="35"/>
      <c r="AE105" s="35"/>
      <c r="AR105" s="191" t="s">
        <v>166</v>
      </c>
      <c r="AT105" s="191" t="s">
        <v>162</v>
      </c>
      <c r="AU105" s="191" t="s">
        <v>80</v>
      </c>
      <c r="AY105" s="18" t="s">
        <v>160</v>
      </c>
      <c r="BE105" s="192">
        <f>IF(N105="základní",J105,0)</f>
        <v>0</v>
      </c>
      <c r="BF105" s="192">
        <f>IF(N105="snížená",J105,0)</f>
        <v>0</v>
      </c>
      <c r="BG105" s="192">
        <f>IF(N105="zákl. přenesená",J105,0)</f>
        <v>0</v>
      </c>
      <c r="BH105" s="192">
        <f>IF(N105="sníž. přenesená",J105,0)</f>
        <v>0</v>
      </c>
      <c r="BI105" s="192">
        <f>IF(N105="nulová",J105,0)</f>
        <v>0</v>
      </c>
      <c r="BJ105" s="18" t="s">
        <v>78</v>
      </c>
      <c r="BK105" s="192">
        <f>ROUND(I105*H105,2)</f>
        <v>0</v>
      </c>
      <c r="BL105" s="18" t="s">
        <v>166</v>
      </c>
      <c r="BM105" s="191" t="s">
        <v>189</v>
      </c>
    </row>
    <row r="106" spans="1:65" s="2" customFormat="1" ht="16.5" customHeight="1">
      <c r="A106" s="35"/>
      <c r="B106" s="36"/>
      <c r="C106" s="180" t="s">
        <v>166</v>
      </c>
      <c r="D106" s="180" t="s">
        <v>162</v>
      </c>
      <c r="E106" s="181" t="s">
        <v>2073</v>
      </c>
      <c r="F106" s="182" t="s">
        <v>2074</v>
      </c>
      <c r="G106" s="183" t="s">
        <v>1699</v>
      </c>
      <c r="H106" s="184">
        <v>1</v>
      </c>
      <c r="I106" s="185"/>
      <c r="J106" s="186">
        <f>ROUND(I106*H106,2)</f>
        <v>0</v>
      </c>
      <c r="K106" s="182" t="s">
        <v>18</v>
      </c>
      <c r="L106" s="40"/>
      <c r="M106" s="187" t="s">
        <v>18</v>
      </c>
      <c r="N106" s="188" t="s">
        <v>42</v>
      </c>
      <c r="O106" s="65"/>
      <c r="P106" s="189">
        <f>O106*H106</f>
        <v>0</v>
      </c>
      <c r="Q106" s="189">
        <v>0</v>
      </c>
      <c r="R106" s="189">
        <f>Q106*H106</f>
        <v>0</v>
      </c>
      <c r="S106" s="189">
        <v>0</v>
      </c>
      <c r="T106" s="190">
        <f>S106*H106</f>
        <v>0</v>
      </c>
      <c r="U106" s="35"/>
      <c r="V106" s="35"/>
      <c r="W106" s="35"/>
      <c r="X106" s="35"/>
      <c r="Y106" s="35"/>
      <c r="Z106" s="35"/>
      <c r="AA106" s="35"/>
      <c r="AB106" s="35"/>
      <c r="AC106" s="35"/>
      <c r="AD106" s="35"/>
      <c r="AE106" s="35"/>
      <c r="AR106" s="191" t="s">
        <v>166</v>
      </c>
      <c r="AT106" s="191" t="s">
        <v>162</v>
      </c>
      <c r="AU106" s="191" t="s">
        <v>80</v>
      </c>
      <c r="AY106" s="18" t="s">
        <v>160</v>
      </c>
      <c r="BE106" s="192">
        <f>IF(N106="základní",J106,0)</f>
        <v>0</v>
      </c>
      <c r="BF106" s="192">
        <f>IF(N106="snížená",J106,0)</f>
        <v>0</v>
      </c>
      <c r="BG106" s="192">
        <f>IF(N106="zákl. přenesená",J106,0)</f>
        <v>0</v>
      </c>
      <c r="BH106" s="192">
        <f>IF(N106="sníž. přenesená",J106,0)</f>
        <v>0</v>
      </c>
      <c r="BI106" s="192">
        <f>IF(N106="nulová",J106,0)</f>
        <v>0</v>
      </c>
      <c r="BJ106" s="18" t="s">
        <v>78</v>
      </c>
      <c r="BK106" s="192">
        <f>ROUND(I106*H106,2)</f>
        <v>0</v>
      </c>
      <c r="BL106" s="18" t="s">
        <v>166</v>
      </c>
      <c r="BM106" s="191" t="s">
        <v>208</v>
      </c>
    </row>
    <row r="107" spans="1:65" s="2" customFormat="1" ht="16.5" customHeight="1">
      <c r="A107" s="35"/>
      <c r="B107" s="36"/>
      <c r="C107" s="180" t="s">
        <v>196</v>
      </c>
      <c r="D107" s="180" t="s">
        <v>162</v>
      </c>
      <c r="E107" s="181" t="s">
        <v>2075</v>
      </c>
      <c r="F107" s="182" t="s">
        <v>2076</v>
      </c>
      <c r="G107" s="183" t="s">
        <v>1699</v>
      </c>
      <c r="H107" s="184">
        <v>1</v>
      </c>
      <c r="I107" s="185"/>
      <c r="J107" s="186">
        <f>ROUND(I107*H107,2)</f>
        <v>0</v>
      </c>
      <c r="K107" s="182" t="s">
        <v>18</v>
      </c>
      <c r="L107" s="40"/>
      <c r="M107" s="187" t="s">
        <v>18</v>
      </c>
      <c r="N107" s="188" t="s">
        <v>42</v>
      </c>
      <c r="O107" s="65"/>
      <c r="P107" s="189">
        <f>O107*H107</f>
        <v>0</v>
      </c>
      <c r="Q107" s="189">
        <v>0</v>
      </c>
      <c r="R107" s="189">
        <f>Q107*H107</f>
        <v>0</v>
      </c>
      <c r="S107" s="189">
        <v>0</v>
      </c>
      <c r="T107" s="190">
        <f>S107*H107</f>
        <v>0</v>
      </c>
      <c r="U107" s="35"/>
      <c r="V107" s="35"/>
      <c r="W107" s="35"/>
      <c r="X107" s="35"/>
      <c r="Y107" s="35"/>
      <c r="Z107" s="35"/>
      <c r="AA107" s="35"/>
      <c r="AB107" s="35"/>
      <c r="AC107" s="35"/>
      <c r="AD107" s="35"/>
      <c r="AE107" s="35"/>
      <c r="AR107" s="191" t="s">
        <v>166</v>
      </c>
      <c r="AT107" s="191" t="s">
        <v>162</v>
      </c>
      <c r="AU107" s="191" t="s">
        <v>80</v>
      </c>
      <c r="AY107" s="18" t="s">
        <v>160</v>
      </c>
      <c r="BE107" s="192">
        <f>IF(N107="základní",J107,0)</f>
        <v>0</v>
      </c>
      <c r="BF107" s="192">
        <f>IF(N107="snížená",J107,0)</f>
        <v>0</v>
      </c>
      <c r="BG107" s="192">
        <f>IF(N107="zákl. přenesená",J107,0)</f>
        <v>0</v>
      </c>
      <c r="BH107" s="192">
        <f>IF(N107="sníž. přenesená",J107,0)</f>
        <v>0</v>
      </c>
      <c r="BI107" s="192">
        <f>IF(N107="nulová",J107,0)</f>
        <v>0</v>
      </c>
      <c r="BJ107" s="18" t="s">
        <v>78</v>
      </c>
      <c r="BK107" s="192">
        <f>ROUND(I107*H107,2)</f>
        <v>0</v>
      </c>
      <c r="BL107" s="18" t="s">
        <v>166</v>
      </c>
      <c r="BM107" s="191" t="s">
        <v>219</v>
      </c>
    </row>
    <row r="108" spans="1:65" s="12" customFormat="1" ht="22.8" customHeight="1">
      <c r="B108" s="164"/>
      <c r="C108" s="165"/>
      <c r="D108" s="166" t="s">
        <v>70</v>
      </c>
      <c r="E108" s="178" t="s">
        <v>1617</v>
      </c>
      <c r="F108" s="178" t="s">
        <v>2077</v>
      </c>
      <c r="G108" s="165"/>
      <c r="H108" s="165"/>
      <c r="I108" s="168"/>
      <c r="J108" s="179">
        <f>BK108</f>
        <v>0</v>
      </c>
      <c r="K108" s="165"/>
      <c r="L108" s="170"/>
      <c r="M108" s="171"/>
      <c r="N108" s="172"/>
      <c r="O108" s="172"/>
      <c r="P108" s="173">
        <f>SUM(P109:P112)</f>
        <v>0</v>
      </c>
      <c r="Q108" s="172"/>
      <c r="R108" s="173">
        <f>SUM(R109:R112)</f>
        <v>0</v>
      </c>
      <c r="S108" s="172"/>
      <c r="T108" s="174">
        <f>SUM(T109:T112)</f>
        <v>0</v>
      </c>
      <c r="AR108" s="175" t="s">
        <v>78</v>
      </c>
      <c r="AT108" s="176" t="s">
        <v>70</v>
      </c>
      <c r="AU108" s="176" t="s">
        <v>78</v>
      </c>
      <c r="AY108" s="175" t="s">
        <v>160</v>
      </c>
      <c r="BK108" s="177">
        <f>SUM(BK109:BK112)</f>
        <v>0</v>
      </c>
    </row>
    <row r="109" spans="1:65" s="2" customFormat="1" ht="21.75" customHeight="1">
      <c r="A109" s="35"/>
      <c r="B109" s="36"/>
      <c r="C109" s="180" t="s">
        <v>189</v>
      </c>
      <c r="D109" s="180" t="s">
        <v>162</v>
      </c>
      <c r="E109" s="181" t="s">
        <v>2078</v>
      </c>
      <c r="F109" s="182" t="s">
        <v>2079</v>
      </c>
      <c r="G109" s="183" t="s">
        <v>1699</v>
      </c>
      <c r="H109" s="184">
        <v>38</v>
      </c>
      <c r="I109" s="185"/>
      <c r="J109" s="186">
        <f>ROUND(I109*H109,2)</f>
        <v>0</v>
      </c>
      <c r="K109" s="182" t="s">
        <v>18</v>
      </c>
      <c r="L109" s="40"/>
      <c r="M109" s="187" t="s">
        <v>18</v>
      </c>
      <c r="N109" s="188" t="s">
        <v>42</v>
      </c>
      <c r="O109" s="65"/>
      <c r="P109" s="189">
        <f>O109*H109</f>
        <v>0</v>
      </c>
      <c r="Q109" s="189">
        <v>0</v>
      </c>
      <c r="R109" s="189">
        <f>Q109*H109</f>
        <v>0</v>
      </c>
      <c r="S109" s="189">
        <v>0</v>
      </c>
      <c r="T109" s="190">
        <f>S109*H109</f>
        <v>0</v>
      </c>
      <c r="U109" s="35"/>
      <c r="V109" s="35"/>
      <c r="W109" s="35"/>
      <c r="X109" s="35"/>
      <c r="Y109" s="35"/>
      <c r="Z109" s="35"/>
      <c r="AA109" s="35"/>
      <c r="AB109" s="35"/>
      <c r="AC109" s="35"/>
      <c r="AD109" s="35"/>
      <c r="AE109" s="35"/>
      <c r="AR109" s="191" t="s">
        <v>166</v>
      </c>
      <c r="AT109" s="191" t="s">
        <v>162</v>
      </c>
      <c r="AU109" s="191" t="s">
        <v>80</v>
      </c>
      <c r="AY109" s="18" t="s">
        <v>160</v>
      </c>
      <c r="BE109" s="192">
        <f>IF(N109="základní",J109,0)</f>
        <v>0</v>
      </c>
      <c r="BF109" s="192">
        <f>IF(N109="snížená",J109,0)</f>
        <v>0</v>
      </c>
      <c r="BG109" s="192">
        <f>IF(N109="zákl. přenesená",J109,0)</f>
        <v>0</v>
      </c>
      <c r="BH109" s="192">
        <f>IF(N109="sníž. přenesená",J109,0)</f>
        <v>0</v>
      </c>
      <c r="BI109" s="192">
        <f>IF(N109="nulová",J109,0)</f>
        <v>0</v>
      </c>
      <c r="BJ109" s="18" t="s">
        <v>78</v>
      </c>
      <c r="BK109" s="192">
        <f>ROUND(I109*H109,2)</f>
        <v>0</v>
      </c>
      <c r="BL109" s="18" t="s">
        <v>166</v>
      </c>
      <c r="BM109" s="191" t="s">
        <v>8</v>
      </c>
    </row>
    <row r="110" spans="1:65" s="2" customFormat="1" ht="16.5" customHeight="1">
      <c r="A110" s="35"/>
      <c r="B110" s="36"/>
      <c r="C110" s="180" t="s">
        <v>202</v>
      </c>
      <c r="D110" s="180" t="s">
        <v>162</v>
      </c>
      <c r="E110" s="181" t="s">
        <v>2080</v>
      </c>
      <c r="F110" s="182" t="s">
        <v>2081</v>
      </c>
      <c r="G110" s="183" t="s">
        <v>1699</v>
      </c>
      <c r="H110" s="184">
        <v>2</v>
      </c>
      <c r="I110" s="185"/>
      <c r="J110" s="186">
        <f>ROUND(I110*H110,2)</f>
        <v>0</v>
      </c>
      <c r="K110" s="182" t="s">
        <v>18</v>
      </c>
      <c r="L110" s="40"/>
      <c r="M110" s="187" t="s">
        <v>18</v>
      </c>
      <c r="N110" s="188" t="s">
        <v>42</v>
      </c>
      <c r="O110" s="65"/>
      <c r="P110" s="189">
        <f>O110*H110</f>
        <v>0</v>
      </c>
      <c r="Q110" s="189">
        <v>0</v>
      </c>
      <c r="R110" s="189">
        <f>Q110*H110</f>
        <v>0</v>
      </c>
      <c r="S110" s="189">
        <v>0</v>
      </c>
      <c r="T110" s="190">
        <f>S110*H110</f>
        <v>0</v>
      </c>
      <c r="U110" s="35"/>
      <c r="V110" s="35"/>
      <c r="W110" s="35"/>
      <c r="X110" s="35"/>
      <c r="Y110" s="35"/>
      <c r="Z110" s="35"/>
      <c r="AA110" s="35"/>
      <c r="AB110" s="35"/>
      <c r="AC110" s="35"/>
      <c r="AD110" s="35"/>
      <c r="AE110" s="35"/>
      <c r="AR110" s="191" t="s">
        <v>166</v>
      </c>
      <c r="AT110" s="191" t="s">
        <v>162</v>
      </c>
      <c r="AU110" s="191" t="s">
        <v>80</v>
      </c>
      <c r="AY110" s="18" t="s">
        <v>160</v>
      </c>
      <c r="BE110" s="192">
        <f>IF(N110="základní",J110,0)</f>
        <v>0</v>
      </c>
      <c r="BF110" s="192">
        <f>IF(N110="snížená",J110,0)</f>
        <v>0</v>
      </c>
      <c r="BG110" s="192">
        <f>IF(N110="zákl. přenesená",J110,0)</f>
        <v>0</v>
      </c>
      <c r="BH110" s="192">
        <f>IF(N110="sníž. přenesená",J110,0)</f>
        <v>0</v>
      </c>
      <c r="BI110" s="192">
        <f>IF(N110="nulová",J110,0)</f>
        <v>0</v>
      </c>
      <c r="BJ110" s="18" t="s">
        <v>78</v>
      </c>
      <c r="BK110" s="192">
        <f>ROUND(I110*H110,2)</f>
        <v>0</v>
      </c>
      <c r="BL110" s="18" t="s">
        <v>166</v>
      </c>
      <c r="BM110" s="191" t="s">
        <v>240</v>
      </c>
    </row>
    <row r="111" spans="1:65" s="2" customFormat="1" ht="16.5" customHeight="1">
      <c r="A111" s="35"/>
      <c r="B111" s="36"/>
      <c r="C111" s="180" t="s">
        <v>208</v>
      </c>
      <c r="D111" s="180" t="s">
        <v>162</v>
      </c>
      <c r="E111" s="181" t="s">
        <v>2082</v>
      </c>
      <c r="F111" s="182" t="s">
        <v>2083</v>
      </c>
      <c r="G111" s="183" t="s">
        <v>1699</v>
      </c>
      <c r="H111" s="184">
        <v>17</v>
      </c>
      <c r="I111" s="185"/>
      <c r="J111" s="186">
        <f>ROUND(I111*H111,2)</f>
        <v>0</v>
      </c>
      <c r="K111" s="182" t="s">
        <v>18</v>
      </c>
      <c r="L111" s="40"/>
      <c r="M111" s="187" t="s">
        <v>18</v>
      </c>
      <c r="N111" s="188" t="s">
        <v>42</v>
      </c>
      <c r="O111" s="65"/>
      <c r="P111" s="189">
        <f>O111*H111</f>
        <v>0</v>
      </c>
      <c r="Q111" s="189">
        <v>0</v>
      </c>
      <c r="R111" s="189">
        <f>Q111*H111</f>
        <v>0</v>
      </c>
      <c r="S111" s="189">
        <v>0</v>
      </c>
      <c r="T111" s="190">
        <f>S111*H111</f>
        <v>0</v>
      </c>
      <c r="U111" s="35"/>
      <c r="V111" s="35"/>
      <c r="W111" s="35"/>
      <c r="X111" s="35"/>
      <c r="Y111" s="35"/>
      <c r="Z111" s="35"/>
      <c r="AA111" s="35"/>
      <c r="AB111" s="35"/>
      <c r="AC111" s="35"/>
      <c r="AD111" s="35"/>
      <c r="AE111" s="35"/>
      <c r="AR111" s="191" t="s">
        <v>166</v>
      </c>
      <c r="AT111" s="191" t="s">
        <v>162</v>
      </c>
      <c r="AU111" s="191" t="s">
        <v>80</v>
      </c>
      <c r="AY111" s="18" t="s">
        <v>160</v>
      </c>
      <c r="BE111" s="192">
        <f>IF(N111="základní",J111,0)</f>
        <v>0</v>
      </c>
      <c r="BF111" s="192">
        <f>IF(N111="snížená",J111,0)</f>
        <v>0</v>
      </c>
      <c r="BG111" s="192">
        <f>IF(N111="zákl. přenesená",J111,0)</f>
        <v>0</v>
      </c>
      <c r="BH111" s="192">
        <f>IF(N111="sníž. přenesená",J111,0)</f>
        <v>0</v>
      </c>
      <c r="BI111" s="192">
        <f>IF(N111="nulová",J111,0)</f>
        <v>0</v>
      </c>
      <c r="BJ111" s="18" t="s">
        <v>78</v>
      </c>
      <c r="BK111" s="192">
        <f>ROUND(I111*H111,2)</f>
        <v>0</v>
      </c>
      <c r="BL111" s="18" t="s">
        <v>166</v>
      </c>
      <c r="BM111" s="191" t="s">
        <v>255</v>
      </c>
    </row>
    <row r="112" spans="1:65" s="2" customFormat="1" ht="16.5" customHeight="1">
      <c r="A112" s="35"/>
      <c r="B112" s="36"/>
      <c r="C112" s="180" t="s">
        <v>214</v>
      </c>
      <c r="D112" s="180" t="s">
        <v>162</v>
      </c>
      <c r="E112" s="181" t="s">
        <v>2084</v>
      </c>
      <c r="F112" s="182" t="s">
        <v>2085</v>
      </c>
      <c r="G112" s="183" t="s">
        <v>1699</v>
      </c>
      <c r="H112" s="184">
        <v>2</v>
      </c>
      <c r="I112" s="185"/>
      <c r="J112" s="186">
        <f>ROUND(I112*H112,2)</f>
        <v>0</v>
      </c>
      <c r="K112" s="182" t="s">
        <v>18</v>
      </c>
      <c r="L112" s="40"/>
      <c r="M112" s="187" t="s">
        <v>18</v>
      </c>
      <c r="N112" s="188" t="s">
        <v>42</v>
      </c>
      <c r="O112" s="65"/>
      <c r="P112" s="189">
        <f>O112*H112</f>
        <v>0</v>
      </c>
      <c r="Q112" s="189">
        <v>0</v>
      </c>
      <c r="R112" s="189">
        <f>Q112*H112</f>
        <v>0</v>
      </c>
      <c r="S112" s="189">
        <v>0</v>
      </c>
      <c r="T112" s="190">
        <f>S112*H112</f>
        <v>0</v>
      </c>
      <c r="U112" s="35"/>
      <c r="V112" s="35"/>
      <c r="W112" s="35"/>
      <c r="X112" s="35"/>
      <c r="Y112" s="35"/>
      <c r="Z112" s="35"/>
      <c r="AA112" s="35"/>
      <c r="AB112" s="35"/>
      <c r="AC112" s="35"/>
      <c r="AD112" s="35"/>
      <c r="AE112" s="35"/>
      <c r="AR112" s="191" t="s">
        <v>166</v>
      </c>
      <c r="AT112" s="191" t="s">
        <v>162</v>
      </c>
      <c r="AU112" s="191" t="s">
        <v>80</v>
      </c>
      <c r="AY112" s="18" t="s">
        <v>160</v>
      </c>
      <c r="BE112" s="192">
        <f>IF(N112="základní",J112,0)</f>
        <v>0</v>
      </c>
      <c r="BF112" s="192">
        <f>IF(N112="snížená",J112,0)</f>
        <v>0</v>
      </c>
      <c r="BG112" s="192">
        <f>IF(N112="zákl. přenesená",J112,0)</f>
        <v>0</v>
      </c>
      <c r="BH112" s="192">
        <f>IF(N112="sníž. přenesená",J112,0)</f>
        <v>0</v>
      </c>
      <c r="BI112" s="192">
        <f>IF(N112="nulová",J112,0)</f>
        <v>0</v>
      </c>
      <c r="BJ112" s="18" t="s">
        <v>78</v>
      </c>
      <c r="BK112" s="192">
        <f>ROUND(I112*H112,2)</f>
        <v>0</v>
      </c>
      <c r="BL112" s="18" t="s">
        <v>166</v>
      </c>
      <c r="BM112" s="191" t="s">
        <v>271</v>
      </c>
    </row>
    <row r="113" spans="1:65" s="12" customFormat="1" ht="22.8" customHeight="1">
      <c r="B113" s="164"/>
      <c r="C113" s="165"/>
      <c r="D113" s="166" t="s">
        <v>70</v>
      </c>
      <c r="E113" s="178" t="s">
        <v>1641</v>
      </c>
      <c r="F113" s="178" t="s">
        <v>2086</v>
      </c>
      <c r="G113" s="165"/>
      <c r="H113" s="165"/>
      <c r="I113" s="168"/>
      <c r="J113" s="179">
        <f>BK113</f>
        <v>0</v>
      </c>
      <c r="K113" s="165"/>
      <c r="L113" s="170"/>
      <c r="M113" s="171"/>
      <c r="N113" s="172"/>
      <c r="O113" s="172"/>
      <c r="P113" s="173">
        <f>P114</f>
        <v>0</v>
      </c>
      <c r="Q113" s="172"/>
      <c r="R113" s="173">
        <f>R114</f>
        <v>0</v>
      </c>
      <c r="S113" s="172"/>
      <c r="T113" s="174">
        <f>T114</f>
        <v>0</v>
      </c>
      <c r="AR113" s="175" t="s">
        <v>78</v>
      </c>
      <c r="AT113" s="176" t="s">
        <v>70</v>
      </c>
      <c r="AU113" s="176" t="s">
        <v>78</v>
      </c>
      <c r="AY113" s="175" t="s">
        <v>160</v>
      </c>
      <c r="BK113" s="177">
        <f>BK114</f>
        <v>0</v>
      </c>
    </row>
    <row r="114" spans="1:65" s="2" customFormat="1" ht="16.5" customHeight="1">
      <c r="A114" s="35"/>
      <c r="B114" s="36"/>
      <c r="C114" s="180" t="s">
        <v>219</v>
      </c>
      <c r="D114" s="180" t="s">
        <v>162</v>
      </c>
      <c r="E114" s="181" t="s">
        <v>2087</v>
      </c>
      <c r="F114" s="182" t="s">
        <v>2088</v>
      </c>
      <c r="G114" s="183" t="s">
        <v>1699</v>
      </c>
      <c r="H114" s="184">
        <v>6</v>
      </c>
      <c r="I114" s="185"/>
      <c r="J114" s="186">
        <f>ROUND(I114*H114,2)</f>
        <v>0</v>
      </c>
      <c r="K114" s="182" t="s">
        <v>18</v>
      </c>
      <c r="L114" s="40"/>
      <c r="M114" s="187" t="s">
        <v>18</v>
      </c>
      <c r="N114" s="188" t="s">
        <v>42</v>
      </c>
      <c r="O114" s="65"/>
      <c r="P114" s="189">
        <f>O114*H114</f>
        <v>0</v>
      </c>
      <c r="Q114" s="189">
        <v>0</v>
      </c>
      <c r="R114" s="189">
        <f>Q114*H114</f>
        <v>0</v>
      </c>
      <c r="S114" s="189">
        <v>0</v>
      </c>
      <c r="T114" s="190">
        <f>S114*H114</f>
        <v>0</v>
      </c>
      <c r="U114" s="35"/>
      <c r="V114" s="35"/>
      <c r="W114" s="35"/>
      <c r="X114" s="35"/>
      <c r="Y114" s="35"/>
      <c r="Z114" s="35"/>
      <c r="AA114" s="35"/>
      <c r="AB114" s="35"/>
      <c r="AC114" s="35"/>
      <c r="AD114" s="35"/>
      <c r="AE114" s="35"/>
      <c r="AR114" s="191" t="s">
        <v>166</v>
      </c>
      <c r="AT114" s="191" t="s">
        <v>162</v>
      </c>
      <c r="AU114" s="191" t="s">
        <v>80</v>
      </c>
      <c r="AY114" s="18" t="s">
        <v>160</v>
      </c>
      <c r="BE114" s="192">
        <f>IF(N114="základní",J114,0)</f>
        <v>0</v>
      </c>
      <c r="BF114" s="192">
        <f>IF(N114="snížená",J114,0)</f>
        <v>0</v>
      </c>
      <c r="BG114" s="192">
        <f>IF(N114="zákl. přenesená",J114,0)</f>
        <v>0</v>
      </c>
      <c r="BH114" s="192">
        <f>IF(N114="sníž. přenesená",J114,0)</f>
        <v>0</v>
      </c>
      <c r="BI114" s="192">
        <f>IF(N114="nulová",J114,0)</f>
        <v>0</v>
      </c>
      <c r="BJ114" s="18" t="s">
        <v>78</v>
      </c>
      <c r="BK114" s="192">
        <f>ROUND(I114*H114,2)</f>
        <v>0</v>
      </c>
      <c r="BL114" s="18" t="s">
        <v>166</v>
      </c>
      <c r="BM114" s="191" t="s">
        <v>286</v>
      </c>
    </row>
    <row r="115" spans="1:65" s="12" customFormat="1" ht="22.8" customHeight="1">
      <c r="B115" s="164"/>
      <c r="C115" s="165"/>
      <c r="D115" s="166" t="s">
        <v>70</v>
      </c>
      <c r="E115" s="178" t="s">
        <v>1643</v>
      </c>
      <c r="F115" s="178" t="s">
        <v>2089</v>
      </c>
      <c r="G115" s="165"/>
      <c r="H115" s="165"/>
      <c r="I115" s="168"/>
      <c r="J115" s="179">
        <f>BK115</f>
        <v>0</v>
      </c>
      <c r="K115" s="165"/>
      <c r="L115" s="170"/>
      <c r="M115" s="171"/>
      <c r="N115" s="172"/>
      <c r="O115" s="172"/>
      <c r="P115" s="173">
        <f>P116</f>
        <v>0</v>
      </c>
      <c r="Q115" s="172"/>
      <c r="R115" s="173">
        <f>R116</f>
        <v>0</v>
      </c>
      <c r="S115" s="172"/>
      <c r="T115" s="174">
        <f>T116</f>
        <v>0</v>
      </c>
      <c r="AR115" s="175" t="s">
        <v>78</v>
      </c>
      <c r="AT115" s="176" t="s">
        <v>70</v>
      </c>
      <c r="AU115" s="176" t="s">
        <v>78</v>
      </c>
      <c r="AY115" s="175" t="s">
        <v>160</v>
      </c>
      <c r="BK115" s="177">
        <f>BK116</f>
        <v>0</v>
      </c>
    </row>
    <row r="116" spans="1:65" s="2" customFormat="1" ht="16.5" customHeight="1">
      <c r="A116" s="35"/>
      <c r="B116" s="36"/>
      <c r="C116" s="180" t="s">
        <v>224</v>
      </c>
      <c r="D116" s="180" t="s">
        <v>162</v>
      </c>
      <c r="E116" s="181" t="s">
        <v>2090</v>
      </c>
      <c r="F116" s="182" t="s">
        <v>2091</v>
      </c>
      <c r="G116" s="183" t="s">
        <v>249</v>
      </c>
      <c r="H116" s="184">
        <v>6000</v>
      </c>
      <c r="I116" s="185"/>
      <c r="J116" s="186">
        <f>ROUND(I116*H116,2)</f>
        <v>0</v>
      </c>
      <c r="K116" s="182" t="s">
        <v>18</v>
      </c>
      <c r="L116" s="40"/>
      <c r="M116" s="187" t="s">
        <v>18</v>
      </c>
      <c r="N116" s="188" t="s">
        <v>42</v>
      </c>
      <c r="O116" s="65"/>
      <c r="P116" s="189">
        <f>O116*H116</f>
        <v>0</v>
      </c>
      <c r="Q116" s="189">
        <v>0</v>
      </c>
      <c r="R116" s="189">
        <f>Q116*H116</f>
        <v>0</v>
      </c>
      <c r="S116" s="189">
        <v>0</v>
      </c>
      <c r="T116" s="190">
        <f>S116*H116</f>
        <v>0</v>
      </c>
      <c r="U116" s="35"/>
      <c r="V116" s="35"/>
      <c r="W116" s="35"/>
      <c r="X116" s="35"/>
      <c r="Y116" s="35"/>
      <c r="Z116" s="35"/>
      <c r="AA116" s="35"/>
      <c r="AB116" s="35"/>
      <c r="AC116" s="35"/>
      <c r="AD116" s="35"/>
      <c r="AE116" s="35"/>
      <c r="AR116" s="191" t="s">
        <v>166</v>
      </c>
      <c r="AT116" s="191" t="s">
        <v>162</v>
      </c>
      <c r="AU116" s="191" t="s">
        <v>80</v>
      </c>
      <c r="AY116" s="18" t="s">
        <v>160</v>
      </c>
      <c r="BE116" s="192">
        <f>IF(N116="základní",J116,0)</f>
        <v>0</v>
      </c>
      <c r="BF116" s="192">
        <f>IF(N116="snížená",J116,0)</f>
        <v>0</v>
      </c>
      <c r="BG116" s="192">
        <f>IF(N116="zákl. přenesená",J116,0)</f>
        <v>0</v>
      </c>
      <c r="BH116" s="192">
        <f>IF(N116="sníž. přenesená",J116,0)</f>
        <v>0</v>
      </c>
      <c r="BI116" s="192">
        <f>IF(N116="nulová",J116,0)</f>
        <v>0</v>
      </c>
      <c r="BJ116" s="18" t="s">
        <v>78</v>
      </c>
      <c r="BK116" s="192">
        <f>ROUND(I116*H116,2)</f>
        <v>0</v>
      </c>
      <c r="BL116" s="18" t="s">
        <v>166</v>
      </c>
      <c r="BM116" s="191" t="s">
        <v>304</v>
      </c>
    </row>
    <row r="117" spans="1:65" s="12" customFormat="1" ht="22.8" customHeight="1">
      <c r="B117" s="164"/>
      <c r="C117" s="165"/>
      <c r="D117" s="166" t="s">
        <v>70</v>
      </c>
      <c r="E117" s="178" t="s">
        <v>1662</v>
      </c>
      <c r="F117" s="178" t="s">
        <v>2092</v>
      </c>
      <c r="G117" s="165"/>
      <c r="H117" s="165"/>
      <c r="I117" s="168"/>
      <c r="J117" s="179">
        <f>BK117</f>
        <v>0</v>
      </c>
      <c r="K117" s="165"/>
      <c r="L117" s="170"/>
      <c r="M117" s="171"/>
      <c r="N117" s="172"/>
      <c r="O117" s="172"/>
      <c r="P117" s="173">
        <f>P118</f>
        <v>0</v>
      </c>
      <c r="Q117" s="172"/>
      <c r="R117" s="173">
        <f>R118</f>
        <v>0</v>
      </c>
      <c r="S117" s="172"/>
      <c r="T117" s="174">
        <f>T118</f>
        <v>0</v>
      </c>
      <c r="AR117" s="175" t="s">
        <v>78</v>
      </c>
      <c r="AT117" s="176" t="s">
        <v>70</v>
      </c>
      <c r="AU117" s="176" t="s">
        <v>78</v>
      </c>
      <c r="AY117" s="175" t="s">
        <v>160</v>
      </c>
      <c r="BK117" s="177">
        <f>BK118</f>
        <v>0</v>
      </c>
    </row>
    <row r="118" spans="1:65" s="2" customFormat="1" ht="16.5" customHeight="1">
      <c r="A118" s="35"/>
      <c r="B118" s="36"/>
      <c r="C118" s="180" t="s">
        <v>8</v>
      </c>
      <c r="D118" s="180" t="s">
        <v>162</v>
      </c>
      <c r="E118" s="181" t="s">
        <v>2093</v>
      </c>
      <c r="F118" s="182" t="s">
        <v>2094</v>
      </c>
      <c r="G118" s="183" t="s">
        <v>249</v>
      </c>
      <c r="H118" s="184">
        <v>10</v>
      </c>
      <c r="I118" s="185"/>
      <c r="J118" s="186">
        <f>ROUND(I118*H118,2)</f>
        <v>0</v>
      </c>
      <c r="K118" s="182" t="s">
        <v>18</v>
      </c>
      <c r="L118" s="40"/>
      <c r="M118" s="187" t="s">
        <v>18</v>
      </c>
      <c r="N118" s="188" t="s">
        <v>42</v>
      </c>
      <c r="O118" s="65"/>
      <c r="P118" s="189">
        <f>O118*H118</f>
        <v>0</v>
      </c>
      <c r="Q118" s="189">
        <v>0</v>
      </c>
      <c r="R118" s="189">
        <f>Q118*H118</f>
        <v>0</v>
      </c>
      <c r="S118" s="189">
        <v>0</v>
      </c>
      <c r="T118" s="190">
        <f>S118*H118</f>
        <v>0</v>
      </c>
      <c r="U118" s="35"/>
      <c r="V118" s="35"/>
      <c r="W118" s="35"/>
      <c r="X118" s="35"/>
      <c r="Y118" s="35"/>
      <c r="Z118" s="35"/>
      <c r="AA118" s="35"/>
      <c r="AB118" s="35"/>
      <c r="AC118" s="35"/>
      <c r="AD118" s="35"/>
      <c r="AE118" s="35"/>
      <c r="AR118" s="191" t="s">
        <v>166</v>
      </c>
      <c r="AT118" s="191" t="s">
        <v>162</v>
      </c>
      <c r="AU118" s="191" t="s">
        <v>80</v>
      </c>
      <c r="AY118" s="18" t="s">
        <v>160</v>
      </c>
      <c r="BE118" s="192">
        <f>IF(N118="základní",J118,0)</f>
        <v>0</v>
      </c>
      <c r="BF118" s="192">
        <f>IF(N118="snížená",J118,0)</f>
        <v>0</v>
      </c>
      <c r="BG118" s="192">
        <f>IF(N118="zákl. přenesená",J118,0)</f>
        <v>0</v>
      </c>
      <c r="BH118" s="192">
        <f>IF(N118="sníž. přenesená",J118,0)</f>
        <v>0</v>
      </c>
      <c r="BI118" s="192">
        <f>IF(N118="nulová",J118,0)</f>
        <v>0</v>
      </c>
      <c r="BJ118" s="18" t="s">
        <v>78</v>
      </c>
      <c r="BK118" s="192">
        <f>ROUND(I118*H118,2)</f>
        <v>0</v>
      </c>
      <c r="BL118" s="18" t="s">
        <v>166</v>
      </c>
      <c r="BM118" s="191" t="s">
        <v>316</v>
      </c>
    </row>
    <row r="119" spans="1:65" s="12" customFormat="1" ht="22.8" customHeight="1">
      <c r="B119" s="164"/>
      <c r="C119" s="165"/>
      <c r="D119" s="166" t="s">
        <v>70</v>
      </c>
      <c r="E119" s="178" t="s">
        <v>1678</v>
      </c>
      <c r="F119" s="178" t="s">
        <v>1928</v>
      </c>
      <c r="G119" s="165"/>
      <c r="H119" s="165"/>
      <c r="I119" s="168"/>
      <c r="J119" s="179">
        <f>BK119</f>
        <v>0</v>
      </c>
      <c r="K119" s="165"/>
      <c r="L119" s="170"/>
      <c r="M119" s="171"/>
      <c r="N119" s="172"/>
      <c r="O119" s="172"/>
      <c r="P119" s="173">
        <f>SUM(P120:P123)</f>
        <v>0</v>
      </c>
      <c r="Q119" s="172"/>
      <c r="R119" s="173">
        <f>SUM(R120:R123)</f>
        <v>0</v>
      </c>
      <c r="S119" s="172"/>
      <c r="T119" s="174">
        <f>SUM(T120:T123)</f>
        <v>0</v>
      </c>
      <c r="AR119" s="175" t="s">
        <v>78</v>
      </c>
      <c r="AT119" s="176" t="s">
        <v>70</v>
      </c>
      <c r="AU119" s="176" t="s">
        <v>78</v>
      </c>
      <c r="AY119" s="175" t="s">
        <v>160</v>
      </c>
      <c r="BK119" s="177">
        <f>SUM(BK120:BK123)</f>
        <v>0</v>
      </c>
    </row>
    <row r="120" spans="1:65" s="2" customFormat="1" ht="16.5" customHeight="1">
      <c r="A120" s="35"/>
      <c r="B120" s="36"/>
      <c r="C120" s="180" t="s">
        <v>235</v>
      </c>
      <c r="D120" s="180" t="s">
        <v>162</v>
      </c>
      <c r="E120" s="181" t="s">
        <v>2095</v>
      </c>
      <c r="F120" s="182" t="s">
        <v>2096</v>
      </c>
      <c r="G120" s="183" t="s">
        <v>249</v>
      </c>
      <c r="H120" s="184">
        <v>100</v>
      </c>
      <c r="I120" s="185"/>
      <c r="J120" s="186">
        <f>ROUND(I120*H120,2)</f>
        <v>0</v>
      </c>
      <c r="K120" s="182" t="s">
        <v>18</v>
      </c>
      <c r="L120" s="40"/>
      <c r="M120" s="187" t="s">
        <v>18</v>
      </c>
      <c r="N120" s="188" t="s">
        <v>42</v>
      </c>
      <c r="O120" s="65"/>
      <c r="P120" s="189">
        <f>O120*H120</f>
        <v>0</v>
      </c>
      <c r="Q120" s="189">
        <v>0</v>
      </c>
      <c r="R120" s="189">
        <f>Q120*H120</f>
        <v>0</v>
      </c>
      <c r="S120" s="189">
        <v>0</v>
      </c>
      <c r="T120" s="190">
        <f>S120*H120</f>
        <v>0</v>
      </c>
      <c r="U120" s="35"/>
      <c r="V120" s="35"/>
      <c r="W120" s="35"/>
      <c r="X120" s="35"/>
      <c r="Y120" s="35"/>
      <c r="Z120" s="35"/>
      <c r="AA120" s="35"/>
      <c r="AB120" s="35"/>
      <c r="AC120" s="35"/>
      <c r="AD120" s="35"/>
      <c r="AE120" s="35"/>
      <c r="AR120" s="191" t="s">
        <v>166</v>
      </c>
      <c r="AT120" s="191" t="s">
        <v>162</v>
      </c>
      <c r="AU120" s="191" t="s">
        <v>80</v>
      </c>
      <c r="AY120" s="18" t="s">
        <v>160</v>
      </c>
      <c r="BE120" s="192">
        <f>IF(N120="základní",J120,0)</f>
        <v>0</v>
      </c>
      <c r="BF120" s="192">
        <f>IF(N120="snížená",J120,0)</f>
        <v>0</v>
      </c>
      <c r="BG120" s="192">
        <f>IF(N120="zákl. přenesená",J120,0)</f>
        <v>0</v>
      </c>
      <c r="BH120" s="192">
        <f>IF(N120="sníž. přenesená",J120,0)</f>
        <v>0</v>
      </c>
      <c r="BI120" s="192">
        <f>IF(N120="nulová",J120,0)</f>
        <v>0</v>
      </c>
      <c r="BJ120" s="18" t="s">
        <v>78</v>
      </c>
      <c r="BK120" s="192">
        <f>ROUND(I120*H120,2)</f>
        <v>0</v>
      </c>
      <c r="BL120" s="18" t="s">
        <v>166</v>
      </c>
      <c r="BM120" s="191" t="s">
        <v>328</v>
      </c>
    </row>
    <row r="121" spans="1:65" s="2" customFormat="1" ht="24.15" customHeight="1">
      <c r="A121" s="35"/>
      <c r="B121" s="36"/>
      <c r="C121" s="180" t="s">
        <v>240</v>
      </c>
      <c r="D121" s="180" t="s">
        <v>162</v>
      </c>
      <c r="E121" s="181" t="s">
        <v>2097</v>
      </c>
      <c r="F121" s="182" t="s">
        <v>2098</v>
      </c>
      <c r="G121" s="183" t="s">
        <v>249</v>
      </c>
      <c r="H121" s="184">
        <v>150</v>
      </c>
      <c r="I121" s="185"/>
      <c r="J121" s="186">
        <f>ROUND(I121*H121,2)</f>
        <v>0</v>
      </c>
      <c r="K121" s="182" t="s">
        <v>18</v>
      </c>
      <c r="L121" s="40"/>
      <c r="M121" s="187" t="s">
        <v>18</v>
      </c>
      <c r="N121" s="188" t="s">
        <v>42</v>
      </c>
      <c r="O121" s="65"/>
      <c r="P121" s="189">
        <f>O121*H121</f>
        <v>0</v>
      </c>
      <c r="Q121" s="189">
        <v>0</v>
      </c>
      <c r="R121" s="189">
        <f>Q121*H121</f>
        <v>0</v>
      </c>
      <c r="S121" s="189">
        <v>0</v>
      </c>
      <c r="T121" s="190">
        <f>S121*H121</f>
        <v>0</v>
      </c>
      <c r="U121" s="35"/>
      <c r="V121" s="35"/>
      <c r="W121" s="35"/>
      <c r="X121" s="35"/>
      <c r="Y121" s="35"/>
      <c r="Z121" s="35"/>
      <c r="AA121" s="35"/>
      <c r="AB121" s="35"/>
      <c r="AC121" s="35"/>
      <c r="AD121" s="35"/>
      <c r="AE121" s="35"/>
      <c r="AR121" s="191" t="s">
        <v>166</v>
      </c>
      <c r="AT121" s="191" t="s">
        <v>162</v>
      </c>
      <c r="AU121" s="191" t="s">
        <v>80</v>
      </c>
      <c r="AY121" s="18" t="s">
        <v>160</v>
      </c>
      <c r="BE121" s="192">
        <f>IF(N121="základní",J121,0)</f>
        <v>0</v>
      </c>
      <c r="BF121" s="192">
        <f>IF(N121="snížená",J121,0)</f>
        <v>0</v>
      </c>
      <c r="BG121" s="192">
        <f>IF(N121="zákl. přenesená",J121,0)</f>
        <v>0</v>
      </c>
      <c r="BH121" s="192">
        <f>IF(N121="sníž. přenesená",J121,0)</f>
        <v>0</v>
      </c>
      <c r="BI121" s="192">
        <f>IF(N121="nulová",J121,0)</f>
        <v>0</v>
      </c>
      <c r="BJ121" s="18" t="s">
        <v>78</v>
      </c>
      <c r="BK121" s="192">
        <f>ROUND(I121*H121,2)</f>
        <v>0</v>
      </c>
      <c r="BL121" s="18" t="s">
        <v>166</v>
      </c>
      <c r="BM121" s="191" t="s">
        <v>344</v>
      </c>
    </row>
    <row r="122" spans="1:65" s="2" customFormat="1" ht="16.5" customHeight="1">
      <c r="A122" s="35"/>
      <c r="B122" s="36"/>
      <c r="C122" s="180" t="s">
        <v>246</v>
      </c>
      <c r="D122" s="180" t="s">
        <v>162</v>
      </c>
      <c r="E122" s="181" t="s">
        <v>2099</v>
      </c>
      <c r="F122" s="182" t="s">
        <v>1829</v>
      </c>
      <c r="G122" s="183" t="s">
        <v>249</v>
      </c>
      <c r="H122" s="184">
        <v>60</v>
      </c>
      <c r="I122" s="185"/>
      <c r="J122" s="186">
        <f>ROUND(I122*H122,2)</f>
        <v>0</v>
      </c>
      <c r="K122" s="182" t="s">
        <v>18</v>
      </c>
      <c r="L122" s="40"/>
      <c r="M122" s="187" t="s">
        <v>18</v>
      </c>
      <c r="N122" s="188" t="s">
        <v>42</v>
      </c>
      <c r="O122" s="65"/>
      <c r="P122" s="189">
        <f>O122*H122</f>
        <v>0</v>
      </c>
      <c r="Q122" s="189">
        <v>0</v>
      </c>
      <c r="R122" s="189">
        <f>Q122*H122</f>
        <v>0</v>
      </c>
      <c r="S122" s="189">
        <v>0</v>
      </c>
      <c r="T122" s="190">
        <f>S122*H122</f>
        <v>0</v>
      </c>
      <c r="U122" s="35"/>
      <c r="V122" s="35"/>
      <c r="W122" s="35"/>
      <c r="X122" s="35"/>
      <c r="Y122" s="35"/>
      <c r="Z122" s="35"/>
      <c r="AA122" s="35"/>
      <c r="AB122" s="35"/>
      <c r="AC122" s="35"/>
      <c r="AD122" s="35"/>
      <c r="AE122" s="35"/>
      <c r="AR122" s="191" t="s">
        <v>166</v>
      </c>
      <c r="AT122" s="191" t="s">
        <v>162</v>
      </c>
      <c r="AU122" s="191" t="s">
        <v>80</v>
      </c>
      <c r="AY122" s="18" t="s">
        <v>160</v>
      </c>
      <c r="BE122" s="192">
        <f>IF(N122="základní",J122,0)</f>
        <v>0</v>
      </c>
      <c r="BF122" s="192">
        <f>IF(N122="snížená",J122,0)</f>
        <v>0</v>
      </c>
      <c r="BG122" s="192">
        <f>IF(N122="zákl. přenesená",J122,0)</f>
        <v>0</v>
      </c>
      <c r="BH122" s="192">
        <f>IF(N122="sníž. přenesená",J122,0)</f>
        <v>0</v>
      </c>
      <c r="BI122" s="192">
        <f>IF(N122="nulová",J122,0)</f>
        <v>0</v>
      </c>
      <c r="BJ122" s="18" t="s">
        <v>78</v>
      </c>
      <c r="BK122" s="192">
        <f>ROUND(I122*H122,2)</f>
        <v>0</v>
      </c>
      <c r="BL122" s="18" t="s">
        <v>166</v>
      </c>
      <c r="BM122" s="191" t="s">
        <v>292</v>
      </c>
    </row>
    <row r="123" spans="1:65" s="2" customFormat="1" ht="19.2">
      <c r="A123" s="35"/>
      <c r="B123" s="36"/>
      <c r="C123" s="37"/>
      <c r="D123" s="200" t="s">
        <v>123</v>
      </c>
      <c r="E123" s="37"/>
      <c r="F123" s="210" t="s">
        <v>2100</v>
      </c>
      <c r="G123" s="37"/>
      <c r="H123" s="37"/>
      <c r="I123" s="195"/>
      <c r="J123" s="37"/>
      <c r="K123" s="37"/>
      <c r="L123" s="40"/>
      <c r="M123" s="196"/>
      <c r="N123" s="197"/>
      <c r="O123" s="65"/>
      <c r="P123" s="65"/>
      <c r="Q123" s="65"/>
      <c r="R123" s="65"/>
      <c r="S123" s="65"/>
      <c r="T123" s="66"/>
      <c r="U123" s="35"/>
      <c r="V123" s="35"/>
      <c r="W123" s="35"/>
      <c r="X123" s="35"/>
      <c r="Y123" s="35"/>
      <c r="Z123" s="35"/>
      <c r="AA123" s="35"/>
      <c r="AB123" s="35"/>
      <c r="AC123" s="35"/>
      <c r="AD123" s="35"/>
      <c r="AE123" s="35"/>
      <c r="AT123" s="18" t="s">
        <v>123</v>
      </c>
      <c r="AU123" s="18" t="s">
        <v>80</v>
      </c>
    </row>
    <row r="124" spans="1:65" s="12" customFormat="1" ht="22.8" customHeight="1">
      <c r="B124" s="164"/>
      <c r="C124" s="165"/>
      <c r="D124" s="166" t="s">
        <v>70</v>
      </c>
      <c r="E124" s="178" t="s">
        <v>1692</v>
      </c>
      <c r="F124" s="178" t="s">
        <v>1935</v>
      </c>
      <c r="G124" s="165"/>
      <c r="H124" s="165"/>
      <c r="I124" s="168"/>
      <c r="J124" s="179">
        <f>BK124</f>
        <v>0</v>
      </c>
      <c r="K124" s="165"/>
      <c r="L124" s="170"/>
      <c r="M124" s="171"/>
      <c r="N124" s="172"/>
      <c r="O124" s="172"/>
      <c r="P124" s="173">
        <f>SUM(P125:P133)</f>
        <v>0</v>
      </c>
      <c r="Q124" s="172"/>
      <c r="R124" s="173">
        <f>SUM(R125:R133)</f>
        <v>0</v>
      </c>
      <c r="S124" s="172"/>
      <c r="T124" s="174">
        <f>SUM(T125:T133)</f>
        <v>0</v>
      </c>
      <c r="AR124" s="175" t="s">
        <v>78</v>
      </c>
      <c r="AT124" s="176" t="s">
        <v>70</v>
      </c>
      <c r="AU124" s="176" t="s">
        <v>78</v>
      </c>
      <c r="AY124" s="175" t="s">
        <v>160</v>
      </c>
      <c r="BK124" s="177">
        <f>SUM(BK125:BK133)</f>
        <v>0</v>
      </c>
    </row>
    <row r="125" spans="1:65" s="2" customFormat="1" ht="16.5" customHeight="1">
      <c r="A125" s="35"/>
      <c r="B125" s="36"/>
      <c r="C125" s="180" t="s">
        <v>255</v>
      </c>
      <c r="D125" s="180" t="s">
        <v>162</v>
      </c>
      <c r="E125" s="181" t="s">
        <v>2101</v>
      </c>
      <c r="F125" s="182" t="s">
        <v>1937</v>
      </c>
      <c r="G125" s="183" t="s">
        <v>1699</v>
      </c>
      <c r="H125" s="184">
        <v>1</v>
      </c>
      <c r="I125" s="185"/>
      <c r="J125" s="186">
        <f t="shared" ref="J125:J133" si="0">ROUND(I125*H125,2)</f>
        <v>0</v>
      </c>
      <c r="K125" s="182" t="s">
        <v>18</v>
      </c>
      <c r="L125" s="40"/>
      <c r="M125" s="187" t="s">
        <v>18</v>
      </c>
      <c r="N125" s="188" t="s">
        <v>42</v>
      </c>
      <c r="O125" s="65"/>
      <c r="P125" s="189">
        <f t="shared" ref="P125:P133" si="1">O125*H125</f>
        <v>0</v>
      </c>
      <c r="Q125" s="189">
        <v>0</v>
      </c>
      <c r="R125" s="189">
        <f t="shared" ref="R125:R133" si="2">Q125*H125</f>
        <v>0</v>
      </c>
      <c r="S125" s="189">
        <v>0</v>
      </c>
      <c r="T125" s="190">
        <f t="shared" ref="T125:T133" si="3">S125*H125</f>
        <v>0</v>
      </c>
      <c r="U125" s="35"/>
      <c r="V125" s="35"/>
      <c r="W125" s="35"/>
      <c r="X125" s="35"/>
      <c r="Y125" s="35"/>
      <c r="Z125" s="35"/>
      <c r="AA125" s="35"/>
      <c r="AB125" s="35"/>
      <c r="AC125" s="35"/>
      <c r="AD125" s="35"/>
      <c r="AE125" s="35"/>
      <c r="AR125" s="191" t="s">
        <v>166</v>
      </c>
      <c r="AT125" s="191" t="s">
        <v>162</v>
      </c>
      <c r="AU125" s="191" t="s">
        <v>80</v>
      </c>
      <c r="AY125" s="18" t="s">
        <v>160</v>
      </c>
      <c r="BE125" s="192">
        <f t="shared" ref="BE125:BE133" si="4">IF(N125="základní",J125,0)</f>
        <v>0</v>
      </c>
      <c r="BF125" s="192">
        <f t="shared" ref="BF125:BF133" si="5">IF(N125="snížená",J125,0)</f>
        <v>0</v>
      </c>
      <c r="BG125" s="192">
        <f t="shared" ref="BG125:BG133" si="6">IF(N125="zákl. přenesená",J125,0)</f>
        <v>0</v>
      </c>
      <c r="BH125" s="192">
        <f t="shared" ref="BH125:BH133" si="7">IF(N125="sníž. přenesená",J125,0)</f>
        <v>0</v>
      </c>
      <c r="BI125" s="192">
        <f t="shared" ref="BI125:BI133" si="8">IF(N125="nulová",J125,0)</f>
        <v>0</v>
      </c>
      <c r="BJ125" s="18" t="s">
        <v>78</v>
      </c>
      <c r="BK125" s="192">
        <f t="shared" ref="BK125:BK133" si="9">ROUND(I125*H125,2)</f>
        <v>0</v>
      </c>
      <c r="BL125" s="18" t="s">
        <v>166</v>
      </c>
      <c r="BM125" s="191" t="s">
        <v>538</v>
      </c>
    </row>
    <row r="126" spans="1:65" s="2" customFormat="1" ht="16.5" customHeight="1">
      <c r="A126" s="35"/>
      <c r="B126" s="36"/>
      <c r="C126" s="180" t="s">
        <v>262</v>
      </c>
      <c r="D126" s="180" t="s">
        <v>162</v>
      </c>
      <c r="E126" s="181" t="s">
        <v>2028</v>
      </c>
      <c r="F126" s="182" t="s">
        <v>1939</v>
      </c>
      <c r="G126" s="183" t="s">
        <v>249</v>
      </c>
      <c r="H126" s="184">
        <v>150</v>
      </c>
      <c r="I126" s="185"/>
      <c r="J126" s="186">
        <f t="shared" si="0"/>
        <v>0</v>
      </c>
      <c r="K126" s="182" t="s">
        <v>18</v>
      </c>
      <c r="L126" s="40"/>
      <c r="M126" s="187" t="s">
        <v>18</v>
      </c>
      <c r="N126" s="188" t="s">
        <v>42</v>
      </c>
      <c r="O126" s="65"/>
      <c r="P126" s="189">
        <f t="shared" si="1"/>
        <v>0</v>
      </c>
      <c r="Q126" s="189">
        <v>0</v>
      </c>
      <c r="R126" s="189">
        <f t="shared" si="2"/>
        <v>0</v>
      </c>
      <c r="S126" s="189">
        <v>0</v>
      </c>
      <c r="T126" s="190">
        <f t="shared" si="3"/>
        <v>0</v>
      </c>
      <c r="U126" s="35"/>
      <c r="V126" s="35"/>
      <c r="W126" s="35"/>
      <c r="X126" s="35"/>
      <c r="Y126" s="35"/>
      <c r="Z126" s="35"/>
      <c r="AA126" s="35"/>
      <c r="AB126" s="35"/>
      <c r="AC126" s="35"/>
      <c r="AD126" s="35"/>
      <c r="AE126" s="35"/>
      <c r="AR126" s="191" t="s">
        <v>166</v>
      </c>
      <c r="AT126" s="191" t="s">
        <v>162</v>
      </c>
      <c r="AU126" s="191" t="s">
        <v>80</v>
      </c>
      <c r="AY126" s="18" t="s">
        <v>160</v>
      </c>
      <c r="BE126" s="192">
        <f t="shared" si="4"/>
        <v>0</v>
      </c>
      <c r="BF126" s="192">
        <f t="shared" si="5"/>
        <v>0</v>
      </c>
      <c r="BG126" s="192">
        <f t="shared" si="6"/>
        <v>0</v>
      </c>
      <c r="BH126" s="192">
        <f t="shared" si="7"/>
        <v>0</v>
      </c>
      <c r="BI126" s="192">
        <f t="shared" si="8"/>
        <v>0</v>
      </c>
      <c r="BJ126" s="18" t="s">
        <v>78</v>
      </c>
      <c r="BK126" s="192">
        <f t="shared" si="9"/>
        <v>0</v>
      </c>
      <c r="BL126" s="18" t="s">
        <v>166</v>
      </c>
      <c r="BM126" s="191" t="s">
        <v>547</v>
      </c>
    </row>
    <row r="127" spans="1:65" s="2" customFormat="1" ht="16.5" customHeight="1">
      <c r="A127" s="35"/>
      <c r="B127" s="36"/>
      <c r="C127" s="180" t="s">
        <v>271</v>
      </c>
      <c r="D127" s="180" t="s">
        <v>162</v>
      </c>
      <c r="E127" s="181" t="s">
        <v>2102</v>
      </c>
      <c r="F127" s="182" t="s">
        <v>1941</v>
      </c>
      <c r="G127" s="183" t="s">
        <v>1699</v>
      </c>
      <c r="H127" s="184">
        <v>1</v>
      </c>
      <c r="I127" s="185"/>
      <c r="J127" s="186">
        <f t="shared" si="0"/>
        <v>0</v>
      </c>
      <c r="K127" s="182" t="s">
        <v>18</v>
      </c>
      <c r="L127" s="40"/>
      <c r="M127" s="187" t="s">
        <v>18</v>
      </c>
      <c r="N127" s="188" t="s">
        <v>42</v>
      </c>
      <c r="O127" s="65"/>
      <c r="P127" s="189">
        <f t="shared" si="1"/>
        <v>0</v>
      </c>
      <c r="Q127" s="189">
        <v>0</v>
      </c>
      <c r="R127" s="189">
        <f t="shared" si="2"/>
        <v>0</v>
      </c>
      <c r="S127" s="189">
        <v>0</v>
      </c>
      <c r="T127" s="190">
        <f t="shared" si="3"/>
        <v>0</v>
      </c>
      <c r="U127" s="35"/>
      <c r="V127" s="35"/>
      <c r="W127" s="35"/>
      <c r="X127" s="35"/>
      <c r="Y127" s="35"/>
      <c r="Z127" s="35"/>
      <c r="AA127" s="35"/>
      <c r="AB127" s="35"/>
      <c r="AC127" s="35"/>
      <c r="AD127" s="35"/>
      <c r="AE127" s="35"/>
      <c r="AR127" s="191" t="s">
        <v>166</v>
      </c>
      <c r="AT127" s="191" t="s">
        <v>162</v>
      </c>
      <c r="AU127" s="191" t="s">
        <v>80</v>
      </c>
      <c r="AY127" s="18" t="s">
        <v>160</v>
      </c>
      <c r="BE127" s="192">
        <f t="shared" si="4"/>
        <v>0</v>
      </c>
      <c r="BF127" s="192">
        <f t="shared" si="5"/>
        <v>0</v>
      </c>
      <c r="BG127" s="192">
        <f t="shared" si="6"/>
        <v>0</v>
      </c>
      <c r="BH127" s="192">
        <f t="shared" si="7"/>
        <v>0</v>
      </c>
      <c r="BI127" s="192">
        <f t="shared" si="8"/>
        <v>0</v>
      </c>
      <c r="BJ127" s="18" t="s">
        <v>78</v>
      </c>
      <c r="BK127" s="192">
        <f t="shared" si="9"/>
        <v>0</v>
      </c>
      <c r="BL127" s="18" t="s">
        <v>166</v>
      </c>
      <c r="BM127" s="191" t="s">
        <v>560</v>
      </c>
    </row>
    <row r="128" spans="1:65" s="2" customFormat="1" ht="16.5" customHeight="1">
      <c r="A128" s="35"/>
      <c r="B128" s="36"/>
      <c r="C128" s="180" t="s">
        <v>280</v>
      </c>
      <c r="D128" s="180" t="s">
        <v>162</v>
      </c>
      <c r="E128" s="181" t="s">
        <v>2103</v>
      </c>
      <c r="F128" s="182" t="s">
        <v>2104</v>
      </c>
      <c r="G128" s="183" t="s">
        <v>1699</v>
      </c>
      <c r="H128" s="184">
        <v>1</v>
      </c>
      <c r="I128" s="185"/>
      <c r="J128" s="186">
        <f t="shared" si="0"/>
        <v>0</v>
      </c>
      <c r="K128" s="182" t="s">
        <v>18</v>
      </c>
      <c r="L128" s="40"/>
      <c r="M128" s="187" t="s">
        <v>18</v>
      </c>
      <c r="N128" s="188" t="s">
        <v>42</v>
      </c>
      <c r="O128" s="65"/>
      <c r="P128" s="189">
        <f t="shared" si="1"/>
        <v>0</v>
      </c>
      <c r="Q128" s="189">
        <v>0</v>
      </c>
      <c r="R128" s="189">
        <f t="shared" si="2"/>
        <v>0</v>
      </c>
      <c r="S128" s="189">
        <v>0</v>
      </c>
      <c r="T128" s="190">
        <f t="shared" si="3"/>
        <v>0</v>
      </c>
      <c r="U128" s="35"/>
      <c r="V128" s="35"/>
      <c r="W128" s="35"/>
      <c r="X128" s="35"/>
      <c r="Y128" s="35"/>
      <c r="Z128" s="35"/>
      <c r="AA128" s="35"/>
      <c r="AB128" s="35"/>
      <c r="AC128" s="35"/>
      <c r="AD128" s="35"/>
      <c r="AE128" s="35"/>
      <c r="AR128" s="191" t="s">
        <v>166</v>
      </c>
      <c r="AT128" s="191" t="s">
        <v>162</v>
      </c>
      <c r="AU128" s="191" t="s">
        <v>80</v>
      </c>
      <c r="AY128" s="18" t="s">
        <v>160</v>
      </c>
      <c r="BE128" s="192">
        <f t="shared" si="4"/>
        <v>0</v>
      </c>
      <c r="BF128" s="192">
        <f t="shared" si="5"/>
        <v>0</v>
      </c>
      <c r="BG128" s="192">
        <f t="shared" si="6"/>
        <v>0</v>
      </c>
      <c r="BH128" s="192">
        <f t="shared" si="7"/>
        <v>0</v>
      </c>
      <c r="BI128" s="192">
        <f t="shared" si="8"/>
        <v>0</v>
      </c>
      <c r="BJ128" s="18" t="s">
        <v>78</v>
      </c>
      <c r="BK128" s="192">
        <f t="shared" si="9"/>
        <v>0</v>
      </c>
      <c r="BL128" s="18" t="s">
        <v>166</v>
      </c>
      <c r="BM128" s="191" t="s">
        <v>572</v>
      </c>
    </row>
    <row r="129" spans="1:65" s="2" customFormat="1" ht="16.5" customHeight="1">
      <c r="A129" s="35"/>
      <c r="B129" s="36"/>
      <c r="C129" s="180" t="s">
        <v>286</v>
      </c>
      <c r="D129" s="180" t="s">
        <v>162</v>
      </c>
      <c r="E129" s="181" t="s">
        <v>2105</v>
      </c>
      <c r="F129" s="182" t="s">
        <v>2106</v>
      </c>
      <c r="G129" s="183" t="s">
        <v>1699</v>
      </c>
      <c r="H129" s="184">
        <v>1</v>
      </c>
      <c r="I129" s="185"/>
      <c r="J129" s="186">
        <f t="shared" si="0"/>
        <v>0</v>
      </c>
      <c r="K129" s="182" t="s">
        <v>18</v>
      </c>
      <c r="L129" s="40"/>
      <c r="M129" s="187" t="s">
        <v>18</v>
      </c>
      <c r="N129" s="188" t="s">
        <v>42</v>
      </c>
      <c r="O129" s="65"/>
      <c r="P129" s="189">
        <f t="shared" si="1"/>
        <v>0</v>
      </c>
      <c r="Q129" s="189">
        <v>0</v>
      </c>
      <c r="R129" s="189">
        <f t="shared" si="2"/>
        <v>0</v>
      </c>
      <c r="S129" s="189">
        <v>0</v>
      </c>
      <c r="T129" s="190">
        <f t="shared" si="3"/>
        <v>0</v>
      </c>
      <c r="U129" s="35"/>
      <c r="V129" s="35"/>
      <c r="W129" s="35"/>
      <c r="X129" s="35"/>
      <c r="Y129" s="35"/>
      <c r="Z129" s="35"/>
      <c r="AA129" s="35"/>
      <c r="AB129" s="35"/>
      <c r="AC129" s="35"/>
      <c r="AD129" s="35"/>
      <c r="AE129" s="35"/>
      <c r="AR129" s="191" t="s">
        <v>166</v>
      </c>
      <c r="AT129" s="191" t="s">
        <v>162</v>
      </c>
      <c r="AU129" s="191" t="s">
        <v>80</v>
      </c>
      <c r="AY129" s="18" t="s">
        <v>160</v>
      </c>
      <c r="BE129" s="192">
        <f t="shared" si="4"/>
        <v>0</v>
      </c>
      <c r="BF129" s="192">
        <f t="shared" si="5"/>
        <v>0</v>
      </c>
      <c r="BG129" s="192">
        <f t="shared" si="6"/>
        <v>0</v>
      </c>
      <c r="BH129" s="192">
        <f t="shared" si="7"/>
        <v>0</v>
      </c>
      <c r="BI129" s="192">
        <f t="shared" si="8"/>
        <v>0</v>
      </c>
      <c r="BJ129" s="18" t="s">
        <v>78</v>
      </c>
      <c r="BK129" s="192">
        <f t="shared" si="9"/>
        <v>0</v>
      </c>
      <c r="BL129" s="18" t="s">
        <v>166</v>
      </c>
      <c r="BM129" s="191" t="s">
        <v>581</v>
      </c>
    </row>
    <row r="130" spans="1:65" s="2" customFormat="1" ht="16.5" customHeight="1">
      <c r="A130" s="35"/>
      <c r="B130" s="36"/>
      <c r="C130" s="180" t="s">
        <v>7</v>
      </c>
      <c r="D130" s="180" t="s">
        <v>162</v>
      </c>
      <c r="E130" s="181" t="s">
        <v>2107</v>
      </c>
      <c r="F130" s="182" t="s">
        <v>2108</v>
      </c>
      <c r="G130" s="183" t="s">
        <v>1699</v>
      </c>
      <c r="H130" s="184">
        <v>1</v>
      </c>
      <c r="I130" s="185"/>
      <c r="J130" s="186">
        <f t="shared" si="0"/>
        <v>0</v>
      </c>
      <c r="K130" s="182" t="s">
        <v>18</v>
      </c>
      <c r="L130" s="40"/>
      <c r="M130" s="187" t="s">
        <v>18</v>
      </c>
      <c r="N130" s="188" t="s">
        <v>42</v>
      </c>
      <c r="O130" s="65"/>
      <c r="P130" s="189">
        <f t="shared" si="1"/>
        <v>0</v>
      </c>
      <c r="Q130" s="189">
        <v>0</v>
      </c>
      <c r="R130" s="189">
        <f t="shared" si="2"/>
        <v>0</v>
      </c>
      <c r="S130" s="189">
        <v>0</v>
      </c>
      <c r="T130" s="190">
        <f t="shared" si="3"/>
        <v>0</v>
      </c>
      <c r="U130" s="35"/>
      <c r="V130" s="35"/>
      <c r="W130" s="35"/>
      <c r="X130" s="35"/>
      <c r="Y130" s="35"/>
      <c r="Z130" s="35"/>
      <c r="AA130" s="35"/>
      <c r="AB130" s="35"/>
      <c r="AC130" s="35"/>
      <c r="AD130" s="35"/>
      <c r="AE130" s="35"/>
      <c r="AR130" s="191" t="s">
        <v>166</v>
      </c>
      <c r="AT130" s="191" t="s">
        <v>162</v>
      </c>
      <c r="AU130" s="191" t="s">
        <v>80</v>
      </c>
      <c r="AY130" s="18" t="s">
        <v>160</v>
      </c>
      <c r="BE130" s="192">
        <f t="shared" si="4"/>
        <v>0</v>
      </c>
      <c r="BF130" s="192">
        <f t="shared" si="5"/>
        <v>0</v>
      </c>
      <c r="BG130" s="192">
        <f t="shared" si="6"/>
        <v>0</v>
      </c>
      <c r="BH130" s="192">
        <f t="shared" si="7"/>
        <v>0</v>
      </c>
      <c r="BI130" s="192">
        <f t="shared" si="8"/>
        <v>0</v>
      </c>
      <c r="BJ130" s="18" t="s">
        <v>78</v>
      </c>
      <c r="BK130" s="192">
        <f t="shared" si="9"/>
        <v>0</v>
      </c>
      <c r="BL130" s="18" t="s">
        <v>166</v>
      </c>
      <c r="BM130" s="191" t="s">
        <v>589</v>
      </c>
    </row>
    <row r="131" spans="1:65" s="2" customFormat="1" ht="16.5" customHeight="1">
      <c r="A131" s="35"/>
      <c r="B131" s="36"/>
      <c r="C131" s="180" t="s">
        <v>304</v>
      </c>
      <c r="D131" s="180" t="s">
        <v>162</v>
      </c>
      <c r="E131" s="181" t="s">
        <v>2109</v>
      </c>
      <c r="F131" s="182" t="s">
        <v>2110</v>
      </c>
      <c r="G131" s="183" t="s">
        <v>1699</v>
      </c>
      <c r="H131" s="184">
        <v>1</v>
      </c>
      <c r="I131" s="185"/>
      <c r="J131" s="186">
        <f t="shared" si="0"/>
        <v>0</v>
      </c>
      <c r="K131" s="182" t="s">
        <v>18</v>
      </c>
      <c r="L131" s="40"/>
      <c r="M131" s="187" t="s">
        <v>18</v>
      </c>
      <c r="N131" s="188" t="s">
        <v>42</v>
      </c>
      <c r="O131" s="65"/>
      <c r="P131" s="189">
        <f t="shared" si="1"/>
        <v>0</v>
      </c>
      <c r="Q131" s="189">
        <v>0</v>
      </c>
      <c r="R131" s="189">
        <f t="shared" si="2"/>
        <v>0</v>
      </c>
      <c r="S131" s="189">
        <v>0</v>
      </c>
      <c r="T131" s="190">
        <f t="shared" si="3"/>
        <v>0</v>
      </c>
      <c r="U131" s="35"/>
      <c r="V131" s="35"/>
      <c r="W131" s="35"/>
      <c r="X131" s="35"/>
      <c r="Y131" s="35"/>
      <c r="Z131" s="35"/>
      <c r="AA131" s="35"/>
      <c r="AB131" s="35"/>
      <c r="AC131" s="35"/>
      <c r="AD131" s="35"/>
      <c r="AE131" s="35"/>
      <c r="AR131" s="191" t="s">
        <v>166</v>
      </c>
      <c r="AT131" s="191" t="s">
        <v>162</v>
      </c>
      <c r="AU131" s="191" t="s">
        <v>80</v>
      </c>
      <c r="AY131" s="18" t="s">
        <v>160</v>
      </c>
      <c r="BE131" s="192">
        <f t="shared" si="4"/>
        <v>0</v>
      </c>
      <c r="BF131" s="192">
        <f t="shared" si="5"/>
        <v>0</v>
      </c>
      <c r="BG131" s="192">
        <f t="shared" si="6"/>
        <v>0</v>
      </c>
      <c r="BH131" s="192">
        <f t="shared" si="7"/>
        <v>0</v>
      </c>
      <c r="BI131" s="192">
        <f t="shared" si="8"/>
        <v>0</v>
      </c>
      <c r="BJ131" s="18" t="s">
        <v>78</v>
      </c>
      <c r="BK131" s="192">
        <f t="shared" si="9"/>
        <v>0</v>
      </c>
      <c r="BL131" s="18" t="s">
        <v>166</v>
      </c>
      <c r="BM131" s="191" t="s">
        <v>599</v>
      </c>
    </row>
    <row r="132" spans="1:65" s="2" customFormat="1" ht="16.5" customHeight="1">
      <c r="A132" s="35"/>
      <c r="B132" s="36"/>
      <c r="C132" s="180" t="s">
        <v>309</v>
      </c>
      <c r="D132" s="180" t="s">
        <v>162</v>
      </c>
      <c r="E132" s="181" t="s">
        <v>2111</v>
      </c>
      <c r="F132" s="182" t="s">
        <v>2112</v>
      </c>
      <c r="G132" s="183" t="s">
        <v>1699</v>
      </c>
      <c r="H132" s="184">
        <v>1</v>
      </c>
      <c r="I132" s="185"/>
      <c r="J132" s="186">
        <f t="shared" si="0"/>
        <v>0</v>
      </c>
      <c r="K132" s="182" t="s">
        <v>18</v>
      </c>
      <c r="L132" s="40"/>
      <c r="M132" s="187" t="s">
        <v>18</v>
      </c>
      <c r="N132" s="188" t="s">
        <v>42</v>
      </c>
      <c r="O132" s="65"/>
      <c r="P132" s="189">
        <f t="shared" si="1"/>
        <v>0</v>
      </c>
      <c r="Q132" s="189">
        <v>0</v>
      </c>
      <c r="R132" s="189">
        <f t="shared" si="2"/>
        <v>0</v>
      </c>
      <c r="S132" s="189">
        <v>0</v>
      </c>
      <c r="T132" s="190">
        <f t="shared" si="3"/>
        <v>0</v>
      </c>
      <c r="U132" s="35"/>
      <c r="V132" s="35"/>
      <c r="W132" s="35"/>
      <c r="X132" s="35"/>
      <c r="Y132" s="35"/>
      <c r="Z132" s="35"/>
      <c r="AA132" s="35"/>
      <c r="AB132" s="35"/>
      <c r="AC132" s="35"/>
      <c r="AD132" s="35"/>
      <c r="AE132" s="35"/>
      <c r="AR132" s="191" t="s">
        <v>166</v>
      </c>
      <c r="AT132" s="191" t="s">
        <v>162</v>
      </c>
      <c r="AU132" s="191" t="s">
        <v>80</v>
      </c>
      <c r="AY132" s="18" t="s">
        <v>160</v>
      </c>
      <c r="BE132" s="192">
        <f t="shared" si="4"/>
        <v>0</v>
      </c>
      <c r="BF132" s="192">
        <f t="shared" si="5"/>
        <v>0</v>
      </c>
      <c r="BG132" s="192">
        <f t="shared" si="6"/>
        <v>0</v>
      </c>
      <c r="BH132" s="192">
        <f t="shared" si="7"/>
        <v>0</v>
      </c>
      <c r="BI132" s="192">
        <f t="shared" si="8"/>
        <v>0</v>
      </c>
      <c r="BJ132" s="18" t="s">
        <v>78</v>
      </c>
      <c r="BK132" s="192">
        <f t="shared" si="9"/>
        <v>0</v>
      </c>
      <c r="BL132" s="18" t="s">
        <v>166</v>
      </c>
      <c r="BM132" s="191" t="s">
        <v>611</v>
      </c>
    </row>
    <row r="133" spans="1:65" s="2" customFormat="1" ht="16.5" customHeight="1">
      <c r="A133" s="35"/>
      <c r="B133" s="36"/>
      <c r="C133" s="180" t="s">
        <v>316</v>
      </c>
      <c r="D133" s="180" t="s">
        <v>162</v>
      </c>
      <c r="E133" s="181" t="s">
        <v>2113</v>
      </c>
      <c r="F133" s="182" t="s">
        <v>2114</v>
      </c>
      <c r="G133" s="183" t="s">
        <v>1699</v>
      </c>
      <c r="H133" s="184">
        <v>1</v>
      </c>
      <c r="I133" s="185"/>
      <c r="J133" s="186">
        <f t="shared" si="0"/>
        <v>0</v>
      </c>
      <c r="K133" s="182" t="s">
        <v>18</v>
      </c>
      <c r="L133" s="40"/>
      <c r="M133" s="187" t="s">
        <v>18</v>
      </c>
      <c r="N133" s="188" t="s">
        <v>42</v>
      </c>
      <c r="O133" s="65"/>
      <c r="P133" s="189">
        <f t="shared" si="1"/>
        <v>0</v>
      </c>
      <c r="Q133" s="189">
        <v>0</v>
      </c>
      <c r="R133" s="189">
        <f t="shared" si="2"/>
        <v>0</v>
      </c>
      <c r="S133" s="189">
        <v>0</v>
      </c>
      <c r="T133" s="190">
        <f t="shared" si="3"/>
        <v>0</v>
      </c>
      <c r="U133" s="35"/>
      <c r="V133" s="35"/>
      <c r="W133" s="35"/>
      <c r="X133" s="35"/>
      <c r="Y133" s="35"/>
      <c r="Z133" s="35"/>
      <c r="AA133" s="35"/>
      <c r="AB133" s="35"/>
      <c r="AC133" s="35"/>
      <c r="AD133" s="35"/>
      <c r="AE133" s="35"/>
      <c r="AR133" s="191" t="s">
        <v>166</v>
      </c>
      <c r="AT133" s="191" t="s">
        <v>162</v>
      </c>
      <c r="AU133" s="191" t="s">
        <v>80</v>
      </c>
      <c r="AY133" s="18" t="s">
        <v>160</v>
      </c>
      <c r="BE133" s="192">
        <f t="shared" si="4"/>
        <v>0</v>
      </c>
      <c r="BF133" s="192">
        <f t="shared" si="5"/>
        <v>0</v>
      </c>
      <c r="BG133" s="192">
        <f t="shared" si="6"/>
        <v>0</v>
      </c>
      <c r="BH133" s="192">
        <f t="shared" si="7"/>
        <v>0</v>
      </c>
      <c r="BI133" s="192">
        <f t="shared" si="8"/>
        <v>0</v>
      </c>
      <c r="BJ133" s="18" t="s">
        <v>78</v>
      </c>
      <c r="BK133" s="192">
        <f t="shared" si="9"/>
        <v>0</v>
      </c>
      <c r="BL133" s="18" t="s">
        <v>166</v>
      </c>
      <c r="BM133" s="191" t="s">
        <v>618</v>
      </c>
    </row>
    <row r="134" spans="1:65" s="12" customFormat="1" ht="22.8" customHeight="1">
      <c r="B134" s="164"/>
      <c r="C134" s="165"/>
      <c r="D134" s="166" t="s">
        <v>70</v>
      </c>
      <c r="E134" s="178" t="s">
        <v>2115</v>
      </c>
      <c r="F134" s="178" t="s">
        <v>1693</v>
      </c>
      <c r="G134" s="165"/>
      <c r="H134" s="165"/>
      <c r="I134" s="168"/>
      <c r="J134" s="179">
        <f>BK134</f>
        <v>0</v>
      </c>
      <c r="K134" s="165"/>
      <c r="L134" s="170"/>
      <c r="M134" s="171"/>
      <c r="N134" s="172"/>
      <c r="O134" s="172"/>
      <c r="P134" s="173">
        <f>SUM(P135:P153)</f>
        <v>0</v>
      </c>
      <c r="Q134" s="172"/>
      <c r="R134" s="173">
        <f>SUM(R135:R153)</f>
        <v>0</v>
      </c>
      <c r="S134" s="172"/>
      <c r="T134" s="174">
        <f>SUM(T135:T153)</f>
        <v>0</v>
      </c>
      <c r="AR134" s="175" t="s">
        <v>78</v>
      </c>
      <c r="AT134" s="176" t="s">
        <v>70</v>
      </c>
      <c r="AU134" s="176" t="s">
        <v>78</v>
      </c>
      <c r="AY134" s="175" t="s">
        <v>160</v>
      </c>
      <c r="BK134" s="177">
        <f>SUM(BK135:BK153)</f>
        <v>0</v>
      </c>
    </row>
    <row r="135" spans="1:65" s="2" customFormat="1" ht="16.5" customHeight="1">
      <c r="A135" s="35"/>
      <c r="B135" s="36"/>
      <c r="C135" s="180" t="s">
        <v>322</v>
      </c>
      <c r="D135" s="180" t="s">
        <v>162</v>
      </c>
      <c r="E135" s="181" t="s">
        <v>2041</v>
      </c>
      <c r="F135" s="182" t="s">
        <v>1949</v>
      </c>
      <c r="G135" s="183" t="s">
        <v>1699</v>
      </c>
      <c r="H135" s="184">
        <v>1</v>
      </c>
      <c r="I135" s="185"/>
      <c r="J135" s="186">
        <f t="shared" ref="J135:J153" si="10">ROUND(I135*H135,2)</f>
        <v>0</v>
      </c>
      <c r="K135" s="182" t="s">
        <v>18</v>
      </c>
      <c r="L135" s="40"/>
      <c r="M135" s="187" t="s">
        <v>18</v>
      </c>
      <c r="N135" s="188" t="s">
        <v>42</v>
      </c>
      <c r="O135" s="65"/>
      <c r="P135" s="189">
        <f t="shared" ref="P135:P153" si="11">O135*H135</f>
        <v>0</v>
      </c>
      <c r="Q135" s="189">
        <v>0</v>
      </c>
      <c r="R135" s="189">
        <f t="shared" ref="R135:R153" si="12">Q135*H135</f>
        <v>0</v>
      </c>
      <c r="S135" s="189">
        <v>0</v>
      </c>
      <c r="T135" s="190">
        <f t="shared" ref="T135:T153" si="13">S135*H135</f>
        <v>0</v>
      </c>
      <c r="U135" s="35"/>
      <c r="V135" s="35"/>
      <c r="W135" s="35"/>
      <c r="X135" s="35"/>
      <c r="Y135" s="35"/>
      <c r="Z135" s="35"/>
      <c r="AA135" s="35"/>
      <c r="AB135" s="35"/>
      <c r="AC135" s="35"/>
      <c r="AD135" s="35"/>
      <c r="AE135" s="35"/>
      <c r="AR135" s="191" t="s">
        <v>166</v>
      </c>
      <c r="AT135" s="191" t="s">
        <v>162</v>
      </c>
      <c r="AU135" s="191" t="s">
        <v>80</v>
      </c>
      <c r="AY135" s="18" t="s">
        <v>160</v>
      </c>
      <c r="BE135" s="192">
        <f t="shared" ref="BE135:BE153" si="14">IF(N135="základní",J135,0)</f>
        <v>0</v>
      </c>
      <c r="BF135" s="192">
        <f t="shared" ref="BF135:BF153" si="15">IF(N135="snížená",J135,0)</f>
        <v>0</v>
      </c>
      <c r="BG135" s="192">
        <f t="shared" ref="BG135:BG153" si="16">IF(N135="zákl. přenesená",J135,0)</f>
        <v>0</v>
      </c>
      <c r="BH135" s="192">
        <f t="shared" ref="BH135:BH153" si="17">IF(N135="sníž. přenesená",J135,0)</f>
        <v>0</v>
      </c>
      <c r="BI135" s="192">
        <f t="shared" ref="BI135:BI153" si="18">IF(N135="nulová",J135,0)</f>
        <v>0</v>
      </c>
      <c r="BJ135" s="18" t="s">
        <v>78</v>
      </c>
      <c r="BK135" s="192">
        <f t="shared" ref="BK135:BK153" si="19">ROUND(I135*H135,2)</f>
        <v>0</v>
      </c>
      <c r="BL135" s="18" t="s">
        <v>166</v>
      </c>
      <c r="BM135" s="191" t="s">
        <v>631</v>
      </c>
    </row>
    <row r="136" spans="1:65" s="2" customFormat="1" ht="16.5" customHeight="1">
      <c r="A136" s="35"/>
      <c r="B136" s="36"/>
      <c r="C136" s="180" t="s">
        <v>328</v>
      </c>
      <c r="D136" s="180" t="s">
        <v>162</v>
      </c>
      <c r="E136" s="181" t="s">
        <v>2042</v>
      </c>
      <c r="F136" s="182" t="s">
        <v>1555</v>
      </c>
      <c r="G136" s="183" t="s">
        <v>1699</v>
      </c>
      <c r="H136" s="184">
        <v>1</v>
      </c>
      <c r="I136" s="185"/>
      <c r="J136" s="186">
        <f t="shared" si="10"/>
        <v>0</v>
      </c>
      <c r="K136" s="182" t="s">
        <v>18</v>
      </c>
      <c r="L136" s="40"/>
      <c r="M136" s="187" t="s">
        <v>18</v>
      </c>
      <c r="N136" s="188" t="s">
        <v>42</v>
      </c>
      <c r="O136" s="65"/>
      <c r="P136" s="189">
        <f t="shared" si="11"/>
        <v>0</v>
      </c>
      <c r="Q136" s="189">
        <v>0</v>
      </c>
      <c r="R136" s="189">
        <f t="shared" si="12"/>
        <v>0</v>
      </c>
      <c r="S136" s="189">
        <v>0</v>
      </c>
      <c r="T136" s="190">
        <f t="shared" si="13"/>
        <v>0</v>
      </c>
      <c r="U136" s="35"/>
      <c r="V136" s="35"/>
      <c r="W136" s="35"/>
      <c r="X136" s="35"/>
      <c r="Y136" s="35"/>
      <c r="Z136" s="35"/>
      <c r="AA136" s="35"/>
      <c r="AB136" s="35"/>
      <c r="AC136" s="35"/>
      <c r="AD136" s="35"/>
      <c r="AE136" s="35"/>
      <c r="AR136" s="191" t="s">
        <v>166</v>
      </c>
      <c r="AT136" s="191" t="s">
        <v>162</v>
      </c>
      <c r="AU136" s="191" t="s">
        <v>80</v>
      </c>
      <c r="AY136" s="18" t="s">
        <v>160</v>
      </c>
      <c r="BE136" s="192">
        <f t="shared" si="14"/>
        <v>0</v>
      </c>
      <c r="BF136" s="192">
        <f t="shared" si="15"/>
        <v>0</v>
      </c>
      <c r="BG136" s="192">
        <f t="shared" si="16"/>
        <v>0</v>
      </c>
      <c r="BH136" s="192">
        <f t="shared" si="17"/>
        <v>0</v>
      </c>
      <c r="BI136" s="192">
        <f t="shared" si="18"/>
        <v>0</v>
      </c>
      <c r="BJ136" s="18" t="s">
        <v>78</v>
      </c>
      <c r="BK136" s="192">
        <f t="shared" si="19"/>
        <v>0</v>
      </c>
      <c r="BL136" s="18" t="s">
        <v>166</v>
      </c>
      <c r="BM136" s="191" t="s">
        <v>642</v>
      </c>
    </row>
    <row r="137" spans="1:65" s="2" customFormat="1" ht="16.5" customHeight="1">
      <c r="A137" s="35"/>
      <c r="B137" s="36"/>
      <c r="C137" s="180" t="s">
        <v>334</v>
      </c>
      <c r="D137" s="180" t="s">
        <v>162</v>
      </c>
      <c r="E137" s="181" t="s">
        <v>2043</v>
      </c>
      <c r="F137" s="182" t="s">
        <v>1952</v>
      </c>
      <c r="G137" s="183" t="s">
        <v>1699</v>
      </c>
      <c r="H137" s="184">
        <v>1</v>
      </c>
      <c r="I137" s="185"/>
      <c r="J137" s="186">
        <f t="shared" si="10"/>
        <v>0</v>
      </c>
      <c r="K137" s="182" t="s">
        <v>18</v>
      </c>
      <c r="L137" s="40"/>
      <c r="M137" s="187" t="s">
        <v>18</v>
      </c>
      <c r="N137" s="188" t="s">
        <v>42</v>
      </c>
      <c r="O137" s="65"/>
      <c r="P137" s="189">
        <f t="shared" si="11"/>
        <v>0</v>
      </c>
      <c r="Q137" s="189">
        <v>0</v>
      </c>
      <c r="R137" s="189">
        <f t="shared" si="12"/>
        <v>0</v>
      </c>
      <c r="S137" s="189">
        <v>0</v>
      </c>
      <c r="T137" s="190">
        <f t="shared" si="13"/>
        <v>0</v>
      </c>
      <c r="U137" s="35"/>
      <c r="V137" s="35"/>
      <c r="W137" s="35"/>
      <c r="X137" s="35"/>
      <c r="Y137" s="35"/>
      <c r="Z137" s="35"/>
      <c r="AA137" s="35"/>
      <c r="AB137" s="35"/>
      <c r="AC137" s="35"/>
      <c r="AD137" s="35"/>
      <c r="AE137" s="35"/>
      <c r="AR137" s="191" t="s">
        <v>166</v>
      </c>
      <c r="AT137" s="191" t="s">
        <v>162</v>
      </c>
      <c r="AU137" s="191" t="s">
        <v>80</v>
      </c>
      <c r="AY137" s="18" t="s">
        <v>160</v>
      </c>
      <c r="BE137" s="192">
        <f t="shared" si="14"/>
        <v>0</v>
      </c>
      <c r="BF137" s="192">
        <f t="shared" si="15"/>
        <v>0</v>
      </c>
      <c r="BG137" s="192">
        <f t="shared" si="16"/>
        <v>0</v>
      </c>
      <c r="BH137" s="192">
        <f t="shared" si="17"/>
        <v>0</v>
      </c>
      <c r="BI137" s="192">
        <f t="shared" si="18"/>
        <v>0</v>
      </c>
      <c r="BJ137" s="18" t="s">
        <v>78</v>
      </c>
      <c r="BK137" s="192">
        <f t="shared" si="19"/>
        <v>0</v>
      </c>
      <c r="BL137" s="18" t="s">
        <v>166</v>
      </c>
      <c r="BM137" s="191" t="s">
        <v>652</v>
      </c>
    </row>
    <row r="138" spans="1:65" s="2" customFormat="1" ht="16.5" customHeight="1">
      <c r="A138" s="35"/>
      <c r="B138" s="36"/>
      <c r="C138" s="180" t="s">
        <v>344</v>
      </c>
      <c r="D138" s="180" t="s">
        <v>162</v>
      </c>
      <c r="E138" s="181" t="s">
        <v>1959</v>
      </c>
      <c r="F138" s="182" t="s">
        <v>1960</v>
      </c>
      <c r="G138" s="183" t="s">
        <v>1699</v>
      </c>
      <c r="H138" s="184">
        <v>1</v>
      </c>
      <c r="I138" s="185"/>
      <c r="J138" s="186">
        <f t="shared" si="10"/>
        <v>0</v>
      </c>
      <c r="K138" s="182" t="s">
        <v>18</v>
      </c>
      <c r="L138" s="40"/>
      <c r="M138" s="187" t="s">
        <v>18</v>
      </c>
      <c r="N138" s="188" t="s">
        <v>42</v>
      </c>
      <c r="O138" s="65"/>
      <c r="P138" s="189">
        <f t="shared" si="11"/>
        <v>0</v>
      </c>
      <c r="Q138" s="189">
        <v>0</v>
      </c>
      <c r="R138" s="189">
        <f t="shared" si="12"/>
        <v>0</v>
      </c>
      <c r="S138" s="189">
        <v>0</v>
      </c>
      <c r="T138" s="190">
        <f t="shared" si="13"/>
        <v>0</v>
      </c>
      <c r="U138" s="35"/>
      <c r="V138" s="35"/>
      <c r="W138" s="35"/>
      <c r="X138" s="35"/>
      <c r="Y138" s="35"/>
      <c r="Z138" s="35"/>
      <c r="AA138" s="35"/>
      <c r="AB138" s="35"/>
      <c r="AC138" s="35"/>
      <c r="AD138" s="35"/>
      <c r="AE138" s="35"/>
      <c r="AR138" s="191" t="s">
        <v>166</v>
      </c>
      <c r="AT138" s="191" t="s">
        <v>162</v>
      </c>
      <c r="AU138" s="191" t="s">
        <v>80</v>
      </c>
      <c r="AY138" s="18" t="s">
        <v>160</v>
      </c>
      <c r="BE138" s="192">
        <f t="shared" si="14"/>
        <v>0</v>
      </c>
      <c r="BF138" s="192">
        <f t="shared" si="15"/>
        <v>0</v>
      </c>
      <c r="BG138" s="192">
        <f t="shared" si="16"/>
        <v>0</v>
      </c>
      <c r="BH138" s="192">
        <f t="shared" si="17"/>
        <v>0</v>
      </c>
      <c r="BI138" s="192">
        <f t="shared" si="18"/>
        <v>0</v>
      </c>
      <c r="BJ138" s="18" t="s">
        <v>78</v>
      </c>
      <c r="BK138" s="192">
        <f t="shared" si="19"/>
        <v>0</v>
      </c>
      <c r="BL138" s="18" t="s">
        <v>166</v>
      </c>
      <c r="BM138" s="191" t="s">
        <v>657</v>
      </c>
    </row>
    <row r="139" spans="1:65" s="2" customFormat="1" ht="16.5" customHeight="1">
      <c r="A139" s="35"/>
      <c r="B139" s="36"/>
      <c r="C139" s="180" t="s">
        <v>352</v>
      </c>
      <c r="D139" s="180" t="s">
        <v>162</v>
      </c>
      <c r="E139" s="181" t="s">
        <v>1961</v>
      </c>
      <c r="F139" s="182" t="s">
        <v>1962</v>
      </c>
      <c r="G139" s="183" t="s">
        <v>1699</v>
      </c>
      <c r="H139" s="184">
        <v>1</v>
      </c>
      <c r="I139" s="185"/>
      <c r="J139" s="186">
        <f t="shared" si="10"/>
        <v>0</v>
      </c>
      <c r="K139" s="182" t="s">
        <v>18</v>
      </c>
      <c r="L139" s="40"/>
      <c r="M139" s="187" t="s">
        <v>18</v>
      </c>
      <c r="N139" s="188" t="s">
        <v>42</v>
      </c>
      <c r="O139" s="65"/>
      <c r="P139" s="189">
        <f t="shared" si="11"/>
        <v>0</v>
      </c>
      <c r="Q139" s="189">
        <v>0</v>
      </c>
      <c r="R139" s="189">
        <f t="shared" si="12"/>
        <v>0</v>
      </c>
      <c r="S139" s="189">
        <v>0</v>
      </c>
      <c r="T139" s="190">
        <f t="shared" si="13"/>
        <v>0</v>
      </c>
      <c r="U139" s="35"/>
      <c r="V139" s="35"/>
      <c r="W139" s="35"/>
      <c r="X139" s="35"/>
      <c r="Y139" s="35"/>
      <c r="Z139" s="35"/>
      <c r="AA139" s="35"/>
      <c r="AB139" s="35"/>
      <c r="AC139" s="35"/>
      <c r="AD139" s="35"/>
      <c r="AE139" s="35"/>
      <c r="AR139" s="191" t="s">
        <v>166</v>
      </c>
      <c r="AT139" s="191" t="s">
        <v>162</v>
      </c>
      <c r="AU139" s="191" t="s">
        <v>80</v>
      </c>
      <c r="AY139" s="18" t="s">
        <v>160</v>
      </c>
      <c r="BE139" s="192">
        <f t="shared" si="14"/>
        <v>0</v>
      </c>
      <c r="BF139" s="192">
        <f t="shared" si="15"/>
        <v>0</v>
      </c>
      <c r="BG139" s="192">
        <f t="shared" si="16"/>
        <v>0</v>
      </c>
      <c r="BH139" s="192">
        <f t="shared" si="17"/>
        <v>0</v>
      </c>
      <c r="BI139" s="192">
        <f t="shared" si="18"/>
        <v>0</v>
      </c>
      <c r="BJ139" s="18" t="s">
        <v>78</v>
      </c>
      <c r="BK139" s="192">
        <f t="shared" si="19"/>
        <v>0</v>
      </c>
      <c r="BL139" s="18" t="s">
        <v>166</v>
      </c>
      <c r="BM139" s="191" t="s">
        <v>663</v>
      </c>
    </row>
    <row r="140" spans="1:65" s="2" customFormat="1" ht="16.5" customHeight="1">
      <c r="A140" s="35"/>
      <c r="B140" s="36"/>
      <c r="C140" s="180" t="s">
        <v>292</v>
      </c>
      <c r="D140" s="180" t="s">
        <v>162</v>
      </c>
      <c r="E140" s="181" t="s">
        <v>2116</v>
      </c>
      <c r="F140" s="182" t="s">
        <v>1964</v>
      </c>
      <c r="G140" s="183" t="s">
        <v>1699</v>
      </c>
      <c r="H140" s="184">
        <v>1</v>
      </c>
      <c r="I140" s="185"/>
      <c r="J140" s="186">
        <f t="shared" si="10"/>
        <v>0</v>
      </c>
      <c r="K140" s="182" t="s">
        <v>18</v>
      </c>
      <c r="L140" s="40"/>
      <c r="M140" s="187" t="s">
        <v>18</v>
      </c>
      <c r="N140" s="188" t="s">
        <v>42</v>
      </c>
      <c r="O140" s="65"/>
      <c r="P140" s="189">
        <f t="shared" si="11"/>
        <v>0</v>
      </c>
      <c r="Q140" s="189">
        <v>0</v>
      </c>
      <c r="R140" s="189">
        <f t="shared" si="12"/>
        <v>0</v>
      </c>
      <c r="S140" s="189">
        <v>0</v>
      </c>
      <c r="T140" s="190">
        <f t="shared" si="13"/>
        <v>0</v>
      </c>
      <c r="U140" s="35"/>
      <c r="V140" s="35"/>
      <c r="W140" s="35"/>
      <c r="X140" s="35"/>
      <c r="Y140" s="35"/>
      <c r="Z140" s="35"/>
      <c r="AA140" s="35"/>
      <c r="AB140" s="35"/>
      <c r="AC140" s="35"/>
      <c r="AD140" s="35"/>
      <c r="AE140" s="35"/>
      <c r="AR140" s="191" t="s">
        <v>166</v>
      </c>
      <c r="AT140" s="191" t="s">
        <v>162</v>
      </c>
      <c r="AU140" s="191" t="s">
        <v>80</v>
      </c>
      <c r="AY140" s="18" t="s">
        <v>160</v>
      </c>
      <c r="BE140" s="192">
        <f t="shared" si="14"/>
        <v>0</v>
      </c>
      <c r="BF140" s="192">
        <f t="shared" si="15"/>
        <v>0</v>
      </c>
      <c r="BG140" s="192">
        <f t="shared" si="16"/>
        <v>0</v>
      </c>
      <c r="BH140" s="192">
        <f t="shared" si="17"/>
        <v>0</v>
      </c>
      <c r="BI140" s="192">
        <f t="shared" si="18"/>
        <v>0</v>
      </c>
      <c r="BJ140" s="18" t="s">
        <v>78</v>
      </c>
      <c r="BK140" s="192">
        <f t="shared" si="19"/>
        <v>0</v>
      </c>
      <c r="BL140" s="18" t="s">
        <v>166</v>
      </c>
      <c r="BM140" s="191" t="s">
        <v>669</v>
      </c>
    </row>
    <row r="141" spans="1:65" s="2" customFormat="1" ht="16.5" customHeight="1">
      <c r="A141" s="35"/>
      <c r="B141" s="36"/>
      <c r="C141" s="180" t="s">
        <v>533</v>
      </c>
      <c r="D141" s="180" t="s">
        <v>162</v>
      </c>
      <c r="E141" s="181" t="s">
        <v>2045</v>
      </c>
      <c r="F141" s="182" t="s">
        <v>1966</v>
      </c>
      <c r="G141" s="183" t="s">
        <v>1699</v>
      </c>
      <c r="H141" s="184">
        <v>1</v>
      </c>
      <c r="I141" s="185"/>
      <c r="J141" s="186">
        <f t="shared" si="10"/>
        <v>0</v>
      </c>
      <c r="K141" s="182" t="s">
        <v>18</v>
      </c>
      <c r="L141" s="40"/>
      <c r="M141" s="187" t="s">
        <v>18</v>
      </c>
      <c r="N141" s="188" t="s">
        <v>42</v>
      </c>
      <c r="O141" s="65"/>
      <c r="P141" s="189">
        <f t="shared" si="11"/>
        <v>0</v>
      </c>
      <c r="Q141" s="189">
        <v>0</v>
      </c>
      <c r="R141" s="189">
        <f t="shared" si="12"/>
        <v>0</v>
      </c>
      <c r="S141" s="189">
        <v>0</v>
      </c>
      <c r="T141" s="190">
        <f t="shared" si="13"/>
        <v>0</v>
      </c>
      <c r="U141" s="35"/>
      <c r="V141" s="35"/>
      <c r="W141" s="35"/>
      <c r="X141" s="35"/>
      <c r="Y141" s="35"/>
      <c r="Z141" s="35"/>
      <c r="AA141" s="35"/>
      <c r="AB141" s="35"/>
      <c r="AC141" s="35"/>
      <c r="AD141" s="35"/>
      <c r="AE141" s="35"/>
      <c r="AR141" s="191" t="s">
        <v>166</v>
      </c>
      <c r="AT141" s="191" t="s">
        <v>162</v>
      </c>
      <c r="AU141" s="191" t="s">
        <v>80</v>
      </c>
      <c r="AY141" s="18" t="s">
        <v>160</v>
      </c>
      <c r="BE141" s="192">
        <f t="shared" si="14"/>
        <v>0</v>
      </c>
      <c r="BF141" s="192">
        <f t="shared" si="15"/>
        <v>0</v>
      </c>
      <c r="BG141" s="192">
        <f t="shared" si="16"/>
        <v>0</v>
      </c>
      <c r="BH141" s="192">
        <f t="shared" si="17"/>
        <v>0</v>
      </c>
      <c r="BI141" s="192">
        <f t="shared" si="18"/>
        <v>0</v>
      </c>
      <c r="BJ141" s="18" t="s">
        <v>78</v>
      </c>
      <c r="BK141" s="192">
        <f t="shared" si="19"/>
        <v>0</v>
      </c>
      <c r="BL141" s="18" t="s">
        <v>166</v>
      </c>
      <c r="BM141" s="191" t="s">
        <v>682</v>
      </c>
    </row>
    <row r="142" spans="1:65" s="2" customFormat="1" ht="16.5" customHeight="1">
      <c r="A142" s="35"/>
      <c r="B142" s="36"/>
      <c r="C142" s="180" t="s">
        <v>538</v>
      </c>
      <c r="D142" s="180" t="s">
        <v>162</v>
      </c>
      <c r="E142" s="181" t="s">
        <v>2117</v>
      </c>
      <c r="F142" s="182" t="s">
        <v>2118</v>
      </c>
      <c r="G142" s="183" t="s">
        <v>1699</v>
      </c>
      <c r="H142" s="184">
        <v>6</v>
      </c>
      <c r="I142" s="185"/>
      <c r="J142" s="186">
        <f t="shared" si="10"/>
        <v>0</v>
      </c>
      <c r="K142" s="182" t="s">
        <v>18</v>
      </c>
      <c r="L142" s="40"/>
      <c r="M142" s="187" t="s">
        <v>18</v>
      </c>
      <c r="N142" s="188" t="s">
        <v>42</v>
      </c>
      <c r="O142" s="65"/>
      <c r="P142" s="189">
        <f t="shared" si="11"/>
        <v>0</v>
      </c>
      <c r="Q142" s="189">
        <v>0</v>
      </c>
      <c r="R142" s="189">
        <f t="shared" si="12"/>
        <v>0</v>
      </c>
      <c r="S142" s="189">
        <v>0</v>
      </c>
      <c r="T142" s="190">
        <f t="shared" si="13"/>
        <v>0</v>
      </c>
      <c r="U142" s="35"/>
      <c r="V142" s="35"/>
      <c r="W142" s="35"/>
      <c r="X142" s="35"/>
      <c r="Y142" s="35"/>
      <c r="Z142" s="35"/>
      <c r="AA142" s="35"/>
      <c r="AB142" s="35"/>
      <c r="AC142" s="35"/>
      <c r="AD142" s="35"/>
      <c r="AE142" s="35"/>
      <c r="AR142" s="191" t="s">
        <v>166</v>
      </c>
      <c r="AT142" s="191" t="s">
        <v>162</v>
      </c>
      <c r="AU142" s="191" t="s">
        <v>80</v>
      </c>
      <c r="AY142" s="18" t="s">
        <v>160</v>
      </c>
      <c r="BE142" s="192">
        <f t="shared" si="14"/>
        <v>0</v>
      </c>
      <c r="BF142" s="192">
        <f t="shared" si="15"/>
        <v>0</v>
      </c>
      <c r="BG142" s="192">
        <f t="shared" si="16"/>
        <v>0</v>
      </c>
      <c r="BH142" s="192">
        <f t="shared" si="17"/>
        <v>0</v>
      </c>
      <c r="BI142" s="192">
        <f t="shared" si="18"/>
        <v>0</v>
      </c>
      <c r="BJ142" s="18" t="s">
        <v>78</v>
      </c>
      <c r="BK142" s="192">
        <f t="shared" si="19"/>
        <v>0</v>
      </c>
      <c r="BL142" s="18" t="s">
        <v>166</v>
      </c>
      <c r="BM142" s="191" t="s">
        <v>693</v>
      </c>
    </row>
    <row r="143" spans="1:65" s="2" customFormat="1" ht="16.5" customHeight="1">
      <c r="A143" s="35"/>
      <c r="B143" s="36"/>
      <c r="C143" s="180" t="s">
        <v>544</v>
      </c>
      <c r="D143" s="180" t="s">
        <v>162</v>
      </c>
      <c r="E143" s="181" t="s">
        <v>2119</v>
      </c>
      <c r="F143" s="182" t="s">
        <v>1970</v>
      </c>
      <c r="G143" s="183" t="s">
        <v>1699</v>
      </c>
      <c r="H143" s="184">
        <v>1</v>
      </c>
      <c r="I143" s="185"/>
      <c r="J143" s="186">
        <f t="shared" si="10"/>
        <v>0</v>
      </c>
      <c r="K143" s="182" t="s">
        <v>18</v>
      </c>
      <c r="L143" s="40"/>
      <c r="M143" s="187" t="s">
        <v>18</v>
      </c>
      <c r="N143" s="188" t="s">
        <v>42</v>
      </c>
      <c r="O143" s="65"/>
      <c r="P143" s="189">
        <f t="shared" si="11"/>
        <v>0</v>
      </c>
      <c r="Q143" s="189">
        <v>0</v>
      </c>
      <c r="R143" s="189">
        <f t="shared" si="12"/>
        <v>0</v>
      </c>
      <c r="S143" s="189">
        <v>0</v>
      </c>
      <c r="T143" s="190">
        <f t="shared" si="13"/>
        <v>0</v>
      </c>
      <c r="U143" s="35"/>
      <c r="V143" s="35"/>
      <c r="W143" s="35"/>
      <c r="X143" s="35"/>
      <c r="Y143" s="35"/>
      <c r="Z143" s="35"/>
      <c r="AA143" s="35"/>
      <c r="AB143" s="35"/>
      <c r="AC143" s="35"/>
      <c r="AD143" s="35"/>
      <c r="AE143" s="35"/>
      <c r="AR143" s="191" t="s">
        <v>166</v>
      </c>
      <c r="AT143" s="191" t="s">
        <v>162</v>
      </c>
      <c r="AU143" s="191" t="s">
        <v>80</v>
      </c>
      <c r="AY143" s="18" t="s">
        <v>160</v>
      </c>
      <c r="BE143" s="192">
        <f t="shared" si="14"/>
        <v>0</v>
      </c>
      <c r="BF143" s="192">
        <f t="shared" si="15"/>
        <v>0</v>
      </c>
      <c r="BG143" s="192">
        <f t="shared" si="16"/>
        <v>0</v>
      </c>
      <c r="BH143" s="192">
        <f t="shared" si="17"/>
        <v>0</v>
      </c>
      <c r="BI143" s="192">
        <f t="shared" si="18"/>
        <v>0</v>
      </c>
      <c r="BJ143" s="18" t="s">
        <v>78</v>
      </c>
      <c r="BK143" s="192">
        <f t="shared" si="19"/>
        <v>0</v>
      </c>
      <c r="BL143" s="18" t="s">
        <v>166</v>
      </c>
      <c r="BM143" s="191" t="s">
        <v>702</v>
      </c>
    </row>
    <row r="144" spans="1:65" s="2" customFormat="1" ht="16.5" customHeight="1">
      <c r="A144" s="35"/>
      <c r="B144" s="36"/>
      <c r="C144" s="180" t="s">
        <v>547</v>
      </c>
      <c r="D144" s="180" t="s">
        <v>162</v>
      </c>
      <c r="E144" s="181" t="s">
        <v>2120</v>
      </c>
      <c r="F144" s="182" t="s">
        <v>1972</v>
      </c>
      <c r="G144" s="183" t="s">
        <v>1699</v>
      </c>
      <c r="H144" s="184">
        <v>1</v>
      </c>
      <c r="I144" s="185"/>
      <c r="J144" s="186">
        <f t="shared" si="10"/>
        <v>0</v>
      </c>
      <c r="K144" s="182" t="s">
        <v>18</v>
      </c>
      <c r="L144" s="40"/>
      <c r="M144" s="187" t="s">
        <v>18</v>
      </c>
      <c r="N144" s="188" t="s">
        <v>42</v>
      </c>
      <c r="O144" s="65"/>
      <c r="P144" s="189">
        <f t="shared" si="11"/>
        <v>0</v>
      </c>
      <c r="Q144" s="189">
        <v>0</v>
      </c>
      <c r="R144" s="189">
        <f t="shared" si="12"/>
        <v>0</v>
      </c>
      <c r="S144" s="189">
        <v>0</v>
      </c>
      <c r="T144" s="190">
        <f t="shared" si="13"/>
        <v>0</v>
      </c>
      <c r="U144" s="35"/>
      <c r="V144" s="35"/>
      <c r="W144" s="35"/>
      <c r="X144" s="35"/>
      <c r="Y144" s="35"/>
      <c r="Z144" s="35"/>
      <c r="AA144" s="35"/>
      <c r="AB144" s="35"/>
      <c r="AC144" s="35"/>
      <c r="AD144" s="35"/>
      <c r="AE144" s="35"/>
      <c r="AR144" s="191" t="s">
        <v>166</v>
      </c>
      <c r="AT144" s="191" t="s">
        <v>162</v>
      </c>
      <c r="AU144" s="191" t="s">
        <v>80</v>
      </c>
      <c r="AY144" s="18" t="s">
        <v>160</v>
      </c>
      <c r="BE144" s="192">
        <f t="shared" si="14"/>
        <v>0</v>
      </c>
      <c r="BF144" s="192">
        <f t="shared" si="15"/>
        <v>0</v>
      </c>
      <c r="BG144" s="192">
        <f t="shared" si="16"/>
        <v>0</v>
      </c>
      <c r="BH144" s="192">
        <f t="shared" si="17"/>
        <v>0</v>
      </c>
      <c r="BI144" s="192">
        <f t="shared" si="18"/>
        <v>0</v>
      </c>
      <c r="BJ144" s="18" t="s">
        <v>78</v>
      </c>
      <c r="BK144" s="192">
        <f t="shared" si="19"/>
        <v>0</v>
      </c>
      <c r="BL144" s="18" t="s">
        <v>166</v>
      </c>
      <c r="BM144" s="191" t="s">
        <v>713</v>
      </c>
    </row>
    <row r="145" spans="1:65" s="2" customFormat="1" ht="16.5" customHeight="1">
      <c r="A145" s="35"/>
      <c r="B145" s="36"/>
      <c r="C145" s="180" t="s">
        <v>554</v>
      </c>
      <c r="D145" s="180" t="s">
        <v>162</v>
      </c>
      <c r="E145" s="181" t="s">
        <v>2121</v>
      </c>
      <c r="F145" s="182" t="s">
        <v>1974</v>
      </c>
      <c r="G145" s="183" t="s">
        <v>1699</v>
      </c>
      <c r="H145" s="184">
        <v>0</v>
      </c>
      <c r="I145" s="185"/>
      <c r="J145" s="186">
        <f t="shared" si="10"/>
        <v>0</v>
      </c>
      <c r="K145" s="182" t="s">
        <v>18</v>
      </c>
      <c r="L145" s="40"/>
      <c r="M145" s="187" t="s">
        <v>18</v>
      </c>
      <c r="N145" s="188" t="s">
        <v>42</v>
      </c>
      <c r="O145" s="65"/>
      <c r="P145" s="189">
        <f t="shared" si="11"/>
        <v>0</v>
      </c>
      <c r="Q145" s="189">
        <v>0</v>
      </c>
      <c r="R145" s="189">
        <f t="shared" si="12"/>
        <v>0</v>
      </c>
      <c r="S145" s="189">
        <v>0</v>
      </c>
      <c r="T145" s="190">
        <f t="shared" si="13"/>
        <v>0</v>
      </c>
      <c r="U145" s="35"/>
      <c r="V145" s="35"/>
      <c r="W145" s="35"/>
      <c r="X145" s="35"/>
      <c r="Y145" s="35"/>
      <c r="Z145" s="35"/>
      <c r="AA145" s="35"/>
      <c r="AB145" s="35"/>
      <c r="AC145" s="35"/>
      <c r="AD145" s="35"/>
      <c r="AE145" s="35"/>
      <c r="AR145" s="191" t="s">
        <v>166</v>
      </c>
      <c r="AT145" s="191" t="s">
        <v>162</v>
      </c>
      <c r="AU145" s="191" t="s">
        <v>80</v>
      </c>
      <c r="AY145" s="18" t="s">
        <v>160</v>
      </c>
      <c r="BE145" s="192">
        <f t="shared" si="14"/>
        <v>0</v>
      </c>
      <c r="BF145" s="192">
        <f t="shared" si="15"/>
        <v>0</v>
      </c>
      <c r="BG145" s="192">
        <f t="shared" si="16"/>
        <v>0</v>
      </c>
      <c r="BH145" s="192">
        <f t="shared" si="17"/>
        <v>0</v>
      </c>
      <c r="BI145" s="192">
        <f t="shared" si="18"/>
        <v>0</v>
      </c>
      <c r="BJ145" s="18" t="s">
        <v>78</v>
      </c>
      <c r="BK145" s="192">
        <f t="shared" si="19"/>
        <v>0</v>
      </c>
      <c r="BL145" s="18" t="s">
        <v>166</v>
      </c>
      <c r="BM145" s="191" t="s">
        <v>725</v>
      </c>
    </row>
    <row r="146" spans="1:65" s="2" customFormat="1" ht="16.5" customHeight="1">
      <c r="A146" s="35"/>
      <c r="B146" s="36"/>
      <c r="C146" s="180" t="s">
        <v>560</v>
      </c>
      <c r="D146" s="180" t="s">
        <v>162</v>
      </c>
      <c r="E146" s="181" t="s">
        <v>2122</v>
      </c>
      <c r="F146" s="182" t="s">
        <v>1976</v>
      </c>
      <c r="G146" s="183" t="s">
        <v>1699</v>
      </c>
      <c r="H146" s="184">
        <v>1</v>
      </c>
      <c r="I146" s="185"/>
      <c r="J146" s="186">
        <f t="shared" si="10"/>
        <v>0</v>
      </c>
      <c r="K146" s="182" t="s">
        <v>18</v>
      </c>
      <c r="L146" s="40"/>
      <c r="M146" s="187" t="s">
        <v>18</v>
      </c>
      <c r="N146" s="188" t="s">
        <v>42</v>
      </c>
      <c r="O146" s="65"/>
      <c r="P146" s="189">
        <f t="shared" si="11"/>
        <v>0</v>
      </c>
      <c r="Q146" s="189">
        <v>0</v>
      </c>
      <c r="R146" s="189">
        <f t="shared" si="12"/>
        <v>0</v>
      </c>
      <c r="S146" s="189">
        <v>0</v>
      </c>
      <c r="T146" s="190">
        <f t="shared" si="13"/>
        <v>0</v>
      </c>
      <c r="U146" s="35"/>
      <c r="V146" s="35"/>
      <c r="W146" s="35"/>
      <c r="X146" s="35"/>
      <c r="Y146" s="35"/>
      <c r="Z146" s="35"/>
      <c r="AA146" s="35"/>
      <c r="AB146" s="35"/>
      <c r="AC146" s="35"/>
      <c r="AD146" s="35"/>
      <c r="AE146" s="35"/>
      <c r="AR146" s="191" t="s">
        <v>166</v>
      </c>
      <c r="AT146" s="191" t="s">
        <v>162</v>
      </c>
      <c r="AU146" s="191" t="s">
        <v>80</v>
      </c>
      <c r="AY146" s="18" t="s">
        <v>160</v>
      </c>
      <c r="BE146" s="192">
        <f t="shared" si="14"/>
        <v>0</v>
      </c>
      <c r="BF146" s="192">
        <f t="shared" si="15"/>
        <v>0</v>
      </c>
      <c r="BG146" s="192">
        <f t="shared" si="16"/>
        <v>0</v>
      </c>
      <c r="BH146" s="192">
        <f t="shared" si="17"/>
        <v>0</v>
      </c>
      <c r="BI146" s="192">
        <f t="shared" si="18"/>
        <v>0</v>
      </c>
      <c r="BJ146" s="18" t="s">
        <v>78</v>
      </c>
      <c r="BK146" s="192">
        <f t="shared" si="19"/>
        <v>0</v>
      </c>
      <c r="BL146" s="18" t="s">
        <v>166</v>
      </c>
      <c r="BM146" s="191" t="s">
        <v>739</v>
      </c>
    </row>
    <row r="147" spans="1:65" s="2" customFormat="1" ht="16.5" customHeight="1">
      <c r="A147" s="35"/>
      <c r="B147" s="36"/>
      <c r="C147" s="180" t="s">
        <v>565</v>
      </c>
      <c r="D147" s="180" t="s">
        <v>162</v>
      </c>
      <c r="E147" s="181" t="s">
        <v>2123</v>
      </c>
      <c r="F147" s="182" t="s">
        <v>2051</v>
      </c>
      <c r="G147" s="183" t="s">
        <v>1699</v>
      </c>
      <c r="H147" s="184">
        <v>6</v>
      </c>
      <c r="I147" s="185"/>
      <c r="J147" s="186">
        <f t="shared" si="10"/>
        <v>0</v>
      </c>
      <c r="K147" s="182" t="s">
        <v>18</v>
      </c>
      <c r="L147" s="40"/>
      <c r="M147" s="187" t="s">
        <v>18</v>
      </c>
      <c r="N147" s="188" t="s">
        <v>42</v>
      </c>
      <c r="O147" s="65"/>
      <c r="P147" s="189">
        <f t="shared" si="11"/>
        <v>0</v>
      </c>
      <c r="Q147" s="189">
        <v>0</v>
      </c>
      <c r="R147" s="189">
        <f t="shared" si="12"/>
        <v>0</v>
      </c>
      <c r="S147" s="189">
        <v>0</v>
      </c>
      <c r="T147" s="190">
        <f t="shared" si="13"/>
        <v>0</v>
      </c>
      <c r="U147" s="35"/>
      <c r="V147" s="35"/>
      <c r="W147" s="35"/>
      <c r="X147" s="35"/>
      <c r="Y147" s="35"/>
      <c r="Z147" s="35"/>
      <c r="AA147" s="35"/>
      <c r="AB147" s="35"/>
      <c r="AC147" s="35"/>
      <c r="AD147" s="35"/>
      <c r="AE147" s="35"/>
      <c r="AR147" s="191" t="s">
        <v>166</v>
      </c>
      <c r="AT147" s="191" t="s">
        <v>162</v>
      </c>
      <c r="AU147" s="191" t="s">
        <v>80</v>
      </c>
      <c r="AY147" s="18" t="s">
        <v>160</v>
      </c>
      <c r="BE147" s="192">
        <f t="shared" si="14"/>
        <v>0</v>
      </c>
      <c r="BF147" s="192">
        <f t="shared" si="15"/>
        <v>0</v>
      </c>
      <c r="BG147" s="192">
        <f t="shared" si="16"/>
        <v>0</v>
      </c>
      <c r="BH147" s="192">
        <f t="shared" si="17"/>
        <v>0</v>
      </c>
      <c r="BI147" s="192">
        <f t="shared" si="18"/>
        <v>0</v>
      </c>
      <c r="BJ147" s="18" t="s">
        <v>78</v>
      </c>
      <c r="BK147" s="192">
        <f t="shared" si="19"/>
        <v>0</v>
      </c>
      <c r="BL147" s="18" t="s">
        <v>166</v>
      </c>
      <c r="BM147" s="191" t="s">
        <v>749</v>
      </c>
    </row>
    <row r="148" spans="1:65" s="2" customFormat="1" ht="16.5" customHeight="1">
      <c r="A148" s="35"/>
      <c r="B148" s="36"/>
      <c r="C148" s="180" t="s">
        <v>572</v>
      </c>
      <c r="D148" s="180" t="s">
        <v>162</v>
      </c>
      <c r="E148" s="181" t="s">
        <v>2124</v>
      </c>
      <c r="F148" s="182" t="s">
        <v>1978</v>
      </c>
      <c r="G148" s="183" t="s">
        <v>1699</v>
      </c>
      <c r="H148" s="184">
        <v>1</v>
      </c>
      <c r="I148" s="185"/>
      <c r="J148" s="186">
        <f t="shared" si="10"/>
        <v>0</v>
      </c>
      <c r="K148" s="182" t="s">
        <v>18</v>
      </c>
      <c r="L148" s="40"/>
      <c r="M148" s="187" t="s">
        <v>18</v>
      </c>
      <c r="N148" s="188" t="s">
        <v>42</v>
      </c>
      <c r="O148" s="65"/>
      <c r="P148" s="189">
        <f t="shared" si="11"/>
        <v>0</v>
      </c>
      <c r="Q148" s="189">
        <v>0</v>
      </c>
      <c r="R148" s="189">
        <f t="shared" si="12"/>
        <v>0</v>
      </c>
      <c r="S148" s="189">
        <v>0</v>
      </c>
      <c r="T148" s="190">
        <f t="shared" si="13"/>
        <v>0</v>
      </c>
      <c r="U148" s="35"/>
      <c r="V148" s="35"/>
      <c r="W148" s="35"/>
      <c r="X148" s="35"/>
      <c r="Y148" s="35"/>
      <c r="Z148" s="35"/>
      <c r="AA148" s="35"/>
      <c r="AB148" s="35"/>
      <c r="AC148" s="35"/>
      <c r="AD148" s="35"/>
      <c r="AE148" s="35"/>
      <c r="AR148" s="191" t="s">
        <v>166</v>
      </c>
      <c r="AT148" s="191" t="s">
        <v>162</v>
      </c>
      <c r="AU148" s="191" t="s">
        <v>80</v>
      </c>
      <c r="AY148" s="18" t="s">
        <v>160</v>
      </c>
      <c r="BE148" s="192">
        <f t="shared" si="14"/>
        <v>0</v>
      </c>
      <c r="BF148" s="192">
        <f t="shared" si="15"/>
        <v>0</v>
      </c>
      <c r="BG148" s="192">
        <f t="shared" si="16"/>
        <v>0</v>
      </c>
      <c r="BH148" s="192">
        <f t="shared" si="17"/>
        <v>0</v>
      </c>
      <c r="BI148" s="192">
        <f t="shared" si="18"/>
        <v>0</v>
      </c>
      <c r="BJ148" s="18" t="s">
        <v>78</v>
      </c>
      <c r="BK148" s="192">
        <f t="shared" si="19"/>
        <v>0</v>
      </c>
      <c r="BL148" s="18" t="s">
        <v>166</v>
      </c>
      <c r="BM148" s="191" t="s">
        <v>760</v>
      </c>
    </row>
    <row r="149" spans="1:65" s="2" customFormat="1" ht="16.5" customHeight="1">
      <c r="A149" s="35"/>
      <c r="B149" s="36"/>
      <c r="C149" s="180" t="s">
        <v>576</v>
      </c>
      <c r="D149" s="180" t="s">
        <v>162</v>
      </c>
      <c r="E149" s="181" t="s">
        <v>2125</v>
      </c>
      <c r="F149" s="182" t="s">
        <v>1980</v>
      </c>
      <c r="G149" s="183" t="s">
        <v>1699</v>
      </c>
      <c r="H149" s="184">
        <v>1</v>
      </c>
      <c r="I149" s="185"/>
      <c r="J149" s="186">
        <f t="shared" si="10"/>
        <v>0</v>
      </c>
      <c r="K149" s="182" t="s">
        <v>18</v>
      </c>
      <c r="L149" s="40"/>
      <c r="M149" s="187" t="s">
        <v>18</v>
      </c>
      <c r="N149" s="188" t="s">
        <v>42</v>
      </c>
      <c r="O149" s="65"/>
      <c r="P149" s="189">
        <f t="shared" si="11"/>
        <v>0</v>
      </c>
      <c r="Q149" s="189">
        <v>0</v>
      </c>
      <c r="R149" s="189">
        <f t="shared" si="12"/>
        <v>0</v>
      </c>
      <c r="S149" s="189">
        <v>0</v>
      </c>
      <c r="T149" s="190">
        <f t="shared" si="13"/>
        <v>0</v>
      </c>
      <c r="U149" s="35"/>
      <c r="V149" s="35"/>
      <c r="W149" s="35"/>
      <c r="X149" s="35"/>
      <c r="Y149" s="35"/>
      <c r="Z149" s="35"/>
      <c r="AA149" s="35"/>
      <c r="AB149" s="35"/>
      <c r="AC149" s="35"/>
      <c r="AD149" s="35"/>
      <c r="AE149" s="35"/>
      <c r="AR149" s="191" t="s">
        <v>166</v>
      </c>
      <c r="AT149" s="191" t="s">
        <v>162</v>
      </c>
      <c r="AU149" s="191" t="s">
        <v>80</v>
      </c>
      <c r="AY149" s="18" t="s">
        <v>160</v>
      </c>
      <c r="BE149" s="192">
        <f t="shared" si="14"/>
        <v>0</v>
      </c>
      <c r="BF149" s="192">
        <f t="shared" si="15"/>
        <v>0</v>
      </c>
      <c r="BG149" s="192">
        <f t="shared" si="16"/>
        <v>0</v>
      </c>
      <c r="BH149" s="192">
        <f t="shared" si="17"/>
        <v>0</v>
      </c>
      <c r="BI149" s="192">
        <f t="shared" si="18"/>
        <v>0</v>
      </c>
      <c r="BJ149" s="18" t="s">
        <v>78</v>
      </c>
      <c r="BK149" s="192">
        <f t="shared" si="19"/>
        <v>0</v>
      </c>
      <c r="BL149" s="18" t="s">
        <v>166</v>
      </c>
      <c r="BM149" s="191" t="s">
        <v>770</v>
      </c>
    </row>
    <row r="150" spans="1:65" s="2" customFormat="1" ht="16.5" customHeight="1">
      <c r="A150" s="35"/>
      <c r="B150" s="36"/>
      <c r="C150" s="180" t="s">
        <v>581</v>
      </c>
      <c r="D150" s="180" t="s">
        <v>162</v>
      </c>
      <c r="E150" s="181" t="s">
        <v>2054</v>
      </c>
      <c r="F150" s="182" t="s">
        <v>1982</v>
      </c>
      <c r="G150" s="183" t="s">
        <v>1699</v>
      </c>
      <c r="H150" s="184">
        <v>1</v>
      </c>
      <c r="I150" s="185"/>
      <c r="J150" s="186">
        <f t="shared" si="10"/>
        <v>0</v>
      </c>
      <c r="K150" s="182" t="s">
        <v>18</v>
      </c>
      <c r="L150" s="40"/>
      <c r="M150" s="187" t="s">
        <v>18</v>
      </c>
      <c r="N150" s="188" t="s">
        <v>42</v>
      </c>
      <c r="O150" s="65"/>
      <c r="P150" s="189">
        <f t="shared" si="11"/>
        <v>0</v>
      </c>
      <c r="Q150" s="189">
        <v>0</v>
      </c>
      <c r="R150" s="189">
        <f t="shared" si="12"/>
        <v>0</v>
      </c>
      <c r="S150" s="189">
        <v>0</v>
      </c>
      <c r="T150" s="190">
        <f t="shared" si="13"/>
        <v>0</v>
      </c>
      <c r="U150" s="35"/>
      <c r="V150" s="35"/>
      <c r="W150" s="35"/>
      <c r="X150" s="35"/>
      <c r="Y150" s="35"/>
      <c r="Z150" s="35"/>
      <c r="AA150" s="35"/>
      <c r="AB150" s="35"/>
      <c r="AC150" s="35"/>
      <c r="AD150" s="35"/>
      <c r="AE150" s="35"/>
      <c r="AR150" s="191" t="s">
        <v>166</v>
      </c>
      <c r="AT150" s="191" t="s">
        <v>162</v>
      </c>
      <c r="AU150" s="191" t="s">
        <v>80</v>
      </c>
      <c r="AY150" s="18" t="s">
        <v>160</v>
      </c>
      <c r="BE150" s="192">
        <f t="shared" si="14"/>
        <v>0</v>
      </c>
      <c r="BF150" s="192">
        <f t="shared" si="15"/>
        <v>0</v>
      </c>
      <c r="BG150" s="192">
        <f t="shared" si="16"/>
        <v>0</v>
      </c>
      <c r="BH150" s="192">
        <f t="shared" si="17"/>
        <v>0</v>
      </c>
      <c r="BI150" s="192">
        <f t="shared" si="18"/>
        <v>0</v>
      </c>
      <c r="BJ150" s="18" t="s">
        <v>78</v>
      </c>
      <c r="BK150" s="192">
        <f t="shared" si="19"/>
        <v>0</v>
      </c>
      <c r="BL150" s="18" t="s">
        <v>166</v>
      </c>
      <c r="BM150" s="191" t="s">
        <v>781</v>
      </c>
    </row>
    <row r="151" spans="1:65" s="2" customFormat="1" ht="16.5" customHeight="1">
      <c r="A151" s="35"/>
      <c r="B151" s="36"/>
      <c r="C151" s="180" t="s">
        <v>585</v>
      </c>
      <c r="D151" s="180" t="s">
        <v>162</v>
      </c>
      <c r="E151" s="181" t="s">
        <v>2126</v>
      </c>
      <c r="F151" s="182" t="s">
        <v>1984</v>
      </c>
      <c r="G151" s="183" t="s">
        <v>1699</v>
      </c>
      <c r="H151" s="184">
        <v>1</v>
      </c>
      <c r="I151" s="185"/>
      <c r="J151" s="186">
        <f t="shared" si="10"/>
        <v>0</v>
      </c>
      <c r="K151" s="182" t="s">
        <v>18</v>
      </c>
      <c r="L151" s="40"/>
      <c r="M151" s="187" t="s">
        <v>18</v>
      </c>
      <c r="N151" s="188" t="s">
        <v>42</v>
      </c>
      <c r="O151" s="65"/>
      <c r="P151" s="189">
        <f t="shared" si="11"/>
        <v>0</v>
      </c>
      <c r="Q151" s="189">
        <v>0</v>
      </c>
      <c r="R151" s="189">
        <f t="shared" si="12"/>
        <v>0</v>
      </c>
      <c r="S151" s="189">
        <v>0</v>
      </c>
      <c r="T151" s="190">
        <f t="shared" si="13"/>
        <v>0</v>
      </c>
      <c r="U151" s="35"/>
      <c r="V151" s="35"/>
      <c r="W151" s="35"/>
      <c r="X151" s="35"/>
      <c r="Y151" s="35"/>
      <c r="Z151" s="35"/>
      <c r="AA151" s="35"/>
      <c r="AB151" s="35"/>
      <c r="AC151" s="35"/>
      <c r="AD151" s="35"/>
      <c r="AE151" s="35"/>
      <c r="AR151" s="191" t="s">
        <v>166</v>
      </c>
      <c r="AT151" s="191" t="s">
        <v>162</v>
      </c>
      <c r="AU151" s="191" t="s">
        <v>80</v>
      </c>
      <c r="AY151" s="18" t="s">
        <v>160</v>
      </c>
      <c r="BE151" s="192">
        <f t="shared" si="14"/>
        <v>0</v>
      </c>
      <c r="BF151" s="192">
        <f t="shared" si="15"/>
        <v>0</v>
      </c>
      <c r="BG151" s="192">
        <f t="shared" si="16"/>
        <v>0</v>
      </c>
      <c r="BH151" s="192">
        <f t="shared" si="17"/>
        <v>0</v>
      </c>
      <c r="BI151" s="192">
        <f t="shared" si="18"/>
        <v>0</v>
      </c>
      <c r="BJ151" s="18" t="s">
        <v>78</v>
      </c>
      <c r="BK151" s="192">
        <f t="shared" si="19"/>
        <v>0</v>
      </c>
      <c r="BL151" s="18" t="s">
        <v>166</v>
      </c>
      <c r="BM151" s="191" t="s">
        <v>793</v>
      </c>
    </row>
    <row r="152" spans="1:65" s="2" customFormat="1" ht="16.5" customHeight="1">
      <c r="A152" s="35"/>
      <c r="B152" s="36"/>
      <c r="C152" s="180" t="s">
        <v>589</v>
      </c>
      <c r="D152" s="180" t="s">
        <v>162</v>
      </c>
      <c r="E152" s="181" t="s">
        <v>2127</v>
      </c>
      <c r="F152" s="182" t="s">
        <v>1986</v>
      </c>
      <c r="G152" s="183" t="s">
        <v>1699</v>
      </c>
      <c r="H152" s="184">
        <v>1</v>
      </c>
      <c r="I152" s="185"/>
      <c r="J152" s="186">
        <f t="shared" si="10"/>
        <v>0</v>
      </c>
      <c r="K152" s="182" t="s">
        <v>18</v>
      </c>
      <c r="L152" s="40"/>
      <c r="M152" s="187" t="s">
        <v>18</v>
      </c>
      <c r="N152" s="188" t="s">
        <v>42</v>
      </c>
      <c r="O152" s="65"/>
      <c r="P152" s="189">
        <f t="shared" si="11"/>
        <v>0</v>
      </c>
      <c r="Q152" s="189">
        <v>0</v>
      </c>
      <c r="R152" s="189">
        <f t="shared" si="12"/>
        <v>0</v>
      </c>
      <c r="S152" s="189">
        <v>0</v>
      </c>
      <c r="T152" s="190">
        <f t="shared" si="13"/>
        <v>0</v>
      </c>
      <c r="U152" s="35"/>
      <c r="V152" s="35"/>
      <c r="W152" s="35"/>
      <c r="X152" s="35"/>
      <c r="Y152" s="35"/>
      <c r="Z152" s="35"/>
      <c r="AA152" s="35"/>
      <c r="AB152" s="35"/>
      <c r="AC152" s="35"/>
      <c r="AD152" s="35"/>
      <c r="AE152" s="35"/>
      <c r="AR152" s="191" t="s">
        <v>166</v>
      </c>
      <c r="AT152" s="191" t="s">
        <v>162</v>
      </c>
      <c r="AU152" s="191" t="s">
        <v>80</v>
      </c>
      <c r="AY152" s="18" t="s">
        <v>160</v>
      </c>
      <c r="BE152" s="192">
        <f t="shared" si="14"/>
        <v>0</v>
      </c>
      <c r="BF152" s="192">
        <f t="shared" si="15"/>
        <v>0</v>
      </c>
      <c r="BG152" s="192">
        <f t="shared" si="16"/>
        <v>0</v>
      </c>
      <c r="BH152" s="192">
        <f t="shared" si="17"/>
        <v>0</v>
      </c>
      <c r="BI152" s="192">
        <f t="shared" si="18"/>
        <v>0</v>
      </c>
      <c r="BJ152" s="18" t="s">
        <v>78</v>
      </c>
      <c r="BK152" s="192">
        <f t="shared" si="19"/>
        <v>0</v>
      </c>
      <c r="BL152" s="18" t="s">
        <v>166</v>
      </c>
      <c r="BM152" s="191" t="s">
        <v>806</v>
      </c>
    </row>
    <row r="153" spans="1:65" s="2" customFormat="1" ht="16.5" customHeight="1">
      <c r="A153" s="35"/>
      <c r="B153" s="36"/>
      <c r="C153" s="180" t="s">
        <v>593</v>
      </c>
      <c r="D153" s="180" t="s">
        <v>162</v>
      </c>
      <c r="E153" s="181" t="s">
        <v>2128</v>
      </c>
      <c r="F153" s="182" t="s">
        <v>1988</v>
      </c>
      <c r="G153" s="183" t="s">
        <v>1699</v>
      </c>
      <c r="H153" s="184">
        <v>1</v>
      </c>
      <c r="I153" s="185"/>
      <c r="J153" s="186">
        <f t="shared" si="10"/>
        <v>0</v>
      </c>
      <c r="K153" s="182" t="s">
        <v>18</v>
      </c>
      <c r="L153" s="40"/>
      <c r="M153" s="239" t="s">
        <v>18</v>
      </c>
      <c r="N153" s="240" t="s">
        <v>42</v>
      </c>
      <c r="O153" s="237"/>
      <c r="P153" s="241">
        <f t="shared" si="11"/>
        <v>0</v>
      </c>
      <c r="Q153" s="241">
        <v>0</v>
      </c>
      <c r="R153" s="241">
        <f t="shared" si="12"/>
        <v>0</v>
      </c>
      <c r="S153" s="241">
        <v>0</v>
      </c>
      <c r="T153" s="242">
        <f t="shared" si="13"/>
        <v>0</v>
      </c>
      <c r="U153" s="35"/>
      <c r="V153" s="35"/>
      <c r="W153" s="35"/>
      <c r="X153" s="35"/>
      <c r="Y153" s="35"/>
      <c r="Z153" s="35"/>
      <c r="AA153" s="35"/>
      <c r="AB153" s="35"/>
      <c r="AC153" s="35"/>
      <c r="AD153" s="35"/>
      <c r="AE153" s="35"/>
      <c r="AR153" s="191" t="s">
        <v>166</v>
      </c>
      <c r="AT153" s="191" t="s">
        <v>162</v>
      </c>
      <c r="AU153" s="191" t="s">
        <v>80</v>
      </c>
      <c r="AY153" s="18" t="s">
        <v>160</v>
      </c>
      <c r="BE153" s="192">
        <f t="shared" si="14"/>
        <v>0</v>
      </c>
      <c r="BF153" s="192">
        <f t="shared" si="15"/>
        <v>0</v>
      </c>
      <c r="BG153" s="192">
        <f t="shared" si="16"/>
        <v>0</v>
      </c>
      <c r="BH153" s="192">
        <f t="shared" si="17"/>
        <v>0</v>
      </c>
      <c r="BI153" s="192">
        <f t="shared" si="18"/>
        <v>0</v>
      </c>
      <c r="BJ153" s="18" t="s">
        <v>78</v>
      </c>
      <c r="BK153" s="192">
        <f t="shared" si="19"/>
        <v>0</v>
      </c>
      <c r="BL153" s="18" t="s">
        <v>166</v>
      </c>
      <c r="BM153" s="191" t="s">
        <v>820</v>
      </c>
    </row>
    <row r="154" spans="1:65" s="2" customFormat="1" ht="6.9" customHeight="1">
      <c r="A154" s="35"/>
      <c r="B154" s="48"/>
      <c r="C154" s="49"/>
      <c r="D154" s="49"/>
      <c r="E154" s="49"/>
      <c r="F154" s="49"/>
      <c r="G154" s="49"/>
      <c r="H154" s="49"/>
      <c r="I154" s="49"/>
      <c r="J154" s="49"/>
      <c r="K154" s="49"/>
      <c r="L154" s="40"/>
      <c r="M154" s="35"/>
      <c r="O154" s="35"/>
      <c r="P154" s="35"/>
      <c r="Q154" s="35"/>
      <c r="R154" s="35"/>
      <c r="S154" s="35"/>
      <c r="T154" s="35"/>
      <c r="U154" s="35"/>
      <c r="V154" s="35"/>
      <c r="W154" s="35"/>
      <c r="X154" s="35"/>
      <c r="Y154" s="35"/>
      <c r="Z154" s="35"/>
      <c r="AA154" s="35"/>
      <c r="AB154" s="35"/>
      <c r="AC154" s="35"/>
      <c r="AD154" s="35"/>
      <c r="AE154" s="35"/>
    </row>
  </sheetData>
  <sheetProtection algorithmName="SHA-512" hashValue="q+2inY6usCi/4OlpTsQXKxfIkgzwLi7J5tDu4hSu/Xzo/TKXsOOt0QiqVxBKxWgeklK3sv5vhwMifMv6kjhCPQ==" saltValue="rYCLN9ArBzjJHAzPejfxsM62a8wzQlu2WXZAhIAmthcvODIcCbMLaP3OnmsD/Ki9R/j3vogabZCqmyrQ4OXfeQ==" spinCount="100000" sheet="1" objects="1" scenarios="1" formatColumns="0" formatRows="0" autoFilter="0"/>
  <autoFilter ref="C99:K153"/>
  <mergeCells count="15">
    <mergeCell ref="E86:H86"/>
    <mergeCell ref="E90:H90"/>
    <mergeCell ref="E88:H88"/>
    <mergeCell ref="E92:H92"/>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25"/>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109</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ht="13.2">
      <c r="B8" s="21"/>
      <c r="D8" s="114" t="s">
        <v>132</v>
      </c>
      <c r="L8" s="21"/>
    </row>
    <row r="9" spans="1:46" s="1" customFormat="1" ht="16.5" customHeight="1">
      <c r="B9" s="21"/>
      <c r="E9" s="387" t="s">
        <v>133</v>
      </c>
      <c r="F9" s="369"/>
      <c r="G9" s="369"/>
      <c r="H9" s="369"/>
      <c r="L9" s="21"/>
    </row>
    <row r="10" spans="1:46" s="1" customFormat="1" ht="12" customHeight="1">
      <c r="B10" s="21"/>
      <c r="D10" s="114" t="s">
        <v>365</v>
      </c>
      <c r="L10" s="21"/>
    </row>
    <row r="11" spans="1:46" s="2" customFormat="1" ht="16.5" customHeight="1">
      <c r="A11" s="35"/>
      <c r="B11" s="40"/>
      <c r="C11" s="35"/>
      <c r="D11" s="35"/>
      <c r="E11" s="397" t="s">
        <v>1875</v>
      </c>
      <c r="F11" s="390"/>
      <c r="G11" s="390"/>
      <c r="H11" s="390"/>
      <c r="I11" s="35"/>
      <c r="J11" s="35"/>
      <c r="K11" s="35"/>
      <c r="L11" s="115"/>
      <c r="S11" s="35"/>
      <c r="T11" s="35"/>
      <c r="U11" s="35"/>
      <c r="V11" s="35"/>
      <c r="W11" s="35"/>
      <c r="X11" s="35"/>
      <c r="Y11" s="35"/>
      <c r="Z11" s="35"/>
      <c r="AA11" s="35"/>
      <c r="AB11" s="35"/>
      <c r="AC11" s="35"/>
      <c r="AD11" s="35"/>
      <c r="AE11" s="35"/>
    </row>
    <row r="12" spans="1:46" s="2" customFormat="1" ht="12" customHeight="1">
      <c r="A12" s="35"/>
      <c r="B12" s="40"/>
      <c r="C12" s="35"/>
      <c r="D12" s="114" t="s">
        <v>1876</v>
      </c>
      <c r="E12" s="35"/>
      <c r="F12" s="35"/>
      <c r="G12" s="35"/>
      <c r="H12" s="35"/>
      <c r="I12" s="35"/>
      <c r="J12" s="35"/>
      <c r="K12" s="35"/>
      <c r="L12" s="115"/>
      <c r="S12" s="35"/>
      <c r="T12" s="35"/>
      <c r="U12" s="35"/>
      <c r="V12" s="35"/>
      <c r="W12" s="35"/>
      <c r="X12" s="35"/>
      <c r="Y12" s="35"/>
      <c r="Z12" s="35"/>
      <c r="AA12" s="35"/>
      <c r="AB12" s="35"/>
      <c r="AC12" s="35"/>
      <c r="AD12" s="35"/>
      <c r="AE12" s="35"/>
    </row>
    <row r="13" spans="1:46" s="2" customFormat="1" ht="16.5" customHeight="1">
      <c r="A13" s="35"/>
      <c r="B13" s="40"/>
      <c r="C13" s="35"/>
      <c r="D13" s="35"/>
      <c r="E13" s="389" t="s">
        <v>2129</v>
      </c>
      <c r="F13" s="390"/>
      <c r="G13" s="390"/>
      <c r="H13" s="390"/>
      <c r="I13" s="35"/>
      <c r="J13" s="35"/>
      <c r="K13" s="35"/>
      <c r="L13" s="115"/>
      <c r="S13" s="35"/>
      <c r="T13" s="35"/>
      <c r="U13" s="35"/>
      <c r="V13" s="35"/>
      <c r="W13" s="35"/>
      <c r="X13" s="35"/>
      <c r="Y13" s="35"/>
      <c r="Z13" s="35"/>
      <c r="AA13" s="35"/>
      <c r="AB13" s="35"/>
      <c r="AC13" s="35"/>
      <c r="AD13" s="35"/>
      <c r="AE13" s="35"/>
    </row>
    <row r="14" spans="1:46" s="2" customFormat="1" ht="10.199999999999999">
      <c r="A14" s="35"/>
      <c r="B14" s="40"/>
      <c r="C14" s="35"/>
      <c r="D14" s="35"/>
      <c r="E14" s="35"/>
      <c r="F14" s="35"/>
      <c r="G14" s="35"/>
      <c r="H14" s="35"/>
      <c r="I14" s="35"/>
      <c r="J14" s="35"/>
      <c r="K14" s="35"/>
      <c r="L14" s="115"/>
      <c r="S14" s="35"/>
      <c r="T14" s="35"/>
      <c r="U14" s="35"/>
      <c r="V14" s="35"/>
      <c r="W14" s="35"/>
      <c r="X14" s="35"/>
      <c r="Y14" s="35"/>
      <c r="Z14" s="35"/>
      <c r="AA14" s="35"/>
      <c r="AB14" s="35"/>
      <c r="AC14" s="35"/>
      <c r="AD14" s="35"/>
      <c r="AE14" s="35"/>
    </row>
    <row r="15" spans="1:46" s="2" customFormat="1" ht="12" customHeight="1">
      <c r="A15" s="35"/>
      <c r="B15" s="40"/>
      <c r="C15" s="35"/>
      <c r="D15" s="114" t="s">
        <v>17</v>
      </c>
      <c r="E15" s="35"/>
      <c r="F15" s="104" t="s">
        <v>18</v>
      </c>
      <c r="G15" s="35"/>
      <c r="H15" s="35"/>
      <c r="I15" s="114" t="s">
        <v>19</v>
      </c>
      <c r="J15" s="104" t="s">
        <v>18</v>
      </c>
      <c r="K15" s="35"/>
      <c r="L15" s="115"/>
      <c r="S15" s="35"/>
      <c r="T15" s="35"/>
      <c r="U15" s="35"/>
      <c r="V15" s="35"/>
      <c r="W15" s="35"/>
      <c r="X15" s="35"/>
      <c r="Y15" s="35"/>
      <c r="Z15" s="35"/>
      <c r="AA15" s="35"/>
      <c r="AB15" s="35"/>
      <c r="AC15" s="35"/>
      <c r="AD15" s="35"/>
      <c r="AE15" s="35"/>
    </row>
    <row r="16" spans="1:46" s="2" customFormat="1" ht="12" customHeight="1">
      <c r="A16" s="35"/>
      <c r="B16" s="40"/>
      <c r="C16" s="35"/>
      <c r="D16" s="114" t="s">
        <v>20</v>
      </c>
      <c r="E16" s="35"/>
      <c r="F16" s="104" t="s">
        <v>1236</v>
      </c>
      <c r="G16" s="35"/>
      <c r="H16" s="35"/>
      <c r="I16" s="114" t="s">
        <v>22</v>
      </c>
      <c r="J16" s="116" t="str">
        <f>'Rekapitulace stavby'!AN8</f>
        <v>4. 4. 2024</v>
      </c>
      <c r="K16" s="35"/>
      <c r="L16" s="115"/>
      <c r="S16" s="35"/>
      <c r="T16" s="35"/>
      <c r="U16" s="35"/>
      <c r="V16" s="35"/>
      <c r="W16" s="35"/>
      <c r="X16" s="35"/>
      <c r="Y16" s="35"/>
      <c r="Z16" s="35"/>
      <c r="AA16" s="35"/>
      <c r="AB16" s="35"/>
      <c r="AC16" s="35"/>
      <c r="AD16" s="35"/>
      <c r="AE16" s="35"/>
    </row>
    <row r="17" spans="1:31" s="2" customFormat="1" ht="10.8" customHeight="1">
      <c r="A17" s="35"/>
      <c r="B17" s="40"/>
      <c r="C17" s="35"/>
      <c r="D17" s="35"/>
      <c r="E17" s="35"/>
      <c r="F17" s="35"/>
      <c r="G17" s="35"/>
      <c r="H17" s="35"/>
      <c r="I17" s="35"/>
      <c r="J17" s="35"/>
      <c r="K17" s="35"/>
      <c r="L17" s="115"/>
      <c r="S17" s="35"/>
      <c r="T17" s="35"/>
      <c r="U17" s="35"/>
      <c r="V17" s="35"/>
      <c r="W17" s="35"/>
      <c r="X17" s="35"/>
      <c r="Y17" s="35"/>
      <c r="Z17" s="35"/>
      <c r="AA17" s="35"/>
      <c r="AB17" s="35"/>
      <c r="AC17" s="35"/>
      <c r="AD17" s="35"/>
      <c r="AE17" s="35"/>
    </row>
    <row r="18" spans="1:31" s="2" customFormat="1" ht="12" customHeight="1">
      <c r="A18" s="35"/>
      <c r="B18" s="40"/>
      <c r="C18" s="35"/>
      <c r="D18" s="114" t="s">
        <v>24</v>
      </c>
      <c r="E18" s="35"/>
      <c r="F18" s="35"/>
      <c r="G18" s="35"/>
      <c r="H18" s="35"/>
      <c r="I18" s="114" t="s">
        <v>25</v>
      </c>
      <c r="J18" s="104" t="str">
        <f>IF('Rekapitulace stavby'!AN10="","",'Rekapitulace stavby'!AN10)</f>
        <v/>
      </c>
      <c r="K18" s="35"/>
      <c r="L18" s="115"/>
      <c r="S18" s="35"/>
      <c r="T18" s="35"/>
      <c r="U18" s="35"/>
      <c r="V18" s="35"/>
      <c r="W18" s="35"/>
      <c r="X18" s="35"/>
      <c r="Y18" s="35"/>
      <c r="Z18" s="35"/>
      <c r="AA18" s="35"/>
      <c r="AB18" s="35"/>
      <c r="AC18" s="35"/>
      <c r="AD18" s="35"/>
      <c r="AE18" s="35"/>
    </row>
    <row r="19" spans="1:31" s="2" customFormat="1" ht="18" customHeight="1">
      <c r="A19" s="35"/>
      <c r="B19" s="40"/>
      <c r="C19" s="35"/>
      <c r="D19" s="35"/>
      <c r="E19" s="104" t="str">
        <f>IF('Rekapitulace stavby'!E11="","",'Rekapitulace stavby'!E11)</f>
        <v>Česká zemědělská univerzoita</v>
      </c>
      <c r="F19" s="35"/>
      <c r="G19" s="35"/>
      <c r="H19" s="35"/>
      <c r="I19" s="114" t="s">
        <v>27</v>
      </c>
      <c r="J19" s="104" t="str">
        <f>IF('Rekapitulace stavby'!AN11="","",'Rekapitulace stavby'!AN11)</f>
        <v/>
      </c>
      <c r="K19" s="35"/>
      <c r="L19" s="115"/>
      <c r="S19" s="35"/>
      <c r="T19" s="35"/>
      <c r="U19" s="35"/>
      <c r="V19" s="35"/>
      <c r="W19" s="35"/>
      <c r="X19" s="35"/>
      <c r="Y19" s="35"/>
      <c r="Z19" s="35"/>
      <c r="AA19" s="35"/>
      <c r="AB19" s="35"/>
      <c r="AC19" s="35"/>
      <c r="AD19" s="35"/>
      <c r="AE19" s="35"/>
    </row>
    <row r="20" spans="1:31" s="2" customFormat="1" ht="6.9" customHeight="1">
      <c r="A20" s="35"/>
      <c r="B20" s="40"/>
      <c r="C20" s="35"/>
      <c r="D20" s="35"/>
      <c r="E20" s="35"/>
      <c r="F20" s="35"/>
      <c r="G20" s="35"/>
      <c r="H20" s="35"/>
      <c r="I20" s="35"/>
      <c r="J20" s="35"/>
      <c r="K20" s="35"/>
      <c r="L20" s="115"/>
      <c r="S20" s="35"/>
      <c r="T20" s="35"/>
      <c r="U20" s="35"/>
      <c r="V20" s="35"/>
      <c r="W20" s="35"/>
      <c r="X20" s="35"/>
      <c r="Y20" s="35"/>
      <c r="Z20" s="35"/>
      <c r="AA20" s="35"/>
      <c r="AB20" s="35"/>
      <c r="AC20" s="35"/>
      <c r="AD20" s="35"/>
      <c r="AE20" s="35"/>
    </row>
    <row r="21" spans="1:31" s="2" customFormat="1" ht="12" customHeight="1">
      <c r="A21" s="35"/>
      <c r="B21" s="40"/>
      <c r="C21" s="35"/>
      <c r="D21" s="114" t="s">
        <v>28</v>
      </c>
      <c r="E21" s="35"/>
      <c r="F21" s="35"/>
      <c r="G21" s="35"/>
      <c r="H21" s="35"/>
      <c r="I21" s="114" t="s">
        <v>25</v>
      </c>
      <c r="J21" s="31" t="str">
        <f>'Rekapitulace stavby'!AN13</f>
        <v>Vyplň údaj</v>
      </c>
      <c r="K21" s="35"/>
      <c r="L21" s="115"/>
      <c r="S21" s="35"/>
      <c r="T21" s="35"/>
      <c r="U21" s="35"/>
      <c r="V21" s="35"/>
      <c r="W21" s="35"/>
      <c r="X21" s="35"/>
      <c r="Y21" s="35"/>
      <c r="Z21" s="35"/>
      <c r="AA21" s="35"/>
      <c r="AB21" s="35"/>
      <c r="AC21" s="35"/>
      <c r="AD21" s="35"/>
      <c r="AE21" s="35"/>
    </row>
    <row r="22" spans="1:31" s="2" customFormat="1" ht="18" customHeight="1">
      <c r="A22" s="35"/>
      <c r="B22" s="40"/>
      <c r="C22" s="35"/>
      <c r="D22" s="35"/>
      <c r="E22" s="391" t="str">
        <f>'Rekapitulace stavby'!E14</f>
        <v>Vyplň údaj</v>
      </c>
      <c r="F22" s="392"/>
      <c r="G22" s="392"/>
      <c r="H22" s="392"/>
      <c r="I22" s="114" t="s">
        <v>27</v>
      </c>
      <c r="J22" s="31" t="str">
        <f>'Rekapitulace stavby'!AN14</f>
        <v>Vyplň údaj</v>
      </c>
      <c r="K22" s="35"/>
      <c r="L22" s="115"/>
      <c r="S22" s="35"/>
      <c r="T22" s="35"/>
      <c r="U22" s="35"/>
      <c r="V22" s="35"/>
      <c r="W22" s="35"/>
      <c r="X22" s="35"/>
      <c r="Y22" s="35"/>
      <c r="Z22" s="35"/>
      <c r="AA22" s="35"/>
      <c r="AB22" s="35"/>
      <c r="AC22" s="35"/>
      <c r="AD22" s="35"/>
      <c r="AE22" s="35"/>
    </row>
    <row r="23" spans="1:31" s="2" customFormat="1" ht="6.9" customHeight="1">
      <c r="A23" s="35"/>
      <c r="B23" s="40"/>
      <c r="C23" s="35"/>
      <c r="D23" s="35"/>
      <c r="E23" s="35"/>
      <c r="F23" s="35"/>
      <c r="G23" s="35"/>
      <c r="H23" s="35"/>
      <c r="I23" s="35"/>
      <c r="J23" s="35"/>
      <c r="K23" s="35"/>
      <c r="L23" s="115"/>
      <c r="S23" s="35"/>
      <c r="T23" s="35"/>
      <c r="U23" s="35"/>
      <c r="V23" s="35"/>
      <c r="W23" s="35"/>
      <c r="X23" s="35"/>
      <c r="Y23" s="35"/>
      <c r="Z23" s="35"/>
      <c r="AA23" s="35"/>
      <c r="AB23" s="35"/>
      <c r="AC23" s="35"/>
      <c r="AD23" s="35"/>
      <c r="AE23" s="35"/>
    </row>
    <row r="24" spans="1:31" s="2" customFormat="1" ht="12" customHeight="1">
      <c r="A24" s="35"/>
      <c r="B24" s="40"/>
      <c r="C24" s="35"/>
      <c r="D24" s="114" t="s">
        <v>30</v>
      </c>
      <c r="E24" s="35"/>
      <c r="F24" s="35"/>
      <c r="G24" s="35"/>
      <c r="H24" s="35"/>
      <c r="I24" s="114" t="s">
        <v>25</v>
      </c>
      <c r="J24" s="104" t="str">
        <f>IF('Rekapitulace stavby'!AN16="","",'Rekapitulace stavby'!AN16)</f>
        <v/>
      </c>
      <c r="K24" s="35"/>
      <c r="L24" s="115"/>
      <c r="S24" s="35"/>
      <c r="T24" s="35"/>
      <c r="U24" s="35"/>
      <c r="V24" s="35"/>
      <c r="W24" s="35"/>
      <c r="X24" s="35"/>
      <c r="Y24" s="35"/>
      <c r="Z24" s="35"/>
      <c r="AA24" s="35"/>
      <c r="AB24" s="35"/>
      <c r="AC24" s="35"/>
      <c r="AD24" s="35"/>
      <c r="AE24" s="35"/>
    </row>
    <row r="25" spans="1:31" s="2" customFormat="1" ht="18" customHeight="1">
      <c r="A25" s="35"/>
      <c r="B25" s="40"/>
      <c r="C25" s="35"/>
      <c r="D25" s="35"/>
      <c r="E25" s="104" t="str">
        <f>IF('Rekapitulace stavby'!E17="","",'Rekapitulace stavby'!E17)</f>
        <v>GREBNER, spol. s r-o-</v>
      </c>
      <c r="F25" s="35"/>
      <c r="G25" s="35"/>
      <c r="H25" s="35"/>
      <c r="I25" s="114" t="s">
        <v>27</v>
      </c>
      <c r="J25" s="104" t="str">
        <f>IF('Rekapitulace stavby'!AN17="","",'Rekapitulace stavby'!AN17)</f>
        <v/>
      </c>
      <c r="K25" s="35"/>
      <c r="L25" s="115"/>
      <c r="S25" s="35"/>
      <c r="T25" s="35"/>
      <c r="U25" s="35"/>
      <c r="V25" s="35"/>
      <c r="W25" s="35"/>
      <c r="X25" s="35"/>
      <c r="Y25" s="35"/>
      <c r="Z25" s="35"/>
      <c r="AA25" s="35"/>
      <c r="AB25" s="35"/>
      <c r="AC25" s="35"/>
      <c r="AD25" s="35"/>
      <c r="AE25" s="35"/>
    </row>
    <row r="26" spans="1:31" s="2" customFormat="1" ht="6.9" customHeight="1">
      <c r="A26" s="35"/>
      <c r="B26" s="40"/>
      <c r="C26" s="35"/>
      <c r="D26" s="35"/>
      <c r="E26" s="35"/>
      <c r="F26" s="35"/>
      <c r="G26" s="35"/>
      <c r="H26" s="35"/>
      <c r="I26" s="35"/>
      <c r="J26" s="35"/>
      <c r="K26" s="35"/>
      <c r="L26" s="115"/>
      <c r="S26" s="35"/>
      <c r="T26" s="35"/>
      <c r="U26" s="35"/>
      <c r="V26" s="35"/>
      <c r="W26" s="35"/>
      <c r="X26" s="35"/>
      <c r="Y26" s="35"/>
      <c r="Z26" s="35"/>
      <c r="AA26" s="35"/>
      <c r="AB26" s="35"/>
      <c r="AC26" s="35"/>
      <c r="AD26" s="35"/>
      <c r="AE26" s="35"/>
    </row>
    <row r="27" spans="1:31" s="2" customFormat="1" ht="12" customHeight="1">
      <c r="A27" s="35"/>
      <c r="B27" s="40"/>
      <c r="C27" s="35"/>
      <c r="D27" s="114" t="s">
        <v>33</v>
      </c>
      <c r="E27" s="35"/>
      <c r="F27" s="35"/>
      <c r="G27" s="35"/>
      <c r="H27" s="35"/>
      <c r="I27" s="114" t="s">
        <v>25</v>
      </c>
      <c r="J27" s="104" t="str">
        <f>IF('Rekapitulace stavby'!AN19="","",'Rekapitulace stavby'!AN19)</f>
        <v/>
      </c>
      <c r="K27" s="35"/>
      <c r="L27" s="115"/>
      <c r="S27" s="35"/>
      <c r="T27" s="35"/>
      <c r="U27" s="35"/>
      <c r="V27" s="35"/>
      <c r="W27" s="35"/>
      <c r="X27" s="35"/>
      <c r="Y27" s="35"/>
      <c r="Z27" s="35"/>
      <c r="AA27" s="35"/>
      <c r="AB27" s="35"/>
      <c r="AC27" s="35"/>
      <c r="AD27" s="35"/>
      <c r="AE27" s="35"/>
    </row>
    <row r="28" spans="1:31" s="2" customFormat="1" ht="18" customHeight="1">
      <c r="A28" s="35"/>
      <c r="B28" s="40"/>
      <c r="C28" s="35"/>
      <c r="D28" s="35"/>
      <c r="E28" s="104" t="str">
        <f>IF('Rekapitulace stavby'!E20="","",'Rekapitulace stavby'!E20)</f>
        <v>Ing. Josef Němeček</v>
      </c>
      <c r="F28" s="35"/>
      <c r="G28" s="35"/>
      <c r="H28" s="35"/>
      <c r="I28" s="114" t="s">
        <v>27</v>
      </c>
      <c r="J28" s="104" t="str">
        <f>IF('Rekapitulace stavby'!AN20="","",'Rekapitulace stavby'!AN20)</f>
        <v/>
      </c>
      <c r="K28" s="35"/>
      <c r="L28" s="115"/>
      <c r="S28" s="35"/>
      <c r="T28" s="35"/>
      <c r="U28" s="35"/>
      <c r="V28" s="35"/>
      <c r="W28" s="35"/>
      <c r="X28" s="35"/>
      <c r="Y28" s="35"/>
      <c r="Z28" s="35"/>
      <c r="AA28" s="35"/>
      <c r="AB28" s="35"/>
      <c r="AC28" s="35"/>
      <c r="AD28" s="35"/>
      <c r="AE28" s="35"/>
    </row>
    <row r="29" spans="1:31" s="2" customFormat="1" ht="6.9" customHeight="1">
      <c r="A29" s="35"/>
      <c r="B29" s="40"/>
      <c r="C29" s="35"/>
      <c r="D29" s="35"/>
      <c r="E29" s="35"/>
      <c r="F29" s="35"/>
      <c r="G29" s="35"/>
      <c r="H29" s="35"/>
      <c r="I29" s="35"/>
      <c r="J29" s="35"/>
      <c r="K29" s="35"/>
      <c r="L29" s="115"/>
      <c r="S29" s="35"/>
      <c r="T29" s="35"/>
      <c r="U29" s="35"/>
      <c r="V29" s="35"/>
      <c r="W29" s="35"/>
      <c r="X29" s="35"/>
      <c r="Y29" s="35"/>
      <c r="Z29" s="35"/>
      <c r="AA29" s="35"/>
      <c r="AB29" s="35"/>
      <c r="AC29" s="35"/>
      <c r="AD29" s="35"/>
      <c r="AE29" s="35"/>
    </row>
    <row r="30" spans="1:31" s="2" customFormat="1" ht="12" customHeight="1">
      <c r="A30" s="35"/>
      <c r="B30" s="40"/>
      <c r="C30" s="35"/>
      <c r="D30" s="114" t="s">
        <v>35</v>
      </c>
      <c r="E30" s="35"/>
      <c r="F30" s="35"/>
      <c r="G30" s="35"/>
      <c r="H30" s="35"/>
      <c r="I30" s="35"/>
      <c r="J30" s="35"/>
      <c r="K30" s="35"/>
      <c r="L30" s="115"/>
      <c r="S30" s="35"/>
      <c r="T30" s="35"/>
      <c r="U30" s="35"/>
      <c r="V30" s="35"/>
      <c r="W30" s="35"/>
      <c r="X30" s="35"/>
      <c r="Y30" s="35"/>
      <c r="Z30" s="35"/>
      <c r="AA30" s="35"/>
      <c r="AB30" s="35"/>
      <c r="AC30" s="35"/>
      <c r="AD30" s="35"/>
      <c r="AE30" s="35"/>
    </row>
    <row r="31" spans="1:31" s="8" customFormat="1" ht="16.5" customHeight="1">
      <c r="A31" s="117"/>
      <c r="B31" s="118"/>
      <c r="C31" s="117"/>
      <c r="D31" s="117"/>
      <c r="E31" s="393" t="s">
        <v>18</v>
      </c>
      <c r="F31" s="393"/>
      <c r="G31" s="393"/>
      <c r="H31" s="393"/>
      <c r="I31" s="117"/>
      <c r="J31" s="117"/>
      <c r="K31" s="117"/>
      <c r="L31" s="119"/>
      <c r="S31" s="117"/>
      <c r="T31" s="117"/>
      <c r="U31" s="117"/>
      <c r="V31" s="117"/>
      <c r="W31" s="117"/>
      <c r="X31" s="117"/>
      <c r="Y31" s="117"/>
      <c r="Z31" s="117"/>
      <c r="AA31" s="117"/>
      <c r="AB31" s="117"/>
      <c r="AC31" s="117"/>
      <c r="AD31" s="117"/>
      <c r="AE31" s="117"/>
    </row>
    <row r="32" spans="1:31" s="2" customFormat="1" ht="6.9" customHeight="1">
      <c r="A32" s="35"/>
      <c r="B32" s="40"/>
      <c r="C32" s="35"/>
      <c r="D32" s="35"/>
      <c r="E32" s="35"/>
      <c r="F32" s="35"/>
      <c r="G32" s="35"/>
      <c r="H32" s="35"/>
      <c r="I32" s="35"/>
      <c r="J32" s="35"/>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25.35" customHeight="1">
      <c r="A34" s="35"/>
      <c r="B34" s="40"/>
      <c r="C34" s="35"/>
      <c r="D34" s="121" t="s">
        <v>37</v>
      </c>
      <c r="E34" s="35"/>
      <c r="F34" s="35"/>
      <c r="G34" s="35"/>
      <c r="H34" s="35"/>
      <c r="I34" s="35"/>
      <c r="J34" s="122">
        <f>ROUND(J98, 2)</f>
        <v>0</v>
      </c>
      <c r="K34" s="35"/>
      <c r="L34" s="115"/>
      <c r="S34" s="35"/>
      <c r="T34" s="35"/>
      <c r="U34" s="35"/>
      <c r="V34" s="35"/>
      <c r="W34" s="35"/>
      <c r="X34" s="35"/>
      <c r="Y34" s="35"/>
      <c r="Z34" s="35"/>
      <c r="AA34" s="35"/>
      <c r="AB34" s="35"/>
      <c r="AC34" s="35"/>
      <c r="AD34" s="35"/>
      <c r="AE34" s="35"/>
    </row>
    <row r="35" spans="1:31" s="2" customFormat="1" ht="6.9" customHeight="1">
      <c r="A35" s="35"/>
      <c r="B35" s="40"/>
      <c r="C35" s="35"/>
      <c r="D35" s="120"/>
      <c r="E35" s="120"/>
      <c r="F35" s="120"/>
      <c r="G35" s="120"/>
      <c r="H35" s="120"/>
      <c r="I35" s="120"/>
      <c r="J35" s="120"/>
      <c r="K35" s="120"/>
      <c r="L35" s="115"/>
      <c r="S35" s="35"/>
      <c r="T35" s="35"/>
      <c r="U35" s="35"/>
      <c r="V35" s="35"/>
      <c r="W35" s="35"/>
      <c r="X35" s="35"/>
      <c r="Y35" s="35"/>
      <c r="Z35" s="35"/>
      <c r="AA35" s="35"/>
      <c r="AB35" s="35"/>
      <c r="AC35" s="35"/>
      <c r="AD35" s="35"/>
      <c r="AE35" s="35"/>
    </row>
    <row r="36" spans="1:31" s="2" customFormat="1" ht="14.4" customHeight="1">
      <c r="A36" s="35"/>
      <c r="B36" s="40"/>
      <c r="C36" s="35"/>
      <c r="D36" s="35"/>
      <c r="E36" s="35"/>
      <c r="F36" s="123" t="s">
        <v>39</v>
      </c>
      <c r="G36" s="35"/>
      <c r="H36" s="35"/>
      <c r="I36" s="123" t="s">
        <v>38</v>
      </c>
      <c r="J36" s="123" t="s">
        <v>40</v>
      </c>
      <c r="K36" s="35"/>
      <c r="L36" s="115"/>
      <c r="S36" s="35"/>
      <c r="T36" s="35"/>
      <c r="U36" s="35"/>
      <c r="V36" s="35"/>
      <c r="W36" s="35"/>
      <c r="X36" s="35"/>
      <c r="Y36" s="35"/>
      <c r="Z36" s="35"/>
      <c r="AA36" s="35"/>
      <c r="AB36" s="35"/>
      <c r="AC36" s="35"/>
      <c r="AD36" s="35"/>
      <c r="AE36" s="35"/>
    </row>
    <row r="37" spans="1:31" s="2" customFormat="1" ht="14.4" customHeight="1">
      <c r="A37" s="35"/>
      <c r="B37" s="40"/>
      <c r="C37" s="35"/>
      <c r="D37" s="124" t="s">
        <v>41</v>
      </c>
      <c r="E37" s="114" t="s">
        <v>42</v>
      </c>
      <c r="F37" s="125">
        <f>ROUND((SUM(BE98:BE124)),  2)</f>
        <v>0</v>
      </c>
      <c r="G37" s="35"/>
      <c r="H37" s="35"/>
      <c r="I37" s="126">
        <v>0.21</v>
      </c>
      <c r="J37" s="125">
        <f>ROUND(((SUM(BE98:BE124))*I37),  2)</f>
        <v>0</v>
      </c>
      <c r="K37" s="35"/>
      <c r="L37" s="115"/>
      <c r="S37" s="35"/>
      <c r="T37" s="35"/>
      <c r="U37" s="35"/>
      <c r="V37" s="35"/>
      <c r="W37" s="35"/>
      <c r="X37" s="35"/>
      <c r="Y37" s="35"/>
      <c r="Z37" s="35"/>
      <c r="AA37" s="35"/>
      <c r="AB37" s="35"/>
      <c r="AC37" s="35"/>
      <c r="AD37" s="35"/>
      <c r="AE37" s="35"/>
    </row>
    <row r="38" spans="1:31" s="2" customFormat="1" ht="14.4" customHeight="1">
      <c r="A38" s="35"/>
      <c r="B38" s="40"/>
      <c r="C38" s="35"/>
      <c r="D38" s="35"/>
      <c r="E38" s="114" t="s">
        <v>43</v>
      </c>
      <c r="F38" s="125">
        <f>ROUND((SUM(BF98:BF124)),  2)</f>
        <v>0</v>
      </c>
      <c r="G38" s="35"/>
      <c r="H38" s="35"/>
      <c r="I38" s="126">
        <v>0.12</v>
      </c>
      <c r="J38" s="125">
        <f>ROUND(((SUM(BF98:BF124))*I38),  2)</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44</v>
      </c>
      <c r="F39" s="125">
        <f>ROUND((SUM(BG98:BG124)),  2)</f>
        <v>0</v>
      </c>
      <c r="G39" s="35"/>
      <c r="H39" s="35"/>
      <c r="I39" s="126">
        <v>0.21</v>
      </c>
      <c r="J39" s="125">
        <f>0</f>
        <v>0</v>
      </c>
      <c r="K39" s="35"/>
      <c r="L39" s="115"/>
      <c r="S39" s="35"/>
      <c r="T39" s="35"/>
      <c r="U39" s="35"/>
      <c r="V39" s="35"/>
      <c r="W39" s="35"/>
      <c r="X39" s="35"/>
      <c r="Y39" s="35"/>
      <c r="Z39" s="35"/>
      <c r="AA39" s="35"/>
      <c r="AB39" s="35"/>
      <c r="AC39" s="35"/>
      <c r="AD39" s="35"/>
      <c r="AE39" s="35"/>
    </row>
    <row r="40" spans="1:31" s="2" customFormat="1" ht="14.4" hidden="1" customHeight="1">
      <c r="A40" s="35"/>
      <c r="B40" s="40"/>
      <c r="C40" s="35"/>
      <c r="D40" s="35"/>
      <c r="E40" s="114" t="s">
        <v>45</v>
      </c>
      <c r="F40" s="125">
        <f>ROUND((SUM(BH98:BH124)),  2)</f>
        <v>0</v>
      </c>
      <c r="G40" s="35"/>
      <c r="H40" s="35"/>
      <c r="I40" s="126">
        <v>0.12</v>
      </c>
      <c r="J40" s="125">
        <f>0</f>
        <v>0</v>
      </c>
      <c r="K40" s="35"/>
      <c r="L40" s="115"/>
      <c r="S40" s="35"/>
      <c r="T40" s="35"/>
      <c r="U40" s="35"/>
      <c r="V40" s="35"/>
      <c r="W40" s="35"/>
      <c r="X40" s="35"/>
      <c r="Y40" s="35"/>
      <c r="Z40" s="35"/>
      <c r="AA40" s="35"/>
      <c r="AB40" s="35"/>
      <c r="AC40" s="35"/>
      <c r="AD40" s="35"/>
      <c r="AE40" s="35"/>
    </row>
    <row r="41" spans="1:31" s="2" customFormat="1" ht="14.4" hidden="1" customHeight="1">
      <c r="A41" s="35"/>
      <c r="B41" s="40"/>
      <c r="C41" s="35"/>
      <c r="D41" s="35"/>
      <c r="E41" s="114" t="s">
        <v>46</v>
      </c>
      <c r="F41" s="125">
        <f>ROUND((SUM(BI98:BI124)),  2)</f>
        <v>0</v>
      </c>
      <c r="G41" s="35"/>
      <c r="H41" s="35"/>
      <c r="I41" s="126">
        <v>0</v>
      </c>
      <c r="J41" s="125">
        <f>0</f>
        <v>0</v>
      </c>
      <c r="K41" s="35"/>
      <c r="L41" s="115"/>
      <c r="S41" s="35"/>
      <c r="T41" s="35"/>
      <c r="U41" s="35"/>
      <c r="V41" s="35"/>
      <c r="W41" s="35"/>
      <c r="X41" s="35"/>
      <c r="Y41" s="35"/>
      <c r="Z41" s="35"/>
      <c r="AA41" s="35"/>
      <c r="AB41" s="35"/>
      <c r="AC41" s="35"/>
      <c r="AD41" s="35"/>
      <c r="AE41" s="35"/>
    </row>
    <row r="42" spans="1:31" s="2" customFormat="1" ht="6.9" customHeight="1">
      <c r="A42" s="35"/>
      <c r="B42" s="40"/>
      <c r="C42" s="35"/>
      <c r="D42" s="35"/>
      <c r="E42" s="35"/>
      <c r="F42" s="35"/>
      <c r="G42" s="35"/>
      <c r="H42" s="35"/>
      <c r="I42" s="35"/>
      <c r="J42" s="35"/>
      <c r="K42" s="35"/>
      <c r="L42" s="115"/>
      <c r="S42" s="35"/>
      <c r="T42" s="35"/>
      <c r="U42" s="35"/>
      <c r="V42" s="35"/>
      <c r="W42" s="35"/>
      <c r="X42" s="35"/>
      <c r="Y42" s="35"/>
      <c r="Z42" s="35"/>
      <c r="AA42" s="35"/>
      <c r="AB42" s="35"/>
      <c r="AC42" s="35"/>
      <c r="AD42" s="35"/>
      <c r="AE42" s="35"/>
    </row>
    <row r="43" spans="1:31" s="2" customFormat="1" ht="25.35" customHeight="1">
      <c r="A43" s="35"/>
      <c r="B43" s="40"/>
      <c r="C43" s="127"/>
      <c r="D43" s="128" t="s">
        <v>47</v>
      </c>
      <c r="E43" s="129"/>
      <c r="F43" s="129"/>
      <c r="G43" s="130" t="s">
        <v>48</v>
      </c>
      <c r="H43" s="131" t="s">
        <v>49</v>
      </c>
      <c r="I43" s="129"/>
      <c r="J43" s="132">
        <f>SUM(J34:J41)</f>
        <v>0</v>
      </c>
      <c r="K43" s="133"/>
      <c r="L43" s="115"/>
      <c r="S43" s="35"/>
      <c r="T43" s="35"/>
      <c r="U43" s="35"/>
      <c r="V43" s="35"/>
      <c r="W43" s="35"/>
      <c r="X43" s="35"/>
      <c r="Y43" s="35"/>
      <c r="Z43" s="35"/>
      <c r="AA43" s="35"/>
      <c r="AB43" s="35"/>
      <c r="AC43" s="35"/>
      <c r="AD43" s="35"/>
      <c r="AE43" s="35"/>
    </row>
    <row r="44" spans="1:31" s="2" customFormat="1" ht="14.4" customHeight="1">
      <c r="A44" s="35"/>
      <c r="B44" s="134"/>
      <c r="C44" s="135"/>
      <c r="D44" s="135"/>
      <c r="E44" s="135"/>
      <c r="F44" s="135"/>
      <c r="G44" s="135"/>
      <c r="H44" s="135"/>
      <c r="I44" s="135"/>
      <c r="J44" s="135"/>
      <c r="K44" s="135"/>
      <c r="L44" s="115"/>
      <c r="S44" s="35"/>
      <c r="T44" s="35"/>
      <c r="U44" s="35"/>
      <c r="V44" s="35"/>
      <c r="W44" s="35"/>
      <c r="X44" s="35"/>
      <c r="Y44" s="35"/>
      <c r="Z44" s="35"/>
      <c r="AA44" s="35"/>
      <c r="AB44" s="35"/>
      <c r="AC44" s="35"/>
      <c r="AD44" s="35"/>
      <c r="AE44" s="35"/>
    </row>
    <row r="48" spans="1:31" s="2" customFormat="1" ht="6.9" customHeight="1">
      <c r="A48" s="35"/>
      <c r="B48" s="136"/>
      <c r="C48" s="137"/>
      <c r="D48" s="137"/>
      <c r="E48" s="137"/>
      <c r="F48" s="137"/>
      <c r="G48" s="137"/>
      <c r="H48" s="137"/>
      <c r="I48" s="137"/>
      <c r="J48" s="137"/>
      <c r="K48" s="137"/>
      <c r="L48" s="115"/>
      <c r="S48" s="35"/>
      <c r="T48" s="35"/>
      <c r="U48" s="35"/>
      <c r="V48" s="35"/>
      <c r="W48" s="35"/>
      <c r="X48" s="35"/>
      <c r="Y48" s="35"/>
      <c r="Z48" s="35"/>
      <c r="AA48" s="35"/>
      <c r="AB48" s="35"/>
      <c r="AC48" s="35"/>
      <c r="AD48" s="35"/>
      <c r="AE48" s="35"/>
    </row>
    <row r="49" spans="1:31" s="2" customFormat="1" ht="24.9" customHeight="1">
      <c r="A49" s="35"/>
      <c r="B49" s="36"/>
      <c r="C49" s="24" t="s">
        <v>134</v>
      </c>
      <c r="D49" s="37"/>
      <c r="E49" s="37"/>
      <c r="F49" s="37"/>
      <c r="G49" s="37"/>
      <c r="H49" s="37"/>
      <c r="I49" s="37"/>
      <c r="J49" s="37"/>
      <c r="K49" s="37"/>
      <c r="L49" s="115"/>
      <c r="S49" s="35"/>
      <c r="T49" s="35"/>
      <c r="U49" s="35"/>
      <c r="V49" s="35"/>
      <c r="W49" s="35"/>
      <c r="X49" s="35"/>
      <c r="Y49" s="35"/>
      <c r="Z49" s="35"/>
      <c r="AA49" s="35"/>
      <c r="AB49" s="35"/>
      <c r="AC49" s="35"/>
      <c r="AD49" s="35"/>
      <c r="AE49" s="35"/>
    </row>
    <row r="50" spans="1:31" s="2" customFormat="1" ht="6.9" customHeight="1">
      <c r="A50" s="35"/>
      <c r="B50" s="36"/>
      <c r="C50" s="37"/>
      <c r="D50" s="37"/>
      <c r="E50" s="37"/>
      <c r="F50" s="37"/>
      <c r="G50" s="37"/>
      <c r="H50" s="37"/>
      <c r="I50" s="37"/>
      <c r="J50" s="37"/>
      <c r="K50" s="37"/>
      <c r="L50" s="115"/>
      <c r="S50" s="35"/>
      <c r="T50" s="35"/>
      <c r="U50" s="35"/>
      <c r="V50" s="35"/>
      <c r="W50" s="35"/>
      <c r="X50" s="35"/>
      <c r="Y50" s="35"/>
      <c r="Z50" s="35"/>
      <c r="AA50" s="35"/>
      <c r="AB50" s="35"/>
      <c r="AC50" s="35"/>
      <c r="AD50" s="35"/>
      <c r="AE50" s="35"/>
    </row>
    <row r="51" spans="1:31" s="2" customFormat="1" ht="12" customHeight="1">
      <c r="A51" s="35"/>
      <c r="B51" s="36"/>
      <c r="C51" s="30" t="s">
        <v>15</v>
      </c>
      <c r="D51" s="37"/>
      <c r="E51" s="37"/>
      <c r="F51" s="37"/>
      <c r="G51" s="37"/>
      <c r="H51" s="37"/>
      <c r="I51" s="37"/>
      <c r="J51" s="37"/>
      <c r="K51" s="37"/>
      <c r="L51" s="115"/>
      <c r="S51" s="35"/>
      <c r="T51" s="35"/>
      <c r="U51" s="35"/>
      <c r="V51" s="35"/>
      <c r="W51" s="35"/>
      <c r="X51" s="35"/>
      <c r="Y51" s="35"/>
      <c r="Z51" s="35"/>
      <c r="AA51" s="35"/>
      <c r="AB51" s="35"/>
      <c r="AC51" s="35"/>
      <c r="AD51" s="35"/>
      <c r="AE51" s="35"/>
    </row>
    <row r="52" spans="1:31" s="2" customFormat="1" ht="16.5" customHeight="1">
      <c r="A52" s="35"/>
      <c r="B52" s="36"/>
      <c r="C52" s="37"/>
      <c r="D52" s="37"/>
      <c r="E52" s="394" t="str">
        <f>E7</f>
        <v>Zázemí pro studenty se speciálními potřebami - F, úprava 13.6.2025</v>
      </c>
      <c r="F52" s="395"/>
      <c r="G52" s="395"/>
      <c r="H52" s="395"/>
      <c r="I52" s="37"/>
      <c r="J52" s="37"/>
      <c r="K52" s="37"/>
      <c r="L52" s="115"/>
      <c r="S52" s="35"/>
      <c r="T52" s="35"/>
      <c r="U52" s="35"/>
      <c r="V52" s="35"/>
      <c r="W52" s="35"/>
      <c r="X52" s="35"/>
      <c r="Y52" s="35"/>
      <c r="Z52" s="35"/>
      <c r="AA52" s="35"/>
      <c r="AB52" s="35"/>
      <c r="AC52" s="35"/>
      <c r="AD52" s="35"/>
      <c r="AE52" s="35"/>
    </row>
    <row r="53" spans="1:31" s="1" customFormat="1" ht="12" customHeight="1">
      <c r="B53" s="22"/>
      <c r="C53" s="30" t="s">
        <v>132</v>
      </c>
      <c r="D53" s="23"/>
      <c r="E53" s="23"/>
      <c r="F53" s="23"/>
      <c r="G53" s="23"/>
      <c r="H53" s="23"/>
      <c r="I53" s="23"/>
      <c r="J53" s="23"/>
      <c r="K53" s="23"/>
      <c r="L53" s="21"/>
    </row>
    <row r="54" spans="1:31" s="1" customFormat="1" ht="16.5" customHeight="1">
      <c r="B54" s="22"/>
      <c r="C54" s="23"/>
      <c r="D54" s="23"/>
      <c r="E54" s="394" t="s">
        <v>133</v>
      </c>
      <c r="F54" s="354"/>
      <c r="G54" s="354"/>
      <c r="H54" s="354"/>
      <c r="I54" s="23"/>
      <c r="J54" s="23"/>
      <c r="K54" s="23"/>
      <c r="L54" s="21"/>
    </row>
    <row r="55" spans="1:31" s="1" customFormat="1" ht="12" customHeight="1">
      <c r="B55" s="22"/>
      <c r="C55" s="30" t="s">
        <v>365</v>
      </c>
      <c r="D55" s="23"/>
      <c r="E55" s="23"/>
      <c r="F55" s="23"/>
      <c r="G55" s="23"/>
      <c r="H55" s="23"/>
      <c r="I55" s="23"/>
      <c r="J55" s="23"/>
      <c r="K55" s="23"/>
      <c r="L55" s="21"/>
    </row>
    <row r="56" spans="1:31" s="2" customFormat="1" ht="16.5" customHeight="1">
      <c r="A56" s="35"/>
      <c r="B56" s="36"/>
      <c r="C56" s="37"/>
      <c r="D56" s="37"/>
      <c r="E56" s="398" t="s">
        <v>1875</v>
      </c>
      <c r="F56" s="396"/>
      <c r="G56" s="396"/>
      <c r="H56" s="396"/>
      <c r="I56" s="37"/>
      <c r="J56" s="37"/>
      <c r="K56" s="37"/>
      <c r="L56" s="115"/>
      <c r="S56" s="35"/>
      <c r="T56" s="35"/>
      <c r="U56" s="35"/>
      <c r="V56" s="35"/>
      <c r="W56" s="35"/>
      <c r="X56" s="35"/>
      <c r="Y56" s="35"/>
      <c r="Z56" s="35"/>
      <c r="AA56" s="35"/>
      <c r="AB56" s="35"/>
      <c r="AC56" s="35"/>
      <c r="AD56" s="35"/>
      <c r="AE56" s="35"/>
    </row>
    <row r="57" spans="1:31" s="2" customFormat="1" ht="12" customHeight="1">
      <c r="A57" s="35"/>
      <c r="B57" s="36"/>
      <c r="C57" s="30" t="s">
        <v>1876</v>
      </c>
      <c r="D57" s="37"/>
      <c r="E57" s="37"/>
      <c r="F57" s="37"/>
      <c r="G57" s="37"/>
      <c r="H57" s="37"/>
      <c r="I57" s="37"/>
      <c r="J57" s="37"/>
      <c r="K57" s="37"/>
      <c r="L57" s="115"/>
      <c r="S57" s="35"/>
      <c r="T57" s="35"/>
      <c r="U57" s="35"/>
      <c r="V57" s="35"/>
      <c r="W57" s="35"/>
      <c r="X57" s="35"/>
      <c r="Y57" s="35"/>
      <c r="Z57" s="35"/>
      <c r="AA57" s="35"/>
      <c r="AB57" s="35"/>
      <c r="AC57" s="35"/>
      <c r="AD57" s="35"/>
      <c r="AE57" s="35"/>
    </row>
    <row r="58" spans="1:31" s="2" customFormat="1" ht="16.5" customHeight="1">
      <c r="A58" s="35"/>
      <c r="B58" s="36"/>
      <c r="C58" s="37"/>
      <c r="D58" s="37"/>
      <c r="E58" s="350" t="str">
        <f>E13</f>
        <v xml:space="preserve">04 - DAT </v>
      </c>
      <c r="F58" s="396"/>
      <c r="G58" s="396"/>
      <c r="H58" s="396"/>
      <c r="I58" s="37"/>
      <c r="J58" s="37"/>
      <c r="K58" s="37"/>
      <c r="L58" s="115"/>
      <c r="S58" s="35"/>
      <c r="T58" s="35"/>
      <c r="U58" s="35"/>
      <c r="V58" s="35"/>
      <c r="W58" s="35"/>
      <c r="X58" s="35"/>
      <c r="Y58" s="35"/>
      <c r="Z58" s="35"/>
      <c r="AA58" s="35"/>
      <c r="AB58" s="35"/>
      <c r="AC58" s="35"/>
      <c r="AD58" s="35"/>
      <c r="AE58" s="35"/>
    </row>
    <row r="59" spans="1:31" s="2" customFormat="1" ht="6.9" customHeight="1">
      <c r="A59" s="35"/>
      <c r="B59" s="36"/>
      <c r="C59" s="37"/>
      <c r="D59" s="37"/>
      <c r="E59" s="37"/>
      <c r="F59" s="37"/>
      <c r="G59" s="37"/>
      <c r="H59" s="37"/>
      <c r="I59" s="37"/>
      <c r="J59" s="37"/>
      <c r="K59" s="37"/>
      <c r="L59" s="115"/>
      <c r="S59" s="35"/>
      <c r="T59" s="35"/>
      <c r="U59" s="35"/>
      <c r="V59" s="35"/>
      <c r="W59" s="35"/>
      <c r="X59" s="35"/>
      <c r="Y59" s="35"/>
      <c r="Z59" s="35"/>
      <c r="AA59" s="35"/>
      <c r="AB59" s="35"/>
      <c r="AC59" s="35"/>
      <c r="AD59" s="35"/>
      <c r="AE59" s="35"/>
    </row>
    <row r="60" spans="1:31" s="2" customFormat="1" ht="12" customHeight="1">
      <c r="A60" s="35"/>
      <c r="B60" s="36"/>
      <c r="C60" s="30" t="s">
        <v>20</v>
      </c>
      <c r="D60" s="37"/>
      <c r="E60" s="37"/>
      <c r="F60" s="28" t="str">
        <f>F16</f>
        <v xml:space="preserve"> </v>
      </c>
      <c r="G60" s="37"/>
      <c r="H60" s="37"/>
      <c r="I60" s="30" t="s">
        <v>22</v>
      </c>
      <c r="J60" s="60" t="str">
        <f>IF(J16="","",J16)</f>
        <v>4. 4. 2024</v>
      </c>
      <c r="K60" s="37"/>
      <c r="L60" s="115"/>
      <c r="S60" s="35"/>
      <c r="T60" s="35"/>
      <c r="U60" s="35"/>
      <c r="V60" s="35"/>
      <c r="W60" s="35"/>
      <c r="X60" s="35"/>
      <c r="Y60" s="35"/>
      <c r="Z60" s="35"/>
      <c r="AA60" s="35"/>
      <c r="AB60" s="35"/>
      <c r="AC60" s="35"/>
      <c r="AD60" s="35"/>
      <c r="AE60" s="35"/>
    </row>
    <row r="61" spans="1:31" s="2" customFormat="1" ht="6.9" customHeight="1">
      <c r="A61" s="35"/>
      <c r="B61" s="36"/>
      <c r="C61" s="37"/>
      <c r="D61" s="37"/>
      <c r="E61" s="37"/>
      <c r="F61" s="37"/>
      <c r="G61" s="37"/>
      <c r="H61" s="37"/>
      <c r="I61" s="37"/>
      <c r="J61" s="37"/>
      <c r="K61" s="37"/>
      <c r="L61" s="115"/>
      <c r="S61" s="35"/>
      <c r="T61" s="35"/>
      <c r="U61" s="35"/>
      <c r="V61" s="35"/>
      <c r="W61" s="35"/>
      <c r="X61" s="35"/>
      <c r="Y61" s="35"/>
      <c r="Z61" s="35"/>
      <c r="AA61" s="35"/>
      <c r="AB61" s="35"/>
      <c r="AC61" s="35"/>
      <c r="AD61" s="35"/>
      <c r="AE61" s="35"/>
    </row>
    <row r="62" spans="1:31" s="2" customFormat="1" ht="25.65" customHeight="1">
      <c r="A62" s="35"/>
      <c r="B62" s="36"/>
      <c r="C62" s="30" t="s">
        <v>24</v>
      </c>
      <c r="D62" s="37"/>
      <c r="E62" s="37"/>
      <c r="F62" s="28" t="str">
        <f>E19</f>
        <v>Česká zemědělská univerzoita</v>
      </c>
      <c r="G62" s="37"/>
      <c r="H62" s="37"/>
      <c r="I62" s="30" t="s">
        <v>30</v>
      </c>
      <c r="J62" s="33" t="str">
        <f>E25</f>
        <v>GREBNER, spol. s r-o-</v>
      </c>
      <c r="K62" s="37"/>
      <c r="L62" s="115"/>
      <c r="S62" s="35"/>
      <c r="T62" s="35"/>
      <c r="U62" s="35"/>
      <c r="V62" s="35"/>
      <c r="W62" s="35"/>
      <c r="X62" s="35"/>
      <c r="Y62" s="35"/>
      <c r="Z62" s="35"/>
      <c r="AA62" s="35"/>
      <c r="AB62" s="35"/>
      <c r="AC62" s="35"/>
      <c r="AD62" s="35"/>
      <c r="AE62" s="35"/>
    </row>
    <row r="63" spans="1:31" s="2" customFormat="1" ht="15.15" customHeight="1">
      <c r="A63" s="35"/>
      <c r="B63" s="36"/>
      <c r="C63" s="30" t="s">
        <v>28</v>
      </c>
      <c r="D63" s="37"/>
      <c r="E63" s="37"/>
      <c r="F63" s="28" t="str">
        <f>IF(E22="","",E22)</f>
        <v>Vyplň údaj</v>
      </c>
      <c r="G63" s="37"/>
      <c r="H63" s="37"/>
      <c r="I63" s="30" t="s">
        <v>33</v>
      </c>
      <c r="J63" s="33" t="str">
        <f>E28</f>
        <v>Ing. Josef Němeček</v>
      </c>
      <c r="K63" s="37"/>
      <c r="L63" s="115"/>
      <c r="S63" s="35"/>
      <c r="T63" s="35"/>
      <c r="U63" s="35"/>
      <c r="V63" s="35"/>
      <c r="W63" s="35"/>
      <c r="X63" s="35"/>
      <c r="Y63" s="35"/>
      <c r="Z63" s="35"/>
      <c r="AA63" s="35"/>
      <c r="AB63" s="35"/>
      <c r="AC63" s="35"/>
      <c r="AD63" s="35"/>
      <c r="AE63" s="35"/>
    </row>
    <row r="64" spans="1:31" s="2" customFormat="1" ht="10.35" customHeight="1">
      <c r="A64" s="35"/>
      <c r="B64" s="36"/>
      <c r="C64" s="37"/>
      <c r="D64" s="37"/>
      <c r="E64" s="37"/>
      <c r="F64" s="37"/>
      <c r="G64" s="37"/>
      <c r="H64" s="37"/>
      <c r="I64" s="37"/>
      <c r="J64" s="37"/>
      <c r="K64" s="37"/>
      <c r="L64" s="115"/>
      <c r="S64" s="35"/>
      <c r="T64" s="35"/>
      <c r="U64" s="35"/>
      <c r="V64" s="35"/>
      <c r="W64" s="35"/>
      <c r="X64" s="35"/>
      <c r="Y64" s="35"/>
      <c r="Z64" s="35"/>
      <c r="AA64" s="35"/>
      <c r="AB64" s="35"/>
      <c r="AC64" s="35"/>
      <c r="AD64" s="35"/>
      <c r="AE64" s="35"/>
    </row>
    <row r="65" spans="1:47" s="2" customFormat="1" ht="29.25" customHeight="1">
      <c r="A65" s="35"/>
      <c r="B65" s="36"/>
      <c r="C65" s="138" t="s">
        <v>135</v>
      </c>
      <c r="D65" s="139"/>
      <c r="E65" s="139"/>
      <c r="F65" s="139"/>
      <c r="G65" s="139"/>
      <c r="H65" s="139"/>
      <c r="I65" s="139"/>
      <c r="J65" s="140" t="s">
        <v>136</v>
      </c>
      <c r="K65" s="139"/>
      <c r="L65" s="115"/>
      <c r="S65" s="35"/>
      <c r="T65" s="35"/>
      <c r="U65" s="35"/>
      <c r="V65" s="35"/>
      <c r="W65" s="35"/>
      <c r="X65" s="35"/>
      <c r="Y65" s="35"/>
      <c r="Z65" s="35"/>
      <c r="AA65" s="35"/>
      <c r="AB65" s="35"/>
      <c r="AC65" s="35"/>
      <c r="AD65" s="35"/>
      <c r="AE65" s="35"/>
    </row>
    <row r="66" spans="1:47" s="2" customFormat="1" ht="10.3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47" s="2" customFormat="1" ht="22.8" customHeight="1">
      <c r="A67" s="35"/>
      <c r="B67" s="36"/>
      <c r="C67" s="141" t="s">
        <v>69</v>
      </c>
      <c r="D67" s="37"/>
      <c r="E67" s="37"/>
      <c r="F67" s="37"/>
      <c r="G67" s="37"/>
      <c r="H67" s="37"/>
      <c r="I67" s="37"/>
      <c r="J67" s="78">
        <f>J98</f>
        <v>0</v>
      </c>
      <c r="K67" s="37"/>
      <c r="L67" s="115"/>
      <c r="S67" s="35"/>
      <c r="T67" s="35"/>
      <c r="U67" s="35"/>
      <c r="V67" s="35"/>
      <c r="W67" s="35"/>
      <c r="X67" s="35"/>
      <c r="Y67" s="35"/>
      <c r="Z67" s="35"/>
      <c r="AA67" s="35"/>
      <c r="AB67" s="35"/>
      <c r="AC67" s="35"/>
      <c r="AD67" s="35"/>
      <c r="AE67" s="35"/>
      <c r="AU67" s="18" t="s">
        <v>137</v>
      </c>
    </row>
    <row r="68" spans="1:47" s="9" customFormat="1" ht="24.9" customHeight="1">
      <c r="B68" s="142"/>
      <c r="C68" s="143"/>
      <c r="D68" s="144" t="s">
        <v>138</v>
      </c>
      <c r="E68" s="145"/>
      <c r="F68" s="145"/>
      <c r="G68" s="145"/>
      <c r="H68" s="145"/>
      <c r="I68" s="145"/>
      <c r="J68" s="146">
        <f>J99</f>
        <v>0</v>
      </c>
      <c r="K68" s="143"/>
      <c r="L68" s="147"/>
    </row>
    <row r="69" spans="1:47" s="10" customFormat="1" ht="19.95" customHeight="1">
      <c r="B69" s="148"/>
      <c r="C69" s="98"/>
      <c r="D69" s="149" t="s">
        <v>2130</v>
      </c>
      <c r="E69" s="150"/>
      <c r="F69" s="150"/>
      <c r="G69" s="150"/>
      <c r="H69" s="150"/>
      <c r="I69" s="150"/>
      <c r="J69" s="151">
        <f>J100</f>
        <v>0</v>
      </c>
      <c r="K69" s="98"/>
      <c r="L69" s="152"/>
    </row>
    <row r="70" spans="1:47" s="10" customFormat="1" ht="14.85" customHeight="1">
      <c r="B70" s="148"/>
      <c r="C70" s="98"/>
      <c r="D70" s="149" t="s">
        <v>2131</v>
      </c>
      <c r="E70" s="150"/>
      <c r="F70" s="150"/>
      <c r="G70" s="150"/>
      <c r="H70" s="150"/>
      <c r="I70" s="150"/>
      <c r="J70" s="151">
        <f>J101</f>
        <v>0</v>
      </c>
      <c r="K70" s="98"/>
      <c r="L70" s="152"/>
    </row>
    <row r="71" spans="1:47" s="10" customFormat="1" ht="14.85" customHeight="1">
      <c r="B71" s="148"/>
      <c r="C71" s="98"/>
      <c r="D71" s="149" t="s">
        <v>2132</v>
      </c>
      <c r="E71" s="150"/>
      <c r="F71" s="150"/>
      <c r="G71" s="150"/>
      <c r="H71" s="150"/>
      <c r="I71" s="150"/>
      <c r="J71" s="151">
        <f>J103</f>
        <v>0</v>
      </c>
      <c r="K71" s="98"/>
      <c r="L71" s="152"/>
    </row>
    <row r="72" spans="1:47" s="10" customFormat="1" ht="19.95" customHeight="1">
      <c r="B72" s="148"/>
      <c r="C72" s="98"/>
      <c r="D72" s="149" t="s">
        <v>2133</v>
      </c>
      <c r="E72" s="150"/>
      <c r="F72" s="150"/>
      <c r="G72" s="150"/>
      <c r="H72" s="150"/>
      <c r="I72" s="150"/>
      <c r="J72" s="151">
        <f>J105</f>
        <v>0</v>
      </c>
      <c r="K72" s="98"/>
      <c r="L72" s="152"/>
    </row>
    <row r="73" spans="1:47" s="10" customFormat="1" ht="19.95" customHeight="1">
      <c r="B73" s="148"/>
      <c r="C73" s="98"/>
      <c r="D73" s="149" t="s">
        <v>2134</v>
      </c>
      <c r="E73" s="150"/>
      <c r="F73" s="150"/>
      <c r="G73" s="150"/>
      <c r="H73" s="150"/>
      <c r="I73" s="150"/>
      <c r="J73" s="151">
        <f>J108</f>
        <v>0</v>
      </c>
      <c r="K73" s="98"/>
      <c r="L73" s="152"/>
    </row>
    <row r="74" spans="1:47" s="10" customFormat="1" ht="19.95" customHeight="1">
      <c r="B74" s="148"/>
      <c r="C74" s="98"/>
      <c r="D74" s="149" t="s">
        <v>1995</v>
      </c>
      <c r="E74" s="150"/>
      <c r="F74" s="150"/>
      <c r="G74" s="150"/>
      <c r="H74" s="150"/>
      <c r="I74" s="150"/>
      <c r="J74" s="151">
        <f>J110</f>
        <v>0</v>
      </c>
      <c r="K74" s="98"/>
      <c r="L74" s="152"/>
    </row>
    <row r="75" spans="1:47" s="2" customFormat="1" ht="21.75" customHeight="1">
      <c r="A75" s="35"/>
      <c r="B75" s="36"/>
      <c r="C75" s="37"/>
      <c r="D75" s="37"/>
      <c r="E75" s="37"/>
      <c r="F75" s="37"/>
      <c r="G75" s="37"/>
      <c r="H75" s="37"/>
      <c r="I75" s="37"/>
      <c r="J75" s="37"/>
      <c r="K75" s="37"/>
      <c r="L75" s="115"/>
      <c r="S75" s="35"/>
      <c r="T75" s="35"/>
      <c r="U75" s="35"/>
      <c r="V75" s="35"/>
      <c r="W75" s="35"/>
      <c r="X75" s="35"/>
      <c r="Y75" s="35"/>
      <c r="Z75" s="35"/>
      <c r="AA75" s="35"/>
      <c r="AB75" s="35"/>
      <c r="AC75" s="35"/>
      <c r="AD75" s="35"/>
      <c r="AE75" s="35"/>
    </row>
    <row r="76" spans="1:47" s="2" customFormat="1" ht="6.9" customHeight="1">
      <c r="A76" s="35"/>
      <c r="B76" s="48"/>
      <c r="C76" s="49"/>
      <c r="D76" s="49"/>
      <c r="E76" s="49"/>
      <c r="F76" s="49"/>
      <c r="G76" s="49"/>
      <c r="H76" s="49"/>
      <c r="I76" s="49"/>
      <c r="J76" s="49"/>
      <c r="K76" s="49"/>
      <c r="L76" s="115"/>
      <c r="S76" s="35"/>
      <c r="T76" s="35"/>
      <c r="U76" s="35"/>
      <c r="V76" s="35"/>
      <c r="W76" s="35"/>
      <c r="X76" s="35"/>
      <c r="Y76" s="35"/>
      <c r="Z76" s="35"/>
      <c r="AA76" s="35"/>
      <c r="AB76" s="35"/>
      <c r="AC76" s="35"/>
      <c r="AD76" s="35"/>
      <c r="AE76" s="35"/>
    </row>
    <row r="80" spans="1:47" s="2" customFormat="1" ht="6.9" customHeight="1">
      <c r="A80" s="35"/>
      <c r="B80" s="50"/>
      <c r="C80" s="51"/>
      <c r="D80" s="51"/>
      <c r="E80" s="51"/>
      <c r="F80" s="51"/>
      <c r="G80" s="51"/>
      <c r="H80" s="51"/>
      <c r="I80" s="51"/>
      <c r="J80" s="51"/>
      <c r="K80" s="51"/>
      <c r="L80" s="115"/>
      <c r="S80" s="35"/>
      <c r="T80" s="35"/>
      <c r="U80" s="35"/>
      <c r="V80" s="35"/>
      <c r="W80" s="35"/>
      <c r="X80" s="35"/>
      <c r="Y80" s="35"/>
      <c r="Z80" s="35"/>
      <c r="AA80" s="35"/>
      <c r="AB80" s="35"/>
      <c r="AC80" s="35"/>
      <c r="AD80" s="35"/>
      <c r="AE80" s="35"/>
    </row>
    <row r="81" spans="1:31" s="2" customFormat="1" ht="24.9" customHeight="1">
      <c r="A81" s="35"/>
      <c r="B81" s="36"/>
      <c r="C81" s="24" t="s">
        <v>145</v>
      </c>
      <c r="D81" s="37"/>
      <c r="E81" s="37"/>
      <c r="F81" s="37"/>
      <c r="G81" s="37"/>
      <c r="H81" s="37"/>
      <c r="I81" s="37"/>
      <c r="J81" s="37"/>
      <c r="K81" s="37"/>
      <c r="L81" s="115"/>
      <c r="S81" s="35"/>
      <c r="T81" s="35"/>
      <c r="U81" s="35"/>
      <c r="V81" s="35"/>
      <c r="W81" s="35"/>
      <c r="X81" s="35"/>
      <c r="Y81" s="35"/>
      <c r="Z81" s="35"/>
      <c r="AA81" s="35"/>
      <c r="AB81" s="35"/>
      <c r="AC81" s="35"/>
      <c r="AD81" s="35"/>
      <c r="AE81" s="35"/>
    </row>
    <row r="82" spans="1:31" s="2" customFormat="1" ht="6.9" customHeight="1">
      <c r="A82" s="35"/>
      <c r="B82" s="36"/>
      <c r="C82" s="37"/>
      <c r="D82" s="37"/>
      <c r="E82" s="37"/>
      <c r="F82" s="37"/>
      <c r="G82" s="37"/>
      <c r="H82" s="37"/>
      <c r="I82" s="37"/>
      <c r="J82" s="37"/>
      <c r="K82" s="37"/>
      <c r="L82" s="115"/>
      <c r="S82" s="35"/>
      <c r="T82" s="35"/>
      <c r="U82" s="35"/>
      <c r="V82" s="35"/>
      <c r="W82" s="35"/>
      <c r="X82" s="35"/>
      <c r="Y82" s="35"/>
      <c r="Z82" s="35"/>
      <c r="AA82" s="35"/>
      <c r="AB82" s="35"/>
      <c r="AC82" s="35"/>
      <c r="AD82" s="35"/>
      <c r="AE82" s="35"/>
    </row>
    <row r="83" spans="1:31" s="2" customFormat="1" ht="12" customHeight="1">
      <c r="A83" s="35"/>
      <c r="B83" s="36"/>
      <c r="C83" s="30" t="s">
        <v>15</v>
      </c>
      <c r="D83" s="37"/>
      <c r="E83" s="37"/>
      <c r="F83" s="37"/>
      <c r="G83" s="37"/>
      <c r="H83" s="37"/>
      <c r="I83" s="37"/>
      <c r="J83" s="37"/>
      <c r="K83" s="37"/>
      <c r="L83" s="115"/>
      <c r="S83" s="35"/>
      <c r="T83" s="35"/>
      <c r="U83" s="35"/>
      <c r="V83" s="35"/>
      <c r="W83" s="35"/>
      <c r="X83" s="35"/>
      <c r="Y83" s="35"/>
      <c r="Z83" s="35"/>
      <c r="AA83" s="35"/>
      <c r="AB83" s="35"/>
      <c r="AC83" s="35"/>
      <c r="AD83" s="35"/>
      <c r="AE83" s="35"/>
    </row>
    <row r="84" spans="1:31" s="2" customFormat="1" ht="16.5" customHeight="1">
      <c r="A84" s="35"/>
      <c r="B84" s="36"/>
      <c r="C84" s="37"/>
      <c r="D84" s="37"/>
      <c r="E84" s="394" t="str">
        <f>E7</f>
        <v>Zázemí pro studenty se speciálními potřebami - F, úprava 13.6.2025</v>
      </c>
      <c r="F84" s="395"/>
      <c r="G84" s="395"/>
      <c r="H84" s="395"/>
      <c r="I84" s="37"/>
      <c r="J84" s="37"/>
      <c r="K84" s="37"/>
      <c r="L84" s="115"/>
      <c r="S84" s="35"/>
      <c r="T84" s="35"/>
      <c r="U84" s="35"/>
      <c r="V84" s="35"/>
      <c r="W84" s="35"/>
      <c r="X84" s="35"/>
      <c r="Y84" s="35"/>
      <c r="Z84" s="35"/>
      <c r="AA84" s="35"/>
      <c r="AB84" s="35"/>
      <c r="AC84" s="35"/>
      <c r="AD84" s="35"/>
      <c r="AE84" s="35"/>
    </row>
    <row r="85" spans="1:31" s="1" customFormat="1" ht="12" customHeight="1">
      <c r="B85" s="22"/>
      <c r="C85" s="30" t="s">
        <v>132</v>
      </c>
      <c r="D85" s="23"/>
      <c r="E85" s="23"/>
      <c r="F85" s="23"/>
      <c r="G85" s="23"/>
      <c r="H85" s="23"/>
      <c r="I85" s="23"/>
      <c r="J85" s="23"/>
      <c r="K85" s="23"/>
      <c r="L85" s="21"/>
    </row>
    <row r="86" spans="1:31" s="1" customFormat="1" ht="16.5" customHeight="1">
      <c r="B86" s="22"/>
      <c r="C86" s="23"/>
      <c r="D86" s="23"/>
      <c r="E86" s="394" t="s">
        <v>133</v>
      </c>
      <c r="F86" s="354"/>
      <c r="G86" s="354"/>
      <c r="H86" s="354"/>
      <c r="I86" s="23"/>
      <c r="J86" s="23"/>
      <c r="K86" s="23"/>
      <c r="L86" s="21"/>
    </row>
    <row r="87" spans="1:31" s="1" customFormat="1" ht="12" customHeight="1">
      <c r="B87" s="22"/>
      <c r="C87" s="30" t="s">
        <v>365</v>
      </c>
      <c r="D87" s="23"/>
      <c r="E87" s="23"/>
      <c r="F87" s="23"/>
      <c r="G87" s="23"/>
      <c r="H87" s="23"/>
      <c r="I87" s="23"/>
      <c r="J87" s="23"/>
      <c r="K87" s="23"/>
      <c r="L87" s="21"/>
    </row>
    <row r="88" spans="1:31" s="2" customFormat="1" ht="16.5" customHeight="1">
      <c r="A88" s="35"/>
      <c r="B88" s="36"/>
      <c r="C88" s="37"/>
      <c r="D88" s="37"/>
      <c r="E88" s="398" t="s">
        <v>1875</v>
      </c>
      <c r="F88" s="396"/>
      <c r="G88" s="396"/>
      <c r="H88" s="396"/>
      <c r="I88" s="37"/>
      <c r="J88" s="37"/>
      <c r="K88" s="37"/>
      <c r="L88" s="115"/>
      <c r="S88" s="35"/>
      <c r="T88" s="35"/>
      <c r="U88" s="35"/>
      <c r="V88" s="35"/>
      <c r="W88" s="35"/>
      <c r="X88" s="35"/>
      <c r="Y88" s="35"/>
      <c r="Z88" s="35"/>
      <c r="AA88" s="35"/>
      <c r="AB88" s="35"/>
      <c r="AC88" s="35"/>
      <c r="AD88" s="35"/>
      <c r="AE88" s="35"/>
    </row>
    <row r="89" spans="1:31" s="2" customFormat="1" ht="12" customHeight="1">
      <c r="A89" s="35"/>
      <c r="B89" s="36"/>
      <c r="C89" s="30" t="s">
        <v>1876</v>
      </c>
      <c r="D89" s="37"/>
      <c r="E89" s="37"/>
      <c r="F89" s="37"/>
      <c r="G89" s="37"/>
      <c r="H89" s="37"/>
      <c r="I89" s="37"/>
      <c r="J89" s="37"/>
      <c r="K89" s="37"/>
      <c r="L89" s="115"/>
      <c r="S89" s="35"/>
      <c r="T89" s="35"/>
      <c r="U89" s="35"/>
      <c r="V89" s="35"/>
      <c r="W89" s="35"/>
      <c r="X89" s="35"/>
      <c r="Y89" s="35"/>
      <c r="Z89" s="35"/>
      <c r="AA89" s="35"/>
      <c r="AB89" s="35"/>
      <c r="AC89" s="35"/>
      <c r="AD89" s="35"/>
      <c r="AE89" s="35"/>
    </row>
    <row r="90" spans="1:31" s="2" customFormat="1" ht="16.5" customHeight="1">
      <c r="A90" s="35"/>
      <c r="B90" s="36"/>
      <c r="C90" s="37"/>
      <c r="D90" s="37"/>
      <c r="E90" s="350" t="str">
        <f>E13</f>
        <v xml:space="preserve">04 - DAT </v>
      </c>
      <c r="F90" s="396"/>
      <c r="G90" s="396"/>
      <c r="H90" s="396"/>
      <c r="I90" s="37"/>
      <c r="J90" s="37"/>
      <c r="K90" s="37"/>
      <c r="L90" s="115"/>
      <c r="S90" s="35"/>
      <c r="T90" s="35"/>
      <c r="U90" s="35"/>
      <c r="V90" s="35"/>
      <c r="W90" s="35"/>
      <c r="X90" s="35"/>
      <c r="Y90" s="35"/>
      <c r="Z90" s="35"/>
      <c r="AA90" s="35"/>
      <c r="AB90" s="35"/>
      <c r="AC90" s="35"/>
      <c r="AD90" s="35"/>
      <c r="AE90" s="35"/>
    </row>
    <row r="91" spans="1:31" s="2" customFormat="1" ht="6.9" customHeight="1">
      <c r="A91" s="35"/>
      <c r="B91" s="36"/>
      <c r="C91" s="37"/>
      <c r="D91" s="37"/>
      <c r="E91" s="37"/>
      <c r="F91" s="37"/>
      <c r="G91" s="37"/>
      <c r="H91" s="37"/>
      <c r="I91" s="37"/>
      <c r="J91" s="37"/>
      <c r="K91" s="37"/>
      <c r="L91" s="115"/>
      <c r="S91" s="35"/>
      <c r="T91" s="35"/>
      <c r="U91" s="35"/>
      <c r="V91" s="35"/>
      <c r="W91" s="35"/>
      <c r="X91" s="35"/>
      <c r="Y91" s="35"/>
      <c r="Z91" s="35"/>
      <c r="AA91" s="35"/>
      <c r="AB91" s="35"/>
      <c r="AC91" s="35"/>
      <c r="AD91" s="35"/>
      <c r="AE91" s="35"/>
    </row>
    <row r="92" spans="1:31" s="2" customFormat="1" ht="12" customHeight="1">
      <c r="A92" s="35"/>
      <c r="B92" s="36"/>
      <c r="C92" s="30" t="s">
        <v>20</v>
      </c>
      <c r="D92" s="37"/>
      <c r="E92" s="37"/>
      <c r="F92" s="28" t="str">
        <f>F16</f>
        <v xml:space="preserve"> </v>
      </c>
      <c r="G92" s="37"/>
      <c r="H92" s="37"/>
      <c r="I92" s="30" t="s">
        <v>22</v>
      </c>
      <c r="J92" s="60" t="str">
        <f>IF(J16="","",J16)</f>
        <v>4. 4. 2024</v>
      </c>
      <c r="K92" s="37"/>
      <c r="L92" s="115"/>
      <c r="S92" s="35"/>
      <c r="T92" s="35"/>
      <c r="U92" s="35"/>
      <c r="V92" s="35"/>
      <c r="W92" s="35"/>
      <c r="X92" s="35"/>
      <c r="Y92" s="35"/>
      <c r="Z92" s="35"/>
      <c r="AA92" s="35"/>
      <c r="AB92" s="35"/>
      <c r="AC92" s="35"/>
      <c r="AD92" s="35"/>
      <c r="AE92" s="35"/>
    </row>
    <row r="93" spans="1:31" s="2" customFormat="1" ht="6.9" customHeight="1">
      <c r="A93" s="35"/>
      <c r="B93" s="36"/>
      <c r="C93" s="37"/>
      <c r="D93" s="37"/>
      <c r="E93" s="37"/>
      <c r="F93" s="37"/>
      <c r="G93" s="37"/>
      <c r="H93" s="37"/>
      <c r="I93" s="37"/>
      <c r="J93" s="37"/>
      <c r="K93" s="37"/>
      <c r="L93" s="115"/>
      <c r="S93" s="35"/>
      <c r="T93" s="35"/>
      <c r="U93" s="35"/>
      <c r="V93" s="35"/>
      <c r="W93" s="35"/>
      <c r="X93" s="35"/>
      <c r="Y93" s="35"/>
      <c r="Z93" s="35"/>
      <c r="AA93" s="35"/>
      <c r="AB93" s="35"/>
      <c r="AC93" s="35"/>
      <c r="AD93" s="35"/>
      <c r="AE93" s="35"/>
    </row>
    <row r="94" spans="1:31" s="2" customFormat="1" ht="25.65" customHeight="1">
      <c r="A94" s="35"/>
      <c r="B94" s="36"/>
      <c r="C94" s="30" t="s">
        <v>24</v>
      </c>
      <c r="D94" s="37"/>
      <c r="E94" s="37"/>
      <c r="F94" s="28" t="str">
        <f>E19</f>
        <v>Česká zemědělská univerzoita</v>
      </c>
      <c r="G94" s="37"/>
      <c r="H94" s="37"/>
      <c r="I94" s="30" t="s">
        <v>30</v>
      </c>
      <c r="J94" s="33" t="str">
        <f>E25</f>
        <v>GREBNER, spol. s r-o-</v>
      </c>
      <c r="K94" s="37"/>
      <c r="L94" s="115"/>
      <c r="S94" s="35"/>
      <c r="T94" s="35"/>
      <c r="U94" s="35"/>
      <c r="V94" s="35"/>
      <c r="W94" s="35"/>
      <c r="X94" s="35"/>
      <c r="Y94" s="35"/>
      <c r="Z94" s="35"/>
      <c r="AA94" s="35"/>
      <c r="AB94" s="35"/>
      <c r="AC94" s="35"/>
      <c r="AD94" s="35"/>
      <c r="AE94" s="35"/>
    </row>
    <row r="95" spans="1:31" s="2" customFormat="1" ht="15.15" customHeight="1">
      <c r="A95" s="35"/>
      <c r="B95" s="36"/>
      <c r="C95" s="30" t="s">
        <v>28</v>
      </c>
      <c r="D95" s="37"/>
      <c r="E95" s="37"/>
      <c r="F95" s="28" t="str">
        <f>IF(E22="","",E22)</f>
        <v>Vyplň údaj</v>
      </c>
      <c r="G95" s="37"/>
      <c r="H95" s="37"/>
      <c r="I95" s="30" t="s">
        <v>33</v>
      </c>
      <c r="J95" s="33" t="str">
        <f>E28</f>
        <v>Ing. Josef Němeček</v>
      </c>
      <c r="K95" s="37"/>
      <c r="L95" s="115"/>
      <c r="S95" s="35"/>
      <c r="T95" s="35"/>
      <c r="U95" s="35"/>
      <c r="V95" s="35"/>
      <c r="W95" s="35"/>
      <c r="X95" s="35"/>
      <c r="Y95" s="35"/>
      <c r="Z95" s="35"/>
      <c r="AA95" s="35"/>
      <c r="AB95" s="35"/>
      <c r="AC95" s="35"/>
      <c r="AD95" s="35"/>
      <c r="AE95" s="35"/>
    </row>
    <row r="96" spans="1:31" s="2" customFormat="1" ht="10.35" customHeight="1">
      <c r="A96" s="35"/>
      <c r="B96" s="36"/>
      <c r="C96" s="37"/>
      <c r="D96" s="37"/>
      <c r="E96" s="37"/>
      <c r="F96" s="37"/>
      <c r="G96" s="37"/>
      <c r="H96" s="37"/>
      <c r="I96" s="37"/>
      <c r="J96" s="37"/>
      <c r="K96" s="37"/>
      <c r="L96" s="115"/>
      <c r="S96" s="35"/>
      <c r="T96" s="35"/>
      <c r="U96" s="35"/>
      <c r="V96" s="35"/>
      <c r="W96" s="35"/>
      <c r="X96" s="35"/>
      <c r="Y96" s="35"/>
      <c r="Z96" s="35"/>
      <c r="AA96" s="35"/>
      <c r="AB96" s="35"/>
      <c r="AC96" s="35"/>
      <c r="AD96" s="35"/>
      <c r="AE96" s="35"/>
    </row>
    <row r="97" spans="1:65" s="11" customFormat="1" ht="29.25" customHeight="1">
      <c r="A97" s="153"/>
      <c r="B97" s="154"/>
      <c r="C97" s="155" t="s">
        <v>146</v>
      </c>
      <c r="D97" s="156" t="s">
        <v>56</v>
      </c>
      <c r="E97" s="156" t="s">
        <v>52</v>
      </c>
      <c r="F97" s="156" t="s">
        <v>53</v>
      </c>
      <c r="G97" s="156" t="s">
        <v>147</v>
      </c>
      <c r="H97" s="156" t="s">
        <v>148</v>
      </c>
      <c r="I97" s="156" t="s">
        <v>149</v>
      </c>
      <c r="J97" s="156" t="s">
        <v>136</v>
      </c>
      <c r="K97" s="157" t="s">
        <v>150</v>
      </c>
      <c r="L97" s="158"/>
      <c r="M97" s="69" t="s">
        <v>18</v>
      </c>
      <c r="N97" s="70" t="s">
        <v>41</v>
      </c>
      <c r="O97" s="70" t="s">
        <v>151</v>
      </c>
      <c r="P97" s="70" t="s">
        <v>152</v>
      </c>
      <c r="Q97" s="70" t="s">
        <v>153</v>
      </c>
      <c r="R97" s="70" t="s">
        <v>154</v>
      </c>
      <c r="S97" s="70" t="s">
        <v>155</v>
      </c>
      <c r="T97" s="71" t="s">
        <v>156</v>
      </c>
      <c r="U97" s="153"/>
      <c r="V97" s="153"/>
      <c r="W97" s="153"/>
      <c r="X97" s="153"/>
      <c r="Y97" s="153"/>
      <c r="Z97" s="153"/>
      <c r="AA97" s="153"/>
      <c r="AB97" s="153"/>
      <c r="AC97" s="153"/>
      <c r="AD97" s="153"/>
      <c r="AE97" s="153"/>
    </row>
    <row r="98" spans="1:65" s="2" customFormat="1" ht="22.8" customHeight="1">
      <c r="A98" s="35"/>
      <c r="B98" s="36"/>
      <c r="C98" s="76" t="s">
        <v>157</v>
      </c>
      <c r="D98" s="37"/>
      <c r="E98" s="37"/>
      <c r="F98" s="37"/>
      <c r="G98" s="37"/>
      <c r="H98" s="37"/>
      <c r="I98" s="37"/>
      <c r="J98" s="159">
        <f>BK98</f>
        <v>0</v>
      </c>
      <c r="K98" s="37"/>
      <c r="L98" s="40"/>
      <c r="M98" s="72"/>
      <c r="N98" s="160"/>
      <c r="O98" s="73"/>
      <c r="P98" s="161">
        <f>P99</f>
        <v>0</v>
      </c>
      <c r="Q98" s="73"/>
      <c r="R98" s="161">
        <f>R99</f>
        <v>0</v>
      </c>
      <c r="S98" s="73"/>
      <c r="T98" s="162">
        <f>T99</f>
        <v>0</v>
      </c>
      <c r="U98" s="35"/>
      <c r="V98" s="35"/>
      <c r="W98" s="35"/>
      <c r="X98" s="35"/>
      <c r="Y98" s="35"/>
      <c r="Z98" s="35"/>
      <c r="AA98" s="35"/>
      <c r="AB98" s="35"/>
      <c r="AC98" s="35"/>
      <c r="AD98" s="35"/>
      <c r="AE98" s="35"/>
      <c r="AT98" s="18" t="s">
        <v>70</v>
      </c>
      <c r="AU98" s="18" t="s">
        <v>137</v>
      </c>
      <c r="BK98" s="163">
        <f>BK99</f>
        <v>0</v>
      </c>
    </row>
    <row r="99" spans="1:65" s="12" customFormat="1" ht="25.95" customHeight="1">
      <c r="B99" s="164"/>
      <c r="C99" s="165"/>
      <c r="D99" s="166" t="s">
        <v>70</v>
      </c>
      <c r="E99" s="167" t="s">
        <v>158</v>
      </c>
      <c r="F99" s="167" t="s">
        <v>159</v>
      </c>
      <c r="G99" s="165"/>
      <c r="H99" s="165"/>
      <c r="I99" s="168"/>
      <c r="J99" s="169">
        <f>BK99</f>
        <v>0</v>
      </c>
      <c r="K99" s="165"/>
      <c r="L99" s="170"/>
      <c r="M99" s="171"/>
      <c r="N99" s="172"/>
      <c r="O99" s="172"/>
      <c r="P99" s="173">
        <f>P100+P105+P108+P110</f>
        <v>0</v>
      </c>
      <c r="Q99" s="172"/>
      <c r="R99" s="173">
        <f>R100+R105+R108+R110</f>
        <v>0</v>
      </c>
      <c r="S99" s="172"/>
      <c r="T99" s="174">
        <f>T100+T105+T108+T110</f>
        <v>0</v>
      </c>
      <c r="AR99" s="175" t="s">
        <v>78</v>
      </c>
      <c r="AT99" s="176" t="s">
        <v>70</v>
      </c>
      <c r="AU99" s="176" t="s">
        <v>71</v>
      </c>
      <c r="AY99" s="175" t="s">
        <v>160</v>
      </c>
      <c r="BK99" s="177">
        <f>BK100+BK105+BK108+BK110</f>
        <v>0</v>
      </c>
    </row>
    <row r="100" spans="1:65" s="12" customFormat="1" ht="22.8" customHeight="1">
      <c r="B100" s="164"/>
      <c r="C100" s="165"/>
      <c r="D100" s="166" t="s">
        <v>70</v>
      </c>
      <c r="E100" s="178" t="s">
        <v>1565</v>
      </c>
      <c r="F100" s="178" t="s">
        <v>2135</v>
      </c>
      <c r="G100" s="165"/>
      <c r="H100" s="165"/>
      <c r="I100" s="168"/>
      <c r="J100" s="179">
        <f>BK100</f>
        <v>0</v>
      </c>
      <c r="K100" s="165"/>
      <c r="L100" s="170"/>
      <c r="M100" s="171"/>
      <c r="N100" s="172"/>
      <c r="O100" s="172"/>
      <c r="P100" s="173">
        <f>P101+P103</f>
        <v>0</v>
      </c>
      <c r="Q100" s="172"/>
      <c r="R100" s="173">
        <f>R101+R103</f>
        <v>0</v>
      </c>
      <c r="S100" s="172"/>
      <c r="T100" s="174">
        <f>T101+T103</f>
        <v>0</v>
      </c>
      <c r="AR100" s="175" t="s">
        <v>78</v>
      </c>
      <c r="AT100" s="176" t="s">
        <v>70</v>
      </c>
      <c r="AU100" s="176" t="s">
        <v>78</v>
      </c>
      <c r="AY100" s="175" t="s">
        <v>160</v>
      </c>
      <c r="BK100" s="177">
        <f>BK101+BK103</f>
        <v>0</v>
      </c>
    </row>
    <row r="101" spans="1:65" s="12" customFormat="1" ht="20.85" customHeight="1">
      <c r="B101" s="164"/>
      <c r="C101" s="165"/>
      <c r="D101" s="166" t="s">
        <v>70</v>
      </c>
      <c r="E101" s="178" t="s">
        <v>1617</v>
      </c>
      <c r="F101" s="178" t="s">
        <v>2136</v>
      </c>
      <c r="G101" s="165"/>
      <c r="H101" s="165"/>
      <c r="I101" s="168"/>
      <c r="J101" s="179">
        <f>BK101</f>
        <v>0</v>
      </c>
      <c r="K101" s="165"/>
      <c r="L101" s="170"/>
      <c r="M101" s="171"/>
      <c r="N101" s="172"/>
      <c r="O101" s="172"/>
      <c r="P101" s="173">
        <f>P102</f>
        <v>0</v>
      </c>
      <c r="Q101" s="172"/>
      <c r="R101" s="173">
        <f>R102</f>
        <v>0</v>
      </c>
      <c r="S101" s="172"/>
      <c r="T101" s="174">
        <f>T102</f>
        <v>0</v>
      </c>
      <c r="AR101" s="175" t="s">
        <v>78</v>
      </c>
      <c r="AT101" s="176" t="s">
        <v>70</v>
      </c>
      <c r="AU101" s="176" t="s">
        <v>80</v>
      </c>
      <c r="AY101" s="175" t="s">
        <v>160</v>
      </c>
      <c r="BK101" s="177">
        <f>BK102</f>
        <v>0</v>
      </c>
    </row>
    <row r="102" spans="1:65" s="2" customFormat="1" ht="16.5" customHeight="1">
      <c r="A102" s="35"/>
      <c r="B102" s="36"/>
      <c r="C102" s="180" t="s">
        <v>78</v>
      </c>
      <c r="D102" s="180" t="s">
        <v>162</v>
      </c>
      <c r="E102" s="181" t="s">
        <v>2137</v>
      </c>
      <c r="F102" s="182" t="s">
        <v>2138</v>
      </c>
      <c r="G102" s="183" t="s">
        <v>1699</v>
      </c>
      <c r="H102" s="184">
        <v>1</v>
      </c>
      <c r="I102" s="185"/>
      <c r="J102" s="186">
        <f>ROUND(I102*H102,2)</f>
        <v>0</v>
      </c>
      <c r="K102" s="182" t="s">
        <v>18</v>
      </c>
      <c r="L102" s="40"/>
      <c r="M102" s="187" t="s">
        <v>18</v>
      </c>
      <c r="N102" s="188" t="s">
        <v>42</v>
      </c>
      <c r="O102" s="65"/>
      <c r="P102" s="189">
        <f>O102*H102</f>
        <v>0</v>
      </c>
      <c r="Q102" s="189">
        <v>0</v>
      </c>
      <c r="R102" s="189">
        <f>Q102*H102</f>
        <v>0</v>
      </c>
      <c r="S102" s="189">
        <v>0</v>
      </c>
      <c r="T102" s="190">
        <f>S102*H102</f>
        <v>0</v>
      </c>
      <c r="U102" s="35"/>
      <c r="V102" s="35"/>
      <c r="W102" s="35"/>
      <c r="X102" s="35"/>
      <c r="Y102" s="35"/>
      <c r="Z102" s="35"/>
      <c r="AA102" s="35"/>
      <c r="AB102" s="35"/>
      <c r="AC102" s="35"/>
      <c r="AD102" s="35"/>
      <c r="AE102" s="35"/>
      <c r="AR102" s="191" t="s">
        <v>166</v>
      </c>
      <c r="AT102" s="191" t="s">
        <v>162</v>
      </c>
      <c r="AU102" s="191" t="s">
        <v>102</v>
      </c>
      <c r="AY102" s="18" t="s">
        <v>160</v>
      </c>
      <c r="BE102" s="192">
        <f>IF(N102="základní",J102,0)</f>
        <v>0</v>
      </c>
      <c r="BF102" s="192">
        <f>IF(N102="snížená",J102,0)</f>
        <v>0</v>
      </c>
      <c r="BG102" s="192">
        <f>IF(N102="zákl. přenesená",J102,0)</f>
        <v>0</v>
      </c>
      <c r="BH102" s="192">
        <f>IF(N102="sníž. přenesená",J102,0)</f>
        <v>0</v>
      </c>
      <c r="BI102" s="192">
        <f>IF(N102="nulová",J102,0)</f>
        <v>0</v>
      </c>
      <c r="BJ102" s="18" t="s">
        <v>78</v>
      </c>
      <c r="BK102" s="192">
        <f>ROUND(I102*H102,2)</f>
        <v>0</v>
      </c>
      <c r="BL102" s="18" t="s">
        <v>166</v>
      </c>
      <c r="BM102" s="191" t="s">
        <v>80</v>
      </c>
    </row>
    <row r="103" spans="1:65" s="12" customFormat="1" ht="20.85" customHeight="1">
      <c r="B103" s="164"/>
      <c r="C103" s="165"/>
      <c r="D103" s="166" t="s">
        <v>70</v>
      </c>
      <c r="E103" s="178" t="s">
        <v>1641</v>
      </c>
      <c r="F103" s="178" t="s">
        <v>2139</v>
      </c>
      <c r="G103" s="165"/>
      <c r="H103" s="165"/>
      <c r="I103" s="168"/>
      <c r="J103" s="179">
        <f>BK103</f>
        <v>0</v>
      </c>
      <c r="K103" s="165"/>
      <c r="L103" s="170"/>
      <c r="M103" s="171"/>
      <c r="N103" s="172"/>
      <c r="O103" s="172"/>
      <c r="P103" s="173">
        <f>P104</f>
        <v>0</v>
      </c>
      <c r="Q103" s="172"/>
      <c r="R103" s="173">
        <f>R104</f>
        <v>0</v>
      </c>
      <c r="S103" s="172"/>
      <c r="T103" s="174">
        <f>T104</f>
        <v>0</v>
      </c>
      <c r="AR103" s="175" t="s">
        <v>78</v>
      </c>
      <c r="AT103" s="176" t="s">
        <v>70</v>
      </c>
      <c r="AU103" s="176" t="s">
        <v>80</v>
      </c>
      <c r="AY103" s="175" t="s">
        <v>160</v>
      </c>
      <c r="BK103" s="177">
        <f>BK104</f>
        <v>0</v>
      </c>
    </row>
    <row r="104" spans="1:65" s="2" customFormat="1" ht="24.15" customHeight="1">
      <c r="A104" s="35"/>
      <c r="B104" s="36"/>
      <c r="C104" s="180" t="s">
        <v>80</v>
      </c>
      <c r="D104" s="180" t="s">
        <v>162</v>
      </c>
      <c r="E104" s="181" t="s">
        <v>2140</v>
      </c>
      <c r="F104" s="182" t="s">
        <v>2141</v>
      </c>
      <c r="G104" s="183" t="s">
        <v>1699</v>
      </c>
      <c r="H104" s="184">
        <v>2</v>
      </c>
      <c r="I104" s="185"/>
      <c r="J104" s="186">
        <f>ROUND(I104*H104,2)</f>
        <v>0</v>
      </c>
      <c r="K104" s="182" t="s">
        <v>18</v>
      </c>
      <c r="L104" s="40"/>
      <c r="M104" s="187" t="s">
        <v>18</v>
      </c>
      <c r="N104" s="188" t="s">
        <v>42</v>
      </c>
      <c r="O104" s="65"/>
      <c r="P104" s="189">
        <f>O104*H104</f>
        <v>0</v>
      </c>
      <c r="Q104" s="189">
        <v>0</v>
      </c>
      <c r="R104" s="189">
        <f>Q104*H104</f>
        <v>0</v>
      </c>
      <c r="S104" s="189">
        <v>0</v>
      </c>
      <c r="T104" s="190">
        <f>S104*H104</f>
        <v>0</v>
      </c>
      <c r="U104" s="35"/>
      <c r="V104" s="35"/>
      <c r="W104" s="35"/>
      <c r="X104" s="35"/>
      <c r="Y104" s="35"/>
      <c r="Z104" s="35"/>
      <c r="AA104" s="35"/>
      <c r="AB104" s="35"/>
      <c r="AC104" s="35"/>
      <c r="AD104" s="35"/>
      <c r="AE104" s="35"/>
      <c r="AR104" s="191" t="s">
        <v>166</v>
      </c>
      <c r="AT104" s="191" t="s">
        <v>162</v>
      </c>
      <c r="AU104" s="191" t="s">
        <v>102</v>
      </c>
      <c r="AY104" s="18" t="s">
        <v>160</v>
      </c>
      <c r="BE104" s="192">
        <f>IF(N104="základní",J104,0)</f>
        <v>0</v>
      </c>
      <c r="BF104" s="192">
        <f>IF(N104="snížená",J104,0)</f>
        <v>0</v>
      </c>
      <c r="BG104" s="192">
        <f>IF(N104="zákl. přenesená",J104,0)</f>
        <v>0</v>
      </c>
      <c r="BH104" s="192">
        <f>IF(N104="sníž. přenesená",J104,0)</f>
        <v>0</v>
      </c>
      <c r="BI104" s="192">
        <f>IF(N104="nulová",J104,0)</f>
        <v>0</v>
      </c>
      <c r="BJ104" s="18" t="s">
        <v>78</v>
      </c>
      <c r="BK104" s="192">
        <f>ROUND(I104*H104,2)</f>
        <v>0</v>
      </c>
      <c r="BL104" s="18" t="s">
        <v>166</v>
      </c>
      <c r="BM104" s="191" t="s">
        <v>166</v>
      </c>
    </row>
    <row r="105" spans="1:65" s="12" customFormat="1" ht="22.8" customHeight="1">
      <c r="B105" s="164"/>
      <c r="C105" s="165"/>
      <c r="D105" s="166" t="s">
        <v>70</v>
      </c>
      <c r="E105" s="178" t="s">
        <v>1643</v>
      </c>
      <c r="F105" s="178" t="s">
        <v>2142</v>
      </c>
      <c r="G105" s="165"/>
      <c r="H105" s="165"/>
      <c r="I105" s="168"/>
      <c r="J105" s="179">
        <f>BK105</f>
        <v>0</v>
      </c>
      <c r="K105" s="165"/>
      <c r="L105" s="170"/>
      <c r="M105" s="171"/>
      <c r="N105" s="172"/>
      <c r="O105" s="172"/>
      <c r="P105" s="173">
        <f>SUM(P106:P107)</f>
        <v>0</v>
      </c>
      <c r="Q105" s="172"/>
      <c r="R105" s="173">
        <f>SUM(R106:R107)</f>
        <v>0</v>
      </c>
      <c r="S105" s="172"/>
      <c r="T105" s="174">
        <f>SUM(T106:T107)</f>
        <v>0</v>
      </c>
      <c r="AR105" s="175" t="s">
        <v>78</v>
      </c>
      <c r="AT105" s="176" t="s">
        <v>70</v>
      </c>
      <c r="AU105" s="176" t="s">
        <v>78</v>
      </c>
      <c r="AY105" s="175" t="s">
        <v>160</v>
      </c>
      <c r="BK105" s="177">
        <f>SUM(BK106:BK107)</f>
        <v>0</v>
      </c>
    </row>
    <row r="106" spans="1:65" s="2" customFormat="1" ht="16.5" customHeight="1">
      <c r="A106" s="35"/>
      <c r="B106" s="36"/>
      <c r="C106" s="180" t="s">
        <v>102</v>
      </c>
      <c r="D106" s="180" t="s">
        <v>162</v>
      </c>
      <c r="E106" s="181" t="s">
        <v>2143</v>
      </c>
      <c r="F106" s="182" t="s">
        <v>2144</v>
      </c>
      <c r="G106" s="183" t="s">
        <v>1699</v>
      </c>
      <c r="H106" s="184">
        <v>1</v>
      </c>
      <c r="I106" s="185"/>
      <c r="J106" s="186">
        <f>ROUND(I106*H106,2)</f>
        <v>0</v>
      </c>
      <c r="K106" s="182" t="s">
        <v>18</v>
      </c>
      <c r="L106" s="40"/>
      <c r="M106" s="187" t="s">
        <v>18</v>
      </c>
      <c r="N106" s="188" t="s">
        <v>42</v>
      </c>
      <c r="O106" s="65"/>
      <c r="P106" s="189">
        <f>O106*H106</f>
        <v>0</v>
      </c>
      <c r="Q106" s="189">
        <v>0</v>
      </c>
      <c r="R106" s="189">
        <f>Q106*H106</f>
        <v>0</v>
      </c>
      <c r="S106" s="189">
        <v>0</v>
      </c>
      <c r="T106" s="190">
        <f>S106*H106</f>
        <v>0</v>
      </c>
      <c r="U106" s="35"/>
      <c r="V106" s="35"/>
      <c r="W106" s="35"/>
      <c r="X106" s="35"/>
      <c r="Y106" s="35"/>
      <c r="Z106" s="35"/>
      <c r="AA106" s="35"/>
      <c r="AB106" s="35"/>
      <c r="AC106" s="35"/>
      <c r="AD106" s="35"/>
      <c r="AE106" s="35"/>
      <c r="AR106" s="191" t="s">
        <v>166</v>
      </c>
      <c r="AT106" s="191" t="s">
        <v>162</v>
      </c>
      <c r="AU106" s="191" t="s">
        <v>80</v>
      </c>
      <c r="AY106" s="18" t="s">
        <v>160</v>
      </c>
      <c r="BE106" s="192">
        <f>IF(N106="základní",J106,0)</f>
        <v>0</v>
      </c>
      <c r="BF106" s="192">
        <f>IF(N106="snížená",J106,0)</f>
        <v>0</v>
      </c>
      <c r="BG106" s="192">
        <f>IF(N106="zákl. přenesená",J106,0)</f>
        <v>0</v>
      </c>
      <c r="BH106" s="192">
        <f>IF(N106="sníž. přenesená",J106,0)</f>
        <v>0</v>
      </c>
      <c r="BI106" s="192">
        <f>IF(N106="nulová",J106,0)</f>
        <v>0</v>
      </c>
      <c r="BJ106" s="18" t="s">
        <v>78</v>
      </c>
      <c r="BK106" s="192">
        <f>ROUND(I106*H106,2)</f>
        <v>0</v>
      </c>
      <c r="BL106" s="18" t="s">
        <v>166</v>
      </c>
      <c r="BM106" s="191" t="s">
        <v>189</v>
      </c>
    </row>
    <row r="107" spans="1:65" s="2" customFormat="1" ht="16.5" customHeight="1">
      <c r="A107" s="35"/>
      <c r="B107" s="36"/>
      <c r="C107" s="180" t="s">
        <v>166</v>
      </c>
      <c r="D107" s="180" t="s">
        <v>162</v>
      </c>
      <c r="E107" s="181" t="s">
        <v>2145</v>
      </c>
      <c r="F107" s="182" t="s">
        <v>2146</v>
      </c>
      <c r="G107" s="183" t="s">
        <v>1699</v>
      </c>
      <c r="H107" s="184">
        <v>3</v>
      </c>
      <c r="I107" s="185"/>
      <c r="J107" s="186">
        <f>ROUND(I107*H107,2)</f>
        <v>0</v>
      </c>
      <c r="K107" s="182" t="s">
        <v>18</v>
      </c>
      <c r="L107" s="40"/>
      <c r="M107" s="187" t="s">
        <v>18</v>
      </c>
      <c r="N107" s="188" t="s">
        <v>42</v>
      </c>
      <c r="O107" s="65"/>
      <c r="P107" s="189">
        <f>O107*H107</f>
        <v>0</v>
      </c>
      <c r="Q107" s="189">
        <v>0</v>
      </c>
      <c r="R107" s="189">
        <f>Q107*H107</f>
        <v>0</v>
      </c>
      <c r="S107" s="189">
        <v>0</v>
      </c>
      <c r="T107" s="190">
        <f>S107*H107</f>
        <v>0</v>
      </c>
      <c r="U107" s="35"/>
      <c r="V107" s="35"/>
      <c r="W107" s="35"/>
      <c r="X107" s="35"/>
      <c r="Y107" s="35"/>
      <c r="Z107" s="35"/>
      <c r="AA107" s="35"/>
      <c r="AB107" s="35"/>
      <c r="AC107" s="35"/>
      <c r="AD107" s="35"/>
      <c r="AE107" s="35"/>
      <c r="AR107" s="191" t="s">
        <v>166</v>
      </c>
      <c r="AT107" s="191" t="s">
        <v>162</v>
      </c>
      <c r="AU107" s="191" t="s">
        <v>80</v>
      </c>
      <c r="AY107" s="18" t="s">
        <v>160</v>
      </c>
      <c r="BE107" s="192">
        <f>IF(N107="základní",J107,0)</f>
        <v>0</v>
      </c>
      <c r="BF107" s="192">
        <f>IF(N107="snížená",J107,0)</f>
        <v>0</v>
      </c>
      <c r="BG107" s="192">
        <f>IF(N107="zákl. přenesená",J107,0)</f>
        <v>0</v>
      </c>
      <c r="BH107" s="192">
        <f>IF(N107="sníž. přenesená",J107,0)</f>
        <v>0</v>
      </c>
      <c r="BI107" s="192">
        <f>IF(N107="nulová",J107,0)</f>
        <v>0</v>
      </c>
      <c r="BJ107" s="18" t="s">
        <v>78</v>
      </c>
      <c r="BK107" s="192">
        <f>ROUND(I107*H107,2)</f>
        <v>0</v>
      </c>
      <c r="BL107" s="18" t="s">
        <v>166</v>
      </c>
      <c r="BM107" s="191" t="s">
        <v>208</v>
      </c>
    </row>
    <row r="108" spans="1:65" s="12" customFormat="1" ht="22.8" customHeight="1">
      <c r="B108" s="164"/>
      <c r="C108" s="165"/>
      <c r="D108" s="166" t="s">
        <v>70</v>
      </c>
      <c r="E108" s="178" t="s">
        <v>1662</v>
      </c>
      <c r="F108" s="178" t="s">
        <v>2147</v>
      </c>
      <c r="G108" s="165"/>
      <c r="H108" s="165"/>
      <c r="I108" s="168"/>
      <c r="J108" s="179">
        <f>BK108</f>
        <v>0</v>
      </c>
      <c r="K108" s="165"/>
      <c r="L108" s="170"/>
      <c r="M108" s="171"/>
      <c r="N108" s="172"/>
      <c r="O108" s="172"/>
      <c r="P108" s="173">
        <f>P109</f>
        <v>0</v>
      </c>
      <c r="Q108" s="172"/>
      <c r="R108" s="173">
        <f>R109</f>
        <v>0</v>
      </c>
      <c r="S108" s="172"/>
      <c r="T108" s="174">
        <f>T109</f>
        <v>0</v>
      </c>
      <c r="AR108" s="175" t="s">
        <v>78</v>
      </c>
      <c r="AT108" s="176" t="s">
        <v>70</v>
      </c>
      <c r="AU108" s="176" t="s">
        <v>78</v>
      </c>
      <c r="AY108" s="175" t="s">
        <v>160</v>
      </c>
      <c r="BK108" s="177">
        <f>BK109</f>
        <v>0</v>
      </c>
    </row>
    <row r="109" spans="1:65" s="2" customFormat="1" ht="16.5" customHeight="1">
      <c r="A109" s="35"/>
      <c r="B109" s="36"/>
      <c r="C109" s="180" t="s">
        <v>196</v>
      </c>
      <c r="D109" s="180" t="s">
        <v>162</v>
      </c>
      <c r="E109" s="181" t="s">
        <v>2148</v>
      </c>
      <c r="F109" s="182" t="s">
        <v>2149</v>
      </c>
      <c r="G109" s="183" t="s">
        <v>1699</v>
      </c>
      <c r="H109" s="184">
        <v>1</v>
      </c>
      <c r="I109" s="185"/>
      <c r="J109" s="186">
        <f>ROUND(I109*H109,2)</f>
        <v>0</v>
      </c>
      <c r="K109" s="182" t="s">
        <v>18</v>
      </c>
      <c r="L109" s="40"/>
      <c r="M109" s="187" t="s">
        <v>18</v>
      </c>
      <c r="N109" s="188" t="s">
        <v>42</v>
      </c>
      <c r="O109" s="65"/>
      <c r="P109" s="189">
        <f>O109*H109</f>
        <v>0</v>
      </c>
      <c r="Q109" s="189">
        <v>0</v>
      </c>
      <c r="R109" s="189">
        <f>Q109*H109</f>
        <v>0</v>
      </c>
      <c r="S109" s="189">
        <v>0</v>
      </c>
      <c r="T109" s="190">
        <f>S109*H109</f>
        <v>0</v>
      </c>
      <c r="U109" s="35"/>
      <c r="V109" s="35"/>
      <c r="W109" s="35"/>
      <c r="X109" s="35"/>
      <c r="Y109" s="35"/>
      <c r="Z109" s="35"/>
      <c r="AA109" s="35"/>
      <c r="AB109" s="35"/>
      <c r="AC109" s="35"/>
      <c r="AD109" s="35"/>
      <c r="AE109" s="35"/>
      <c r="AR109" s="191" t="s">
        <v>166</v>
      </c>
      <c r="AT109" s="191" t="s">
        <v>162</v>
      </c>
      <c r="AU109" s="191" t="s">
        <v>80</v>
      </c>
      <c r="AY109" s="18" t="s">
        <v>160</v>
      </c>
      <c r="BE109" s="192">
        <f>IF(N109="základní",J109,0)</f>
        <v>0</v>
      </c>
      <c r="BF109" s="192">
        <f>IF(N109="snížená",J109,0)</f>
        <v>0</v>
      </c>
      <c r="BG109" s="192">
        <f>IF(N109="zákl. přenesená",J109,0)</f>
        <v>0</v>
      </c>
      <c r="BH109" s="192">
        <f>IF(N109="sníž. přenesená",J109,0)</f>
        <v>0</v>
      </c>
      <c r="BI109" s="192">
        <f>IF(N109="nulová",J109,0)</f>
        <v>0</v>
      </c>
      <c r="BJ109" s="18" t="s">
        <v>78</v>
      </c>
      <c r="BK109" s="192">
        <f>ROUND(I109*H109,2)</f>
        <v>0</v>
      </c>
      <c r="BL109" s="18" t="s">
        <v>166</v>
      </c>
      <c r="BM109" s="191" t="s">
        <v>219</v>
      </c>
    </row>
    <row r="110" spans="1:65" s="12" customFormat="1" ht="22.8" customHeight="1">
      <c r="B110" s="164"/>
      <c r="C110" s="165"/>
      <c r="D110" s="166" t="s">
        <v>70</v>
      </c>
      <c r="E110" s="178" t="s">
        <v>1678</v>
      </c>
      <c r="F110" s="178" t="s">
        <v>1693</v>
      </c>
      <c r="G110" s="165"/>
      <c r="H110" s="165"/>
      <c r="I110" s="168"/>
      <c r="J110" s="179">
        <f>BK110</f>
        <v>0</v>
      </c>
      <c r="K110" s="165"/>
      <c r="L110" s="170"/>
      <c r="M110" s="171"/>
      <c r="N110" s="172"/>
      <c r="O110" s="172"/>
      <c r="P110" s="173">
        <f>SUM(P111:P124)</f>
        <v>0</v>
      </c>
      <c r="Q110" s="172"/>
      <c r="R110" s="173">
        <f>SUM(R111:R124)</f>
        <v>0</v>
      </c>
      <c r="S110" s="172"/>
      <c r="T110" s="174">
        <f>SUM(T111:T124)</f>
        <v>0</v>
      </c>
      <c r="AR110" s="175" t="s">
        <v>78</v>
      </c>
      <c r="AT110" s="176" t="s">
        <v>70</v>
      </c>
      <c r="AU110" s="176" t="s">
        <v>78</v>
      </c>
      <c r="AY110" s="175" t="s">
        <v>160</v>
      </c>
      <c r="BK110" s="177">
        <f>SUM(BK111:BK124)</f>
        <v>0</v>
      </c>
    </row>
    <row r="111" spans="1:65" s="2" customFormat="1" ht="16.5" customHeight="1">
      <c r="A111" s="35"/>
      <c r="B111" s="36"/>
      <c r="C111" s="180" t="s">
        <v>189</v>
      </c>
      <c r="D111" s="180" t="s">
        <v>162</v>
      </c>
      <c r="E111" s="181" t="s">
        <v>2150</v>
      </c>
      <c r="F111" s="182" t="s">
        <v>2151</v>
      </c>
      <c r="G111" s="183" t="s">
        <v>1699</v>
      </c>
      <c r="H111" s="184">
        <v>1</v>
      </c>
      <c r="I111" s="185"/>
      <c r="J111" s="186">
        <f t="shared" ref="J111:J124" si="0">ROUND(I111*H111,2)</f>
        <v>0</v>
      </c>
      <c r="K111" s="182" t="s">
        <v>18</v>
      </c>
      <c r="L111" s="40"/>
      <c r="M111" s="187" t="s">
        <v>18</v>
      </c>
      <c r="N111" s="188" t="s">
        <v>42</v>
      </c>
      <c r="O111" s="65"/>
      <c r="P111" s="189">
        <f t="shared" ref="P111:P124" si="1">O111*H111</f>
        <v>0</v>
      </c>
      <c r="Q111" s="189">
        <v>0</v>
      </c>
      <c r="R111" s="189">
        <f t="shared" ref="R111:R124" si="2">Q111*H111</f>
        <v>0</v>
      </c>
      <c r="S111" s="189">
        <v>0</v>
      </c>
      <c r="T111" s="190">
        <f t="shared" ref="T111:T124" si="3">S111*H111</f>
        <v>0</v>
      </c>
      <c r="U111" s="35"/>
      <c r="V111" s="35"/>
      <c r="W111" s="35"/>
      <c r="X111" s="35"/>
      <c r="Y111" s="35"/>
      <c r="Z111" s="35"/>
      <c r="AA111" s="35"/>
      <c r="AB111" s="35"/>
      <c r="AC111" s="35"/>
      <c r="AD111" s="35"/>
      <c r="AE111" s="35"/>
      <c r="AR111" s="191" t="s">
        <v>166</v>
      </c>
      <c r="AT111" s="191" t="s">
        <v>162</v>
      </c>
      <c r="AU111" s="191" t="s">
        <v>80</v>
      </c>
      <c r="AY111" s="18" t="s">
        <v>160</v>
      </c>
      <c r="BE111" s="192">
        <f t="shared" ref="BE111:BE124" si="4">IF(N111="základní",J111,0)</f>
        <v>0</v>
      </c>
      <c r="BF111" s="192">
        <f t="shared" ref="BF111:BF124" si="5">IF(N111="snížená",J111,0)</f>
        <v>0</v>
      </c>
      <c r="BG111" s="192">
        <f t="shared" ref="BG111:BG124" si="6">IF(N111="zákl. přenesená",J111,0)</f>
        <v>0</v>
      </c>
      <c r="BH111" s="192">
        <f t="shared" ref="BH111:BH124" si="7">IF(N111="sníž. přenesená",J111,0)</f>
        <v>0</v>
      </c>
      <c r="BI111" s="192">
        <f t="shared" ref="BI111:BI124" si="8">IF(N111="nulová",J111,0)</f>
        <v>0</v>
      </c>
      <c r="BJ111" s="18" t="s">
        <v>78</v>
      </c>
      <c r="BK111" s="192">
        <f t="shared" ref="BK111:BK124" si="9">ROUND(I111*H111,2)</f>
        <v>0</v>
      </c>
      <c r="BL111" s="18" t="s">
        <v>166</v>
      </c>
      <c r="BM111" s="191" t="s">
        <v>8</v>
      </c>
    </row>
    <row r="112" spans="1:65" s="2" customFormat="1" ht="16.5" customHeight="1">
      <c r="A112" s="35"/>
      <c r="B112" s="36"/>
      <c r="C112" s="180" t="s">
        <v>202</v>
      </c>
      <c r="D112" s="180" t="s">
        <v>162</v>
      </c>
      <c r="E112" s="181" t="s">
        <v>2152</v>
      </c>
      <c r="F112" s="182" t="s">
        <v>2153</v>
      </c>
      <c r="G112" s="183" t="s">
        <v>1699</v>
      </c>
      <c r="H112" s="184">
        <v>1</v>
      </c>
      <c r="I112" s="185"/>
      <c r="J112" s="186">
        <f t="shared" si="0"/>
        <v>0</v>
      </c>
      <c r="K112" s="182" t="s">
        <v>18</v>
      </c>
      <c r="L112" s="40"/>
      <c r="M112" s="187" t="s">
        <v>18</v>
      </c>
      <c r="N112" s="188" t="s">
        <v>42</v>
      </c>
      <c r="O112" s="65"/>
      <c r="P112" s="189">
        <f t="shared" si="1"/>
        <v>0</v>
      </c>
      <c r="Q112" s="189">
        <v>0</v>
      </c>
      <c r="R112" s="189">
        <f t="shared" si="2"/>
        <v>0</v>
      </c>
      <c r="S112" s="189">
        <v>0</v>
      </c>
      <c r="T112" s="190">
        <f t="shared" si="3"/>
        <v>0</v>
      </c>
      <c r="U112" s="35"/>
      <c r="V112" s="35"/>
      <c r="W112" s="35"/>
      <c r="X112" s="35"/>
      <c r="Y112" s="35"/>
      <c r="Z112" s="35"/>
      <c r="AA112" s="35"/>
      <c r="AB112" s="35"/>
      <c r="AC112" s="35"/>
      <c r="AD112" s="35"/>
      <c r="AE112" s="35"/>
      <c r="AR112" s="191" t="s">
        <v>166</v>
      </c>
      <c r="AT112" s="191" t="s">
        <v>162</v>
      </c>
      <c r="AU112" s="191" t="s">
        <v>80</v>
      </c>
      <c r="AY112" s="18" t="s">
        <v>160</v>
      </c>
      <c r="BE112" s="192">
        <f t="shared" si="4"/>
        <v>0</v>
      </c>
      <c r="BF112" s="192">
        <f t="shared" si="5"/>
        <v>0</v>
      </c>
      <c r="BG112" s="192">
        <f t="shared" si="6"/>
        <v>0</v>
      </c>
      <c r="BH112" s="192">
        <f t="shared" si="7"/>
        <v>0</v>
      </c>
      <c r="BI112" s="192">
        <f t="shared" si="8"/>
        <v>0</v>
      </c>
      <c r="BJ112" s="18" t="s">
        <v>78</v>
      </c>
      <c r="BK112" s="192">
        <f t="shared" si="9"/>
        <v>0</v>
      </c>
      <c r="BL112" s="18" t="s">
        <v>166</v>
      </c>
      <c r="BM112" s="191" t="s">
        <v>240</v>
      </c>
    </row>
    <row r="113" spans="1:65" s="2" customFormat="1" ht="16.5" customHeight="1">
      <c r="A113" s="35"/>
      <c r="B113" s="36"/>
      <c r="C113" s="180" t="s">
        <v>208</v>
      </c>
      <c r="D113" s="180" t="s">
        <v>162</v>
      </c>
      <c r="E113" s="181" t="s">
        <v>2154</v>
      </c>
      <c r="F113" s="182" t="s">
        <v>2155</v>
      </c>
      <c r="G113" s="183" t="s">
        <v>1699</v>
      </c>
      <c r="H113" s="184">
        <v>1</v>
      </c>
      <c r="I113" s="185"/>
      <c r="J113" s="186">
        <f t="shared" si="0"/>
        <v>0</v>
      </c>
      <c r="K113" s="182" t="s">
        <v>18</v>
      </c>
      <c r="L113" s="40"/>
      <c r="M113" s="187" t="s">
        <v>18</v>
      </c>
      <c r="N113" s="188" t="s">
        <v>42</v>
      </c>
      <c r="O113" s="65"/>
      <c r="P113" s="189">
        <f t="shared" si="1"/>
        <v>0</v>
      </c>
      <c r="Q113" s="189">
        <v>0</v>
      </c>
      <c r="R113" s="189">
        <f t="shared" si="2"/>
        <v>0</v>
      </c>
      <c r="S113" s="189">
        <v>0</v>
      </c>
      <c r="T113" s="190">
        <f t="shared" si="3"/>
        <v>0</v>
      </c>
      <c r="U113" s="35"/>
      <c r="V113" s="35"/>
      <c r="W113" s="35"/>
      <c r="X113" s="35"/>
      <c r="Y113" s="35"/>
      <c r="Z113" s="35"/>
      <c r="AA113" s="35"/>
      <c r="AB113" s="35"/>
      <c r="AC113" s="35"/>
      <c r="AD113" s="35"/>
      <c r="AE113" s="35"/>
      <c r="AR113" s="191" t="s">
        <v>166</v>
      </c>
      <c r="AT113" s="191" t="s">
        <v>162</v>
      </c>
      <c r="AU113" s="191" t="s">
        <v>80</v>
      </c>
      <c r="AY113" s="18" t="s">
        <v>160</v>
      </c>
      <c r="BE113" s="192">
        <f t="shared" si="4"/>
        <v>0</v>
      </c>
      <c r="BF113" s="192">
        <f t="shared" si="5"/>
        <v>0</v>
      </c>
      <c r="BG113" s="192">
        <f t="shared" si="6"/>
        <v>0</v>
      </c>
      <c r="BH113" s="192">
        <f t="shared" si="7"/>
        <v>0</v>
      </c>
      <c r="BI113" s="192">
        <f t="shared" si="8"/>
        <v>0</v>
      </c>
      <c r="BJ113" s="18" t="s">
        <v>78</v>
      </c>
      <c r="BK113" s="192">
        <f t="shared" si="9"/>
        <v>0</v>
      </c>
      <c r="BL113" s="18" t="s">
        <v>166</v>
      </c>
      <c r="BM113" s="191" t="s">
        <v>255</v>
      </c>
    </row>
    <row r="114" spans="1:65" s="2" customFormat="1" ht="16.5" customHeight="1">
      <c r="A114" s="35"/>
      <c r="B114" s="36"/>
      <c r="C114" s="180" t="s">
        <v>214</v>
      </c>
      <c r="D114" s="180" t="s">
        <v>162</v>
      </c>
      <c r="E114" s="181" t="s">
        <v>2156</v>
      </c>
      <c r="F114" s="182" t="s">
        <v>2157</v>
      </c>
      <c r="G114" s="183" t="s">
        <v>1699</v>
      </c>
      <c r="H114" s="184">
        <v>1</v>
      </c>
      <c r="I114" s="185"/>
      <c r="J114" s="186">
        <f t="shared" si="0"/>
        <v>0</v>
      </c>
      <c r="K114" s="182" t="s">
        <v>18</v>
      </c>
      <c r="L114" s="40"/>
      <c r="M114" s="187" t="s">
        <v>18</v>
      </c>
      <c r="N114" s="188" t="s">
        <v>42</v>
      </c>
      <c r="O114" s="65"/>
      <c r="P114" s="189">
        <f t="shared" si="1"/>
        <v>0</v>
      </c>
      <c r="Q114" s="189">
        <v>0</v>
      </c>
      <c r="R114" s="189">
        <f t="shared" si="2"/>
        <v>0</v>
      </c>
      <c r="S114" s="189">
        <v>0</v>
      </c>
      <c r="T114" s="190">
        <f t="shared" si="3"/>
        <v>0</v>
      </c>
      <c r="U114" s="35"/>
      <c r="V114" s="35"/>
      <c r="W114" s="35"/>
      <c r="X114" s="35"/>
      <c r="Y114" s="35"/>
      <c r="Z114" s="35"/>
      <c r="AA114" s="35"/>
      <c r="AB114" s="35"/>
      <c r="AC114" s="35"/>
      <c r="AD114" s="35"/>
      <c r="AE114" s="35"/>
      <c r="AR114" s="191" t="s">
        <v>166</v>
      </c>
      <c r="AT114" s="191" t="s">
        <v>162</v>
      </c>
      <c r="AU114" s="191" t="s">
        <v>80</v>
      </c>
      <c r="AY114" s="18" t="s">
        <v>160</v>
      </c>
      <c r="BE114" s="192">
        <f t="shared" si="4"/>
        <v>0</v>
      </c>
      <c r="BF114" s="192">
        <f t="shared" si="5"/>
        <v>0</v>
      </c>
      <c r="BG114" s="192">
        <f t="shared" si="6"/>
        <v>0</v>
      </c>
      <c r="BH114" s="192">
        <f t="shared" si="7"/>
        <v>0</v>
      </c>
      <c r="BI114" s="192">
        <f t="shared" si="8"/>
        <v>0</v>
      </c>
      <c r="BJ114" s="18" t="s">
        <v>78</v>
      </c>
      <c r="BK114" s="192">
        <f t="shared" si="9"/>
        <v>0</v>
      </c>
      <c r="BL114" s="18" t="s">
        <v>166</v>
      </c>
      <c r="BM114" s="191" t="s">
        <v>271</v>
      </c>
    </row>
    <row r="115" spans="1:65" s="2" customFormat="1" ht="16.5" customHeight="1">
      <c r="A115" s="35"/>
      <c r="B115" s="36"/>
      <c r="C115" s="180" t="s">
        <v>219</v>
      </c>
      <c r="D115" s="180" t="s">
        <v>162</v>
      </c>
      <c r="E115" s="181" t="s">
        <v>2158</v>
      </c>
      <c r="F115" s="182" t="s">
        <v>2159</v>
      </c>
      <c r="G115" s="183" t="s">
        <v>1699</v>
      </c>
      <c r="H115" s="184">
        <v>1</v>
      </c>
      <c r="I115" s="185"/>
      <c r="J115" s="186">
        <f t="shared" si="0"/>
        <v>0</v>
      </c>
      <c r="K115" s="182" t="s">
        <v>18</v>
      </c>
      <c r="L115" s="40"/>
      <c r="M115" s="187" t="s">
        <v>18</v>
      </c>
      <c r="N115" s="188" t="s">
        <v>42</v>
      </c>
      <c r="O115" s="65"/>
      <c r="P115" s="189">
        <f t="shared" si="1"/>
        <v>0</v>
      </c>
      <c r="Q115" s="189">
        <v>0</v>
      </c>
      <c r="R115" s="189">
        <f t="shared" si="2"/>
        <v>0</v>
      </c>
      <c r="S115" s="189">
        <v>0</v>
      </c>
      <c r="T115" s="190">
        <f t="shared" si="3"/>
        <v>0</v>
      </c>
      <c r="U115" s="35"/>
      <c r="V115" s="35"/>
      <c r="W115" s="35"/>
      <c r="X115" s="35"/>
      <c r="Y115" s="35"/>
      <c r="Z115" s="35"/>
      <c r="AA115" s="35"/>
      <c r="AB115" s="35"/>
      <c r="AC115" s="35"/>
      <c r="AD115" s="35"/>
      <c r="AE115" s="35"/>
      <c r="AR115" s="191" t="s">
        <v>166</v>
      </c>
      <c r="AT115" s="191" t="s">
        <v>162</v>
      </c>
      <c r="AU115" s="191" t="s">
        <v>80</v>
      </c>
      <c r="AY115" s="18" t="s">
        <v>160</v>
      </c>
      <c r="BE115" s="192">
        <f t="shared" si="4"/>
        <v>0</v>
      </c>
      <c r="BF115" s="192">
        <f t="shared" si="5"/>
        <v>0</v>
      </c>
      <c r="BG115" s="192">
        <f t="shared" si="6"/>
        <v>0</v>
      </c>
      <c r="BH115" s="192">
        <f t="shared" si="7"/>
        <v>0</v>
      </c>
      <c r="BI115" s="192">
        <f t="shared" si="8"/>
        <v>0</v>
      </c>
      <c r="BJ115" s="18" t="s">
        <v>78</v>
      </c>
      <c r="BK115" s="192">
        <f t="shared" si="9"/>
        <v>0</v>
      </c>
      <c r="BL115" s="18" t="s">
        <v>166</v>
      </c>
      <c r="BM115" s="191" t="s">
        <v>286</v>
      </c>
    </row>
    <row r="116" spans="1:65" s="2" customFormat="1" ht="16.5" customHeight="1">
      <c r="A116" s="35"/>
      <c r="B116" s="36"/>
      <c r="C116" s="180" t="s">
        <v>224</v>
      </c>
      <c r="D116" s="180" t="s">
        <v>162</v>
      </c>
      <c r="E116" s="181" t="s">
        <v>2160</v>
      </c>
      <c r="F116" s="182" t="s">
        <v>1555</v>
      </c>
      <c r="G116" s="183" t="s">
        <v>1699</v>
      </c>
      <c r="H116" s="184">
        <v>1</v>
      </c>
      <c r="I116" s="185"/>
      <c r="J116" s="186">
        <f t="shared" si="0"/>
        <v>0</v>
      </c>
      <c r="K116" s="182" t="s">
        <v>18</v>
      </c>
      <c r="L116" s="40"/>
      <c r="M116" s="187" t="s">
        <v>18</v>
      </c>
      <c r="N116" s="188" t="s">
        <v>42</v>
      </c>
      <c r="O116" s="65"/>
      <c r="P116" s="189">
        <f t="shared" si="1"/>
        <v>0</v>
      </c>
      <c r="Q116" s="189">
        <v>0</v>
      </c>
      <c r="R116" s="189">
        <f t="shared" si="2"/>
        <v>0</v>
      </c>
      <c r="S116" s="189">
        <v>0</v>
      </c>
      <c r="T116" s="190">
        <f t="shared" si="3"/>
        <v>0</v>
      </c>
      <c r="U116" s="35"/>
      <c r="V116" s="35"/>
      <c r="W116" s="35"/>
      <c r="X116" s="35"/>
      <c r="Y116" s="35"/>
      <c r="Z116" s="35"/>
      <c r="AA116" s="35"/>
      <c r="AB116" s="35"/>
      <c r="AC116" s="35"/>
      <c r="AD116" s="35"/>
      <c r="AE116" s="35"/>
      <c r="AR116" s="191" t="s">
        <v>166</v>
      </c>
      <c r="AT116" s="191" t="s">
        <v>162</v>
      </c>
      <c r="AU116" s="191" t="s">
        <v>80</v>
      </c>
      <c r="AY116" s="18" t="s">
        <v>160</v>
      </c>
      <c r="BE116" s="192">
        <f t="shared" si="4"/>
        <v>0</v>
      </c>
      <c r="BF116" s="192">
        <f t="shared" si="5"/>
        <v>0</v>
      </c>
      <c r="BG116" s="192">
        <f t="shared" si="6"/>
        <v>0</v>
      </c>
      <c r="BH116" s="192">
        <f t="shared" si="7"/>
        <v>0</v>
      </c>
      <c r="BI116" s="192">
        <f t="shared" si="8"/>
        <v>0</v>
      </c>
      <c r="BJ116" s="18" t="s">
        <v>78</v>
      </c>
      <c r="BK116" s="192">
        <f t="shared" si="9"/>
        <v>0</v>
      </c>
      <c r="BL116" s="18" t="s">
        <v>166</v>
      </c>
      <c r="BM116" s="191" t="s">
        <v>304</v>
      </c>
    </row>
    <row r="117" spans="1:65" s="2" customFormat="1" ht="16.5" customHeight="1">
      <c r="A117" s="35"/>
      <c r="B117" s="36"/>
      <c r="C117" s="180" t="s">
        <v>8</v>
      </c>
      <c r="D117" s="180" t="s">
        <v>162</v>
      </c>
      <c r="E117" s="181" t="s">
        <v>2161</v>
      </c>
      <c r="F117" s="182" t="s">
        <v>1952</v>
      </c>
      <c r="G117" s="183" t="s">
        <v>1699</v>
      </c>
      <c r="H117" s="184">
        <v>1</v>
      </c>
      <c r="I117" s="185"/>
      <c r="J117" s="186">
        <f t="shared" si="0"/>
        <v>0</v>
      </c>
      <c r="K117" s="182" t="s">
        <v>18</v>
      </c>
      <c r="L117" s="40"/>
      <c r="M117" s="187" t="s">
        <v>18</v>
      </c>
      <c r="N117" s="188" t="s">
        <v>42</v>
      </c>
      <c r="O117" s="65"/>
      <c r="P117" s="189">
        <f t="shared" si="1"/>
        <v>0</v>
      </c>
      <c r="Q117" s="189">
        <v>0</v>
      </c>
      <c r="R117" s="189">
        <f t="shared" si="2"/>
        <v>0</v>
      </c>
      <c r="S117" s="189">
        <v>0</v>
      </c>
      <c r="T117" s="190">
        <f t="shared" si="3"/>
        <v>0</v>
      </c>
      <c r="U117" s="35"/>
      <c r="V117" s="35"/>
      <c r="W117" s="35"/>
      <c r="X117" s="35"/>
      <c r="Y117" s="35"/>
      <c r="Z117" s="35"/>
      <c r="AA117" s="35"/>
      <c r="AB117" s="35"/>
      <c r="AC117" s="35"/>
      <c r="AD117" s="35"/>
      <c r="AE117" s="35"/>
      <c r="AR117" s="191" t="s">
        <v>166</v>
      </c>
      <c r="AT117" s="191" t="s">
        <v>162</v>
      </c>
      <c r="AU117" s="191" t="s">
        <v>80</v>
      </c>
      <c r="AY117" s="18" t="s">
        <v>160</v>
      </c>
      <c r="BE117" s="192">
        <f t="shared" si="4"/>
        <v>0</v>
      </c>
      <c r="BF117" s="192">
        <f t="shared" si="5"/>
        <v>0</v>
      </c>
      <c r="BG117" s="192">
        <f t="shared" si="6"/>
        <v>0</v>
      </c>
      <c r="BH117" s="192">
        <f t="shared" si="7"/>
        <v>0</v>
      </c>
      <c r="BI117" s="192">
        <f t="shared" si="8"/>
        <v>0</v>
      </c>
      <c r="BJ117" s="18" t="s">
        <v>78</v>
      </c>
      <c r="BK117" s="192">
        <f t="shared" si="9"/>
        <v>0</v>
      </c>
      <c r="BL117" s="18" t="s">
        <v>166</v>
      </c>
      <c r="BM117" s="191" t="s">
        <v>316</v>
      </c>
    </row>
    <row r="118" spans="1:65" s="2" customFormat="1" ht="16.5" customHeight="1">
      <c r="A118" s="35"/>
      <c r="B118" s="36"/>
      <c r="C118" s="180" t="s">
        <v>235</v>
      </c>
      <c r="D118" s="180" t="s">
        <v>162</v>
      </c>
      <c r="E118" s="181" t="s">
        <v>2162</v>
      </c>
      <c r="F118" s="182" t="s">
        <v>2163</v>
      </c>
      <c r="G118" s="183" t="s">
        <v>1699</v>
      </c>
      <c r="H118" s="184">
        <v>1</v>
      </c>
      <c r="I118" s="185"/>
      <c r="J118" s="186">
        <f t="shared" si="0"/>
        <v>0</v>
      </c>
      <c r="K118" s="182" t="s">
        <v>18</v>
      </c>
      <c r="L118" s="40"/>
      <c r="M118" s="187" t="s">
        <v>18</v>
      </c>
      <c r="N118" s="188" t="s">
        <v>42</v>
      </c>
      <c r="O118" s="65"/>
      <c r="P118" s="189">
        <f t="shared" si="1"/>
        <v>0</v>
      </c>
      <c r="Q118" s="189">
        <v>0</v>
      </c>
      <c r="R118" s="189">
        <f t="shared" si="2"/>
        <v>0</v>
      </c>
      <c r="S118" s="189">
        <v>0</v>
      </c>
      <c r="T118" s="190">
        <f t="shared" si="3"/>
        <v>0</v>
      </c>
      <c r="U118" s="35"/>
      <c r="V118" s="35"/>
      <c r="W118" s="35"/>
      <c r="X118" s="35"/>
      <c r="Y118" s="35"/>
      <c r="Z118" s="35"/>
      <c r="AA118" s="35"/>
      <c r="AB118" s="35"/>
      <c r="AC118" s="35"/>
      <c r="AD118" s="35"/>
      <c r="AE118" s="35"/>
      <c r="AR118" s="191" t="s">
        <v>166</v>
      </c>
      <c r="AT118" s="191" t="s">
        <v>162</v>
      </c>
      <c r="AU118" s="191" t="s">
        <v>80</v>
      </c>
      <c r="AY118" s="18" t="s">
        <v>160</v>
      </c>
      <c r="BE118" s="192">
        <f t="shared" si="4"/>
        <v>0</v>
      </c>
      <c r="BF118" s="192">
        <f t="shared" si="5"/>
        <v>0</v>
      </c>
      <c r="BG118" s="192">
        <f t="shared" si="6"/>
        <v>0</v>
      </c>
      <c r="BH118" s="192">
        <f t="shared" si="7"/>
        <v>0</v>
      </c>
      <c r="BI118" s="192">
        <f t="shared" si="8"/>
        <v>0</v>
      </c>
      <c r="BJ118" s="18" t="s">
        <v>78</v>
      </c>
      <c r="BK118" s="192">
        <f t="shared" si="9"/>
        <v>0</v>
      </c>
      <c r="BL118" s="18" t="s">
        <v>166</v>
      </c>
      <c r="BM118" s="191" t="s">
        <v>328</v>
      </c>
    </row>
    <row r="119" spans="1:65" s="2" customFormat="1" ht="16.5" customHeight="1">
      <c r="A119" s="35"/>
      <c r="B119" s="36"/>
      <c r="C119" s="180" t="s">
        <v>240</v>
      </c>
      <c r="D119" s="180" t="s">
        <v>162</v>
      </c>
      <c r="E119" s="181" t="s">
        <v>2164</v>
      </c>
      <c r="F119" s="182" t="s">
        <v>1958</v>
      </c>
      <c r="G119" s="183" t="s">
        <v>1699</v>
      </c>
      <c r="H119" s="184">
        <v>1</v>
      </c>
      <c r="I119" s="185"/>
      <c r="J119" s="186">
        <f t="shared" si="0"/>
        <v>0</v>
      </c>
      <c r="K119" s="182" t="s">
        <v>18</v>
      </c>
      <c r="L119" s="40"/>
      <c r="M119" s="187" t="s">
        <v>18</v>
      </c>
      <c r="N119" s="188" t="s">
        <v>42</v>
      </c>
      <c r="O119" s="65"/>
      <c r="P119" s="189">
        <f t="shared" si="1"/>
        <v>0</v>
      </c>
      <c r="Q119" s="189">
        <v>0</v>
      </c>
      <c r="R119" s="189">
        <f t="shared" si="2"/>
        <v>0</v>
      </c>
      <c r="S119" s="189">
        <v>0</v>
      </c>
      <c r="T119" s="190">
        <f t="shared" si="3"/>
        <v>0</v>
      </c>
      <c r="U119" s="35"/>
      <c r="V119" s="35"/>
      <c r="W119" s="35"/>
      <c r="X119" s="35"/>
      <c r="Y119" s="35"/>
      <c r="Z119" s="35"/>
      <c r="AA119" s="35"/>
      <c r="AB119" s="35"/>
      <c r="AC119" s="35"/>
      <c r="AD119" s="35"/>
      <c r="AE119" s="35"/>
      <c r="AR119" s="191" t="s">
        <v>166</v>
      </c>
      <c r="AT119" s="191" t="s">
        <v>162</v>
      </c>
      <c r="AU119" s="191" t="s">
        <v>80</v>
      </c>
      <c r="AY119" s="18" t="s">
        <v>160</v>
      </c>
      <c r="BE119" s="192">
        <f t="shared" si="4"/>
        <v>0</v>
      </c>
      <c r="BF119" s="192">
        <f t="shared" si="5"/>
        <v>0</v>
      </c>
      <c r="BG119" s="192">
        <f t="shared" si="6"/>
        <v>0</v>
      </c>
      <c r="BH119" s="192">
        <f t="shared" si="7"/>
        <v>0</v>
      </c>
      <c r="BI119" s="192">
        <f t="shared" si="8"/>
        <v>0</v>
      </c>
      <c r="BJ119" s="18" t="s">
        <v>78</v>
      </c>
      <c r="BK119" s="192">
        <f t="shared" si="9"/>
        <v>0</v>
      </c>
      <c r="BL119" s="18" t="s">
        <v>166</v>
      </c>
      <c r="BM119" s="191" t="s">
        <v>344</v>
      </c>
    </row>
    <row r="120" spans="1:65" s="2" customFormat="1" ht="16.5" customHeight="1">
      <c r="A120" s="35"/>
      <c r="B120" s="36"/>
      <c r="C120" s="180" t="s">
        <v>246</v>
      </c>
      <c r="D120" s="180" t="s">
        <v>162</v>
      </c>
      <c r="E120" s="181" t="s">
        <v>2165</v>
      </c>
      <c r="F120" s="182" t="s">
        <v>1960</v>
      </c>
      <c r="G120" s="183" t="s">
        <v>1699</v>
      </c>
      <c r="H120" s="184">
        <v>1</v>
      </c>
      <c r="I120" s="185"/>
      <c r="J120" s="186">
        <f t="shared" si="0"/>
        <v>0</v>
      </c>
      <c r="K120" s="182" t="s">
        <v>18</v>
      </c>
      <c r="L120" s="40"/>
      <c r="M120" s="187" t="s">
        <v>18</v>
      </c>
      <c r="N120" s="188" t="s">
        <v>42</v>
      </c>
      <c r="O120" s="65"/>
      <c r="P120" s="189">
        <f t="shared" si="1"/>
        <v>0</v>
      </c>
      <c r="Q120" s="189">
        <v>0</v>
      </c>
      <c r="R120" s="189">
        <f t="shared" si="2"/>
        <v>0</v>
      </c>
      <c r="S120" s="189">
        <v>0</v>
      </c>
      <c r="T120" s="190">
        <f t="shared" si="3"/>
        <v>0</v>
      </c>
      <c r="U120" s="35"/>
      <c r="V120" s="35"/>
      <c r="W120" s="35"/>
      <c r="X120" s="35"/>
      <c r="Y120" s="35"/>
      <c r="Z120" s="35"/>
      <c r="AA120" s="35"/>
      <c r="AB120" s="35"/>
      <c r="AC120" s="35"/>
      <c r="AD120" s="35"/>
      <c r="AE120" s="35"/>
      <c r="AR120" s="191" t="s">
        <v>166</v>
      </c>
      <c r="AT120" s="191" t="s">
        <v>162</v>
      </c>
      <c r="AU120" s="191" t="s">
        <v>80</v>
      </c>
      <c r="AY120" s="18" t="s">
        <v>160</v>
      </c>
      <c r="BE120" s="192">
        <f t="shared" si="4"/>
        <v>0</v>
      </c>
      <c r="BF120" s="192">
        <f t="shared" si="5"/>
        <v>0</v>
      </c>
      <c r="BG120" s="192">
        <f t="shared" si="6"/>
        <v>0</v>
      </c>
      <c r="BH120" s="192">
        <f t="shared" si="7"/>
        <v>0</v>
      </c>
      <c r="BI120" s="192">
        <f t="shared" si="8"/>
        <v>0</v>
      </c>
      <c r="BJ120" s="18" t="s">
        <v>78</v>
      </c>
      <c r="BK120" s="192">
        <f t="shared" si="9"/>
        <v>0</v>
      </c>
      <c r="BL120" s="18" t="s">
        <v>166</v>
      </c>
      <c r="BM120" s="191" t="s">
        <v>292</v>
      </c>
    </row>
    <row r="121" spans="1:65" s="2" customFormat="1" ht="16.5" customHeight="1">
      <c r="A121" s="35"/>
      <c r="B121" s="36"/>
      <c r="C121" s="180" t="s">
        <v>255</v>
      </c>
      <c r="D121" s="180" t="s">
        <v>162</v>
      </c>
      <c r="E121" s="181" t="s">
        <v>2044</v>
      </c>
      <c r="F121" s="182" t="s">
        <v>1962</v>
      </c>
      <c r="G121" s="183" t="s">
        <v>1699</v>
      </c>
      <c r="H121" s="184">
        <v>1</v>
      </c>
      <c r="I121" s="185"/>
      <c r="J121" s="186">
        <f t="shared" si="0"/>
        <v>0</v>
      </c>
      <c r="K121" s="182" t="s">
        <v>18</v>
      </c>
      <c r="L121" s="40"/>
      <c r="M121" s="187" t="s">
        <v>18</v>
      </c>
      <c r="N121" s="188" t="s">
        <v>42</v>
      </c>
      <c r="O121" s="65"/>
      <c r="P121" s="189">
        <f t="shared" si="1"/>
        <v>0</v>
      </c>
      <c r="Q121" s="189">
        <v>0</v>
      </c>
      <c r="R121" s="189">
        <f t="shared" si="2"/>
        <v>0</v>
      </c>
      <c r="S121" s="189">
        <v>0</v>
      </c>
      <c r="T121" s="190">
        <f t="shared" si="3"/>
        <v>0</v>
      </c>
      <c r="U121" s="35"/>
      <c r="V121" s="35"/>
      <c r="W121" s="35"/>
      <c r="X121" s="35"/>
      <c r="Y121" s="35"/>
      <c r="Z121" s="35"/>
      <c r="AA121" s="35"/>
      <c r="AB121" s="35"/>
      <c r="AC121" s="35"/>
      <c r="AD121" s="35"/>
      <c r="AE121" s="35"/>
      <c r="AR121" s="191" t="s">
        <v>166</v>
      </c>
      <c r="AT121" s="191" t="s">
        <v>162</v>
      </c>
      <c r="AU121" s="191" t="s">
        <v>80</v>
      </c>
      <c r="AY121" s="18" t="s">
        <v>160</v>
      </c>
      <c r="BE121" s="192">
        <f t="shared" si="4"/>
        <v>0</v>
      </c>
      <c r="BF121" s="192">
        <f t="shared" si="5"/>
        <v>0</v>
      </c>
      <c r="BG121" s="192">
        <f t="shared" si="6"/>
        <v>0</v>
      </c>
      <c r="BH121" s="192">
        <f t="shared" si="7"/>
        <v>0</v>
      </c>
      <c r="BI121" s="192">
        <f t="shared" si="8"/>
        <v>0</v>
      </c>
      <c r="BJ121" s="18" t="s">
        <v>78</v>
      </c>
      <c r="BK121" s="192">
        <f t="shared" si="9"/>
        <v>0</v>
      </c>
      <c r="BL121" s="18" t="s">
        <v>166</v>
      </c>
      <c r="BM121" s="191" t="s">
        <v>538</v>
      </c>
    </row>
    <row r="122" spans="1:65" s="2" customFormat="1" ht="16.5" customHeight="1">
      <c r="A122" s="35"/>
      <c r="B122" s="36"/>
      <c r="C122" s="180" t="s">
        <v>262</v>
      </c>
      <c r="D122" s="180" t="s">
        <v>162</v>
      </c>
      <c r="E122" s="181" t="s">
        <v>2166</v>
      </c>
      <c r="F122" s="182" t="s">
        <v>1964</v>
      </c>
      <c r="G122" s="183" t="s">
        <v>1699</v>
      </c>
      <c r="H122" s="184">
        <v>1</v>
      </c>
      <c r="I122" s="185"/>
      <c r="J122" s="186">
        <f t="shared" si="0"/>
        <v>0</v>
      </c>
      <c r="K122" s="182" t="s">
        <v>18</v>
      </c>
      <c r="L122" s="40"/>
      <c r="M122" s="187" t="s">
        <v>18</v>
      </c>
      <c r="N122" s="188" t="s">
        <v>42</v>
      </c>
      <c r="O122" s="65"/>
      <c r="P122" s="189">
        <f t="shared" si="1"/>
        <v>0</v>
      </c>
      <c r="Q122" s="189">
        <v>0</v>
      </c>
      <c r="R122" s="189">
        <f t="shared" si="2"/>
        <v>0</v>
      </c>
      <c r="S122" s="189">
        <v>0</v>
      </c>
      <c r="T122" s="190">
        <f t="shared" si="3"/>
        <v>0</v>
      </c>
      <c r="U122" s="35"/>
      <c r="V122" s="35"/>
      <c r="W122" s="35"/>
      <c r="X122" s="35"/>
      <c r="Y122" s="35"/>
      <c r="Z122" s="35"/>
      <c r="AA122" s="35"/>
      <c r="AB122" s="35"/>
      <c r="AC122" s="35"/>
      <c r="AD122" s="35"/>
      <c r="AE122" s="35"/>
      <c r="AR122" s="191" t="s">
        <v>166</v>
      </c>
      <c r="AT122" s="191" t="s">
        <v>162</v>
      </c>
      <c r="AU122" s="191" t="s">
        <v>80</v>
      </c>
      <c r="AY122" s="18" t="s">
        <v>160</v>
      </c>
      <c r="BE122" s="192">
        <f t="shared" si="4"/>
        <v>0</v>
      </c>
      <c r="BF122" s="192">
        <f t="shared" si="5"/>
        <v>0</v>
      </c>
      <c r="BG122" s="192">
        <f t="shared" si="6"/>
        <v>0</v>
      </c>
      <c r="BH122" s="192">
        <f t="shared" si="7"/>
        <v>0</v>
      </c>
      <c r="BI122" s="192">
        <f t="shared" si="8"/>
        <v>0</v>
      </c>
      <c r="BJ122" s="18" t="s">
        <v>78</v>
      </c>
      <c r="BK122" s="192">
        <f t="shared" si="9"/>
        <v>0</v>
      </c>
      <c r="BL122" s="18" t="s">
        <v>166</v>
      </c>
      <c r="BM122" s="191" t="s">
        <v>547</v>
      </c>
    </row>
    <row r="123" spans="1:65" s="2" customFormat="1" ht="16.5" customHeight="1">
      <c r="A123" s="35"/>
      <c r="B123" s="36"/>
      <c r="C123" s="180" t="s">
        <v>271</v>
      </c>
      <c r="D123" s="180" t="s">
        <v>162</v>
      </c>
      <c r="E123" s="181" t="s">
        <v>2167</v>
      </c>
      <c r="F123" s="182" t="s">
        <v>1966</v>
      </c>
      <c r="G123" s="183" t="s">
        <v>1699</v>
      </c>
      <c r="H123" s="184">
        <v>1</v>
      </c>
      <c r="I123" s="185"/>
      <c r="J123" s="186">
        <f t="shared" si="0"/>
        <v>0</v>
      </c>
      <c r="K123" s="182" t="s">
        <v>18</v>
      </c>
      <c r="L123" s="40"/>
      <c r="M123" s="187" t="s">
        <v>18</v>
      </c>
      <c r="N123" s="188" t="s">
        <v>42</v>
      </c>
      <c r="O123" s="65"/>
      <c r="P123" s="189">
        <f t="shared" si="1"/>
        <v>0</v>
      </c>
      <c r="Q123" s="189">
        <v>0</v>
      </c>
      <c r="R123" s="189">
        <f t="shared" si="2"/>
        <v>0</v>
      </c>
      <c r="S123" s="189">
        <v>0</v>
      </c>
      <c r="T123" s="190">
        <f t="shared" si="3"/>
        <v>0</v>
      </c>
      <c r="U123" s="35"/>
      <c r="V123" s="35"/>
      <c r="W123" s="35"/>
      <c r="X123" s="35"/>
      <c r="Y123" s="35"/>
      <c r="Z123" s="35"/>
      <c r="AA123" s="35"/>
      <c r="AB123" s="35"/>
      <c r="AC123" s="35"/>
      <c r="AD123" s="35"/>
      <c r="AE123" s="35"/>
      <c r="AR123" s="191" t="s">
        <v>166</v>
      </c>
      <c r="AT123" s="191" t="s">
        <v>162</v>
      </c>
      <c r="AU123" s="191" t="s">
        <v>80</v>
      </c>
      <c r="AY123" s="18" t="s">
        <v>160</v>
      </c>
      <c r="BE123" s="192">
        <f t="shared" si="4"/>
        <v>0</v>
      </c>
      <c r="BF123" s="192">
        <f t="shared" si="5"/>
        <v>0</v>
      </c>
      <c r="BG123" s="192">
        <f t="shared" si="6"/>
        <v>0</v>
      </c>
      <c r="BH123" s="192">
        <f t="shared" si="7"/>
        <v>0</v>
      </c>
      <c r="BI123" s="192">
        <f t="shared" si="8"/>
        <v>0</v>
      </c>
      <c r="BJ123" s="18" t="s">
        <v>78</v>
      </c>
      <c r="BK123" s="192">
        <f t="shared" si="9"/>
        <v>0</v>
      </c>
      <c r="BL123" s="18" t="s">
        <v>166</v>
      </c>
      <c r="BM123" s="191" t="s">
        <v>560</v>
      </c>
    </row>
    <row r="124" spans="1:65" s="2" customFormat="1" ht="16.5" customHeight="1">
      <c r="A124" s="35"/>
      <c r="B124" s="36"/>
      <c r="C124" s="180" t="s">
        <v>280</v>
      </c>
      <c r="D124" s="180" t="s">
        <v>162</v>
      </c>
      <c r="E124" s="181" t="s">
        <v>2168</v>
      </c>
      <c r="F124" s="182" t="s">
        <v>1982</v>
      </c>
      <c r="G124" s="183" t="s">
        <v>1699</v>
      </c>
      <c r="H124" s="184">
        <v>1</v>
      </c>
      <c r="I124" s="185"/>
      <c r="J124" s="186">
        <f t="shared" si="0"/>
        <v>0</v>
      </c>
      <c r="K124" s="182" t="s">
        <v>18</v>
      </c>
      <c r="L124" s="40"/>
      <c r="M124" s="239" t="s">
        <v>18</v>
      </c>
      <c r="N124" s="240" t="s">
        <v>42</v>
      </c>
      <c r="O124" s="237"/>
      <c r="P124" s="241">
        <f t="shared" si="1"/>
        <v>0</v>
      </c>
      <c r="Q124" s="241">
        <v>0</v>
      </c>
      <c r="R124" s="241">
        <f t="shared" si="2"/>
        <v>0</v>
      </c>
      <c r="S124" s="241">
        <v>0</v>
      </c>
      <c r="T124" s="242">
        <f t="shared" si="3"/>
        <v>0</v>
      </c>
      <c r="U124" s="35"/>
      <c r="V124" s="35"/>
      <c r="W124" s="35"/>
      <c r="X124" s="35"/>
      <c r="Y124" s="35"/>
      <c r="Z124" s="35"/>
      <c r="AA124" s="35"/>
      <c r="AB124" s="35"/>
      <c r="AC124" s="35"/>
      <c r="AD124" s="35"/>
      <c r="AE124" s="35"/>
      <c r="AR124" s="191" t="s">
        <v>166</v>
      </c>
      <c r="AT124" s="191" t="s">
        <v>162</v>
      </c>
      <c r="AU124" s="191" t="s">
        <v>80</v>
      </c>
      <c r="AY124" s="18" t="s">
        <v>160</v>
      </c>
      <c r="BE124" s="192">
        <f t="shared" si="4"/>
        <v>0</v>
      </c>
      <c r="BF124" s="192">
        <f t="shared" si="5"/>
        <v>0</v>
      </c>
      <c r="BG124" s="192">
        <f t="shared" si="6"/>
        <v>0</v>
      </c>
      <c r="BH124" s="192">
        <f t="shared" si="7"/>
        <v>0</v>
      </c>
      <c r="BI124" s="192">
        <f t="shared" si="8"/>
        <v>0</v>
      </c>
      <c r="BJ124" s="18" t="s">
        <v>78</v>
      </c>
      <c r="BK124" s="192">
        <f t="shared" si="9"/>
        <v>0</v>
      </c>
      <c r="BL124" s="18" t="s">
        <v>166</v>
      </c>
      <c r="BM124" s="191" t="s">
        <v>572</v>
      </c>
    </row>
    <row r="125" spans="1:65" s="2" customFormat="1" ht="6.9" customHeight="1">
      <c r="A125" s="35"/>
      <c r="B125" s="48"/>
      <c r="C125" s="49"/>
      <c r="D125" s="49"/>
      <c r="E125" s="49"/>
      <c r="F125" s="49"/>
      <c r="G125" s="49"/>
      <c r="H125" s="49"/>
      <c r="I125" s="49"/>
      <c r="J125" s="49"/>
      <c r="K125" s="49"/>
      <c r="L125" s="40"/>
      <c r="M125" s="35"/>
      <c r="O125" s="35"/>
      <c r="P125" s="35"/>
      <c r="Q125" s="35"/>
      <c r="R125" s="35"/>
      <c r="S125" s="35"/>
      <c r="T125" s="35"/>
      <c r="U125" s="35"/>
      <c r="V125" s="35"/>
      <c r="W125" s="35"/>
      <c r="X125" s="35"/>
      <c r="Y125" s="35"/>
      <c r="Z125" s="35"/>
      <c r="AA125" s="35"/>
      <c r="AB125" s="35"/>
      <c r="AC125" s="35"/>
      <c r="AD125" s="35"/>
      <c r="AE125" s="35"/>
    </row>
  </sheetData>
  <sheetProtection algorithmName="SHA-512" hashValue="BR/wMX3SLdyXQr2+4Xd/RTLntG4z8LlgSIB2fTtcoEMEEjS3lyKqq4LJekvFYB8WWJqF0Nmj1pq8c4866s+p1A==" saltValue="Qc6kX4bWz0HNPsKkd9vr61y9JEsUut1Q9iobUAh9o9ccWlwgymHBA5/ueRLq8G7mX6KwS+IDeouCpyzxgK6ptw==" spinCount="100000" sheet="1" objects="1" scenarios="1" formatColumns="0" formatRows="0" autoFilter="0"/>
  <autoFilter ref="C97:K124"/>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3"/>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111</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ht="13.2">
      <c r="B8" s="21"/>
      <c r="D8" s="114" t="s">
        <v>132</v>
      </c>
      <c r="L8" s="21"/>
    </row>
    <row r="9" spans="1:46" s="1" customFormat="1" ht="16.5" customHeight="1">
      <c r="B9" s="21"/>
      <c r="E9" s="387" t="s">
        <v>133</v>
      </c>
      <c r="F9" s="369"/>
      <c r="G9" s="369"/>
      <c r="H9" s="369"/>
      <c r="L9" s="21"/>
    </row>
    <row r="10" spans="1:46" s="1" customFormat="1" ht="12" customHeight="1">
      <c r="B10" s="21"/>
      <c r="D10" s="114" t="s">
        <v>365</v>
      </c>
      <c r="L10" s="21"/>
    </row>
    <row r="11" spans="1:46" s="2" customFormat="1" ht="16.5" customHeight="1">
      <c r="A11" s="35"/>
      <c r="B11" s="40"/>
      <c r="C11" s="35"/>
      <c r="D11" s="35"/>
      <c r="E11" s="397" t="s">
        <v>1875</v>
      </c>
      <c r="F11" s="390"/>
      <c r="G11" s="390"/>
      <c r="H11" s="390"/>
      <c r="I11" s="35"/>
      <c r="J11" s="35"/>
      <c r="K11" s="35"/>
      <c r="L11" s="115"/>
      <c r="S11" s="35"/>
      <c r="T11" s="35"/>
      <c r="U11" s="35"/>
      <c r="V11" s="35"/>
      <c r="W11" s="35"/>
      <c r="X11" s="35"/>
      <c r="Y11" s="35"/>
      <c r="Z11" s="35"/>
      <c r="AA11" s="35"/>
      <c r="AB11" s="35"/>
      <c r="AC11" s="35"/>
      <c r="AD11" s="35"/>
      <c r="AE11" s="35"/>
    </row>
    <row r="12" spans="1:46" s="2" customFormat="1" ht="12" customHeight="1">
      <c r="A12" s="35"/>
      <c r="B12" s="40"/>
      <c r="C12" s="35"/>
      <c r="D12" s="114" t="s">
        <v>1876</v>
      </c>
      <c r="E12" s="35"/>
      <c r="F12" s="35"/>
      <c r="G12" s="35"/>
      <c r="H12" s="35"/>
      <c r="I12" s="35"/>
      <c r="J12" s="35"/>
      <c r="K12" s="35"/>
      <c r="L12" s="115"/>
      <c r="S12" s="35"/>
      <c r="T12" s="35"/>
      <c r="U12" s="35"/>
      <c r="V12" s="35"/>
      <c r="W12" s="35"/>
      <c r="X12" s="35"/>
      <c r="Y12" s="35"/>
      <c r="Z12" s="35"/>
      <c r="AA12" s="35"/>
      <c r="AB12" s="35"/>
      <c r="AC12" s="35"/>
      <c r="AD12" s="35"/>
      <c r="AE12" s="35"/>
    </row>
    <row r="13" spans="1:46" s="2" customFormat="1" ht="16.5" customHeight="1">
      <c r="A13" s="35"/>
      <c r="B13" s="40"/>
      <c r="C13" s="35"/>
      <c r="D13" s="35"/>
      <c r="E13" s="389" t="s">
        <v>2169</v>
      </c>
      <c r="F13" s="390"/>
      <c r="G13" s="390"/>
      <c r="H13" s="390"/>
      <c r="I13" s="35"/>
      <c r="J13" s="35"/>
      <c r="K13" s="35"/>
      <c r="L13" s="115"/>
      <c r="S13" s="35"/>
      <c r="T13" s="35"/>
      <c r="U13" s="35"/>
      <c r="V13" s="35"/>
      <c r="W13" s="35"/>
      <c r="X13" s="35"/>
      <c r="Y13" s="35"/>
      <c r="Z13" s="35"/>
      <c r="AA13" s="35"/>
      <c r="AB13" s="35"/>
      <c r="AC13" s="35"/>
      <c r="AD13" s="35"/>
      <c r="AE13" s="35"/>
    </row>
    <row r="14" spans="1:46" s="2" customFormat="1" ht="10.199999999999999">
      <c r="A14" s="35"/>
      <c r="B14" s="40"/>
      <c r="C14" s="35"/>
      <c r="D14" s="35"/>
      <c r="E14" s="35"/>
      <c r="F14" s="35"/>
      <c r="G14" s="35"/>
      <c r="H14" s="35"/>
      <c r="I14" s="35"/>
      <c r="J14" s="35"/>
      <c r="K14" s="35"/>
      <c r="L14" s="115"/>
      <c r="S14" s="35"/>
      <c r="T14" s="35"/>
      <c r="U14" s="35"/>
      <c r="V14" s="35"/>
      <c r="W14" s="35"/>
      <c r="X14" s="35"/>
      <c r="Y14" s="35"/>
      <c r="Z14" s="35"/>
      <c r="AA14" s="35"/>
      <c r="AB14" s="35"/>
      <c r="AC14" s="35"/>
      <c r="AD14" s="35"/>
      <c r="AE14" s="35"/>
    </row>
    <row r="15" spans="1:46" s="2" customFormat="1" ht="12" customHeight="1">
      <c r="A15" s="35"/>
      <c r="B15" s="40"/>
      <c r="C15" s="35"/>
      <c r="D15" s="114" t="s">
        <v>17</v>
      </c>
      <c r="E15" s="35"/>
      <c r="F15" s="104" t="s">
        <v>18</v>
      </c>
      <c r="G15" s="35"/>
      <c r="H15" s="35"/>
      <c r="I15" s="114" t="s">
        <v>19</v>
      </c>
      <c r="J15" s="104" t="s">
        <v>18</v>
      </c>
      <c r="K15" s="35"/>
      <c r="L15" s="115"/>
      <c r="S15" s="35"/>
      <c r="T15" s="35"/>
      <c r="U15" s="35"/>
      <c r="V15" s="35"/>
      <c r="W15" s="35"/>
      <c r="X15" s="35"/>
      <c r="Y15" s="35"/>
      <c r="Z15" s="35"/>
      <c r="AA15" s="35"/>
      <c r="AB15" s="35"/>
      <c r="AC15" s="35"/>
      <c r="AD15" s="35"/>
      <c r="AE15" s="35"/>
    </row>
    <row r="16" spans="1:46" s="2" customFormat="1" ht="12" customHeight="1">
      <c r="A16" s="35"/>
      <c r="B16" s="40"/>
      <c r="C16" s="35"/>
      <c r="D16" s="114" t="s">
        <v>20</v>
      </c>
      <c r="E16" s="35"/>
      <c r="F16" s="104" t="s">
        <v>1236</v>
      </c>
      <c r="G16" s="35"/>
      <c r="H16" s="35"/>
      <c r="I16" s="114" t="s">
        <v>22</v>
      </c>
      <c r="J16" s="116" t="str">
        <f>'Rekapitulace stavby'!AN8</f>
        <v>4. 4. 2024</v>
      </c>
      <c r="K16" s="35"/>
      <c r="L16" s="115"/>
      <c r="S16" s="35"/>
      <c r="T16" s="35"/>
      <c r="U16" s="35"/>
      <c r="V16" s="35"/>
      <c r="W16" s="35"/>
      <c r="X16" s="35"/>
      <c r="Y16" s="35"/>
      <c r="Z16" s="35"/>
      <c r="AA16" s="35"/>
      <c r="AB16" s="35"/>
      <c r="AC16" s="35"/>
      <c r="AD16" s="35"/>
      <c r="AE16" s="35"/>
    </row>
    <row r="17" spans="1:31" s="2" customFormat="1" ht="10.8" customHeight="1">
      <c r="A17" s="35"/>
      <c r="B17" s="40"/>
      <c r="C17" s="35"/>
      <c r="D17" s="35"/>
      <c r="E17" s="35"/>
      <c r="F17" s="35"/>
      <c r="G17" s="35"/>
      <c r="H17" s="35"/>
      <c r="I17" s="35"/>
      <c r="J17" s="35"/>
      <c r="K17" s="35"/>
      <c r="L17" s="115"/>
      <c r="S17" s="35"/>
      <c r="T17" s="35"/>
      <c r="U17" s="35"/>
      <c r="V17" s="35"/>
      <c r="W17" s="35"/>
      <c r="X17" s="35"/>
      <c r="Y17" s="35"/>
      <c r="Z17" s="35"/>
      <c r="AA17" s="35"/>
      <c r="AB17" s="35"/>
      <c r="AC17" s="35"/>
      <c r="AD17" s="35"/>
      <c r="AE17" s="35"/>
    </row>
    <row r="18" spans="1:31" s="2" customFormat="1" ht="12" customHeight="1">
      <c r="A18" s="35"/>
      <c r="B18" s="40"/>
      <c r="C18" s="35"/>
      <c r="D18" s="114" t="s">
        <v>24</v>
      </c>
      <c r="E18" s="35"/>
      <c r="F18" s="35"/>
      <c r="G18" s="35"/>
      <c r="H18" s="35"/>
      <c r="I18" s="114" t="s">
        <v>25</v>
      </c>
      <c r="J18" s="104" t="str">
        <f>IF('Rekapitulace stavby'!AN10="","",'Rekapitulace stavby'!AN10)</f>
        <v/>
      </c>
      <c r="K18" s="35"/>
      <c r="L18" s="115"/>
      <c r="S18" s="35"/>
      <c r="T18" s="35"/>
      <c r="U18" s="35"/>
      <c r="V18" s="35"/>
      <c r="W18" s="35"/>
      <c r="X18" s="35"/>
      <c r="Y18" s="35"/>
      <c r="Z18" s="35"/>
      <c r="AA18" s="35"/>
      <c r="AB18" s="35"/>
      <c r="AC18" s="35"/>
      <c r="AD18" s="35"/>
      <c r="AE18" s="35"/>
    </row>
    <row r="19" spans="1:31" s="2" customFormat="1" ht="18" customHeight="1">
      <c r="A19" s="35"/>
      <c r="B19" s="40"/>
      <c r="C19" s="35"/>
      <c r="D19" s="35"/>
      <c r="E19" s="104" t="str">
        <f>IF('Rekapitulace stavby'!E11="","",'Rekapitulace stavby'!E11)</f>
        <v>Česká zemědělská univerzoita</v>
      </c>
      <c r="F19" s="35"/>
      <c r="G19" s="35"/>
      <c r="H19" s="35"/>
      <c r="I19" s="114" t="s">
        <v>27</v>
      </c>
      <c r="J19" s="104" t="str">
        <f>IF('Rekapitulace stavby'!AN11="","",'Rekapitulace stavby'!AN11)</f>
        <v/>
      </c>
      <c r="K19" s="35"/>
      <c r="L19" s="115"/>
      <c r="S19" s="35"/>
      <c r="T19" s="35"/>
      <c r="U19" s="35"/>
      <c r="V19" s="35"/>
      <c r="W19" s="35"/>
      <c r="X19" s="35"/>
      <c r="Y19" s="35"/>
      <c r="Z19" s="35"/>
      <c r="AA19" s="35"/>
      <c r="AB19" s="35"/>
      <c r="AC19" s="35"/>
      <c r="AD19" s="35"/>
      <c r="AE19" s="35"/>
    </row>
    <row r="20" spans="1:31" s="2" customFormat="1" ht="6.9" customHeight="1">
      <c r="A20" s="35"/>
      <c r="B20" s="40"/>
      <c r="C20" s="35"/>
      <c r="D20" s="35"/>
      <c r="E20" s="35"/>
      <c r="F20" s="35"/>
      <c r="G20" s="35"/>
      <c r="H20" s="35"/>
      <c r="I20" s="35"/>
      <c r="J20" s="35"/>
      <c r="K20" s="35"/>
      <c r="L20" s="115"/>
      <c r="S20" s="35"/>
      <c r="T20" s="35"/>
      <c r="U20" s="35"/>
      <c r="V20" s="35"/>
      <c r="W20" s="35"/>
      <c r="X20" s="35"/>
      <c r="Y20" s="35"/>
      <c r="Z20" s="35"/>
      <c r="AA20" s="35"/>
      <c r="AB20" s="35"/>
      <c r="AC20" s="35"/>
      <c r="AD20" s="35"/>
      <c r="AE20" s="35"/>
    </row>
    <row r="21" spans="1:31" s="2" customFormat="1" ht="12" customHeight="1">
      <c r="A21" s="35"/>
      <c r="B21" s="40"/>
      <c r="C21" s="35"/>
      <c r="D21" s="114" t="s">
        <v>28</v>
      </c>
      <c r="E21" s="35"/>
      <c r="F21" s="35"/>
      <c r="G21" s="35"/>
      <c r="H21" s="35"/>
      <c r="I21" s="114" t="s">
        <v>25</v>
      </c>
      <c r="J21" s="31" t="str">
        <f>'Rekapitulace stavby'!AN13</f>
        <v>Vyplň údaj</v>
      </c>
      <c r="K21" s="35"/>
      <c r="L21" s="115"/>
      <c r="S21" s="35"/>
      <c r="T21" s="35"/>
      <c r="U21" s="35"/>
      <c r="V21" s="35"/>
      <c r="W21" s="35"/>
      <c r="X21" s="35"/>
      <c r="Y21" s="35"/>
      <c r="Z21" s="35"/>
      <c r="AA21" s="35"/>
      <c r="AB21" s="35"/>
      <c r="AC21" s="35"/>
      <c r="AD21" s="35"/>
      <c r="AE21" s="35"/>
    </row>
    <row r="22" spans="1:31" s="2" customFormat="1" ht="18" customHeight="1">
      <c r="A22" s="35"/>
      <c r="B22" s="40"/>
      <c r="C22" s="35"/>
      <c r="D22" s="35"/>
      <c r="E22" s="391" t="str">
        <f>'Rekapitulace stavby'!E14</f>
        <v>Vyplň údaj</v>
      </c>
      <c r="F22" s="392"/>
      <c r="G22" s="392"/>
      <c r="H22" s="392"/>
      <c r="I22" s="114" t="s">
        <v>27</v>
      </c>
      <c r="J22" s="31" t="str">
        <f>'Rekapitulace stavby'!AN14</f>
        <v>Vyplň údaj</v>
      </c>
      <c r="K22" s="35"/>
      <c r="L22" s="115"/>
      <c r="S22" s="35"/>
      <c r="T22" s="35"/>
      <c r="U22" s="35"/>
      <c r="V22" s="35"/>
      <c r="W22" s="35"/>
      <c r="X22" s="35"/>
      <c r="Y22" s="35"/>
      <c r="Z22" s="35"/>
      <c r="AA22" s="35"/>
      <c r="AB22" s="35"/>
      <c r="AC22" s="35"/>
      <c r="AD22" s="35"/>
      <c r="AE22" s="35"/>
    </row>
    <row r="23" spans="1:31" s="2" customFormat="1" ht="6.9" customHeight="1">
      <c r="A23" s="35"/>
      <c r="B23" s="40"/>
      <c r="C23" s="35"/>
      <c r="D23" s="35"/>
      <c r="E23" s="35"/>
      <c r="F23" s="35"/>
      <c r="G23" s="35"/>
      <c r="H23" s="35"/>
      <c r="I23" s="35"/>
      <c r="J23" s="35"/>
      <c r="K23" s="35"/>
      <c r="L23" s="115"/>
      <c r="S23" s="35"/>
      <c r="T23" s="35"/>
      <c r="U23" s="35"/>
      <c r="V23" s="35"/>
      <c r="W23" s="35"/>
      <c r="X23" s="35"/>
      <c r="Y23" s="35"/>
      <c r="Z23" s="35"/>
      <c r="AA23" s="35"/>
      <c r="AB23" s="35"/>
      <c r="AC23" s="35"/>
      <c r="AD23" s="35"/>
      <c r="AE23" s="35"/>
    </row>
    <row r="24" spans="1:31" s="2" customFormat="1" ht="12" customHeight="1">
      <c r="A24" s="35"/>
      <c r="B24" s="40"/>
      <c r="C24" s="35"/>
      <c r="D24" s="114" t="s">
        <v>30</v>
      </c>
      <c r="E24" s="35"/>
      <c r="F24" s="35"/>
      <c r="G24" s="35"/>
      <c r="H24" s="35"/>
      <c r="I24" s="114" t="s">
        <v>25</v>
      </c>
      <c r="J24" s="104" t="str">
        <f>IF('Rekapitulace stavby'!AN16="","",'Rekapitulace stavby'!AN16)</f>
        <v/>
      </c>
      <c r="K24" s="35"/>
      <c r="L24" s="115"/>
      <c r="S24" s="35"/>
      <c r="T24" s="35"/>
      <c r="U24" s="35"/>
      <c r="V24" s="35"/>
      <c r="W24" s="35"/>
      <c r="X24" s="35"/>
      <c r="Y24" s="35"/>
      <c r="Z24" s="35"/>
      <c r="AA24" s="35"/>
      <c r="AB24" s="35"/>
      <c r="AC24" s="35"/>
      <c r="AD24" s="35"/>
      <c r="AE24" s="35"/>
    </row>
    <row r="25" spans="1:31" s="2" customFormat="1" ht="18" customHeight="1">
      <c r="A25" s="35"/>
      <c r="B25" s="40"/>
      <c r="C25" s="35"/>
      <c r="D25" s="35"/>
      <c r="E25" s="104" t="str">
        <f>IF('Rekapitulace stavby'!E17="","",'Rekapitulace stavby'!E17)</f>
        <v>GREBNER, spol. s r-o-</v>
      </c>
      <c r="F25" s="35"/>
      <c r="G25" s="35"/>
      <c r="H25" s="35"/>
      <c r="I25" s="114" t="s">
        <v>27</v>
      </c>
      <c r="J25" s="104" t="str">
        <f>IF('Rekapitulace stavby'!AN17="","",'Rekapitulace stavby'!AN17)</f>
        <v/>
      </c>
      <c r="K25" s="35"/>
      <c r="L25" s="115"/>
      <c r="S25" s="35"/>
      <c r="T25" s="35"/>
      <c r="U25" s="35"/>
      <c r="V25" s="35"/>
      <c r="W25" s="35"/>
      <c r="X25" s="35"/>
      <c r="Y25" s="35"/>
      <c r="Z25" s="35"/>
      <c r="AA25" s="35"/>
      <c r="AB25" s="35"/>
      <c r="AC25" s="35"/>
      <c r="AD25" s="35"/>
      <c r="AE25" s="35"/>
    </row>
    <row r="26" spans="1:31" s="2" customFormat="1" ht="6.9" customHeight="1">
      <c r="A26" s="35"/>
      <c r="B26" s="40"/>
      <c r="C26" s="35"/>
      <c r="D26" s="35"/>
      <c r="E26" s="35"/>
      <c r="F26" s="35"/>
      <c r="G26" s="35"/>
      <c r="H26" s="35"/>
      <c r="I26" s="35"/>
      <c r="J26" s="35"/>
      <c r="K26" s="35"/>
      <c r="L26" s="115"/>
      <c r="S26" s="35"/>
      <c r="T26" s="35"/>
      <c r="U26" s="35"/>
      <c r="V26" s="35"/>
      <c r="W26" s="35"/>
      <c r="X26" s="35"/>
      <c r="Y26" s="35"/>
      <c r="Z26" s="35"/>
      <c r="AA26" s="35"/>
      <c r="AB26" s="35"/>
      <c r="AC26" s="35"/>
      <c r="AD26" s="35"/>
      <c r="AE26" s="35"/>
    </row>
    <row r="27" spans="1:31" s="2" customFormat="1" ht="12" customHeight="1">
      <c r="A27" s="35"/>
      <c r="B27" s="40"/>
      <c r="C27" s="35"/>
      <c r="D27" s="114" t="s">
        <v>33</v>
      </c>
      <c r="E27" s="35"/>
      <c r="F27" s="35"/>
      <c r="G27" s="35"/>
      <c r="H27" s="35"/>
      <c r="I27" s="114" t="s">
        <v>25</v>
      </c>
      <c r="J27" s="104" t="str">
        <f>IF('Rekapitulace stavby'!AN19="","",'Rekapitulace stavby'!AN19)</f>
        <v/>
      </c>
      <c r="K27" s="35"/>
      <c r="L27" s="115"/>
      <c r="S27" s="35"/>
      <c r="T27" s="35"/>
      <c r="U27" s="35"/>
      <c r="V27" s="35"/>
      <c r="W27" s="35"/>
      <c r="X27" s="35"/>
      <c r="Y27" s="35"/>
      <c r="Z27" s="35"/>
      <c r="AA27" s="35"/>
      <c r="AB27" s="35"/>
      <c r="AC27" s="35"/>
      <c r="AD27" s="35"/>
      <c r="AE27" s="35"/>
    </row>
    <row r="28" spans="1:31" s="2" customFormat="1" ht="18" customHeight="1">
      <c r="A28" s="35"/>
      <c r="B28" s="40"/>
      <c r="C28" s="35"/>
      <c r="D28" s="35"/>
      <c r="E28" s="104" t="str">
        <f>IF('Rekapitulace stavby'!E20="","",'Rekapitulace stavby'!E20)</f>
        <v>Ing. Josef Němeček</v>
      </c>
      <c r="F28" s="35"/>
      <c r="G28" s="35"/>
      <c r="H28" s="35"/>
      <c r="I28" s="114" t="s">
        <v>27</v>
      </c>
      <c r="J28" s="104" t="str">
        <f>IF('Rekapitulace stavby'!AN20="","",'Rekapitulace stavby'!AN20)</f>
        <v/>
      </c>
      <c r="K28" s="35"/>
      <c r="L28" s="115"/>
      <c r="S28" s="35"/>
      <c r="T28" s="35"/>
      <c r="U28" s="35"/>
      <c r="V28" s="35"/>
      <c r="W28" s="35"/>
      <c r="X28" s="35"/>
      <c r="Y28" s="35"/>
      <c r="Z28" s="35"/>
      <c r="AA28" s="35"/>
      <c r="AB28" s="35"/>
      <c r="AC28" s="35"/>
      <c r="AD28" s="35"/>
      <c r="AE28" s="35"/>
    </row>
    <row r="29" spans="1:31" s="2" customFormat="1" ht="6.9" customHeight="1">
      <c r="A29" s="35"/>
      <c r="B29" s="40"/>
      <c r="C29" s="35"/>
      <c r="D29" s="35"/>
      <c r="E29" s="35"/>
      <c r="F29" s="35"/>
      <c r="G29" s="35"/>
      <c r="H29" s="35"/>
      <c r="I29" s="35"/>
      <c r="J29" s="35"/>
      <c r="K29" s="35"/>
      <c r="L29" s="115"/>
      <c r="S29" s="35"/>
      <c r="T29" s="35"/>
      <c r="U29" s="35"/>
      <c r="V29" s="35"/>
      <c r="W29" s="35"/>
      <c r="X29" s="35"/>
      <c r="Y29" s="35"/>
      <c r="Z29" s="35"/>
      <c r="AA29" s="35"/>
      <c r="AB29" s="35"/>
      <c r="AC29" s="35"/>
      <c r="AD29" s="35"/>
      <c r="AE29" s="35"/>
    </row>
    <row r="30" spans="1:31" s="2" customFormat="1" ht="12" customHeight="1">
      <c r="A30" s="35"/>
      <c r="B30" s="40"/>
      <c r="C30" s="35"/>
      <c r="D30" s="114" t="s">
        <v>35</v>
      </c>
      <c r="E30" s="35"/>
      <c r="F30" s="35"/>
      <c r="G30" s="35"/>
      <c r="H30" s="35"/>
      <c r="I30" s="35"/>
      <c r="J30" s="35"/>
      <c r="K30" s="35"/>
      <c r="L30" s="115"/>
      <c r="S30" s="35"/>
      <c r="T30" s="35"/>
      <c r="U30" s="35"/>
      <c r="V30" s="35"/>
      <c r="W30" s="35"/>
      <c r="X30" s="35"/>
      <c r="Y30" s="35"/>
      <c r="Z30" s="35"/>
      <c r="AA30" s="35"/>
      <c r="AB30" s="35"/>
      <c r="AC30" s="35"/>
      <c r="AD30" s="35"/>
      <c r="AE30" s="35"/>
    </row>
    <row r="31" spans="1:31" s="8" customFormat="1" ht="16.5" customHeight="1">
      <c r="A31" s="117"/>
      <c r="B31" s="118"/>
      <c r="C31" s="117"/>
      <c r="D31" s="117"/>
      <c r="E31" s="393" t="s">
        <v>18</v>
      </c>
      <c r="F31" s="393"/>
      <c r="G31" s="393"/>
      <c r="H31" s="393"/>
      <c r="I31" s="117"/>
      <c r="J31" s="117"/>
      <c r="K31" s="117"/>
      <c r="L31" s="119"/>
      <c r="S31" s="117"/>
      <c r="T31" s="117"/>
      <c r="U31" s="117"/>
      <c r="V31" s="117"/>
      <c r="W31" s="117"/>
      <c r="X31" s="117"/>
      <c r="Y31" s="117"/>
      <c r="Z31" s="117"/>
      <c r="AA31" s="117"/>
      <c r="AB31" s="117"/>
      <c r="AC31" s="117"/>
      <c r="AD31" s="117"/>
      <c r="AE31" s="117"/>
    </row>
    <row r="32" spans="1:31" s="2" customFormat="1" ht="6.9" customHeight="1">
      <c r="A32" s="35"/>
      <c r="B32" s="40"/>
      <c r="C32" s="35"/>
      <c r="D32" s="35"/>
      <c r="E32" s="35"/>
      <c r="F32" s="35"/>
      <c r="G32" s="35"/>
      <c r="H32" s="35"/>
      <c r="I32" s="35"/>
      <c r="J32" s="35"/>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25.35" customHeight="1">
      <c r="A34" s="35"/>
      <c r="B34" s="40"/>
      <c r="C34" s="35"/>
      <c r="D34" s="121" t="s">
        <v>37</v>
      </c>
      <c r="E34" s="35"/>
      <c r="F34" s="35"/>
      <c r="G34" s="35"/>
      <c r="H34" s="35"/>
      <c r="I34" s="35"/>
      <c r="J34" s="122">
        <f>ROUND(J96, 2)</f>
        <v>0</v>
      </c>
      <c r="K34" s="35"/>
      <c r="L34" s="115"/>
      <c r="S34" s="35"/>
      <c r="T34" s="35"/>
      <c r="U34" s="35"/>
      <c r="V34" s="35"/>
      <c r="W34" s="35"/>
      <c r="X34" s="35"/>
      <c r="Y34" s="35"/>
      <c r="Z34" s="35"/>
      <c r="AA34" s="35"/>
      <c r="AB34" s="35"/>
      <c r="AC34" s="35"/>
      <c r="AD34" s="35"/>
      <c r="AE34" s="35"/>
    </row>
    <row r="35" spans="1:31" s="2" customFormat="1" ht="6.9" customHeight="1">
      <c r="A35" s="35"/>
      <c r="B35" s="40"/>
      <c r="C35" s="35"/>
      <c r="D35" s="120"/>
      <c r="E35" s="120"/>
      <c r="F35" s="120"/>
      <c r="G35" s="120"/>
      <c r="H35" s="120"/>
      <c r="I35" s="120"/>
      <c r="J35" s="120"/>
      <c r="K35" s="120"/>
      <c r="L35" s="115"/>
      <c r="S35" s="35"/>
      <c r="T35" s="35"/>
      <c r="U35" s="35"/>
      <c r="V35" s="35"/>
      <c r="W35" s="35"/>
      <c r="X35" s="35"/>
      <c r="Y35" s="35"/>
      <c r="Z35" s="35"/>
      <c r="AA35" s="35"/>
      <c r="AB35" s="35"/>
      <c r="AC35" s="35"/>
      <c r="AD35" s="35"/>
      <c r="AE35" s="35"/>
    </row>
    <row r="36" spans="1:31" s="2" customFormat="1" ht="14.4" customHeight="1">
      <c r="A36" s="35"/>
      <c r="B36" s="40"/>
      <c r="C36" s="35"/>
      <c r="D36" s="35"/>
      <c r="E36" s="35"/>
      <c r="F36" s="123" t="s">
        <v>39</v>
      </c>
      <c r="G36" s="35"/>
      <c r="H36" s="35"/>
      <c r="I36" s="123" t="s">
        <v>38</v>
      </c>
      <c r="J36" s="123" t="s">
        <v>40</v>
      </c>
      <c r="K36" s="35"/>
      <c r="L36" s="115"/>
      <c r="S36" s="35"/>
      <c r="T36" s="35"/>
      <c r="U36" s="35"/>
      <c r="V36" s="35"/>
      <c r="W36" s="35"/>
      <c r="X36" s="35"/>
      <c r="Y36" s="35"/>
      <c r="Z36" s="35"/>
      <c r="AA36" s="35"/>
      <c r="AB36" s="35"/>
      <c r="AC36" s="35"/>
      <c r="AD36" s="35"/>
      <c r="AE36" s="35"/>
    </row>
    <row r="37" spans="1:31" s="2" customFormat="1" ht="14.4" customHeight="1">
      <c r="A37" s="35"/>
      <c r="B37" s="40"/>
      <c r="C37" s="35"/>
      <c r="D37" s="124" t="s">
        <v>41</v>
      </c>
      <c r="E37" s="114" t="s">
        <v>42</v>
      </c>
      <c r="F37" s="125">
        <f>ROUND((SUM(BE96:BE112)),  2)</f>
        <v>0</v>
      </c>
      <c r="G37" s="35"/>
      <c r="H37" s="35"/>
      <c r="I37" s="126">
        <v>0.21</v>
      </c>
      <c r="J37" s="125">
        <f>ROUND(((SUM(BE96:BE112))*I37),  2)</f>
        <v>0</v>
      </c>
      <c r="K37" s="35"/>
      <c r="L37" s="115"/>
      <c r="S37" s="35"/>
      <c r="T37" s="35"/>
      <c r="U37" s="35"/>
      <c r="V37" s="35"/>
      <c r="W37" s="35"/>
      <c r="X37" s="35"/>
      <c r="Y37" s="35"/>
      <c r="Z37" s="35"/>
      <c r="AA37" s="35"/>
      <c r="AB37" s="35"/>
      <c r="AC37" s="35"/>
      <c r="AD37" s="35"/>
      <c r="AE37" s="35"/>
    </row>
    <row r="38" spans="1:31" s="2" customFormat="1" ht="14.4" customHeight="1">
      <c r="A38" s="35"/>
      <c r="B38" s="40"/>
      <c r="C38" s="35"/>
      <c r="D38" s="35"/>
      <c r="E38" s="114" t="s">
        <v>43</v>
      </c>
      <c r="F38" s="125">
        <f>ROUND((SUM(BF96:BF112)),  2)</f>
        <v>0</v>
      </c>
      <c r="G38" s="35"/>
      <c r="H38" s="35"/>
      <c r="I38" s="126">
        <v>0.12</v>
      </c>
      <c r="J38" s="125">
        <f>ROUND(((SUM(BF96:BF112))*I38),  2)</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44</v>
      </c>
      <c r="F39" s="125">
        <f>ROUND((SUM(BG96:BG112)),  2)</f>
        <v>0</v>
      </c>
      <c r="G39" s="35"/>
      <c r="H39" s="35"/>
      <c r="I39" s="126">
        <v>0.21</v>
      </c>
      <c r="J39" s="125">
        <f>0</f>
        <v>0</v>
      </c>
      <c r="K39" s="35"/>
      <c r="L39" s="115"/>
      <c r="S39" s="35"/>
      <c r="T39" s="35"/>
      <c r="U39" s="35"/>
      <c r="V39" s="35"/>
      <c r="W39" s="35"/>
      <c r="X39" s="35"/>
      <c r="Y39" s="35"/>
      <c r="Z39" s="35"/>
      <c r="AA39" s="35"/>
      <c r="AB39" s="35"/>
      <c r="AC39" s="35"/>
      <c r="AD39" s="35"/>
      <c r="AE39" s="35"/>
    </row>
    <row r="40" spans="1:31" s="2" customFormat="1" ht="14.4" hidden="1" customHeight="1">
      <c r="A40" s="35"/>
      <c r="B40" s="40"/>
      <c r="C40" s="35"/>
      <c r="D40" s="35"/>
      <c r="E40" s="114" t="s">
        <v>45</v>
      </c>
      <c r="F40" s="125">
        <f>ROUND((SUM(BH96:BH112)),  2)</f>
        <v>0</v>
      </c>
      <c r="G40" s="35"/>
      <c r="H40" s="35"/>
      <c r="I40" s="126">
        <v>0.12</v>
      </c>
      <c r="J40" s="125">
        <f>0</f>
        <v>0</v>
      </c>
      <c r="K40" s="35"/>
      <c r="L40" s="115"/>
      <c r="S40" s="35"/>
      <c r="T40" s="35"/>
      <c r="U40" s="35"/>
      <c r="V40" s="35"/>
      <c r="W40" s="35"/>
      <c r="X40" s="35"/>
      <c r="Y40" s="35"/>
      <c r="Z40" s="35"/>
      <c r="AA40" s="35"/>
      <c r="AB40" s="35"/>
      <c r="AC40" s="35"/>
      <c r="AD40" s="35"/>
      <c r="AE40" s="35"/>
    </row>
    <row r="41" spans="1:31" s="2" customFormat="1" ht="14.4" hidden="1" customHeight="1">
      <c r="A41" s="35"/>
      <c r="B41" s="40"/>
      <c r="C41" s="35"/>
      <c r="D41" s="35"/>
      <c r="E41" s="114" t="s">
        <v>46</v>
      </c>
      <c r="F41" s="125">
        <f>ROUND((SUM(BI96:BI112)),  2)</f>
        <v>0</v>
      </c>
      <c r="G41" s="35"/>
      <c r="H41" s="35"/>
      <c r="I41" s="126">
        <v>0</v>
      </c>
      <c r="J41" s="125">
        <f>0</f>
        <v>0</v>
      </c>
      <c r="K41" s="35"/>
      <c r="L41" s="115"/>
      <c r="S41" s="35"/>
      <c r="T41" s="35"/>
      <c r="U41" s="35"/>
      <c r="V41" s="35"/>
      <c r="W41" s="35"/>
      <c r="X41" s="35"/>
      <c r="Y41" s="35"/>
      <c r="Z41" s="35"/>
      <c r="AA41" s="35"/>
      <c r="AB41" s="35"/>
      <c r="AC41" s="35"/>
      <c r="AD41" s="35"/>
      <c r="AE41" s="35"/>
    </row>
    <row r="42" spans="1:31" s="2" customFormat="1" ht="6.9" customHeight="1">
      <c r="A42" s="35"/>
      <c r="B42" s="40"/>
      <c r="C42" s="35"/>
      <c r="D42" s="35"/>
      <c r="E42" s="35"/>
      <c r="F42" s="35"/>
      <c r="G42" s="35"/>
      <c r="H42" s="35"/>
      <c r="I42" s="35"/>
      <c r="J42" s="35"/>
      <c r="K42" s="35"/>
      <c r="L42" s="115"/>
      <c r="S42" s="35"/>
      <c r="T42" s="35"/>
      <c r="U42" s="35"/>
      <c r="V42" s="35"/>
      <c r="W42" s="35"/>
      <c r="X42" s="35"/>
      <c r="Y42" s="35"/>
      <c r="Z42" s="35"/>
      <c r="AA42" s="35"/>
      <c r="AB42" s="35"/>
      <c r="AC42" s="35"/>
      <c r="AD42" s="35"/>
      <c r="AE42" s="35"/>
    </row>
    <row r="43" spans="1:31" s="2" customFormat="1" ht="25.35" customHeight="1">
      <c r="A43" s="35"/>
      <c r="B43" s="40"/>
      <c r="C43" s="127"/>
      <c r="D43" s="128" t="s">
        <v>47</v>
      </c>
      <c r="E43" s="129"/>
      <c r="F43" s="129"/>
      <c r="G43" s="130" t="s">
        <v>48</v>
      </c>
      <c r="H43" s="131" t="s">
        <v>49</v>
      </c>
      <c r="I43" s="129"/>
      <c r="J43" s="132">
        <f>SUM(J34:J41)</f>
        <v>0</v>
      </c>
      <c r="K43" s="133"/>
      <c r="L43" s="115"/>
      <c r="S43" s="35"/>
      <c r="T43" s="35"/>
      <c r="U43" s="35"/>
      <c r="V43" s="35"/>
      <c r="W43" s="35"/>
      <c r="X43" s="35"/>
      <c r="Y43" s="35"/>
      <c r="Z43" s="35"/>
      <c r="AA43" s="35"/>
      <c r="AB43" s="35"/>
      <c r="AC43" s="35"/>
      <c r="AD43" s="35"/>
      <c r="AE43" s="35"/>
    </row>
    <row r="44" spans="1:31" s="2" customFormat="1" ht="14.4" customHeight="1">
      <c r="A44" s="35"/>
      <c r="B44" s="134"/>
      <c r="C44" s="135"/>
      <c r="D44" s="135"/>
      <c r="E44" s="135"/>
      <c r="F44" s="135"/>
      <c r="G44" s="135"/>
      <c r="H44" s="135"/>
      <c r="I44" s="135"/>
      <c r="J44" s="135"/>
      <c r="K44" s="135"/>
      <c r="L44" s="115"/>
      <c r="S44" s="35"/>
      <c r="T44" s="35"/>
      <c r="U44" s="35"/>
      <c r="V44" s="35"/>
      <c r="W44" s="35"/>
      <c r="X44" s="35"/>
      <c r="Y44" s="35"/>
      <c r="Z44" s="35"/>
      <c r="AA44" s="35"/>
      <c r="AB44" s="35"/>
      <c r="AC44" s="35"/>
      <c r="AD44" s="35"/>
      <c r="AE44" s="35"/>
    </row>
    <row r="48" spans="1:31" s="2" customFormat="1" ht="6.9" customHeight="1">
      <c r="A48" s="35"/>
      <c r="B48" s="136"/>
      <c r="C48" s="137"/>
      <c r="D48" s="137"/>
      <c r="E48" s="137"/>
      <c r="F48" s="137"/>
      <c r="G48" s="137"/>
      <c r="H48" s="137"/>
      <c r="I48" s="137"/>
      <c r="J48" s="137"/>
      <c r="K48" s="137"/>
      <c r="L48" s="115"/>
      <c r="S48" s="35"/>
      <c r="T48" s="35"/>
      <c r="U48" s="35"/>
      <c r="V48" s="35"/>
      <c r="W48" s="35"/>
      <c r="X48" s="35"/>
      <c r="Y48" s="35"/>
      <c r="Z48" s="35"/>
      <c r="AA48" s="35"/>
      <c r="AB48" s="35"/>
      <c r="AC48" s="35"/>
      <c r="AD48" s="35"/>
      <c r="AE48" s="35"/>
    </row>
    <row r="49" spans="1:31" s="2" customFormat="1" ht="24.9" customHeight="1">
      <c r="A49" s="35"/>
      <c r="B49" s="36"/>
      <c r="C49" s="24" t="s">
        <v>134</v>
      </c>
      <c r="D49" s="37"/>
      <c r="E49" s="37"/>
      <c r="F49" s="37"/>
      <c r="G49" s="37"/>
      <c r="H49" s="37"/>
      <c r="I49" s="37"/>
      <c r="J49" s="37"/>
      <c r="K49" s="37"/>
      <c r="L49" s="115"/>
      <c r="S49" s="35"/>
      <c r="T49" s="35"/>
      <c r="U49" s="35"/>
      <c r="V49" s="35"/>
      <c r="W49" s="35"/>
      <c r="X49" s="35"/>
      <c r="Y49" s="35"/>
      <c r="Z49" s="35"/>
      <c r="AA49" s="35"/>
      <c r="AB49" s="35"/>
      <c r="AC49" s="35"/>
      <c r="AD49" s="35"/>
      <c r="AE49" s="35"/>
    </row>
    <row r="50" spans="1:31" s="2" customFormat="1" ht="6.9" customHeight="1">
      <c r="A50" s="35"/>
      <c r="B50" s="36"/>
      <c r="C50" s="37"/>
      <c r="D50" s="37"/>
      <c r="E50" s="37"/>
      <c r="F50" s="37"/>
      <c r="G50" s="37"/>
      <c r="H50" s="37"/>
      <c r="I50" s="37"/>
      <c r="J50" s="37"/>
      <c r="K50" s="37"/>
      <c r="L50" s="115"/>
      <c r="S50" s="35"/>
      <c r="T50" s="35"/>
      <c r="U50" s="35"/>
      <c r="V50" s="35"/>
      <c r="W50" s="35"/>
      <c r="X50" s="35"/>
      <c r="Y50" s="35"/>
      <c r="Z50" s="35"/>
      <c r="AA50" s="35"/>
      <c r="AB50" s="35"/>
      <c r="AC50" s="35"/>
      <c r="AD50" s="35"/>
      <c r="AE50" s="35"/>
    </row>
    <row r="51" spans="1:31" s="2" customFormat="1" ht="12" customHeight="1">
      <c r="A51" s="35"/>
      <c r="B51" s="36"/>
      <c r="C51" s="30" t="s">
        <v>15</v>
      </c>
      <c r="D51" s="37"/>
      <c r="E51" s="37"/>
      <c r="F51" s="37"/>
      <c r="G51" s="37"/>
      <c r="H51" s="37"/>
      <c r="I51" s="37"/>
      <c r="J51" s="37"/>
      <c r="K51" s="37"/>
      <c r="L51" s="115"/>
      <c r="S51" s="35"/>
      <c r="T51" s="35"/>
      <c r="U51" s="35"/>
      <c r="V51" s="35"/>
      <c r="W51" s="35"/>
      <c r="X51" s="35"/>
      <c r="Y51" s="35"/>
      <c r="Z51" s="35"/>
      <c r="AA51" s="35"/>
      <c r="AB51" s="35"/>
      <c r="AC51" s="35"/>
      <c r="AD51" s="35"/>
      <c r="AE51" s="35"/>
    </row>
    <row r="52" spans="1:31" s="2" customFormat="1" ht="16.5" customHeight="1">
      <c r="A52" s="35"/>
      <c r="B52" s="36"/>
      <c r="C52" s="37"/>
      <c r="D52" s="37"/>
      <c r="E52" s="394" t="str">
        <f>E7</f>
        <v>Zázemí pro studenty se speciálními potřebami - F, úprava 13.6.2025</v>
      </c>
      <c r="F52" s="395"/>
      <c r="G52" s="395"/>
      <c r="H52" s="395"/>
      <c r="I52" s="37"/>
      <c r="J52" s="37"/>
      <c r="K52" s="37"/>
      <c r="L52" s="115"/>
      <c r="S52" s="35"/>
      <c r="T52" s="35"/>
      <c r="U52" s="35"/>
      <c r="V52" s="35"/>
      <c r="W52" s="35"/>
      <c r="X52" s="35"/>
      <c r="Y52" s="35"/>
      <c r="Z52" s="35"/>
      <c r="AA52" s="35"/>
      <c r="AB52" s="35"/>
      <c r="AC52" s="35"/>
      <c r="AD52" s="35"/>
      <c r="AE52" s="35"/>
    </row>
    <row r="53" spans="1:31" s="1" customFormat="1" ht="12" customHeight="1">
      <c r="B53" s="22"/>
      <c r="C53" s="30" t="s">
        <v>132</v>
      </c>
      <c r="D53" s="23"/>
      <c r="E53" s="23"/>
      <c r="F53" s="23"/>
      <c r="G53" s="23"/>
      <c r="H53" s="23"/>
      <c r="I53" s="23"/>
      <c r="J53" s="23"/>
      <c r="K53" s="23"/>
      <c r="L53" s="21"/>
    </row>
    <row r="54" spans="1:31" s="1" customFormat="1" ht="16.5" customHeight="1">
      <c r="B54" s="22"/>
      <c r="C54" s="23"/>
      <c r="D54" s="23"/>
      <c r="E54" s="394" t="s">
        <v>133</v>
      </c>
      <c r="F54" s="354"/>
      <c r="G54" s="354"/>
      <c r="H54" s="354"/>
      <c r="I54" s="23"/>
      <c r="J54" s="23"/>
      <c r="K54" s="23"/>
      <c r="L54" s="21"/>
    </row>
    <row r="55" spans="1:31" s="1" customFormat="1" ht="12" customHeight="1">
      <c r="B55" s="22"/>
      <c r="C55" s="30" t="s">
        <v>365</v>
      </c>
      <c r="D55" s="23"/>
      <c r="E55" s="23"/>
      <c r="F55" s="23"/>
      <c r="G55" s="23"/>
      <c r="H55" s="23"/>
      <c r="I55" s="23"/>
      <c r="J55" s="23"/>
      <c r="K55" s="23"/>
      <c r="L55" s="21"/>
    </row>
    <row r="56" spans="1:31" s="2" customFormat="1" ht="16.5" customHeight="1">
      <c r="A56" s="35"/>
      <c r="B56" s="36"/>
      <c r="C56" s="37"/>
      <c r="D56" s="37"/>
      <c r="E56" s="398" t="s">
        <v>1875</v>
      </c>
      <c r="F56" s="396"/>
      <c r="G56" s="396"/>
      <c r="H56" s="396"/>
      <c r="I56" s="37"/>
      <c r="J56" s="37"/>
      <c r="K56" s="37"/>
      <c r="L56" s="115"/>
      <c r="S56" s="35"/>
      <c r="T56" s="35"/>
      <c r="U56" s="35"/>
      <c r="V56" s="35"/>
      <c r="W56" s="35"/>
      <c r="X56" s="35"/>
      <c r="Y56" s="35"/>
      <c r="Z56" s="35"/>
      <c r="AA56" s="35"/>
      <c r="AB56" s="35"/>
      <c r="AC56" s="35"/>
      <c r="AD56" s="35"/>
      <c r="AE56" s="35"/>
    </row>
    <row r="57" spans="1:31" s="2" customFormat="1" ht="12" customHeight="1">
      <c r="A57" s="35"/>
      <c r="B57" s="36"/>
      <c r="C57" s="30" t="s">
        <v>1876</v>
      </c>
      <c r="D57" s="37"/>
      <c r="E57" s="37"/>
      <c r="F57" s="37"/>
      <c r="G57" s="37"/>
      <c r="H57" s="37"/>
      <c r="I57" s="37"/>
      <c r="J57" s="37"/>
      <c r="K57" s="37"/>
      <c r="L57" s="115"/>
      <c r="S57" s="35"/>
      <c r="T57" s="35"/>
      <c r="U57" s="35"/>
      <c r="V57" s="35"/>
      <c r="W57" s="35"/>
      <c r="X57" s="35"/>
      <c r="Y57" s="35"/>
      <c r="Z57" s="35"/>
      <c r="AA57" s="35"/>
      <c r="AB57" s="35"/>
      <c r="AC57" s="35"/>
      <c r="AD57" s="35"/>
      <c r="AE57" s="35"/>
    </row>
    <row r="58" spans="1:31" s="2" customFormat="1" ht="16.5" customHeight="1">
      <c r="A58" s="35"/>
      <c r="B58" s="36"/>
      <c r="C58" s="37"/>
      <c r="D58" s="37"/>
      <c r="E58" s="350" t="str">
        <f>E13</f>
        <v xml:space="preserve">05 - CCTV </v>
      </c>
      <c r="F58" s="396"/>
      <c r="G58" s="396"/>
      <c r="H58" s="396"/>
      <c r="I58" s="37"/>
      <c r="J58" s="37"/>
      <c r="K58" s="37"/>
      <c r="L58" s="115"/>
      <c r="S58" s="35"/>
      <c r="T58" s="35"/>
      <c r="U58" s="35"/>
      <c r="V58" s="35"/>
      <c r="W58" s="35"/>
      <c r="X58" s="35"/>
      <c r="Y58" s="35"/>
      <c r="Z58" s="35"/>
      <c r="AA58" s="35"/>
      <c r="AB58" s="35"/>
      <c r="AC58" s="35"/>
      <c r="AD58" s="35"/>
      <c r="AE58" s="35"/>
    </row>
    <row r="59" spans="1:31" s="2" customFormat="1" ht="6.9" customHeight="1">
      <c r="A59" s="35"/>
      <c r="B59" s="36"/>
      <c r="C59" s="37"/>
      <c r="D59" s="37"/>
      <c r="E59" s="37"/>
      <c r="F59" s="37"/>
      <c r="G59" s="37"/>
      <c r="H59" s="37"/>
      <c r="I59" s="37"/>
      <c r="J59" s="37"/>
      <c r="K59" s="37"/>
      <c r="L59" s="115"/>
      <c r="S59" s="35"/>
      <c r="T59" s="35"/>
      <c r="U59" s="35"/>
      <c r="V59" s="35"/>
      <c r="W59" s="35"/>
      <c r="X59" s="35"/>
      <c r="Y59" s="35"/>
      <c r="Z59" s="35"/>
      <c r="AA59" s="35"/>
      <c r="AB59" s="35"/>
      <c r="AC59" s="35"/>
      <c r="AD59" s="35"/>
      <c r="AE59" s="35"/>
    </row>
    <row r="60" spans="1:31" s="2" customFormat="1" ht="12" customHeight="1">
      <c r="A60" s="35"/>
      <c r="B60" s="36"/>
      <c r="C60" s="30" t="s">
        <v>20</v>
      </c>
      <c r="D60" s="37"/>
      <c r="E60" s="37"/>
      <c r="F60" s="28" t="str">
        <f>F16</f>
        <v xml:space="preserve"> </v>
      </c>
      <c r="G60" s="37"/>
      <c r="H60" s="37"/>
      <c r="I60" s="30" t="s">
        <v>22</v>
      </c>
      <c r="J60" s="60" t="str">
        <f>IF(J16="","",J16)</f>
        <v>4. 4. 2024</v>
      </c>
      <c r="K60" s="37"/>
      <c r="L60" s="115"/>
      <c r="S60" s="35"/>
      <c r="T60" s="35"/>
      <c r="U60" s="35"/>
      <c r="V60" s="35"/>
      <c r="W60" s="35"/>
      <c r="X60" s="35"/>
      <c r="Y60" s="35"/>
      <c r="Z60" s="35"/>
      <c r="AA60" s="35"/>
      <c r="AB60" s="35"/>
      <c r="AC60" s="35"/>
      <c r="AD60" s="35"/>
      <c r="AE60" s="35"/>
    </row>
    <row r="61" spans="1:31" s="2" customFormat="1" ht="6.9" customHeight="1">
      <c r="A61" s="35"/>
      <c r="B61" s="36"/>
      <c r="C61" s="37"/>
      <c r="D61" s="37"/>
      <c r="E61" s="37"/>
      <c r="F61" s="37"/>
      <c r="G61" s="37"/>
      <c r="H61" s="37"/>
      <c r="I61" s="37"/>
      <c r="J61" s="37"/>
      <c r="K61" s="37"/>
      <c r="L61" s="115"/>
      <c r="S61" s="35"/>
      <c r="T61" s="35"/>
      <c r="U61" s="35"/>
      <c r="V61" s="35"/>
      <c r="W61" s="35"/>
      <c r="X61" s="35"/>
      <c r="Y61" s="35"/>
      <c r="Z61" s="35"/>
      <c r="AA61" s="35"/>
      <c r="AB61" s="35"/>
      <c r="AC61" s="35"/>
      <c r="AD61" s="35"/>
      <c r="AE61" s="35"/>
    </row>
    <row r="62" spans="1:31" s="2" customFormat="1" ht="25.65" customHeight="1">
      <c r="A62" s="35"/>
      <c r="B62" s="36"/>
      <c r="C62" s="30" t="s">
        <v>24</v>
      </c>
      <c r="D62" s="37"/>
      <c r="E62" s="37"/>
      <c r="F62" s="28" t="str">
        <f>E19</f>
        <v>Česká zemědělská univerzoita</v>
      </c>
      <c r="G62" s="37"/>
      <c r="H62" s="37"/>
      <c r="I62" s="30" t="s">
        <v>30</v>
      </c>
      <c r="J62" s="33" t="str">
        <f>E25</f>
        <v>GREBNER, spol. s r-o-</v>
      </c>
      <c r="K62" s="37"/>
      <c r="L62" s="115"/>
      <c r="S62" s="35"/>
      <c r="T62" s="35"/>
      <c r="U62" s="35"/>
      <c r="V62" s="35"/>
      <c r="W62" s="35"/>
      <c r="X62" s="35"/>
      <c r="Y62" s="35"/>
      <c r="Z62" s="35"/>
      <c r="AA62" s="35"/>
      <c r="AB62" s="35"/>
      <c r="AC62" s="35"/>
      <c r="AD62" s="35"/>
      <c r="AE62" s="35"/>
    </row>
    <row r="63" spans="1:31" s="2" customFormat="1" ht="15.15" customHeight="1">
      <c r="A63" s="35"/>
      <c r="B63" s="36"/>
      <c r="C63" s="30" t="s">
        <v>28</v>
      </c>
      <c r="D63" s="37"/>
      <c r="E63" s="37"/>
      <c r="F63" s="28" t="str">
        <f>IF(E22="","",E22)</f>
        <v>Vyplň údaj</v>
      </c>
      <c r="G63" s="37"/>
      <c r="H63" s="37"/>
      <c r="I63" s="30" t="s">
        <v>33</v>
      </c>
      <c r="J63" s="33" t="str">
        <f>E28</f>
        <v>Ing. Josef Němeček</v>
      </c>
      <c r="K63" s="37"/>
      <c r="L63" s="115"/>
      <c r="S63" s="35"/>
      <c r="T63" s="35"/>
      <c r="U63" s="35"/>
      <c r="V63" s="35"/>
      <c r="W63" s="35"/>
      <c r="X63" s="35"/>
      <c r="Y63" s="35"/>
      <c r="Z63" s="35"/>
      <c r="AA63" s="35"/>
      <c r="AB63" s="35"/>
      <c r="AC63" s="35"/>
      <c r="AD63" s="35"/>
      <c r="AE63" s="35"/>
    </row>
    <row r="64" spans="1:31" s="2" customFormat="1" ht="10.35" customHeight="1">
      <c r="A64" s="35"/>
      <c r="B64" s="36"/>
      <c r="C64" s="37"/>
      <c r="D64" s="37"/>
      <c r="E64" s="37"/>
      <c r="F64" s="37"/>
      <c r="G64" s="37"/>
      <c r="H64" s="37"/>
      <c r="I64" s="37"/>
      <c r="J64" s="37"/>
      <c r="K64" s="37"/>
      <c r="L64" s="115"/>
      <c r="S64" s="35"/>
      <c r="T64" s="35"/>
      <c r="U64" s="35"/>
      <c r="V64" s="35"/>
      <c r="W64" s="35"/>
      <c r="X64" s="35"/>
      <c r="Y64" s="35"/>
      <c r="Z64" s="35"/>
      <c r="AA64" s="35"/>
      <c r="AB64" s="35"/>
      <c r="AC64" s="35"/>
      <c r="AD64" s="35"/>
      <c r="AE64" s="35"/>
    </row>
    <row r="65" spans="1:47" s="2" customFormat="1" ht="29.25" customHeight="1">
      <c r="A65" s="35"/>
      <c r="B65" s="36"/>
      <c r="C65" s="138" t="s">
        <v>135</v>
      </c>
      <c r="D65" s="139"/>
      <c r="E65" s="139"/>
      <c r="F65" s="139"/>
      <c r="G65" s="139"/>
      <c r="H65" s="139"/>
      <c r="I65" s="139"/>
      <c r="J65" s="140" t="s">
        <v>136</v>
      </c>
      <c r="K65" s="139"/>
      <c r="L65" s="115"/>
      <c r="S65" s="35"/>
      <c r="T65" s="35"/>
      <c r="U65" s="35"/>
      <c r="V65" s="35"/>
      <c r="W65" s="35"/>
      <c r="X65" s="35"/>
      <c r="Y65" s="35"/>
      <c r="Z65" s="35"/>
      <c r="AA65" s="35"/>
      <c r="AB65" s="35"/>
      <c r="AC65" s="35"/>
      <c r="AD65" s="35"/>
      <c r="AE65" s="35"/>
    </row>
    <row r="66" spans="1:47" s="2" customFormat="1" ht="10.3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47" s="2" customFormat="1" ht="22.8" customHeight="1">
      <c r="A67" s="35"/>
      <c r="B67" s="36"/>
      <c r="C67" s="141" t="s">
        <v>69</v>
      </c>
      <c r="D67" s="37"/>
      <c r="E67" s="37"/>
      <c r="F67" s="37"/>
      <c r="G67" s="37"/>
      <c r="H67" s="37"/>
      <c r="I67" s="37"/>
      <c r="J67" s="78">
        <f>J96</f>
        <v>0</v>
      </c>
      <c r="K67" s="37"/>
      <c r="L67" s="115"/>
      <c r="S67" s="35"/>
      <c r="T67" s="35"/>
      <c r="U67" s="35"/>
      <c r="V67" s="35"/>
      <c r="W67" s="35"/>
      <c r="X67" s="35"/>
      <c r="Y67" s="35"/>
      <c r="Z67" s="35"/>
      <c r="AA67" s="35"/>
      <c r="AB67" s="35"/>
      <c r="AC67" s="35"/>
      <c r="AD67" s="35"/>
      <c r="AE67" s="35"/>
      <c r="AU67" s="18" t="s">
        <v>137</v>
      </c>
    </row>
    <row r="68" spans="1:47" s="9" customFormat="1" ht="24.9" customHeight="1">
      <c r="B68" s="142"/>
      <c r="C68" s="143"/>
      <c r="D68" s="144" t="s">
        <v>138</v>
      </c>
      <c r="E68" s="145"/>
      <c r="F68" s="145"/>
      <c r="G68" s="145"/>
      <c r="H68" s="145"/>
      <c r="I68" s="145"/>
      <c r="J68" s="146">
        <f>J97</f>
        <v>0</v>
      </c>
      <c r="K68" s="143"/>
      <c r="L68" s="147"/>
    </row>
    <row r="69" spans="1:47" s="10" customFormat="1" ht="19.95" customHeight="1">
      <c r="B69" s="148"/>
      <c r="C69" s="98"/>
      <c r="D69" s="149" t="s">
        <v>2170</v>
      </c>
      <c r="E69" s="150"/>
      <c r="F69" s="150"/>
      <c r="G69" s="150"/>
      <c r="H69" s="150"/>
      <c r="I69" s="150"/>
      <c r="J69" s="151">
        <f>J98</f>
        <v>0</v>
      </c>
      <c r="K69" s="98"/>
      <c r="L69" s="152"/>
    </row>
    <row r="70" spans="1:47" s="10" customFormat="1" ht="19.95" customHeight="1">
      <c r="B70" s="148"/>
      <c r="C70" s="98"/>
      <c r="D70" s="149" t="s">
        <v>2171</v>
      </c>
      <c r="E70" s="150"/>
      <c r="F70" s="150"/>
      <c r="G70" s="150"/>
      <c r="H70" s="150"/>
      <c r="I70" s="150"/>
      <c r="J70" s="151">
        <f>J103</f>
        <v>0</v>
      </c>
      <c r="K70" s="98"/>
      <c r="L70" s="152"/>
    </row>
    <row r="71" spans="1:47" s="10" customFormat="1" ht="19.95" customHeight="1">
      <c r="B71" s="148"/>
      <c r="C71" s="98"/>
      <c r="D71" s="149" t="s">
        <v>2172</v>
      </c>
      <c r="E71" s="150"/>
      <c r="F71" s="150"/>
      <c r="G71" s="150"/>
      <c r="H71" s="150"/>
      <c r="I71" s="150"/>
      <c r="J71" s="151">
        <f>J104</f>
        <v>0</v>
      </c>
      <c r="K71" s="98"/>
      <c r="L71" s="152"/>
    </row>
    <row r="72" spans="1:47" s="10" customFormat="1" ht="19.95" customHeight="1">
      <c r="B72" s="148"/>
      <c r="C72" s="98"/>
      <c r="D72" s="149" t="s">
        <v>2173</v>
      </c>
      <c r="E72" s="150"/>
      <c r="F72" s="150"/>
      <c r="G72" s="150"/>
      <c r="H72" s="150"/>
      <c r="I72" s="150"/>
      <c r="J72" s="151">
        <f>J106</f>
        <v>0</v>
      </c>
      <c r="K72" s="98"/>
      <c r="L72" s="152"/>
    </row>
    <row r="73" spans="1:47" s="2" customFormat="1" ht="21.75" customHeight="1">
      <c r="A73" s="35"/>
      <c r="B73" s="36"/>
      <c r="C73" s="37"/>
      <c r="D73" s="37"/>
      <c r="E73" s="37"/>
      <c r="F73" s="37"/>
      <c r="G73" s="37"/>
      <c r="H73" s="37"/>
      <c r="I73" s="37"/>
      <c r="J73" s="37"/>
      <c r="K73" s="37"/>
      <c r="L73" s="115"/>
      <c r="S73" s="35"/>
      <c r="T73" s="35"/>
      <c r="U73" s="35"/>
      <c r="V73" s="35"/>
      <c r="W73" s="35"/>
      <c r="X73" s="35"/>
      <c r="Y73" s="35"/>
      <c r="Z73" s="35"/>
      <c r="AA73" s="35"/>
      <c r="AB73" s="35"/>
      <c r="AC73" s="35"/>
      <c r="AD73" s="35"/>
      <c r="AE73" s="35"/>
    </row>
    <row r="74" spans="1:47" s="2" customFormat="1" ht="6.9" customHeight="1">
      <c r="A74" s="35"/>
      <c r="B74" s="48"/>
      <c r="C74" s="49"/>
      <c r="D74" s="49"/>
      <c r="E74" s="49"/>
      <c r="F74" s="49"/>
      <c r="G74" s="49"/>
      <c r="H74" s="49"/>
      <c r="I74" s="49"/>
      <c r="J74" s="49"/>
      <c r="K74" s="49"/>
      <c r="L74" s="115"/>
      <c r="S74" s="35"/>
      <c r="T74" s="35"/>
      <c r="U74" s="35"/>
      <c r="V74" s="35"/>
      <c r="W74" s="35"/>
      <c r="X74" s="35"/>
      <c r="Y74" s="35"/>
      <c r="Z74" s="35"/>
      <c r="AA74" s="35"/>
      <c r="AB74" s="35"/>
      <c r="AC74" s="35"/>
      <c r="AD74" s="35"/>
      <c r="AE74" s="35"/>
    </row>
    <row r="78" spans="1:47" s="2" customFormat="1" ht="6.9" customHeight="1">
      <c r="A78" s="35"/>
      <c r="B78" s="50"/>
      <c r="C78" s="51"/>
      <c r="D78" s="51"/>
      <c r="E78" s="51"/>
      <c r="F78" s="51"/>
      <c r="G78" s="51"/>
      <c r="H78" s="51"/>
      <c r="I78" s="51"/>
      <c r="J78" s="51"/>
      <c r="K78" s="51"/>
      <c r="L78" s="115"/>
      <c r="S78" s="35"/>
      <c r="T78" s="35"/>
      <c r="U78" s="35"/>
      <c r="V78" s="35"/>
      <c r="W78" s="35"/>
      <c r="X78" s="35"/>
      <c r="Y78" s="35"/>
      <c r="Z78" s="35"/>
      <c r="AA78" s="35"/>
      <c r="AB78" s="35"/>
      <c r="AC78" s="35"/>
      <c r="AD78" s="35"/>
      <c r="AE78" s="35"/>
    </row>
    <row r="79" spans="1:47" s="2" customFormat="1" ht="24.9" customHeight="1">
      <c r="A79" s="35"/>
      <c r="B79" s="36"/>
      <c r="C79" s="24" t="s">
        <v>145</v>
      </c>
      <c r="D79" s="37"/>
      <c r="E79" s="37"/>
      <c r="F79" s="37"/>
      <c r="G79" s="37"/>
      <c r="H79" s="37"/>
      <c r="I79" s="37"/>
      <c r="J79" s="37"/>
      <c r="K79" s="37"/>
      <c r="L79" s="115"/>
      <c r="S79" s="35"/>
      <c r="T79" s="35"/>
      <c r="U79" s="35"/>
      <c r="V79" s="35"/>
      <c r="W79" s="35"/>
      <c r="X79" s="35"/>
      <c r="Y79" s="35"/>
      <c r="Z79" s="35"/>
      <c r="AA79" s="35"/>
      <c r="AB79" s="35"/>
      <c r="AC79" s="35"/>
      <c r="AD79" s="35"/>
      <c r="AE79" s="35"/>
    </row>
    <row r="80" spans="1:47" s="2" customFormat="1" ht="6.9" customHeight="1">
      <c r="A80" s="35"/>
      <c r="B80" s="36"/>
      <c r="C80" s="37"/>
      <c r="D80" s="37"/>
      <c r="E80" s="37"/>
      <c r="F80" s="37"/>
      <c r="G80" s="37"/>
      <c r="H80" s="37"/>
      <c r="I80" s="37"/>
      <c r="J80" s="37"/>
      <c r="K80" s="37"/>
      <c r="L80" s="115"/>
      <c r="S80" s="35"/>
      <c r="T80" s="35"/>
      <c r="U80" s="35"/>
      <c r="V80" s="35"/>
      <c r="W80" s="35"/>
      <c r="X80" s="35"/>
      <c r="Y80" s="35"/>
      <c r="Z80" s="35"/>
      <c r="AA80" s="35"/>
      <c r="AB80" s="35"/>
      <c r="AC80" s="35"/>
      <c r="AD80" s="35"/>
      <c r="AE80" s="35"/>
    </row>
    <row r="81" spans="1:63" s="2" customFormat="1" ht="12" customHeight="1">
      <c r="A81" s="35"/>
      <c r="B81" s="36"/>
      <c r="C81" s="30" t="s">
        <v>15</v>
      </c>
      <c r="D81" s="37"/>
      <c r="E81" s="37"/>
      <c r="F81" s="37"/>
      <c r="G81" s="37"/>
      <c r="H81" s="37"/>
      <c r="I81" s="37"/>
      <c r="J81" s="37"/>
      <c r="K81" s="37"/>
      <c r="L81" s="115"/>
      <c r="S81" s="35"/>
      <c r="T81" s="35"/>
      <c r="U81" s="35"/>
      <c r="V81" s="35"/>
      <c r="W81" s="35"/>
      <c r="X81" s="35"/>
      <c r="Y81" s="35"/>
      <c r="Z81" s="35"/>
      <c r="AA81" s="35"/>
      <c r="AB81" s="35"/>
      <c r="AC81" s="35"/>
      <c r="AD81" s="35"/>
      <c r="AE81" s="35"/>
    </row>
    <row r="82" spans="1:63" s="2" customFormat="1" ht="16.5" customHeight="1">
      <c r="A82" s="35"/>
      <c r="B82" s="36"/>
      <c r="C82" s="37"/>
      <c r="D82" s="37"/>
      <c r="E82" s="394" t="str">
        <f>E7</f>
        <v>Zázemí pro studenty se speciálními potřebami - F, úprava 13.6.2025</v>
      </c>
      <c r="F82" s="395"/>
      <c r="G82" s="395"/>
      <c r="H82" s="395"/>
      <c r="I82" s="37"/>
      <c r="J82" s="37"/>
      <c r="K82" s="37"/>
      <c r="L82" s="115"/>
      <c r="S82" s="35"/>
      <c r="T82" s="35"/>
      <c r="U82" s="35"/>
      <c r="V82" s="35"/>
      <c r="W82" s="35"/>
      <c r="X82" s="35"/>
      <c r="Y82" s="35"/>
      <c r="Z82" s="35"/>
      <c r="AA82" s="35"/>
      <c r="AB82" s="35"/>
      <c r="AC82" s="35"/>
      <c r="AD82" s="35"/>
      <c r="AE82" s="35"/>
    </row>
    <row r="83" spans="1:63" s="1" customFormat="1" ht="12" customHeight="1">
      <c r="B83" s="22"/>
      <c r="C83" s="30" t="s">
        <v>132</v>
      </c>
      <c r="D83" s="23"/>
      <c r="E83" s="23"/>
      <c r="F83" s="23"/>
      <c r="G83" s="23"/>
      <c r="H83" s="23"/>
      <c r="I83" s="23"/>
      <c r="J83" s="23"/>
      <c r="K83" s="23"/>
      <c r="L83" s="21"/>
    </row>
    <row r="84" spans="1:63" s="1" customFormat="1" ht="16.5" customHeight="1">
      <c r="B84" s="22"/>
      <c r="C84" s="23"/>
      <c r="D84" s="23"/>
      <c r="E84" s="394" t="s">
        <v>133</v>
      </c>
      <c r="F84" s="354"/>
      <c r="G84" s="354"/>
      <c r="H84" s="354"/>
      <c r="I84" s="23"/>
      <c r="J84" s="23"/>
      <c r="K84" s="23"/>
      <c r="L84" s="21"/>
    </row>
    <row r="85" spans="1:63" s="1" customFormat="1" ht="12" customHeight="1">
      <c r="B85" s="22"/>
      <c r="C85" s="30" t="s">
        <v>365</v>
      </c>
      <c r="D85" s="23"/>
      <c r="E85" s="23"/>
      <c r="F85" s="23"/>
      <c r="G85" s="23"/>
      <c r="H85" s="23"/>
      <c r="I85" s="23"/>
      <c r="J85" s="23"/>
      <c r="K85" s="23"/>
      <c r="L85" s="21"/>
    </row>
    <row r="86" spans="1:63" s="2" customFormat="1" ht="16.5" customHeight="1">
      <c r="A86" s="35"/>
      <c r="B86" s="36"/>
      <c r="C86" s="37"/>
      <c r="D86" s="37"/>
      <c r="E86" s="398" t="s">
        <v>1875</v>
      </c>
      <c r="F86" s="396"/>
      <c r="G86" s="396"/>
      <c r="H86" s="396"/>
      <c r="I86" s="37"/>
      <c r="J86" s="37"/>
      <c r="K86" s="37"/>
      <c r="L86" s="115"/>
      <c r="S86" s="35"/>
      <c r="T86" s="35"/>
      <c r="U86" s="35"/>
      <c r="V86" s="35"/>
      <c r="W86" s="35"/>
      <c r="X86" s="35"/>
      <c r="Y86" s="35"/>
      <c r="Z86" s="35"/>
      <c r="AA86" s="35"/>
      <c r="AB86" s="35"/>
      <c r="AC86" s="35"/>
      <c r="AD86" s="35"/>
      <c r="AE86" s="35"/>
    </row>
    <row r="87" spans="1:63" s="2" customFormat="1" ht="12" customHeight="1">
      <c r="A87" s="35"/>
      <c r="B87" s="36"/>
      <c r="C87" s="30" t="s">
        <v>1876</v>
      </c>
      <c r="D87" s="37"/>
      <c r="E87" s="37"/>
      <c r="F87" s="37"/>
      <c r="G87" s="37"/>
      <c r="H87" s="37"/>
      <c r="I87" s="37"/>
      <c r="J87" s="37"/>
      <c r="K87" s="37"/>
      <c r="L87" s="115"/>
      <c r="S87" s="35"/>
      <c r="T87" s="35"/>
      <c r="U87" s="35"/>
      <c r="V87" s="35"/>
      <c r="W87" s="35"/>
      <c r="X87" s="35"/>
      <c r="Y87" s="35"/>
      <c r="Z87" s="35"/>
      <c r="AA87" s="35"/>
      <c r="AB87" s="35"/>
      <c r="AC87" s="35"/>
      <c r="AD87" s="35"/>
      <c r="AE87" s="35"/>
    </row>
    <row r="88" spans="1:63" s="2" customFormat="1" ht="16.5" customHeight="1">
      <c r="A88" s="35"/>
      <c r="B88" s="36"/>
      <c r="C88" s="37"/>
      <c r="D88" s="37"/>
      <c r="E88" s="350" t="str">
        <f>E13</f>
        <v xml:space="preserve">05 - CCTV </v>
      </c>
      <c r="F88" s="396"/>
      <c r="G88" s="396"/>
      <c r="H88" s="396"/>
      <c r="I88" s="37"/>
      <c r="J88" s="37"/>
      <c r="K88" s="37"/>
      <c r="L88" s="115"/>
      <c r="S88" s="35"/>
      <c r="T88" s="35"/>
      <c r="U88" s="35"/>
      <c r="V88" s="35"/>
      <c r="W88" s="35"/>
      <c r="X88" s="35"/>
      <c r="Y88" s="35"/>
      <c r="Z88" s="35"/>
      <c r="AA88" s="35"/>
      <c r="AB88" s="35"/>
      <c r="AC88" s="35"/>
      <c r="AD88" s="35"/>
      <c r="AE88" s="35"/>
    </row>
    <row r="89" spans="1:63" s="2" customFormat="1" ht="6.9" customHeight="1">
      <c r="A89" s="35"/>
      <c r="B89" s="36"/>
      <c r="C89" s="37"/>
      <c r="D89" s="37"/>
      <c r="E89" s="37"/>
      <c r="F89" s="37"/>
      <c r="G89" s="37"/>
      <c r="H89" s="37"/>
      <c r="I89" s="37"/>
      <c r="J89" s="37"/>
      <c r="K89" s="37"/>
      <c r="L89" s="115"/>
      <c r="S89" s="35"/>
      <c r="T89" s="35"/>
      <c r="U89" s="35"/>
      <c r="V89" s="35"/>
      <c r="W89" s="35"/>
      <c r="X89" s="35"/>
      <c r="Y89" s="35"/>
      <c r="Z89" s="35"/>
      <c r="AA89" s="35"/>
      <c r="AB89" s="35"/>
      <c r="AC89" s="35"/>
      <c r="AD89" s="35"/>
      <c r="AE89" s="35"/>
    </row>
    <row r="90" spans="1:63" s="2" customFormat="1" ht="12" customHeight="1">
      <c r="A90" s="35"/>
      <c r="B90" s="36"/>
      <c r="C90" s="30" t="s">
        <v>20</v>
      </c>
      <c r="D90" s="37"/>
      <c r="E90" s="37"/>
      <c r="F90" s="28" t="str">
        <f>F16</f>
        <v xml:space="preserve"> </v>
      </c>
      <c r="G90" s="37"/>
      <c r="H90" s="37"/>
      <c r="I90" s="30" t="s">
        <v>22</v>
      </c>
      <c r="J90" s="60" t="str">
        <f>IF(J16="","",J16)</f>
        <v>4. 4. 2024</v>
      </c>
      <c r="K90" s="37"/>
      <c r="L90" s="115"/>
      <c r="S90" s="35"/>
      <c r="T90" s="35"/>
      <c r="U90" s="35"/>
      <c r="V90" s="35"/>
      <c r="W90" s="35"/>
      <c r="X90" s="35"/>
      <c r="Y90" s="35"/>
      <c r="Z90" s="35"/>
      <c r="AA90" s="35"/>
      <c r="AB90" s="35"/>
      <c r="AC90" s="35"/>
      <c r="AD90" s="35"/>
      <c r="AE90" s="35"/>
    </row>
    <row r="91" spans="1:63" s="2" customFormat="1" ht="6.9" customHeight="1">
      <c r="A91" s="35"/>
      <c r="B91" s="36"/>
      <c r="C91" s="37"/>
      <c r="D91" s="37"/>
      <c r="E91" s="37"/>
      <c r="F91" s="37"/>
      <c r="G91" s="37"/>
      <c r="H91" s="37"/>
      <c r="I91" s="37"/>
      <c r="J91" s="37"/>
      <c r="K91" s="37"/>
      <c r="L91" s="115"/>
      <c r="S91" s="35"/>
      <c r="T91" s="35"/>
      <c r="U91" s="35"/>
      <c r="V91" s="35"/>
      <c r="W91" s="35"/>
      <c r="X91" s="35"/>
      <c r="Y91" s="35"/>
      <c r="Z91" s="35"/>
      <c r="AA91" s="35"/>
      <c r="AB91" s="35"/>
      <c r="AC91" s="35"/>
      <c r="AD91" s="35"/>
      <c r="AE91" s="35"/>
    </row>
    <row r="92" spans="1:63" s="2" customFormat="1" ht="25.65" customHeight="1">
      <c r="A92" s="35"/>
      <c r="B92" s="36"/>
      <c r="C92" s="30" t="s">
        <v>24</v>
      </c>
      <c r="D92" s="37"/>
      <c r="E92" s="37"/>
      <c r="F92" s="28" t="str">
        <f>E19</f>
        <v>Česká zemědělská univerzoita</v>
      </c>
      <c r="G92" s="37"/>
      <c r="H92" s="37"/>
      <c r="I92" s="30" t="s">
        <v>30</v>
      </c>
      <c r="J92" s="33" t="str">
        <f>E25</f>
        <v>GREBNER, spol. s r-o-</v>
      </c>
      <c r="K92" s="37"/>
      <c r="L92" s="115"/>
      <c r="S92" s="35"/>
      <c r="T92" s="35"/>
      <c r="U92" s="35"/>
      <c r="V92" s="35"/>
      <c r="W92" s="35"/>
      <c r="X92" s="35"/>
      <c r="Y92" s="35"/>
      <c r="Z92" s="35"/>
      <c r="AA92" s="35"/>
      <c r="AB92" s="35"/>
      <c r="AC92" s="35"/>
      <c r="AD92" s="35"/>
      <c r="AE92" s="35"/>
    </row>
    <row r="93" spans="1:63" s="2" customFormat="1" ht="15.15" customHeight="1">
      <c r="A93" s="35"/>
      <c r="B93" s="36"/>
      <c r="C93" s="30" t="s">
        <v>28</v>
      </c>
      <c r="D93" s="37"/>
      <c r="E93" s="37"/>
      <c r="F93" s="28" t="str">
        <f>IF(E22="","",E22)</f>
        <v>Vyplň údaj</v>
      </c>
      <c r="G93" s="37"/>
      <c r="H93" s="37"/>
      <c r="I93" s="30" t="s">
        <v>33</v>
      </c>
      <c r="J93" s="33" t="str">
        <f>E28</f>
        <v>Ing. Josef Němeček</v>
      </c>
      <c r="K93" s="37"/>
      <c r="L93" s="115"/>
      <c r="S93" s="35"/>
      <c r="T93" s="35"/>
      <c r="U93" s="35"/>
      <c r="V93" s="35"/>
      <c r="W93" s="35"/>
      <c r="X93" s="35"/>
      <c r="Y93" s="35"/>
      <c r="Z93" s="35"/>
      <c r="AA93" s="35"/>
      <c r="AB93" s="35"/>
      <c r="AC93" s="35"/>
      <c r="AD93" s="35"/>
      <c r="AE93" s="35"/>
    </row>
    <row r="94" spans="1:63" s="2" customFormat="1" ht="10.35" customHeight="1">
      <c r="A94" s="35"/>
      <c r="B94" s="36"/>
      <c r="C94" s="37"/>
      <c r="D94" s="37"/>
      <c r="E94" s="37"/>
      <c r="F94" s="37"/>
      <c r="G94" s="37"/>
      <c r="H94" s="37"/>
      <c r="I94" s="37"/>
      <c r="J94" s="37"/>
      <c r="K94" s="37"/>
      <c r="L94" s="115"/>
      <c r="S94" s="35"/>
      <c r="T94" s="35"/>
      <c r="U94" s="35"/>
      <c r="V94" s="35"/>
      <c r="W94" s="35"/>
      <c r="X94" s="35"/>
      <c r="Y94" s="35"/>
      <c r="Z94" s="35"/>
      <c r="AA94" s="35"/>
      <c r="AB94" s="35"/>
      <c r="AC94" s="35"/>
      <c r="AD94" s="35"/>
      <c r="AE94" s="35"/>
    </row>
    <row r="95" spans="1:63" s="11" customFormat="1" ht="29.25" customHeight="1">
      <c r="A95" s="153"/>
      <c r="B95" s="154"/>
      <c r="C95" s="155" t="s">
        <v>146</v>
      </c>
      <c r="D95" s="156" t="s">
        <v>56</v>
      </c>
      <c r="E95" s="156" t="s">
        <v>52</v>
      </c>
      <c r="F95" s="156" t="s">
        <v>53</v>
      </c>
      <c r="G95" s="156" t="s">
        <v>147</v>
      </c>
      <c r="H95" s="156" t="s">
        <v>148</v>
      </c>
      <c r="I95" s="156" t="s">
        <v>149</v>
      </c>
      <c r="J95" s="156" t="s">
        <v>136</v>
      </c>
      <c r="K95" s="157" t="s">
        <v>150</v>
      </c>
      <c r="L95" s="158"/>
      <c r="M95" s="69" t="s">
        <v>18</v>
      </c>
      <c r="N95" s="70" t="s">
        <v>41</v>
      </c>
      <c r="O95" s="70" t="s">
        <v>151</v>
      </c>
      <c r="P95" s="70" t="s">
        <v>152</v>
      </c>
      <c r="Q95" s="70" t="s">
        <v>153</v>
      </c>
      <c r="R95" s="70" t="s">
        <v>154</v>
      </c>
      <c r="S95" s="70" t="s">
        <v>155</v>
      </c>
      <c r="T95" s="71" t="s">
        <v>156</v>
      </c>
      <c r="U95" s="153"/>
      <c r="V95" s="153"/>
      <c r="W95" s="153"/>
      <c r="X95" s="153"/>
      <c r="Y95" s="153"/>
      <c r="Z95" s="153"/>
      <c r="AA95" s="153"/>
      <c r="AB95" s="153"/>
      <c r="AC95" s="153"/>
      <c r="AD95" s="153"/>
      <c r="AE95" s="153"/>
    </row>
    <row r="96" spans="1:63" s="2" customFormat="1" ht="22.8" customHeight="1">
      <c r="A96" s="35"/>
      <c r="B96" s="36"/>
      <c r="C96" s="76" t="s">
        <v>157</v>
      </c>
      <c r="D96" s="37"/>
      <c r="E96" s="37"/>
      <c r="F96" s="37"/>
      <c r="G96" s="37"/>
      <c r="H96" s="37"/>
      <c r="I96" s="37"/>
      <c r="J96" s="159">
        <f>BK96</f>
        <v>0</v>
      </c>
      <c r="K96" s="37"/>
      <c r="L96" s="40"/>
      <c r="M96" s="72"/>
      <c r="N96" s="160"/>
      <c r="O96" s="73"/>
      <c r="P96" s="161">
        <f>P97</f>
        <v>0</v>
      </c>
      <c r="Q96" s="73"/>
      <c r="R96" s="161">
        <f>R97</f>
        <v>0</v>
      </c>
      <c r="S96" s="73"/>
      <c r="T96" s="162">
        <f>T97</f>
        <v>0</v>
      </c>
      <c r="U96" s="35"/>
      <c r="V96" s="35"/>
      <c r="W96" s="35"/>
      <c r="X96" s="35"/>
      <c r="Y96" s="35"/>
      <c r="Z96" s="35"/>
      <c r="AA96" s="35"/>
      <c r="AB96" s="35"/>
      <c r="AC96" s="35"/>
      <c r="AD96" s="35"/>
      <c r="AE96" s="35"/>
      <c r="AT96" s="18" t="s">
        <v>70</v>
      </c>
      <c r="AU96" s="18" t="s">
        <v>137</v>
      </c>
      <c r="BK96" s="163">
        <f>BK97</f>
        <v>0</v>
      </c>
    </row>
    <row r="97" spans="1:65" s="12" customFormat="1" ht="25.95" customHeight="1">
      <c r="B97" s="164"/>
      <c r="C97" s="165"/>
      <c r="D97" s="166" t="s">
        <v>70</v>
      </c>
      <c r="E97" s="167" t="s">
        <v>158</v>
      </c>
      <c r="F97" s="167" t="s">
        <v>159</v>
      </c>
      <c r="G97" s="165"/>
      <c r="H97" s="165"/>
      <c r="I97" s="168"/>
      <c r="J97" s="169">
        <f>BK97</f>
        <v>0</v>
      </c>
      <c r="K97" s="165"/>
      <c r="L97" s="170"/>
      <c r="M97" s="171"/>
      <c r="N97" s="172"/>
      <c r="O97" s="172"/>
      <c r="P97" s="173">
        <f>P98+P103+P104+P106</f>
        <v>0</v>
      </c>
      <c r="Q97" s="172"/>
      <c r="R97" s="173">
        <f>R98+R103+R104+R106</f>
        <v>0</v>
      </c>
      <c r="S97" s="172"/>
      <c r="T97" s="174">
        <f>T98+T103+T104+T106</f>
        <v>0</v>
      </c>
      <c r="AR97" s="175" t="s">
        <v>78</v>
      </c>
      <c r="AT97" s="176" t="s">
        <v>70</v>
      </c>
      <c r="AU97" s="176" t="s">
        <v>71</v>
      </c>
      <c r="AY97" s="175" t="s">
        <v>160</v>
      </c>
      <c r="BK97" s="177">
        <f>BK98+BK103+BK104+BK106</f>
        <v>0</v>
      </c>
    </row>
    <row r="98" spans="1:65" s="12" customFormat="1" ht="22.8" customHeight="1">
      <c r="B98" s="164"/>
      <c r="C98" s="165"/>
      <c r="D98" s="166" t="s">
        <v>70</v>
      </c>
      <c r="E98" s="178" t="s">
        <v>1565</v>
      </c>
      <c r="F98" s="178" t="s">
        <v>2174</v>
      </c>
      <c r="G98" s="165"/>
      <c r="H98" s="165"/>
      <c r="I98" s="168"/>
      <c r="J98" s="179">
        <f>BK98</f>
        <v>0</v>
      </c>
      <c r="K98" s="165"/>
      <c r="L98" s="170"/>
      <c r="M98" s="171"/>
      <c r="N98" s="172"/>
      <c r="O98" s="172"/>
      <c r="P98" s="173">
        <f>SUM(P99:P102)</f>
        <v>0</v>
      </c>
      <c r="Q98" s="172"/>
      <c r="R98" s="173">
        <f>SUM(R99:R102)</f>
        <v>0</v>
      </c>
      <c r="S98" s="172"/>
      <c r="T98" s="174">
        <f>SUM(T99:T102)</f>
        <v>0</v>
      </c>
      <c r="AR98" s="175" t="s">
        <v>78</v>
      </c>
      <c r="AT98" s="176" t="s">
        <v>70</v>
      </c>
      <c r="AU98" s="176" t="s">
        <v>78</v>
      </c>
      <c r="AY98" s="175" t="s">
        <v>160</v>
      </c>
      <c r="BK98" s="177">
        <f>SUM(BK99:BK102)</f>
        <v>0</v>
      </c>
    </row>
    <row r="99" spans="1:65" s="2" customFormat="1" ht="24.15" customHeight="1">
      <c r="A99" s="35"/>
      <c r="B99" s="36"/>
      <c r="C99" s="180" t="s">
        <v>78</v>
      </c>
      <c r="D99" s="180" t="s">
        <v>162</v>
      </c>
      <c r="E99" s="181" t="s">
        <v>2175</v>
      </c>
      <c r="F99" s="182" t="s">
        <v>2176</v>
      </c>
      <c r="G99" s="183" t="s">
        <v>1413</v>
      </c>
      <c r="H99" s="184">
        <v>1</v>
      </c>
      <c r="I99" s="185"/>
      <c r="J99" s="186">
        <f>ROUND(I99*H99,2)</f>
        <v>0</v>
      </c>
      <c r="K99" s="182" t="s">
        <v>18</v>
      </c>
      <c r="L99" s="40"/>
      <c r="M99" s="187" t="s">
        <v>18</v>
      </c>
      <c r="N99" s="188" t="s">
        <v>42</v>
      </c>
      <c r="O99" s="65"/>
      <c r="P99" s="189">
        <f>O99*H99</f>
        <v>0</v>
      </c>
      <c r="Q99" s="189">
        <v>0</v>
      </c>
      <c r="R99" s="189">
        <f>Q99*H99</f>
        <v>0</v>
      </c>
      <c r="S99" s="189">
        <v>0</v>
      </c>
      <c r="T99" s="190">
        <f>S99*H99</f>
        <v>0</v>
      </c>
      <c r="U99" s="35"/>
      <c r="V99" s="35"/>
      <c r="W99" s="35"/>
      <c r="X99" s="35"/>
      <c r="Y99" s="35"/>
      <c r="Z99" s="35"/>
      <c r="AA99" s="35"/>
      <c r="AB99" s="35"/>
      <c r="AC99" s="35"/>
      <c r="AD99" s="35"/>
      <c r="AE99" s="35"/>
      <c r="AR99" s="191" t="s">
        <v>166</v>
      </c>
      <c r="AT99" s="191" t="s">
        <v>162</v>
      </c>
      <c r="AU99" s="191" t="s">
        <v>80</v>
      </c>
      <c r="AY99" s="18" t="s">
        <v>160</v>
      </c>
      <c r="BE99" s="192">
        <f>IF(N99="základní",J99,0)</f>
        <v>0</v>
      </c>
      <c r="BF99" s="192">
        <f>IF(N99="snížená",J99,0)</f>
        <v>0</v>
      </c>
      <c r="BG99" s="192">
        <f>IF(N99="zákl. přenesená",J99,0)</f>
        <v>0</v>
      </c>
      <c r="BH99" s="192">
        <f>IF(N99="sníž. přenesená",J99,0)</f>
        <v>0</v>
      </c>
      <c r="BI99" s="192">
        <f>IF(N99="nulová",J99,0)</f>
        <v>0</v>
      </c>
      <c r="BJ99" s="18" t="s">
        <v>78</v>
      </c>
      <c r="BK99" s="192">
        <f>ROUND(I99*H99,2)</f>
        <v>0</v>
      </c>
      <c r="BL99" s="18" t="s">
        <v>166</v>
      </c>
      <c r="BM99" s="191" t="s">
        <v>80</v>
      </c>
    </row>
    <row r="100" spans="1:65" s="2" customFormat="1" ht="21.75" customHeight="1">
      <c r="A100" s="35"/>
      <c r="B100" s="36"/>
      <c r="C100" s="180" t="s">
        <v>80</v>
      </c>
      <c r="D100" s="180" t="s">
        <v>162</v>
      </c>
      <c r="E100" s="181" t="s">
        <v>2177</v>
      </c>
      <c r="F100" s="182" t="s">
        <v>2178</v>
      </c>
      <c r="G100" s="183" t="s">
        <v>1413</v>
      </c>
      <c r="H100" s="184">
        <v>5</v>
      </c>
      <c r="I100" s="185"/>
      <c r="J100" s="186">
        <f>ROUND(I100*H100,2)</f>
        <v>0</v>
      </c>
      <c r="K100" s="182" t="s">
        <v>18</v>
      </c>
      <c r="L100" s="40"/>
      <c r="M100" s="187" t="s">
        <v>18</v>
      </c>
      <c r="N100" s="188" t="s">
        <v>42</v>
      </c>
      <c r="O100" s="65"/>
      <c r="P100" s="189">
        <f>O100*H100</f>
        <v>0</v>
      </c>
      <c r="Q100" s="189">
        <v>0</v>
      </c>
      <c r="R100" s="189">
        <f>Q100*H100</f>
        <v>0</v>
      </c>
      <c r="S100" s="189">
        <v>0</v>
      </c>
      <c r="T100" s="190">
        <f>S100*H100</f>
        <v>0</v>
      </c>
      <c r="U100" s="35"/>
      <c r="V100" s="35"/>
      <c r="W100" s="35"/>
      <c r="X100" s="35"/>
      <c r="Y100" s="35"/>
      <c r="Z100" s="35"/>
      <c r="AA100" s="35"/>
      <c r="AB100" s="35"/>
      <c r="AC100" s="35"/>
      <c r="AD100" s="35"/>
      <c r="AE100" s="35"/>
      <c r="AR100" s="191" t="s">
        <v>166</v>
      </c>
      <c r="AT100" s="191" t="s">
        <v>162</v>
      </c>
      <c r="AU100" s="191" t="s">
        <v>80</v>
      </c>
      <c r="AY100" s="18" t="s">
        <v>160</v>
      </c>
      <c r="BE100" s="192">
        <f>IF(N100="základní",J100,0)</f>
        <v>0</v>
      </c>
      <c r="BF100" s="192">
        <f>IF(N100="snížená",J100,0)</f>
        <v>0</v>
      </c>
      <c r="BG100" s="192">
        <f>IF(N100="zákl. přenesená",J100,0)</f>
        <v>0</v>
      </c>
      <c r="BH100" s="192">
        <f>IF(N100="sníž. přenesená",J100,0)</f>
        <v>0</v>
      </c>
      <c r="BI100" s="192">
        <f>IF(N100="nulová",J100,0)</f>
        <v>0</v>
      </c>
      <c r="BJ100" s="18" t="s">
        <v>78</v>
      </c>
      <c r="BK100" s="192">
        <f>ROUND(I100*H100,2)</f>
        <v>0</v>
      </c>
      <c r="BL100" s="18" t="s">
        <v>166</v>
      </c>
      <c r="BM100" s="191" t="s">
        <v>166</v>
      </c>
    </row>
    <row r="101" spans="1:65" s="2" customFormat="1" ht="21.75" customHeight="1">
      <c r="A101" s="35"/>
      <c r="B101" s="36"/>
      <c r="C101" s="180" t="s">
        <v>102</v>
      </c>
      <c r="D101" s="180" t="s">
        <v>162</v>
      </c>
      <c r="E101" s="181" t="s">
        <v>2179</v>
      </c>
      <c r="F101" s="182" t="s">
        <v>2180</v>
      </c>
      <c r="G101" s="183" t="s">
        <v>1413</v>
      </c>
      <c r="H101" s="184">
        <v>2</v>
      </c>
      <c r="I101" s="185"/>
      <c r="J101" s="186">
        <f>ROUND(I101*H101,2)</f>
        <v>0</v>
      </c>
      <c r="K101" s="182" t="s">
        <v>18</v>
      </c>
      <c r="L101" s="40"/>
      <c r="M101" s="187" t="s">
        <v>18</v>
      </c>
      <c r="N101" s="188" t="s">
        <v>42</v>
      </c>
      <c r="O101" s="65"/>
      <c r="P101" s="189">
        <f>O101*H101</f>
        <v>0</v>
      </c>
      <c r="Q101" s="189">
        <v>0</v>
      </c>
      <c r="R101" s="189">
        <f>Q101*H101</f>
        <v>0</v>
      </c>
      <c r="S101" s="189">
        <v>0</v>
      </c>
      <c r="T101" s="190">
        <f>S101*H101</f>
        <v>0</v>
      </c>
      <c r="U101" s="35"/>
      <c r="V101" s="35"/>
      <c r="W101" s="35"/>
      <c r="X101" s="35"/>
      <c r="Y101" s="35"/>
      <c r="Z101" s="35"/>
      <c r="AA101" s="35"/>
      <c r="AB101" s="35"/>
      <c r="AC101" s="35"/>
      <c r="AD101" s="35"/>
      <c r="AE101" s="35"/>
      <c r="AR101" s="191" t="s">
        <v>166</v>
      </c>
      <c r="AT101" s="191" t="s">
        <v>162</v>
      </c>
      <c r="AU101" s="191" t="s">
        <v>80</v>
      </c>
      <c r="AY101" s="18" t="s">
        <v>160</v>
      </c>
      <c r="BE101" s="192">
        <f>IF(N101="základní",J101,0)</f>
        <v>0</v>
      </c>
      <c r="BF101" s="192">
        <f>IF(N101="snížená",J101,0)</f>
        <v>0</v>
      </c>
      <c r="BG101" s="192">
        <f>IF(N101="zákl. přenesená",J101,0)</f>
        <v>0</v>
      </c>
      <c r="BH101" s="192">
        <f>IF(N101="sníž. přenesená",J101,0)</f>
        <v>0</v>
      </c>
      <c r="BI101" s="192">
        <f>IF(N101="nulová",J101,0)</f>
        <v>0</v>
      </c>
      <c r="BJ101" s="18" t="s">
        <v>78</v>
      </c>
      <c r="BK101" s="192">
        <f>ROUND(I101*H101,2)</f>
        <v>0</v>
      </c>
      <c r="BL101" s="18" t="s">
        <v>166</v>
      </c>
      <c r="BM101" s="191" t="s">
        <v>189</v>
      </c>
    </row>
    <row r="102" spans="1:65" s="2" customFormat="1" ht="16.5" customHeight="1">
      <c r="A102" s="35"/>
      <c r="B102" s="36"/>
      <c r="C102" s="180" t="s">
        <v>166</v>
      </c>
      <c r="D102" s="180" t="s">
        <v>162</v>
      </c>
      <c r="E102" s="181" t="s">
        <v>2181</v>
      </c>
      <c r="F102" s="182" t="s">
        <v>2182</v>
      </c>
      <c r="G102" s="183" t="s">
        <v>1413</v>
      </c>
      <c r="H102" s="184">
        <v>8</v>
      </c>
      <c r="I102" s="185"/>
      <c r="J102" s="186">
        <f>ROUND(I102*H102,2)</f>
        <v>0</v>
      </c>
      <c r="K102" s="182" t="s">
        <v>18</v>
      </c>
      <c r="L102" s="40"/>
      <c r="M102" s="187" t="s">
        <v>18</v>
      </c>
      <c r="N102" s="188" t="s">
        <v>42</v>
      </c>
      <c r="O102" s="65"/>
      <c r="P102" s="189">
        <f>O102*H102</f>
        <v>0</v>
      </c>
      <c r="Q102" s="189">
        <v>0</v>
      </c>
      <c r="R102" s="189">
        <f>Q102*H102</f>
        <v>0</v>
      </c>
      <c r="S102" s="189">
        <v>0</v>
      </c>
      <c r="T102" s="190">
        <f>S102*H102</f>
        <v>0</v>
      </c>
      <c r="U102" s="35"/>
      <c r="V102" s="35"/>
      <c r="W102" s="35"/>
      <c r="X102" s="35"/>
      <c r="Y102" s="35"/>
      <c r="Z102" s="35"/>
      <c r="AA102" s="35"/>
      <c r="AB102" s="35"/>
      <c r="AC102" s="35"/>
      <c r="AD102" s="35"/>
      <c r="AE102" s="35"/>
      <c r="AR102" s="191" t="s">
        <v>166</v>
      </c>
      <c r="AT102" s="191" t="s">
        <v>162</v>
      </c>
      <c r="AU102" s="191" t="s">
        <v>80</v>
      </c>
      <c r="AY102" s="18" t="s">
        <v>160</v>
      </c>
      <c r="BE102" s="192">
        <f>IF(N102="základní",J102,0)</f>
        <v>0</v>
      </c>
      <c r="BF102" s="192">
        <f>IF(N102="snížená",J102,0)</f>
        <v>0</v>
      </c>
      <c r="BG102" s="192">
        <f>IF(N102="zákl. přenesená",J102,0)</f>
        <v>0</v>
      </c>
      <c r="BH102" s="192">
        <f>IF(N102="sníž. přenesená",J102,0)</f>
        <v>0</v>
      </c>
      <c r="BI102" s="192">
        <f>IF(N102="nulová",J102,0)</f>
        <v>0</v>
      </c>
      <c r="BJ102" s="18" t="s">
        <v>78</v>
      </c>
      <c r="BK102" s="192">
        <f>ROUND(I102*H102,2)</f>
        <v>0</v>
      </c>
      <c r="BL102" s="18" t="s">
        <v>166</v>
      </c>
      <c r="BM102" s="191" t="s">
        <v>208</v>
      </c>
    </row>
    <row r="103" spans="1:65" s="12" customFormat="1" ht="22.8" customHeight="1">
      <c r="B103" s="164"/>
      <c r="C103" s="165"/>
      <c r="D103" s="166" t="s">
        <v>70</v>
      </c>
      <c r="E103" s="178" t="s">
        <v>1617</v>
      </c>
      <c r="F103" s="178" t="s">
        <v>2183</v>
      </c>
      <c r="G103" s="165"/>
      <c r="H103" s="165"/>
      <c r="I103" s="168"/>
      <c r="J103" s="179">
        <f>BK103</f>
        <v>0</v>
      </c>
      <c r="K103" s="165"/>
      <c r="L103" s="170"/>
      <c r="M103" s="171"/>
      <c r="N103" s="172"/>
      <c r="O103" s="172"/>
      <c r="P103" s="173">
        <v>0</v>
      </c>
      <c r="Q103" s="172"/>
      <c r="R103" s="173">
        <v>0</v>
      </c>
      <c r="S103" s="172"/>
      <c r="T103" s="174">
        <v>0</v>
      </c>
      <c r="AR103" s="175" t="s">
        <v>78</v>
      </c>
      <c r="AT103" s="176" t="s">
        <v>70</v>
      </c>
      <c r="AU103" s="176" t="s">
        <v>78</v>
      </c>
      <c r="AY103" s="175" t="s">
        <v>160</v>
      </c>
      <c r="BK103" s="177">
        <v>0</v>
      </c>
    </row>
    <row r="104" spans="1:65" s="12" customFormat="1" ht="22.8" customHeight="1">
      <c r="B104" s="164"/>
      <c r="C104" s="165"/>
      <c r="D104" s="166" t="s">
        <v>70</v>
      </c>
      <c r="E104" s="178" t="s">
        <v>1641</v>
      </c>
      <c r="F104" s="178" t="s">
        <v>1935</v>
      </c>
      <c r="G104" s="165"/>
      <c r="H104" s="165"/>
      <c r="I104" s="168"/>
      <c r="J104" s="179">
        <f>BK104</f>
        <v>0</v>
      </c>
      <c r="K104" s="165"/>
      <c r="L104" s="170"/>
      <c r="M104" s="171"/>
      <c r="N104" s="172"/>
      <c r="O104" s="172"/>
      <c r="P104" s="173">
        <f>P105</f>
        <v>0</v>
      </c>
      <c r="Q104" s="172"/>
      <c r="R104" s="173">
        <f>R105</f>
        <v>0</v>
      </c>
      <c r="S104" s="172"/>
      <c r="T104" s="174">
        <f>T105</f>
        <v>0</v>
      </c>
      <c r="AR104" s="175" t="s">
        <v>78</v>
      </c>
      <c r="AT104" s="176" t="s">
        <v>70</v>
      </c>
      <c r="AU104" s="176" t="s">
        <v>78</v>
      </c>
      <c r="AY104" s="175" t="s">
        <v>160</v>
      </c>
      <c r="BK104" s="177">
        <f>BK105</f>
        <v>0</v>
      </c>
    </row>
    <row r="105" spans="1:65" s="2" customFormat="1" ht="16.5" customHeight="1">
      <c r="A105" s="35"/>
      <c r="B105" s="36"/>
      <c r="C105" s="180" t="s">
        <v>196</v>
      </c>
      <c r="D105" s="180" t="s">
        <v>162</v>
      </c>
      <c r="E105" s="181" t="s">
        <v>2184</v>
      </c>
      <c r="F105" s="182" t="s">
        <v>1945</v>
      </c>
      <c r="G105" s="183" t="s">
        <v>1699</v>
      </c>
      <c r="H105" s="184">
        <v>1</v>
      </c>
      <c r="I105" s="185"/>
      <c r="J105" s="186">
        <f>ROUND(I105*H105,2)</f>
        <v>0</v>
      </c>
      <c r="K105" s="182" t="s">
        <v>18</v>
      </c>
      <c r="L105" s="40"/>
      <c r="M105" s="187" t="s">
        <v>18</v>
      </c>
      <c r="N105" s="188" t="s">
        <v>42</v>
      </c>
      <c r="O105" s="65"/>
      <c r="P105" s="189">
        <f>O105*H105</f>
        <v>0</v>
      </c>
      <c r="Q105" s="189">
        <v>0</v>
      </c>
      <c r="R105" s="189">
        <f>Q105*H105</f>
        <v>0</v>
      </c>
      <c r="S105" s="189">
        <v>0</v>
      </c>
      <c r="T105" s="190">
        <f>S105*H105</f>
        <v>0</v>
      </c>
      <c r="U105" s="35"/>
      <c r="V105" s="35"/>
      <c r="W105" s="35"/>
      <c r="X105" s="35"/>
      <c r="Y105" s="35"/>
      <c r="Z105" s="35"/>
      <c r="AA105" s="35"/>
      <c r="AB105" s="35"/>
      <c r="AC105" s="35"/>
      <c r="AD105" s="35"/>
      <c r="AE105" s="35"/>
      <c r="AR105" s="191" t="s">
        <v>166</v>
      </c>
      <c r="AT105" s="191" t="s">
        <v>162</v>
      </c>
      <c r="AU105" s="191" t="s">
        <v>80</v>
      </c>
      <c r="AY105" s="18" t="s">
        <v>160</v>
      </c>
      <c r="BE105" s="192">
        <f>IF(N105="základní",J105,0)</f>
        <v>0</v>
      </c>
      <c r="BF105" s="192">
        <f>IF(N105="snížená",J105,0)</f>
        <v>0</v>
      </c>
      <c r="BG105" s="192">
        <f>IF(N105="zákl. přenesená",J105,0)</f>
        <v>0</v>
      </c>
      <c r="BH105" s="192">
        <f>IF(N105="sníž. přenesená",J105,0)</f>
        <v>0</v>
      </c>
      <c r="BI105" s="192">
        <f>IF(N105="nulová",J105,0)</f>
        <v>0</v>
      </c>
      <c r="BJ105" s="18" t="s">
        <v>78</v>
      </c>
      <c r="BK105" s="192">
        <f>ROUND(I105*H105,2)</f>
        <v>0</v>
      </c>
      <c r="BL105" s="18" t="s">
        <v>166</v>
      </c>
      <c r="BM105" s="191" t="s">
        <v>219</v>
      </c>
    </row>
    <row r="106" spans="1:65" s="12" customFormat="1" ht="22.8" customHeight="1">
      <c r="B106" s="164"/>
      <c r="C106" s="165"/>
      <c r="D106" s="166" t="s">
        <v>70</v>
      </c>
      <c r="E106" s="178" t="s">
        <v>1643</v>
      </c>
      <c r="F106" s="178" t="s">
        <v>1693</v>
      </c>
      <c r="G106" s="165"/>
      <c r="H106" s="165"/>
      <c r="I106" s="168"/>
      <c r="J106" s="179">
        <f>BK106</f>
        <v>0</v>
      </c>
      <c r="K106" s="165"/>
      <c r="L106" s="170"/>
      <c r="M106" s="171"/>
      <c r="N106" s="172"/>
      <c r="O106" s="172"/>
      <c r="P106" s="173">
        <f>SUM(P107:P112)</f>
        <v>0</v>
      </c>
      <c r="Q106" s="172"/>
      <c r="R106" s="173">
        <f>SUM(R107:R112)</f>
        <v>0</v>
      </c>
      <c r="S106" s="172"/>
      <c r="T106" s="174">
        <f>SUM(T107:T112)</f>
        <v>0</v>
      </c>
      <c r="AR106" s="175" t="s">
        <v>78</v>
      </c>
      <c r="AT106" s="176" t="s">
        <v>70</v>
      </c>
      <c r="AU106" s="176" t="s">
        <v>78</v>
      </c>
      <c r="AY106" s="175" t="s">
        <v>160</v>
      </c>
      <c r="BK106" s="177">
        <f>SUM(BK107:BK112)</f>
        <v>0</v>
      </c>
    </row>
    <row r="107" spans="1:65" s="2" customFormat="1" ht="16.5" customHeight="1">
      <c r="A107" s="35"/>
      <c r="B107" s="36"/>
      <c r="C107" s="180" t="s">
        <v>189</v>
      </c>
      <c r="D107" s="180" t="s">
        <v>162</v>
      </c>
      <c r="E107" s="181" t="s">
        <v>2185</v>
      </c>
      <c r="F107" s="182" t="s">
        <v>2186</v>
      </c>
      <c r="G107" s="183" t="s">
        <v>1699</v>
      </c>
      <c r="H107" s="184">
        <v>1</v>
      </c>
      <c r="I107" s="185"/>
      <c r="J107" s="186">
        <f t="shared" ref="J107:J112" si="0">ROUND(I107*H107,2)</f>
        <v>0</v>
      </c>
      <c r="K107" s="182" t="s">
        <v>18</v>
      </c>
      <c r="L107" s="40"/>
      <c r="M107" s="187" t="s">
        <v>18</v>
      </c>
      <c r="N107" s="188" t="s">
        <v>42</v>
      </c>
      <c r="O107" s="65"/>
      <c r="P107" s="189">
        <f t="shared" ref="P107:P112" si="1">O107*H107</f>
        <v>0</v>
      </c>
      <c r="Q107" s="189">
        <v>0</v>
      </c>
      <c r="R107" s="189">
        <f t="shared" ref="R107:R112" si="2">Q107*H107</f>
        <v>0</v>
      </c>
      <c r="S107" s="189">
        <v>0</v>
      </c>
      <c r="T107" s="190">
        <f t="shared" ref="T107:T112" si="3">S107*H107</f>
        <v>0</v>
      </c>
      <c r="U107" s="35"/>
      <c r="V107" s="35"/>
      <c r="W107" s="35"/>
      <c r="X107" s="35"/>
      <c r="Y107" s="35"/>
      <c r="Z107" s="35"/>
      <c r="AA107" s="35"/>
      <c r="AB107" s="35"/>
      <c r="AC107" s="35"/>
      <c r="AD107" s="35"/>
      <c r="AE107" s="35"/>
      <c r="AR107" s="191" t="s">
        <v>166</v>
      </c>
      <c r="AT107" s="191" t="s">
        <v>162</v>
      </c>
      <c r="AU107" s="191" t="s">
        <v>80</v>
      </c>
      <c r="AY107" s="18" t="s">
        <v>160</v>
      </c>
      <c r="BE107" s="192">
        <f t="shared" ref="BE107:BE112" si="4">IF(N107="základní",J107,0)</f>
        <v>0</v>
      </c>
      <c r="BF107" s="192">
        <f t="shared" ref="BF107:BF112" si="5">IF(N107="snížená",J107,0)</f>
        <v>0</v>
      </c>
      <c r="BG107" s="192">
        <f t="shared" ref="BG107:BG112" si="6">IF(N107="zákl. přenesená",J107,0)</f>
        <v>0</v>
      </c>
      <c r="BH107" s="192">
        <f t="shared" ref="BH107:BH112" si="7">IF(N107="sníž. přenesená",J107,0)</f>
        <v>0</v>
      </c>
      <c r="BI107" s="192">
        <f t="shared" ref="BI107:BI112" si="8">IF(N107="nulová",J107,0)</f>
        <v>0</v>
      </c>
      <c r="BJ107" s="18" t="s">
        <v>78</v>
      </c>
      <c r="BK107" s="192">
        <f t="shared" ref="BK107:BK112" si="9">ROUND(I107*H107,2)</f>
        <v>0</v>
      </c>
      <c r="BL107" s="18" t="s">
        <v>166</v>
      </c>
      <c r="BM107" s="191" t="s">
        <v>8</v>
      </c>
    </row>
    <row r="108" spans="1:65" s="2" customFormat="1" ht="16.5" customHeight="1">
      <c r="A108" s="35"/>
      <c r="B108" s="36"/>
      <c r="C108" s="180" t="s">
        <v>202</v>
      </c>
      <c r="D108" s="180" t="s">
        <v>162</v>
      </c>
      <c r="E108" s="181" t="s">
        <v>2187</v>
      </c>
      <c r="F108" s="182" t="s">
        <v>2188</v>
      </c>
      <c r="G108" s="183" t="s">
        <v>1699</v>
      </c>
      <c r="H108" s="184">
        <v>1</v>
      </c>
      <c r="I108" s="185"/>
      <c r="J108" s="186">
        <f t="shared" si="0"/>
        <v>0</v>
      </c>
      <c r="K108" s="182" t="s">
        <v>18</v>
      </c>
      <c r="L108" s="40"/>
      <c r="M108" s="187" t="s">
        <v>18</v>
      </c>
      <c r="N108" s="188" t="s">
        <v>42</v>
      </c>
      <c r="O108" s="65"/>
      <c r="P108" s="189">
        <f t="shared" si="1"/>
        <v>0</v>
      </c>
      <c r="Q108" s="189">
        <v>0</v>
      </c>
      <c r="R108" s="189">
        <f t="shared" si="2"/>
        <v>0</v>
      </c>
      <c r="S108" s="189">
        <v>0</v>
      </c>
      <c r="T108" s="190">
        <f t="shared" si="3"/>
        <v>0</v>
      </c>
      <c r="U108" s="35"/>
      <c r="V108" s="35"/>
      <c r="W108" s="35"/>
      <c r="X108" s="35"/>
      <c r="Y108" s="35"/>
      <c r="Z108" s="35"/>
      <c r="AA108" s="35"/>
      <c r="AB108" s="35"/>
      <c r="AC108" s="35"/>
      <c r="AD108" s="35"/>
      <c r="AE108" s="35"/>
      <c r="AR108" s="191" t="s">
        <v>166</v>
      </c>
      <c r="AT108" s="191" t="s">
        <v>162</v>
      </c>
      <c r="AU108" s="191" t="s">
        <v>80</v>
      </c>
      <c r="AY108" s="18" t="s">
        <v>160</v>
      </c>
      <c r="BE108" s="192">
        <f t="shared" si="4"/>
        <v>0</v>
      </c>
      <c r="BF108" s="192">
        <f t="shared" si="5"/>
        <v>0</v>
      </c>
      <c r="BG108" s="192">
        <f t="shared" si="6"/>
        <v>0</v>
      </c>
      <c r="BH108" s="192">
        <f t="shared" si="7"/>
        <v>0</v>
      </c>
      <c r="BI108" s="192">
        <f t="shared" si="8"/>
        <v>0</v>
      </c>
      <c r="BJ108" s="18" t="s">
        <v>78</v>
      </c>
      <c r="BK108" s="192">
        <f t="shared" si="9"/>
        <v>0</v>
      </c>
      <c r="BL108" s="18" t="s">
        <v>166</v>
      </c>
      <c r="BM108" s="191" t="s">
        <v>240</v>
      </c>
    </row>
    <row r="109" spans="1:65" s="2" customFormat="1" ht="16.5" customHeight="1">
      <c r="A109" s="35"/>
      <c r="B109" s="36"/>
      <c r="C109" s="180" t="s">
        <v>208</v>
      </c>
      <c r="D109" s="180" t="s">
        <v>162</v>
      </c>
      <c r="E109" s="181" t="s">
        <v>2189</v>
      </c>
      <c r="F109" s="182" t="s">
        <v>2190</v>
      </c>
      <c r="G109" s="183" t="s">
        <v>1699</v>
      </c>
      <c r="H109" s="184">
        <v>1</v>
      </c>
      <c r="I109" s="185"/>
      <c r="J109" s="186">
        <f t="shared" si="0"/>
        <v>0</v>
      </c>
      <c r="K109" s="182" t="s">
        <v>18</v>
      </c>
      <c r="L109" s="40"/>
      <c r="M109" s="187" t="s">
        <v>18</v>
      </c>
      <c r="N109" s="188" t="s">
        <v>42</v>
      </c>
      <c r="O109" s="65"/>
      <c r="P109" s="189">
        <f t="shared" si="1"/>
        <v>0</v>
      </c>
      <c r="Q109" s="189">
        <v>0</v>
      </c>
      <c r="R109" s="189">
        <f t="shared" si="2"/>
        <v>0</v>
      </c>
      <c r="S109" s="189">
        <v>0</v>
      </c>
      <c r="T109" s="190">
        <f t="shared" si="3"/>
        <v>0</v>
      </c>
      <c r="U109" s="35"/>
      <c r="V109" s="35"/>
      <c r="W109" s="35"/>
      <c r="X109" s="35"/>
      <c r="Y109" s="35"/>
      <c r="Z109" s="35"/>
      <c r="AA109" s="35"/>
      <c r="AB109" s="35"/>
      <c r="AC109" s="35"/>
      <c r="AD109" s="35"/>
      <c r="AE109" s="35"/>
      <c r="AR109" s="191" t="s">
        <v>166</v>
      </c>
      <c r="AT109" s="191" t="s">
        <v>162</v>
      </c>
      <c r="AU109" s="191" t="s">
        <v>80</v>
      </c>
      <c r="AY109" s="18" t="s">
        <v>160</v>
      </c>
      <c r="BE109" s="192">
        <f t="shared" si="4"/>
        <v>0</v>
      </c>
      <c r="BF109" s="192">
        <f t="shared" si="5"/>
        <v>0</v>
      </c>
      <c r="BG109" s="192">
        <f t="shared" si="6"/>
        <v>0</v>
      </c>
      <c r="BH109" s="192">
        <f t="shared" si="7"/>
        <v>0</v>
      </c>
      <c r="BI109" s="192">
        <f t="shared" si="8"/>
        <v>0</v>
      </c>
      <c r="BJ109" s="18" t="s">
        <v>78</v>
      </c>
      <c r="BK109" s="192">
        <f t="shared" si="9"/>
        <v>0</v>
      </c>
      <c r="BL109" s="18" t="s">
        <v>166</v>
      </c>
      <c r="BM109" s="191" t="s">
        <v>255</v>
      </c>
    </row>
    <row r="110" spans="1:65" s="2" customFormat="1" ht="16.5" customHeight="1">
      <c r="A110" s="35"/>
      <c r="B110" s="36"/>
      <c r="C110" s="180" t="s">
        <v>214</v>
      </c>
      <c r="D110" s="180" t="s">
        <v>162</v>
      </c>
      <c r="E110" s="181" t="s">
        <v>2191</v>
      </c>
      <c r="F110" s="182" t="s">
        <v>2192</v>
      </c>
      <c r="G110" s="183" t="s">
        <v>1699</v>
      </c>
      <c r="H110" s="184">
        <v>1</v>
      </c>
      <c r="I110" s="185"/>
      <c r="J110" s="186">
        <f t="shared" si="0"/>
        <v>0</v>
      </c>
      <c r="K110" s="182" t="s">
        <v>18</v>
      </c>
      <c r="L110" s="40"/>
      <c r="M110" s="187" t="s">
        <v>18</v>
      </c>
      <c r="N110" s="188" t="s">
        <v>42</v>
      </c>
      <c r="O110" s="65"/>
      <c r="P110" s="189">
        <f t="shared" si="1"/>
        <v>0</v>
      </c>
      <c r="Q110" s="189">
        <v>0</v>
      </c>
      <c r="R110" s="189">
        <f t="shared" si="2"/>
        <v>0</v>
      </c>
      <c r="S110" s="189">
        <v>0</v>
      </c>
      <c r="T110" s="190">
        <f t="shared" si="3"/>
        <v>0</v>
      </c>
      <c r="U110" s="35"/>
      <c r="V110" s="35"/>
      <c r="W110" s="35"/>
      <c r="X110" s="35"/>
      <c r="Y110" s="35"/>
      <c r="Z110" s="35"/>
      <c r="AA110" s="35"/>
      <c r="AB110" s="35"/>
      <c r="AC110" s="35"/>
      <c r="AD110" s="35"/>
      <c r="AE110" s="35"/>
      <c r="AR110" s="191" t="s">
        <v>166</v>
      </c>
      <c r="AT110" s="191" t="s">
        <v>162</v>
      </c>
      <c r="AU110" s="191" t="s">
        <v>80</v>
      </c>
      <c r="AY110" s="18" t="s">
        <v>160</v>
      </c>
      <c r="BE110" s="192">
        <f t="shared" si="4"/>
        <v>0</v>
      </c>
      <c r="BF110" s="192">
        <f t="shared" si="5"/>
        <v>0</v>
      </c>
      <c r="BG110" s="192">
        <f t="shared" si="6"/>
        <v>0</v>
      </c>
      <c r="BH110" s="192">
        <f t="shared" si="7"/>
        <v>0</v>
      </c>
      <c r="BI110" s="192">
        <f t="shared" si="8"/>
        <v>0</v>
      </c>
      <c r="BJ110" s="18" t="s">
        <v>78</v>
      </c>
      <c r="BK110" s="192">
        <f t="shared" si="9"/>
        <v>0</v>
      </c>
      <c r="BL110" s="18" t="s">
        <v>166</v>
      </c>
      <c r="BM110" s="191" t="s">
        <v>271</v>
      </c>
    </row>
    <row r="111" spans="1:65" s="2" customFormat="1" ht="16.5" customHeight="1">
      <c r="A111" s="35"/>
      <c r="B111" s="36"/>
      <c r="C111" s="180" t="s">
        <v>219</v>
      </c>
      <c r="D111" s="180" t="s">
        <v>162</v>
      </c>
      <c r="E111" s="181" t="s">
        <v>2193</v>
      </c>
      <c r="F111" s="182" t="s">
        <v>2194</v>
      </c>
      <c r="G111" s="183" t="s">
        <v>1699</v>
      </c>
      <c r="H111" s="184">
        <v>1</v>
      </c>
      <c r="I111" s="185"/>
      <c r="J111" s="186">
        <f t="shared" si="0"/>
        <v>0</v>
      </c>
      <c r="K111" s="182" t="s">
        <v>18</v>
      </c>
      <c r="L111" s="40"/>
      <c r="M111" s="187" t="s">
        <v>18</v>
      </c>
      <c r="N111" s="188" t="s">
        <v>42</v>
      </c>
      <c r="O111" s="65"/>
      <c r="P111" s="189">
        <f t="shared" si="1"/>
        <v>0</v>
      </c>
      <c r="Q111" s="189">
        <v>0</v>
      </c>
      <c r="R111" s="189">
        <f t="shared" si="2"/>
        <v>0</v>
      </c>
      <c r="S111" s="189">
        <v>0</v>
      </c>
      <c r="T111" s="190">
        <f t="shared" si="3"/>
        <v>0</v>
      </c>
      <c r="U111" s="35"/>
      <c r="V111" s="35"/>
      <c r="W111" s="35"/>
      <c r="X111" s="35"/>
      <c r="Y111" s="35"/>
      <c r="Z111" s="35"/>
      <c r="AA111" s="35"/>
      <c r="AB111" s="35"/>
      <c r="AC111" s="35"/>
      <c r="AD111" s="35"/>
      <c r="AE111" s="35"/>
      <c r="AR111" s="191" t="s">
        <v>166</v>
      </c>
      <c r="AT111" s="191" t="s">
        <v>162</v>
      </c>
      <c r="AU111" s="191" t="s">
        <v>80</v>
      </c>
      <c r="AY111" s="18" t="s">
        <v>160</v>
      </c>
      <c r="BE111" s="192">
        <f t="shared" si="4"/>
        <v>0</v>
      </c>
      <c r="BF111" s="192">
        <f t="shared" si="5"/>
        <v>0</v>
      </c>
      <c r="BG111" s="192">
        <f t="shared" si="6"/>
        <v>0</v>
      </c>
      <c r="BH111" s="192">
        <f t="shared" si="7"/>
        <v>0</v>
      </c>
      <c r="BI111" s="192">
        <f t="shared" si="8"/>
        <v>0</v>
      </c>
      <c r="BJ111" s="18" t="s">
        <v>78</v>
      </c>
      <c r="BK111" s="192">
        <f t="shared" si="9"/>
        <v>0</v>
      </c>
      <c r="BL111" s="18" t="s">
        <v>166</v>
      </c>
      <c r="BM111" s="191" t="s">
        <v>286</v>
      </c>
    </row>
    <row r="112" spans="1:65" s="2" customFormat="1" ht="16.5" customHeight="1">
      <c r="A112" s="35"/>
      <c r="B112" s="36"/>
      <c r="C112" s="180" t="s">
        <v>224</v>
      </c>
      <c r="D112" s="180" t="s">
        <v>162</v>
      </c>
      <c r="E112" s="181" t="s">
        <v>2195</v>
      </c>
      <c r="F112" s="182" t="s">
        <v>2196</v>
      </c>
      <c r="G112" s="183" t="s">
        <v>1699</v>
      </c>
      <c r="H112" s="184">
        <v>1</v>
      </c>
      <c r="I112" s="185"/>
      <c r="J112" s="186">
        <f t="shared" si="0"/>
        <v>0</v>
      </c>
      <c r="K112" s="182" t="s">
        <v>18</v>
      </c>
      <c r="L112" s="40"/>
      <c r="M112" s="239" t="s">
        <v>18</v>
      </c>
      <c r="N112" s="240" t="s">
        <v>42</v>
      </c>
      <c r="O112" s="237"/>
      <c r="P112" s="241">
        <f t="shared" si="1"/>
        <v>0</v>
      </c>
      <c r="Q112" s="241">
        <v>0</v>
      </c>
      <c r="R112" s="241">
        <f t="shared" si="2"/>
        <v>0</v>
      </c>
      <c r="S112" s="241">
        <v>0</v>
      </c>
      <c r="T112" s="242">
        <f t="shared" si="3"/>
        <v>0</v>
      </c>
      <c r="U112" s="35"/>
      <c r="V112" s="35"/>
      <c r="W112" s="35"/>
      <c r="X112" s="35"/>
      <c r="Y112" s="35"/>
      <c r="Z112" s="35"/>
      <c r="AA112" s="35"/>
      <c r="AB112" s="35"/>
      <c r="AC112" s="35"/>
      <c r="AD112" s="35"/>
      <c r="AE112" s="35"/>
      <c r="AR112" s="191" t="s">
        <v>166</v>
      </c>
      <c r="AT112" s="191" t="s">
        <v>162</v>
      </c>
      <c r="AU112" s="191" t="s">
        <v>80</v>
      </c>
      <c r="AY112" s="18" t="s">
        <v>160</v>
      </c>
      <c r="BE112" s="192">
        <f t="shared" si="4"/>
        <v>0</v>
      </c>
      <c r="BF112" s="192">
        <f t="shared" si="5"/>
        <v>0</v>
      </c>
      <c r="BG112" s="192">
        <f t="shared" si="6"/>
        <v>0</v>
      </c>
      <c r="BH112" s="192">
        <f t="shared" si="7"/>
        <v>0</v>
      </c>
      <c r="BI112" s="192">
        <f t="shared" si="8"/>
        <v>0</v>
      </c>
      <c r="BJ112" s="18" t="s">
        <v>78</v>
      </c>
      <c r="BK112" s="192">
        <f t="shared" si="9"/>
        <v>0</v>
      </c>
      <c r="BL112" s="18" t="s">
        <v>166</v>
      </c>
      <c r="BM112" s="191" t="s">
        <v>304</v>
      </c>
    </row>
    <row r="113" spans="1:31" s="2" customFormat="1" ht="6.9" customHeight="1">
      <c r="A113" s="35"/>
      <c r="B113" s="48"/>
      <c r="C113" s="49"/>
      <c r="D113" s="49"/>
      <c r="E113" s="49"/>
      <c r="F113" s="49"/>
      <c r="G113" s="49"/>
      <c r="H113" s="49"/>
      <c r="I113" s="49"/>
      <c r="J113" s="49"/>
      <c r="K113" s="49"/>
      <c r="L113" s="40"/>
      <c r="M113" s="35"/>
      <c r="O113" s="35"/>
      <c r="P113" s="35"/>
      <c r="Q113" s="35"/>
      <c r="R113" s="35"/>
      <c r="S113" s="35"/>
      <c r="T113" s="35"/>
      <c r="U113" s="35"/>
      <c r="V113" s="35"/>
      <c r="W113" s="35"/>
      <c r="X113" s="35"/>
      <c r="Y113" s="35"/>
      <c r="Z113" s="35"/>
      <c r="AA113" s="35"/>
      <c r="AB113" s="35"/>
      <c r="AC113" s="35"/>
      <c r="AD113" s="35"/>
      <c r="AE113" s="35"/>
    </row>
  </sheetData>
  <sheetProtection algorithmName="SHA-512" hashValue="ebmpDp2N+fvZFooydG13d5m+HzTo7gndIxkk/fuBY+JHX62bUBdu1e3qLJX5d6vHyhWG6v7PX6BbRWaEmIcZPw==" saltValue="1+z9ZaFAJkT2aVHLCjcia+EN8fgCauOOeAqwMT+0DywzbPobHAqblE8VIFpTJNycmiVvnieSyDEgZvhPrJZVCQ==" spinCount="100000" sheet="1" objects="1" scenarios="1" formatColumns="0" formatRows="0" autoFilter="0"/>
  <autoFilter ref="C95:K112"/>
  <mergeCells count="15">
    <mergeCell ref="E82:H82"/>
    <mergeCell ref="E86:H86"/>
    <mergeCell ref="E84:H84"/>
    <mergeCell ref="E88:H88"/>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1"/>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113</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ht="13.2">
      <c r="B8" s="21"/>
      <c r="D8" s="114" t="s">
        <v>132</v>
      </c>
      <c r="L8" s="21"/>
    </row>
    <row r="9" spans="1:46" s="1" customFormat="1" ht="16.5" customHeight="1">
      <c r="B9" s="21"/>
      <c r="E9" s="387" t="s">
        <v>133</v>
      </c>
      <c r="F9" s="369"/>
      <c r="G9" s="369"/>
      <c r="H9" s="369"/>
      <c r="L9" s="21"/>
    </row>
    <row r="10" spans="1:46" s="1" customFormat="1" ht="12" customHeight="1">
      <c r="B10" s="21"/>
      <c r="D10" s="114" t="s">
        <v>365</v>
      </c>
      <c r="L10" s="21"/>
    </row>
    <row r="11" spans="1:46" s="2" customFormat="1" ht="16.5" customHeight="1">
      <c r="A11" s="35"/>
      <c r="B11" s="40"/>
      <c r="C11" s="35"/>
      <c r="D11" s="35"/>
      <c r="E11" s="397" t="s">
        <v>1875</v>
      </c>
      <c r="F11" s="390"/>
      <c r="G11" s="390"/>
      <c r="H11" s="390"/>
      <c r="I11" s="35"/>
      <c r="J11" s="35"/>
      <c r="K11" s="35"/>
      <c r="L11" s="115"/>
      <c r="S11" s="35"/>
      <c r="T11" s="35"/>
      <c r="U11" s="35"/>
      <c r="V11" s="35"/>
      <c r="W11" s="35"/>
      <c r="X11" s="35"/>
      <c r="Y11" s="35"/>
      <c r="Z11" s="35"/>
      <c r="AA11" s="35"/>
      <c r="AB11" s="35"/>
      <c r="AC11" s="35"/>
      <c r="AD11" s="35"/>
      <c r="AE11" s="35"/>
    </row>
    <row r="12" spans="1:46" s="2" customFormat="1" ht="12" customHeight="1">
      <c r="A12" s="35"/>
      <c r="B12" s="40"/>
      <c r="C12" s="35"/>
      <c r="D12" s="114" t="s">
        <v>1876</v>
      </c>
      <c r="E12" s="35"/>
      <c r="F12" s="35"/>
      <c r="G12" s="35"/>
      <c r="H12" s="35"/>
      <c r="I12" s="35"/>
      <c r="J12" s="35"/>
      <c r="K12" s="35"/>
      <c r="L12" s="115"/>
      <c r="S12" s="35"/>
      <c r="T12" s="35"/>
      <c r="U12" s="35"/>
      <c r="V12" s="35"/>
      <c r="W12" s="35"/>
      <c r="X12" s="35"/>
      <c r="Y12" s="35"/>
      <c r="Z12" s="35"/>
      <c r="AA12" s="35"/>
      <c r="AB12" s="35"/>
      <c r="AC12" s="35"/>
      <c r="AD12" s="35"/>
      <c r="AE12" s="35"/>
    </row>
    <row r="13" spans="1:46" s="2" customFormat="1" ht="16.5" customHeight="1">
      <c r="A13" s="35"/>
      <c r="B13" s="40"/>
      <c r="C13" s="35"/>
      <c r="D13" s="35"/>
      <c r="E13" s="389" t="s">
        <v>2197</v>
      </c>
      <c r="F13" s="390"/>
      <c r="G13" s="390"/>
      <c r="H13" s="390"/>
      <c r="I13" s="35"/>
      <c r="J13" s="35"/>
      <c r="K13" s="35"/>
      <c r="L13" s="115"/>
      <c r="S13" s="35"/>
      <c r="T13" s="35"/>
      <c r="U13" s="35"/>
      <c r="V13" s="35"/>
      <c r="W13" s="35"/>
      <c r="X13" s="35"/>
      <c r="Y13" s="35"/>
      <c r="Z13" s="35"/>
      <c r="AA13" s="35"/>
      <c r="AB13" s="35"/>
      <c r="AC13" s="35"/>
      <c r="AD13" s="35"/>
      <c r="AE13" s="35"/>
    </row>
    <row r="14" spans="1:46" s="2" customFormat="1" ht="10.199999999999999">
      <c r="A14" s="35"/>
      <c r="B14" s="40"/>
      <c r="C14" s="35"/>
      <c r="D14" s="35"/>
      <c r="E14" s="35"/>
      <c r="F14" s="35"/>
      <c r="G14" s="35"/>
      <c r="H14" s="35"/>
      <c r="I14" s="35"/>
      <c r="J14" s="35"/>
      <c r="K14" s="35"/>
      <c r="L14" s="115"/>
      <c r="S14" s="35"/>
      <c r="T14" s="35"/>
      <c r="U14" s="35"/>
      <c r="V14" s="35"/>
      <c r="W14" s="35"/>
      <c r="X14" s="35"/>
      <c r="Y14" s="35"/>
      <c r="Z14" s="35"/>
      <c r="AA14" s="35"/>
      <c r="AB14" s="35"/>
      <c r="AC14" s="35"/>
      <c r="AD14" s="35"/>
      <c r="AE14" s="35"/>
    </row>
    <row r="15" spans="1:46" s="2" customFormat="1" ht="12" customHeight="1">
      <c r="A15" s="35"/>
      <c r="B15" s="40"/>
      <c r="C15" s="35"/>
      <c r="D15" s="114" t="s">
        <v>17</v>
      </c>
      <c r="E15" s="35"/>
      <c r="F15" s="104" t="s">
        <v>18</v>
      </c>
      <c r="G15" s="35"/>
      <c r="H15" s="35"/>
      <c r="I15" s="114" t="s">
        <v>19</v>
      </c>
      <c r="J15" s="104" t="s">
        <v>18</v>
      </c>
      <c r="K15" s="35"/>
      <c r="L15" s="115"/>
      <c r="S15" s="35"/>
      <c r="T15" s="35"/>
      <c r="U15" s="35"/>
      <c r="V15" s="35"/>
      <c r="W15" s="35"/>
      <c r="X15" s="35"/>
      <c r="Y15" s="35"/>
      <c r="Z15" s="35"/>
      <c r="AA15" s="35"/>
      <c r="AB15" s="35"/>
      <c r="AC15" s="35"/>
      <c r="AD15" s="35"/>
      <c r="AE15" s="35"/>
    </row>
    <row r="16" spans="1:46" s="2" customFormat="1" ht="12" customHeight="1">
      <c r="A16" s="35"/>
      <c r="B16" s="40"/>
      <c r="C16" s="35"/>
      <c r="D16" s="114" t="s">
        <v>20</v>
      </c>
      <c r="E16" s="35"/>
      <c r="F16" s="104" t="s">
        <v>1236</v>
      </c>
      <c r="G16" s="35"/>
      <c r="H16" s="35"/>
      <c r="I16" s="114" t="s">
        <v>22</v>
      </c>
      <c r="J16" s="116" t="str">
        <f>'Rekapitulace stavby'!AN8</f>
        <v>4. 4. 2024</v>
      </c>
      <c r="K16" s="35"/>
      <c r="L16" s="115"/>
      <c r="S16" s="35"/>
      <c r="T16" s="35"/>
      <c r="U16" s="35"/>
      <c r="V16" s="35"/>
      <c r="W16" s="35"/>
      <c r="X16" s="35"/>
      <c r="Y16" s="35"/>
      <c r="Z16" s="35"/>
      <c r="AA16" s="35"/>
      <c r="AB16" s="35"/>
      <c r="AC16" s="35"/>
      <c r="AD16" s="35"/>
      <c r="AE16" s="35"/>
    </row>
    <row r="17" spans="1:31" s="2" customFormat="1" ht="10.8" customHeight="1">
      <c r="A17" s="35"/>
      <c r="B17" s="40"/>
      <c r="C17" s="35"/>
      <c r="D17" s="35"/>
      <c r="E17" s="35"/>
      <c r="F17" s="35"/>
      <c r="G17" s="35"/>
      <c r="H17" s="35"/>
      <c r="I17" s="35"/>
      <c r="J17" s="35"/>
      <c r="K17" s="35"/>
      <c r="L17" s="115"/>
      <c r="S17" s="35"/>
      <c r="T17" s="35"/>
      <c r="U17" s="35"/>
      <c r="V17" s="35"/>
      <c r="W17" s="35"/>
      <c r="X17" s="35"/>
      <c r="Y17" s="35"/>
      <c r="Z17" s="35"/>
      <c r="AA17" s="35"/>
      <c r="AB17" s="35"/>
      <c r="AC17" s="35"/>
      <c r="AD17" s="35"/>
      <c r="AE17" s="35"/>
    </row>
    <row r="18" spans="1:31" s="2" customFormat="1" ht="12" customHeight="1">
      <c r="A18" s="35"/>
      <c r="B18" s="40"/>
      <c r="C18" s="35"/>
      <c r="D18" s="114" t="s">
        <v>24</v>
      </c>
      <c r="E18" s="35"/>
      <c r="F18" s="35"/>
      <c r="G18" s="35"/>
      <c r="H18" s="35"/>
      <c r="I18" s="114" t="s">
        <v>25</v>
      </c>
      <c r="J18" s="104" t="str">
        <f>IF('Rekapitulace stavby'!AN10="","",'Rekapitulace stavby'!AN10)</f>
        <v/>
      </c>
      <c r="K18" s="35"/>
      <c r="L18" s="115"/>
      <c r="S18" s="35"/>
      <c r="T18" s="35"/>
      <c r="U18" s="35"/>
      <c r="V18" s="35"/>
      <c r="W18" s="35"/>
      <c r="X18" s="35"/>
      <c r="Y18" s="35"/>
      <c r="Z18" s="35"/>
      <c r="AA18" s="35"/>
      <c r="AB18" s="35"/>
      <c r="AC18" s="35"/>
      <c r="AD18" s="35"/>
      <c r="AE18" s="35"/>
    </row>
    <row r="19" spans="1:31" s="2" customFormat="1" ht="18" customHeight="1">
      <c r="A19" s="35"/>
      <c r="B19" s="40"/>
      <c r="C19" s="35"/>
      <c r="D19" s="35"/>
      <c r="E19" s="104" t="str">
        <f>IF('Rekapitulace stavby'!E11="","",'Rekapitulace stavby'!E11)</f>
        <v>Česká zemědělská univerzoita</v>
      </c>
      <c r="F19" s="35"/>
      <c r="G19" s="35"/>
      <c r="H19" s="35"/>
      <c r="I19" s="114" t="s">
        <v>27</v>
      </c>
      <c r="J19" s="104" t="str">
        <f>IF('Rekapitulace stavby'!AN11="","",'Rekapitulace stavby'!AN11)</f>
        <v/>
      </c>
      <c r="K19" s="35"/>
      <c r="L19" s="115"/>
      <c r="S19" s="35"/>
      <c r="T19" s="35"/>
      <c r="U19" s="35"/>
      <c r="V19" s="35"/>
      <c r="W19" s="35"/>
      <c r="X19" s="35"/>
      <c r="Y19" s="35"/>
      <c r="Z19" s="35"/>
      <c r="AA19" s="35"/>
      <c r="AB19" s="35"/>
      <c r="AC19" s="35"/>
      <c r="AD19" s="35"/>
      <c r="AE19" s="35"/>
    </row>
    <row r="20" spans="1:31" s="2" customFormat="1" ht="6.9" customHeight="1">
      <c r="A20" s="35"/>
      <c r="B20" s="40"/>
      <c r="C20" s="35"/>
      <c r="D20" s="35"/>
      <c r="E20" s="35"/>
      <c r="F20" s="35"/>
      <c r="G20" s="35"/>
      <c r="H20" s="35"/>
      <c r="I20" s="35"/>
      <c r="J20" s="35"/>
      <c r="K20" s="35"/>
      <c r="L20" s="115"/>
      <c r="S20" s="35"/>
      <c r="T20" s="35"/>
      <c r="U20" s="35"/>
      <c r="V20" s="35"/>
      <c r="W20" s="35"/>
      <c r="X20" s="35"/>
      <c r="Y20" s="35"/>
      <c r="Z20" s="35"/>
      <c r="AA20" s="35"/>
      <c r="AB20" s="35"/>
      <c r="AC20" s="35"/>
      <c r="AD20" s="35"/>
      <c r="AE20" s="35"/>
    </row>
    <row r="21" spans="1:31" s="2" customFormat="1" ht="12" customHeight="1">
      <c r="A21" s="35"/>
      <c r="B21" s="40"/>
      <c r="C21" s="35"/>
      <c r="D21" s="114" t="s">
        <v>28</v>
      </c>
      <c r="E21" s="35"/>
      <c r="F21" s="35"/>
      <c r="G21" s="35"/>
      <c r="H21" s="35"/>
      <c r="I21" s="114" t="s">
        <v>25</v>
      </c>
      <c r="J21" s="31" t="str">
        <f>'Rekapitulace stavby'!AN13</f>
        <v>Vyplň údaj</v>
      </c>
      <c r="K21" s="35"/>
      <c r="L21" s="115"/>
      <c r="S21" s="35"/>
      <c r="T21" s="35"/>
      <c r="U21" s="35"/>
      <c r="V21" s="35"/>
      <c r="W21" s="35"/>
      <c r="X21" s="35"/>
      <c r="Y21" s="35"/>
      <c r="Z21" s="35"/>
      <c r="AA21" s="35"/>
      <c r="AB21" s="35"/>
      <c r="AC21" s="35"/>
      <c r="AD21" s="35"/>
      <c r="AE21" s="35"/>
    </row>
    <row r="22" spans="1:31" s="2" customFormat="1" ht="18" customHeight="1">
      <c r="A22" s="35"/>
      <c r="B22" s="40"/>
      <c r="C22" s="35"/>
      <c r="D22" s="35"/>
      <c r="E22" s="391" t="str">
        <f>'Rekapitulace stavby'!E14</f>
        <v>Vyplň údaj</v>
      </c>
      <c r="F22" s="392"/>
      <c r="G22" s="392"/>
      <c r="H22" s="392"/>
      <c r="I22" s="114" t="s">
        <v>27</v>
      </c>
      <c r="J22" s="31" t="str">
        <f>'Rekapitulace stavby'!AN14</f>
        <v>Vyplň údaj</v>
      </c>
      <c r="K22" s="35"/>
      <c r="L22" s="115"/>
      <c r="S22" s="35"/>
      <c r="T22" s="35"/>
      <c r="U22" s="35"/>
      <c r="V22" s="35"/>
      <c r="W22" s="35"/>
      <c r="X22" s="35"/>
      <c r="Y22" s="35"/>
      <c r="Z22" s="35"/>
      <c r="AA22" s="35"/>
      <c r="AB22" s="35"/>
      <c r="AC22" s="35"/>
      <c r="AD22" s="35"/>
      <c r="AE22" s="35"/>
    </row>
    <row r="23" spans="1:31" s="2" customFormat="1" ht="6.9" customHeight="1">
      <c r="A23" s="35"/>
      <c r="B23" s="40"/>
      <c r="C23" s="35"/>
      <c r="D23" s="35"/>
      <c r="E23" s="35"/>
      <c r="F23" s="35"/>
      <c r="G23" s="35"/>
      <c r="H23" s="35"/>
      <c r="I23" s="35"/>
      <c r="J23" s="35"/>
      <c r="K23" s="35"/>
      <c r="L23" s="115"/>
      <c r="S23" s="35"/>
      <c r="T23" s="35"/>
      <c r="U23" s="35"/>
      <c r="V23" s="35"/>
      <c r="W23" s="35"/>
      <c r="X23" s="35"/>
      <c r="Y23" s="35"/>
      <c r="Z23" s="35"/>
      <c r="AA23" s="35"/>
      <c r="AB23" s="35"/>
      <c r="AC23" s="35"/>
      <c r="AD23" s="35"/>
      <c r="AE23" s="35"/>
    </row>
    <row r="24" spans="1:31" s="2" customFormat="1" ht="12" customHeight="1">
      <c r="A24" s="35"/>
      <c r="B24" s="40"/>
      <c r="C24" s="35"/>
      <c r="D24" s="114" t="s">
        <v>30</v>
      </c>
      <c r="E24" s="35"/>
      <c r="F24" s="35"/>
      <c r="G24" s="35"/>
      <c r="H24" s="35"/>
      <c r="I24" s="114" t="s">
        <v>25</v>
      </c>
      <c r="J24" s="104" t="str">
        <f>IF('Rekapitulace stavby'!AN16="","",'Rekapitulace stavby'!AN16)</f>
        <v/>
      </c>
      <c r="K24" s="35"/>
      <c r="L24" s="115"/>
      <c r="S24" s="35"/>
      <c r="T24" s="35"/>
      <c r="U24" s="35"/>
      <c r="V24" s="35"/>
      <c r="W24" s="35"/>
      <c r="X24" s="35"/>
      <c r="Y24" s="35"/>
      <c r="Z24" s="35"/>
      <c r="AA24" s="35"/>
      <c r="AB24" s="35"/>
      <c r="AC24" s="35"/>
      <c r="AD24" s="35"/>
      <c r="AE24" s="35"/>
    </row>
    <row r="25" spans="1:31" s="2" customFormat="1" ht="18" customHeight="1">
      <c r="A25" s="35"/>
      <c r="B25" s="40"/>
      <c r="C25" s="35"/>
      <c r="D25" s="35"/>
      <c r="E25" s="104" t="str">
        <f>IF('Rekapitulace stavby'!E17="","",'Rekapitulace stavby'!E17)</f>
        <v>GREBNER, spol. s r-o-</v>
      </c>
      <c r="F25" s="35"/>
      <c r="G25" s="35"/>
      <c r="H25" s="35"/>
      <c r="I25" s="114" t="s">
        <v>27</v>
      </c>
      <c r="J25" s="104" t="str">
        <f>IF('Rekapitulace stavby'!AN17="","",'Rekapitulace stavby'!AN17)</f>
        <v/>
      </c>
      <c r="K25" s="35"/>
      <c r="L25" s="115"/>
      <c r="S25" s="35"/>
      <c r="T25" s="35"/>
      <c r="U25" s="35"/>
      <c r="V25" s="35"/>
      <c r="W25" s="35"/>
      <c r="X25" s="35"/>
      <c r="Y25" s="35"/>
      <c r="Z25" s="35"/>
      <c r="AA25" s="35"/>
      <c r="AB25" s="35"/>
      <c r="AC25" s="35"/>
      <c r="AD25" s="35"/>
      <c r="AE25" s="35"/>
    </row>
    <row r="26" spans="1:31" s="2" customFormat="1" ht="6.9" customHeight="1">
      <c r="A26" s="35"/>
      <c r="B26" s="40"/>
      <c r="C26" s="35"/>
      <c r="D26" s="35"/>
      <c r="E26" s="35"/>
      <c r="F26" s="35"/>
      <c r="G26" s="35"/>
      <c r="H26" s="35"/>
      <c r="I26" s="35"/>
      <c r="J26" s="35"/>
      <c r="K26" s="35"/>
      <c r="L26" s="115"/>
      <c r="S26" s="35"/>
      <c r="T26" s="35"/>
      <c r="U26" s="35"/>
      <c r="V26" s="35"/>
      <c r="W26" s="35"/>
      <c r="X26" s="35"/>
      <c r="Y26" s="35"/>
      <c r="Z26" s="35"/>
      <c r="AA26" s="35"/>
      <c r="AB26" s="35"/>
      <c r="AC26" s="35"/>
      <c r="AD26" s="35"/>
      <c r="AE26" s="35"/>
    </row>
    <row r="27" spans="1:31" s="2" customFormat="1" ht="12" customHeight="1">
      <c r="A27" s="35"/>
      <c r="B27" s="40"/>
      <c r="C27" s="35"/>
      <c r="D27" s="114" t="s">
        <v>33</v>
      </c>
      <c r="E27" s="35"/>
      <c r="F27" s="35"/>
      <c r="G27" s="35"/>
      <c r="H27" s="35"/>
      <c r="I27" s="114" t="s">
        <v>25</v>
      </c>
      <c r="J27" s="104" t="str">
        <f>IF('Rekapitulace stavby'!AN19="","",'Rekapitulace stavby'!AN19)</f>
        <v/>
      </c>
      <c r="K27" s="35"/>
      <c r="L27" s="115"/>
      <c r="S27" s="35"/>
      <c r="T27" s="35"/>
      <c r="U27" s="35"/>
      <c r="V27" s="35"/>
      <c r="W27" s="35"/>
      <c r="X27" s="35"/>
      <c r="Y27" s="35"/>
      <c r="Z27" s="35"/>
      <c r="AA27" s="35"/>
      <c r="AB27" s="35"/>
      <c r="AC27" s="35"/>
      <c r="AD27" s="35"/>
      <c r="AE27" s="35"/>
    </row>
    <row r="28" spans="1:31" s="2" customFormat="1" ht="18" customHeight="1">
      <c r="A28" s="35"/>
      <c r="B28" s="40"/>
      <c r="C28" s="35"/>
      <c r="D28" s="35"/>
      <c r="E28" s="104" t="str">
        <f>IF('Rekapitulace stavby'!E20="","",'Rekapitulace stavby'!E20)</f>
        <v>Ing. Josef Němeček</v>
      </c>
      <c r="F28" s="35"/>
      <c r="G28" s="35"/>
      <c r="H28" s="35"/>
      <c r="I28" s="114" t="s">
        <v>27</v>
      </c>
      <c r="J28" s="104" t="str">
        <f>IF('Rekapitulace stavby'!AN20="","",'Rekapitulace stavby'!AN20)</f>
        <v/>
      </c>
      <c r="K28" s="35"/>
      <c r="L28" s="115"/>
      <c r="S28" s="35"/>
      <c r="T28" s="35"/>
      <c r="U28" s="35"/>
      <c r="V28" s="35"/>
      <c r="W28" s="35"/>
      <c r="X28" s="35"/>
      <c r="Y28" s="35"/>
      <c r="Z28" s="35"/>
      <c r="AA28" s="35"/>
      <c r="AB28" s="35"/>
      <c r="AC28" s="35"/>
      <c r="AD28" s="35"/>
      <c r="AE28" s="35"/>
    </row>
    <row r="29" spans="1:31" s="2" customFormat="1" ht="6.9" customHeight="1">
      <c r="A29" s="35"/>
      <c r="B29" s="40"/>
      <c r="C29" s="35"/>
      <c r="D29" s="35"/>
      <c r="E29" s="35"/>
      <c r="F29" s="35"/>
      <c r="G29" s="35"/>
      <c r="H29" s="35"/>
      <c r="I29" s="35"/>
      <c r="J29" s="35"/>
      <c r="K29" s="35"/>
      <c r="L29" s="115"/>
      <c r="S29" s="35"/>
      <c r="T29" s="35"/>
      <c r="U29" s="35"/>
      <c r="V29" s="35"/>
      <c r="W29" s="35"/>
      <c r="X29" s="35"/>
      <c r="Y29" s="35"/>
      <c r="Z29" s="35"/>
      <c r="AA29" s="35"/>
      <c r="AB29" s="35"/>
      <c r="AC29" s="35"/>
      <c r="AD29" s="35"/>
      <c r="AE29" s="35"/>
    </row>
    <row r="30" spans="1:31" s="2" customFormat="1" ht="12" customHeight="1">
      <c r="A30" s="35"/>
      <c r="B30" s="40"/>
      <c r="C30" s="35"/>
      <c r="D30" s="114" t="s">
        <v>35</v>
      </c>
      <c r="E30" s="35"/>
      <c r="F30" s="35"/>
      <c r="G30" s="35"/>
      <c r="H30" s="35"/>
      <c r="I30" s="35"/>
      <c r="J30" s="35"/>
      <c r="K30" s="35"/>
      <c r="L30" s="115"/>
      <c r="S30" s="35"/>
      <c r="T30" s="35"/>
      <c r="U30" s="35"/>
      <c r="V30" s="35"/>
      <c r="W30" s="35"/>
      <c r="X30" s="35"/>
      <c r="Y30" s="35"/>
      <c r="Z30" s="35"/>
      <c r="AA30" s="35"/>
      <c r="AB30" s="35"/>
      <c r="AC30" s="35"/>
      <c r="AD30" s="35"/>
      <c r="AE30" s="35"/>
    </row>
    <row r="31" spans="1:31" s="8" customFormat="1" ht="16.5" customHeight="1">
      <c r="A31" s="117"/>
      <c r="B31" s="118"/>
      <c r="C31" s="117"/>
      <c r="D31" s="117"/>
      <c r="E31" s="393" t="s">
        <v>18</v>
      </c>
      <c r="F31" s="393"/>
      <c r="G31" s="393"/>
      <c r="H31" s="393"/>
      <c r="I31" s="117"/>
      <c r="J31" s="117"/>
      <c r="K31" s="117"/>
      <c r="L31" s="119"/>
      <c r="S31" s="117"/>
      <c r="T31" s="117"/>
      <c r="U31" s="117"/>
      <c r="V31" s="117"/>
      <c r="W31" s="117"/>
      <c r="X31" s="117"/>
      <c r="Y31" s="117"/>
      <c r="Z31" s="117"/>
      <c r="AA31" s="117"/>
      <c r="AB31" s="117"/>
      <c r="AC31" s="117"/>
      <c r="AD31" s="117"/>
      <c r="AE31" s="117"/>
    </row>
    <row r="32" spans="1:31" s="2" customFormat="1" ht="6.9" customHeight="1">
      <c r="A32" s="35"/>
      <c r="B32" s="40"/>
      <c r="C32" s="35"/>
      <c r="D32" s="35"/>
      <c r="E32" s="35"/>
      <c r="F32" s="35"/>
      <c r="G32" s="35"/>
      <c r="H32" s="35"/>
      <c r="I32" s="35"/>
      <c r="J32" s="35"/>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25.35" customHeight="1">
      <c r="A34" s="35"/>
      <c r="B34" s="40"/>
      <c r="C34" s="35"/>
      <c r="D34" s="121" t="s">
        <v>37</v>
      </c>
      <c r="E34" s="35"/>
      <c r="F34" s="35"/>
      <c r="G34" s="35"/>
      <c r="H34" s="35"/>
      <c r="I34" s="35"/>
      <c r="J34" s="122">
        <f>ROUND(J97, 2)</f>
        <v>0</v>
      </c>
      <c r="K34" s="35"/>
      <c r="L34" s="115"/>
      <c r="S34" s="35"/>
      <c r="T34" s="35"/>
      <c r="U34" s="35"/>
      <c r="V34" s="35"/>
      <c r="W34" s="35"/>
      <c r="X34" s="35"/>
      <c r="Y34" s="35"/>
      <c r="Z34" s="35"/>
      <c r="AA34" s="35"/>
      <c r="AB34" s="35"/>
      <c r="AC34" s="35"/>
      <c r="AD34" s="35"/>
      <c r="AE34" s="35"/>
    </row>
    <row r="35" spans="1:31" s="2" customFormat="1" ht="6.9" customHeight="1">
      <c r="A35" s="35"/>
      <c r="B35" s="40"/>
      <c r="C35" s="35"/>
      <c r="D35" s="120"/>
      <c r="E35" s="120"/>
      <c r="F35" s="120"/>
      <c r="G35" s="120"/>
      <c r="H35" s="120"/>
      <c r="I35" s="120"/>
      <c r="J35" s="120"/>
      <c r="K35" s="120"/>
      <c r="L35" s="115"/>
      <c r="S35" s="35"/>
      <c r="T35" s="35"/>
      <c r="U35" s="35"/>
      <c r="V35" s="35"/>
      <c r="W35" s="35"/>
      <c r="X35" s="35"/>
      <c r="Y35" s="35"/>
      <c r="Z35" s="35"/>
      <c r="AA35" s="35"/>
      <c r="AB35" s="35"/>
      <c r="AC35" s="35"/>
      <c r="AD35" s="35"/>
      <c r="AE35" s="35"/>
    </row>
    <row r="36" spans="1:31" s="2" customFormat="1" ht="14.4" customHeight="1">
      <c r="A36" s="35"/>
      <c r="B36" s="40"/>
      <c r="C36" s="35"/>
      <c r="D36" s="35"/>
      <c r="E36" s="35"/>
      <c r="F36" s="123" t="s">
        <v>39</v>
      </c>
      <c r="G36" s="35"/>
      <c r="H36" s="35"/>
      <c r="I36" s="123" t="s">
        <v>38</v>
      </c>
      <c r="J36" s="123" t="s">
        <v>40</v>
      </c>
      <c r="K36" s="35"/>
      <c r="L36" s="115"/>
      <c r="S36" s="35"/>
      <c r="T36" s="35"/>
      <c r="U36" s="35"/>
      <c r="V36" s="35"/>
      <c r="W36" s="35"/>
      <c r="X36" s="35"/>
      <c r="Y36" s="35"/>
      <c r="Z36" s="35"/>
      <c r="AA36" s="35"/>
      <c r="AB36" s="35"/>
      <c r="AC36" s="35"/>
      <c r="AD36" s="35"/>
      <c r="AE36" s="35"/>
    </row>
    <row r="37" spans="1:31" s="2" customFormat="1" ht="14.4" customHeight="1">
      <c r="A37" s="35"/>
      <c r="B37" s="40"/>
      <c r="C37" s="35"/>
      <c r="D37" s="124" t="s">
        <v>41</v>
      </c>
      <c r="E37" s="114" t="s">
        <v>42</v>
      </c>
      <c r="F37" s="125">
        <f>ROUND((SUM(BE97:BE140)),  2)</f>
        <v>0</v>
      </c>
      <c r="G37" s="35"/>
      <c r="H37" s="35"/>
      <c r="I37" s="126">
        <v>0.21</v>
      </c>
      <c r="J37" s="125">
        <f>ROUND(((SUM(BE97:BE140))*I37),  2)</f>
        <v>0</v>
      </c>
      <c r="K37" s="35"/>
      <c r="L37" s="115"/>
      <c r="S37" s="35"/>
      <c r="T37" s="35"/>
      <c r="U37" s="35"/>
      <c r="V37" s="35"/>
      <c r="W37" s="35"/>
      <c r="X37" s="35"/>
      <c r="Y37" s="35"/>
      <c r="Z37" s="35"/>
      <c r="AA37" s="35"/>
      <c r="AB37" s="35"/>
      <c r="AC37" s="35"/>
      <c r="AD37" s="35"/>
      <c r="AE37" s="35"/>
    </row>
    <row r="38" spans="1:31" s="2" customFormat="1" ht="14.4" customHeight="1">
      <c r="A38" s="35"/>
      <c r="B38" s="40"/>
      <c r="C38" s="35"/>
      <c r="D38" s="35"/>
      <c r="E38" s="114" t="s">
        <v>43</v>
      </c>
      <c r="F38" s="125">
        <f>ROUND((SUM(BF97:BF140)),  2)</f>
        <v>0</v>
      </c>
      <c r="G38" s="35"/>
      <c r="H38" s="35"/>
      <c r="I38" s="126">
        <v>0.12</v>
      </c>
      <c r="J38" s="125">
        <f>ROUND(((SUM(BF97:BF140))*I38),  2)</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44</v>
      </c>
      <c r="F39" s="125">
        <f>ROUND((SUM(BG97:BG140)),  2)</f>
        <v>0</v>
      </c>
      <c r="G39" s="35"/>
      <c r="H39" s="35"/>
      <c r="I39" s="126">
        <v>0.21</v>
      </c>
      <c r="J39" s="125">
        <f>0</f>
        <v>0</v>
      </c>
      <c r="K39" s="35"/>
      <c r="L39" s="115"/>
      <c r="S39" s="35"/>
      <c r="T39" s="35"/>
      <c r="U39" s="35"/>
      <c r="V39" s="35"/>
      <c r="W39" s="35"/>
      <c r="X39" s="35"/>
      <c r="Y39" s="35"/>
      <c r="Z39" s="35"/>
      <c r="AA39" s="35"/>
      <c r="AB39" s="35"/>
      <c r="AC39" s="35"/>
      <c r="AD39" s="35"/>
      <c r="AE39" s="35"/>
    </row>
    <row r="40" spans="1:31" s="2" customFormat="1" ht="14.4" hidden="1" customHeight="1">
      <c r="A40" s="35"/>
      <c r="B40" s="40"/>
      <c r="C40" s="35"/>
      <c r="D40" s="35"/>
      <c r="E40" s="114" t="s">
        <v>45</v>
      </c>
      <c r="F40" s="125">
        <f>ROUND((SUM(BH97:BH140)),  2)</f>
        <v>0</v>
      </c>
      <c r="G40" s="35"/>
      <c r="H40" s="35"/>
      <c r="I40" s="126">
        <v>0.12</v>
      </c>
      <c r="J40" s="125">
        <f>0</f>
        <v>0</v>
      </c>
      <c r="K40" s="35"/>
      <c r="L40" s="115"/>
      <c r="S40" s="35"/>
      <c r="T40" s="35"/>
      <c r="U40" s="35"/>
      <c r="V40" s="35"/>
      <c r="W40" s="35"/>
      <c r="X40" s="35"/>
      <c r="Y40" s="35"/>
      <c r="Z40" s="35"/>
      <c r="AA40" s="35"/>
      <c r="AB40" s="35"/>
      <c r="AC40" s="35"/>
      <c r="AD40" s="35"/>
      <c r="AE40" s="35"/>
    </row>
    <row r="41" spans="1:31" s="2" customFormat="1" ht="14.4" hidden="1" customHeight="1">
      <c r="A41" s="35"/>
      <c r="B41" s="40"/>
      <c r="C41" s="35"/>
      <c r="D41" s="35"/>
      <c r="E41" s="114" t="s">
        <v>46</v>
      </c>
      <c r="F41" s="125">
        <f>ROUND((SUM(BI97:BI140)),  2)</f>
        <v>0</v>
      </c>
      <c r="G41" s="35"/>
      <c r="H41" s="35"/>
      <c r="I41" s="126">
        <v>0</v>
      </c>
      <c r="J41" s="125">
        <f>0</f>
        <v>0</v>
      </c>
      <c r="K41" s="35"/>
      <c r="L41" s="115"/>
      <c r="S41" s="35"/>
      <c r="T41" s="35"/>
      <c r="U41" s="35"/>
      <c r="V41" s="35"/>
      <c r="W41" s="35"/>
      <c r="X41" s="35"/>
      <c r="Y41" s="35"/>
      <c r="Z41" s="35"/>
      <c r="AA41" s="35"/>
      <c r="AB41" s="35"/>
      <c r="AC41" s="35"/>
      <c r="AD41" s="35"/>
      <c r="AE41" s="35"/>
    </row>
    <row r="42" spans="1:31" s="2" customFormat="1" ht="6.9" customHeight="1">
      <c r="A42" s="35"/>
      <c r="B42" s="40"/>
      <c r="C42" s="35"/>
      <c r="D42" s="35"/>
      <c r="E42" s="35"/>
      <c r="F42" s="35"/>
      <c r="G42" s="35"/>
      <c r="H42" s="35"/>
      <c r="I42" s="35"/>
      <c r="J42" s="35"/>
      <c r="K42" s="35"/>
      <c r="L42" s="115"/>
      <c r="S42" s="35"/>
      <c r="T42" s="35"/>
      <c r="U42" s="35"/>
      <c r="V42" s="35"/>
      <c r="W42" s="35"/>
      <c r="X42" s="35"/>
      <c r="Y42" s="35"/>
      <c r="Z42" s="35"/>
      <c r="AA42" s="35"/>
      <c r="AB42" s="35"/>
      <c r="AC42" s="35"/>
      <c r="AD42" s="35"/>
      <c r="AE42" s="35"/>
    </row>
    <row r="43" spans="1:31" s="2" customFormat="1" ht="25.35" customHeight="1">
      <c r="A43" s="35"/>
      <c r="B43" s="40"/>
      <c r="C43" s="127"/>
      <c r="D43" s="128" t="s">
        <v>47</v>
      </c>
      <c r="E43" s="129"/>
      <c r="F43" s="129"/>
      <c r="G43" s="130" t="s">
        <v>48</v>
      </c>
      <c r="H43" s="131" t="s">
        <v>49</v>
      </c>
      <c r="I43" s="129"/>
      <c r="J43" s="132">
        <f>SUM(J34:J41)</f>
        <v>0</v>
      </c>
      <c r="K43" s="133"/>
      <c r="L43" s="115"/>
      <c r="S43" s="35"/>
      <c r="T43" s="35"/>
      <c r="U43" s="35"/>
      <c r="V43" s="35"/>
      <c r="W43" s="35"/>
      <c r="X43" s="35"/>
      <c r="Y43" s="35"/>
      <c r="Z43" s="35"/>
      <c r="AA43" s="35"/>
      <c r="AB43" s="35"/>
      <c r="AC43" s="35"/>
      <c r="AD43" s="35"/>
      <c r="AE43" s="35"/>
    </row>
    <row r="44" spans="1:31" s="2" customFormat="1" ht="14.4" customHeight="1">
      <c r="A44" s="35"/>
      <c r="B44" s="134"/>
      <c r="C44" s="135"/>
      <c r="D44" s="135"/>
      <c r="E44" s="135"/>
      <c r="F44" s="135"/>
      <c r="G44" s="135"/>
      <c r="H44" s="135"/>
      <c r="I44" s="135"/>
      <c r="J44" s="135"/>
      <c r="K44" s="135"/>
      <c r="L44" s="115"/>
      <c r="S44" s="35"/>
      <c r="T44" s="35"/>
      <c r="U44" s="35"/>
      <c r="V44" s="35"/>
      <c r="W44" s="35"/>
      <c r="X44" s="35"/>
      <c r="Y44" s="35"/>
      <c r="Z44" s="35"/>
      <c r="AA44" s="35"/>
      <c r="AB44" s="35"/>
      <c r="AC44" s="35"/>
      <c r="AD44" s="35"/>
      <c r="AE44" s="35"/>
    </row>
    <row r="48" spans="1:31" s="2" customFormat="1" ht="6.9" customHeight="1">
      <c r="A48" s="35"/>
      <c r="B48" s="136"/>
      <c r="C48" s="137"/>
      <c r="D48" s="137"/>
      <c r="E48" s="137"/>
      <c r="F48" s="137"/>
      <c r="G48" s="137"/>
      <c r="H48" s="137"/>
      <c r="I48" s="137"/>
      <c r="J48" s="137"/>
      <c r="K48" s="137"/>
      <c r="L48" s="115"/>
      <c r="S48" s="35"/>
      <c r="T48" s="35"/>
      <c r="U48" s="35"/>
      <c r="V48" s="35"/>
      <c r="W48" s="35"/>
      <c r="X48" s="35"/>
      <c r="Y48" s="35"/>
      <c r="Z48" s="35"/>
      <c r="AA48" s="35"/>
      <c r="AB48" s="35"/>
      <c r="AC48" s="35"/>
      <c r="AD48" s="35"/>
      <c r="AE48" s="35"/>
    </row>
    <row r="49" spans="1:31" s="2" customFormat="1" ht="24.9" customHeight="1">
      <c r="A49" s="35"/>
      <c r="B49" s="36"/>
      <c r="C49" s="24" t="s">
        <v>134</v>
      </c>
      <c r="D49" s="37"/>
      <c r="E49" s="37"/>
      <c r="F49" s="37"/>
      <c r="G49" s="37"/>
      <c r="H49" s="37"/>
      <c r="I49" s="37"/>
      <c r="J49" s="37"/>
      <c r="K49" s="37"/>
      <c r="L49" s="115"/>
      <c r="S49" s="35"/>
      <c r="T49" s="35"/>
      <c r="U49" s="35"/>
      <c r="V49" s="35"/>
      <c r="W49" s="35"/>
      <c r="X49" s="35"/>
      <c r="Y49" s="35"/>
      <c r="Z49" s="35"/>
      <c r="AA49" s="35"/>
      <c r="AB49" s="35"/>
      <c r="AC49" s="35"/>
      <c r="AD49" s="35"/>
      <c r="AE49" s="35"/>
    </row>
    <row r="50" spans="1:31" s="2" customFormat="1" ht="6.9" customHeight="1">
      <c r="A50" s="35"/>
      <c r="B50" s="36"/>
      <c r="C50" s="37"/>
      <c r="D50" s="37"/>
      <c r="E50" s="37"/>
      <c r="F50" s="37"/>
      <c r="G50" s="37"/>
      <c r="H50" s="37"/>
      <c r="I50" s="37"/>
      <c r="J50" s="37"/>
      <c r="K50" s="37"/>
      <c r="L50" s="115"/>
      <c r="S50" s="35"/>
      <c r="T50" s="35"/>
      <c r="U50" s="35"/>
      <c r="V50" s="35"/>
      <c r="W50" s="35"/>
      <c r="X50" s="35"/>
      <c r="Y50" s="35"/>
      <c r="Z50" s="35"/>
      <c r="AA50" s="35"/>
      <c r="AB50" s="35"/>
      <c r="AC50" s="35"/>
      <c r="AD50" s="35"/>
      <c r="AE50" s="35"/>
    </row>
    <row r="51" spans="1:31" s="2" customFormat="1" ht="12" customHeight="1">
      <c r="A51" s="35"/>
      <c r="B51" s="36"/>
      <c r="C51" s="30" t="s">
        <v>15</v>
      </c>
      <c r="D51" s="37"/>
      <c r="E51" s="37"/>
      <c r="F51" s="37"/>
      <c r="G51" s="37"/>
      <c r="H51" s="37"/>
      <c r="I51" s="37"/>
      <c r="J51" s="37"/>
      <c r="K51" s="37"/>
      <c r="L51" s="115"/>
      <c r="S51" s="35"/>
      <c r="T51" s="35"/>
      <c r="U51" s="35"/>
      <c r="V51" s="35"/>
      <c r="W51" s="35"/>
      <c r="X51" s="35"/>
      <c r="Y51" s="35"/>
      <c r="Z51" s="35"/>
      <c r="AA51" s="35"/>
      <c r="AB51" s="35"/>
      <c r="AC51" s="35"/>
      <c r="AD51" s="35"/>
      <c r="AE51" s="35"/>
    </row>
    <row r="52" spans="1:31" s="2" customFormat="1" ht="16.5" customHeight="1">
      <c r="A52" s="35"/>
      <c r="B52" s="36"/>
      <c r="C52" s="37"/>
      <c r="D52" s="37"/>
      <c r="E52" s="394" t="str">
        <f>E7</f>
        <v>Zázemí pro studenty se speciálními potřebami - F, úprava 13.6.2025</v>
      </c>
      <c r="F52" s="395"/>
      <c r="G52" s="395"/>
      <c r="H52" s="395"/>
      <c r="I52" s="37"/>
      <c r="J52" s="37"/>
      <c r="K52" s="37"/>
      <c r="L52" s="115"/>
      <c r="S52" s="35"/>
      <c r="T52" s="35"/>
      <c r="U52" s="35"/>
      <c r="V52" s="35"/>
      <c r="W52" s="35"/>
      <c r="X52" s="35"/>
      <c r="Y52" s="35"/>
      <c r="Z52" s="35"/>
      <c r="AA52" s="35"/>
      <c r="AB52" s="35"/>
      <c r="AC52" s="35"/>
      <c r="AD52" s="35"/>
      <c r="AE52" s="35"/>
    </row>
    <row r="53" spans="1:31" s="1" customFormat="1" ht="12" customHeight="1">
      <c r="B53" s="22"/>
      <c r="C53" s="30" t="s">
        <v>132</v>
      </c>
      <c r="D53" s="23"/>
      <c r="E53" s="23"/>
      <c r="F53" s="23"/>
      <c r="G53" s="23"/>
      <c r="H53" s="23"/>
      <c r="I53" s="23"/>
      <c r="J53" s="23"/>
      <c r="K53" s="23"/>
      <c r="L53" s="21"/>
    </row>
    <row r="54" spans="1:31" s="1" customFormat="1" ht="16.5" customHeight="1">
      <c r="B54" s="22"/>
      <c r="C54" s="23"/>
      <c r="D54" s="23"/>
      <c r="E54" s="394" t="s">
        <v>133</v>
      </c>
      <c r="F54" s="354"/>
      <c r="G54" s="354"/>
      <c r="H54" s="354"/>
      <c r="I54" s="23"/>
      <c r="J54" s="23"/>
      <c r="K54" s="23"/>
      <c r="L54" s="21"/>
    </row>
    <row r="55" spans="1:31" s="1" customFormat="1" ht="12" customHeight="1">
      <c r="B55" s="22"/>
      <c r="C55" s="30" t="s">
        <v>365</v>
      </c>
      <c r="D55" s="23"/>
      <c r="E55" s="23"/>
      <c r="F55" s="23"/>
      <c r="G55" s="23"/>
      <c r="H55" s="23"/>
      <c r="I55" s="23"/>
      <c r="J55" s="23"/>
      <c r="K55" s="23"/>
      <c r="L55" s="21"/>
    </row>
    <row r="56" spans="1:31" s="2" customFormat="1" ht="16.5" customHeight="1">
      <c r="A56" s="35"/>
      <c r="B56" s="36"/>
      <c r="C56" s="37"/>
      <c r="D56" s="37"/>
      <c r="E56" s="398" t="s">
        <v>1875</v>
      </c>
      <c r="F56" s="396"/>
      <c r="G56" s="396"/>
      <c r="H56" s="396"/>
      <c r="I56" s="37"/>
      <c r="J56" s="37"/>
      <c r="K56" s="37"/>
      <c r="L56" s="115"/>
      <c r="S56" s="35"/>
      <c r="T56" s="35"/>
      <c r="U56" s="35"/>
      <c r="V56" s="35"/>
      <c r="W56" s="35"/>
      <c r="X56" s="35"/>
      <c r="Y56" s="35"/>
      <c r="Z56" s="35"/>
      <c r="AA56" s="35"/>
      <c r="AB56" s="35"/>
      <c r="AC56" s="35"/>
      <c r="AD56" s="35"/>
      <c r="AE56" s="35"/>
    </row>
    <row r="57" spans="1:31" s="2" customFormat="1" ht="12" customHeight="1">
      <c r="A57" s="35"/>
      <c r="B57" s="36"/>
      <c r="C57" s="30" t="s">
        <v>1876</v>
      </c>
      <c r="D57" s="37"/>
      <c r="E57" s="37"/>
      <c r="F57" s="37"/>
      <c r="G57" s="37"/>
      <c r="H57" s="37"/>
      <c r="I57" s="37"/>
      <c r="J57" s="37"/>
      <c r="K57" s="37"/>
      <c r="L57" s="115"/>
      <c r="S57" s="35"/>
      <c r="T57" s="35"/>
      <c r="U57" s="35"/>
      <c r="V57" s="35"/>
      <c r="W57" s="35"/>
      <c r="X57" s="35"/>
      <c r="Y57" s="35"/>
      <c r="Z57" s="35"/>
      <c r="AA57" s="35"/>
      <c r="AB57" s="35"/>
      <c r="AC57" s="35"/>
      <c r="AD57" s="35"/>
      <c r="AE57" s="35"/>
    </row>
    <row r="58" spans="1:31" s="2" customFormat="1" ht="16.5" customHeight="1">
      <c r="A58" s="35"/>
      <c r="B58" s="36"/>
      <c r="C58" s="37"/>
      <c r="D58" s="37"/>
      <c r="E58" s="350" t="str">
        <f>E13</f>
        <v xml:space="preserve">06 - AVT </v>
      </c>
      <c r="F58" s="396"/>
      <c r="G58" s="396"/>
      <c r="H58" s="396"/>
      <c r="I58" s="37"/>
      <c r="J58" s="37"/>
      <c r="K58" s="37"/>
      <c r="L58" s="115"/>
      <c r="S58" s="35"/>
      <c r="T58" s="35"/>
      <c r="U58" s="35"/>
      <c r="V58" s="35"/>
      <c r="W58" s="35"/>
      <c r="X58" s="35"/>
      <c r="Y58" s="35"/>
      <c r="Z58" s="35"/>
      <c r="AA58" s="35"/>
      <c r="AB58" s="35"/>
      <c r="AC58" s="35"/>
      <c r="AD58" s="35"/>
      <c r="AE58" s="35"/>
    </row>
    <row r="59" spans="1:31" s="2" customFormat="1" ht="6.9" customHeight="1">
      <c r="A59" s="35"/>
      <c r="B59" s="36"/>
      <c r="C59" s="37"/>
      <c r="D59" s="37"/>
      <c r="E59" s="37"/>
      <c r="F59" s="37"/>
      <c r="G59" s="37"/>
      <c r="H59" s="37"/>
      <c r="I59" s="37"/>
      <c r="J59" s="37"/>
      <c r="K59" s="37"/>
      <c r="L59" s="115"/>
      <c r="S59" s="35"/>
      <c r="T59" s="35"/>
      <c r="U59" s="35"/>
      <c r="V59" s="35"/>
      <c r="W59" s="35"/>
      <c r="X59" s="35"/>
      <c r="Y59" s="35"/>
      <c r="Z59" s="35"/>
      <c r="AA59" s="35"/>
      <c r="AB59" s="35"/>
      <c r="AC59" s="35"/>
      <c r="AD59" s="35"/>
      <c r="AE59" s="35"/>
    </row>
    <row r="60" spans="1:31" s="2" customFormat="1" ht="12" customHeight="1">
      <c r="A60" s="35"/>
      <c r="B60" s="36"/>
      <c r="C60" s="30" t="s">
        <v>20</v>
      </c>
      <c r="D60" s="37"/>
      <c r="E60" s="37"/>
      <c r="F60" s="28" t="str">
        <f>F16</f>
        <v xml:space="preserve"> </v>
      </c>
      <c r="G60" s="37"/>
      <c r="H60" s="37"/>
      <c r="I60" s="30" t="s">
        <v>22</v>
      </c>
      <c r="J60" s="60" t="str">
        <f>IF(J16="","",J16)</f>
        <v>4. 4. 2024</v>
      </c>
      <c r="K60" s="37"/>
      <c r="L60" s="115"/>
      <c r="S60" s="35"/>
      <c r="T60" s="35"/>
      <c r="U60" s="35"/>
      <c r="V60" s="35"/>
      <c r="W60" s="35"/>
      <c r="X60" s="35"/>
      <c r="Y60" s="35"/>
      <c r="Z60" s="35"/>
      <c r="AA60" s="35"/>
      <c r="AB60" s="35"/>
      <c r="AC60" s="35"/>
      <c r="AD60" s="35"/>
      <c r="AE60" s="35"/>
    </row>
    <row r="61" spans="1:31" s="2" customFormat="1" ht="6.9" customHeight="1">
      <c r="A61" s="35"/>
      <c r="B61" s="36"/>
      <c r="C61" s="37"/>
      <c r="D61" s="37"/>
      <c r="E61" s="37"/>
      <c r="F61" s="37"/>
      <c r="G61" s="37"/>
      <c r="H61" s="37"/>
      <c r="I61" s="37"/>
      <c r="J61" s="37"/>
      <c r="K61" s="37"/>
      <c r="L61" s="115"/>
      <c r="S61" s="35"/>
      <c r="T61" s="35"/>
      <c r="U61" s="35"/>
      <c r="V61" s="35"/>
      <c r="W61" s="35"/>
      <c r="X61" s="35"/>
      <c r="Y61" s="35"/>
      <c r="Z61" s="35"/>
      <c r="AA61" s="35"/>
      <c r="AB61" s="35"/>
      <c r="AC61" s="35"/>
      <c r="AD61" s="35"/>
      <c r="AE61" s="35"/>
    </row>
    <row r="62" spans="1:31" s="2" customFormat="1" ht="25.65" customHeight="1">
      <c r="A62" s="35"/>
      <c r="B62" s="36"/>
      <c r="C62" s="30" t="s">
        <v>24</v>
      </c>
      <c r="D62" s="37"/>
      <c r="E62" s="37"/>
      <c r="F62" s="28" t="str">
        <f>E19</f>
        <v>Česká zemědělská univerzoita</v>
      </c>
      <c r="G62" s="37"/>
      <c r="H62" s="37"/>
      <c r="I62" s="30" t="s">
        <v>30</v>
      </c>
      <c r="J62" s="33" t="str">
        <f>E25</f>
        <v>GREBNER, spol. s r-o-</v>
      </c>
      <c r="K62" s="37"/>
      <c r="L62" s="115"/>
      <c r="S62" s="35"/>
      <c r="T62" s="35"/>
      <c r="U62" s="35"/>
      <c r="V62" s="35"/>
      <c r="W62" s="35"/>
      <c r="X62" s="35"/>
      <c r="Y62" s="35"/>
      <c r="Z62" s="35"/>
      <c r="AA62" s="35"/>
      <c r="AB62" s="35"/>
      <c r="AC62" s="35"/>
      <c r="AD62" s="35"/>
      <c r="AE62" s="35"/>
    </row>
    <row r="63" spans="1:31" s="2" customFormat="1" ht="15.15" customHeight="1">
      <c r="A63" s="35"/>
      <c r="B63" s="36"/>
      <c r="C63" s="30" t="s">
        <v>28</v>
      </c>
      <c r="D63" s="37"/>
      <c r="E63" s="37"/>
      <c r="F63" s="28" t="str">
        <f>IF(E22="","",E22)</f>
        <v>Vyplň údaj</v>
      </c>
      <c r="G63" s="37"/>
      <c r="H63" s="37"/>
      <c r="I63" s="30" t="s">
        <v>33</v>
      </c>
      <c r="J63" s="33" t="str">
        <f>E28</f>
        <v>Ing. Josef Němeček</v>
      </c>
      <c r="K63" s="37"/>
      <c r="L63" s="115"/>
      <c r="S63" s="35"/>
      <c r="T63" s="35"/>
      <c r="U63" s="35"/>
      <c r="V63" s="35"/>
      <c r="W63" s="35"/>
      <c r="X63" s="35"/>
      <c r="Y63" s="35"/>
      <c r="Z63" s="35"/>
      <c r="AA63" s="35"/>
      <c r="AB63" s="35"/>
      <c r="AC63" s="35"/>
      <c r="AD63" s="35"/>
      <c r="AE63" s="35"/>
    </row>
    <row r="64" spans="1:31" s="2" customFormat="1" ht="10.35" customHeight="1">
      <c r="A64" s="35"/>
      <c r="B64" s="36"/>
      <c r="C64" s="37"/>
      <c r="D64" s="37"/>
      <c r="E64" s="37"/>
      <c r="F64" s="37"/>
      <c r="G64" s="37"/>
      <c r="H64" s="37"/>
      <c r="I64" s="37"/>
      <c r="J64" s="37"/>
      <c r="K64" s="37"/>
      <c r="L64" s="115"/>
      <c r="S64" s="35"/>
      <c r="T64" s="35"/>
      <c r="U64" s="35"/>
      <c r="V64" s="35"/>
      <c r="W64" s="35"/>
      <c r="X64" s="35"/>
      <c r="Y64" s="35"/>
      <c r="Z64" s="35"/>
      <c r="AA64" s="35"/>
      <c r="AB64" s="35"/>
      <c r="AC64" s="35"/>
      <c r="AD64" s="35"/>
      <c r="AE64" s="35"/>
    </row>
    <row r="65" spans="1:47" s="2" customFormat="1" ht="29.25" customHeight="1">
      <c r="A65" s="35"/>
      <c r="B65" s="36"/>
      <c r="C65" s="138" t="s">
        <v>135</v>
      </c>
      <c r="D65" s="139"/>
      <c r="E65" s="139"/>
      <c r="F65" s="139"/>
      <c r="G65" s="139"/>
      <c r="H65" s="139"/>
      <c r="I65" s="139"/>
      <c r="J65" s="140" t="s">
        <v>136</v>
      </c>
      <c r="K65" s="139"/>
      <c r="L65" s="115"/>
      <c r="S65" s="35"/>
      <c r="T65" s="35"/>
      <c r="U65" s="35"/>
      <c r="V65" s="35"/>
      <c r="W65" s="35"/>
      <c r="X65" s="35"/>
      <c r="Y65" s="35"/>
      <c r="Z65" s="35"/>
      <c r="AA65" s="35"/>
      <c r="AB65" s="35"/>
      <c r="AC65" s="35"/>
      <c r="AD65" s="35"/>
      <c r="AE65" s="35"/>
    </row>
    <row r="66" spans="1:47" s="2" customFormat="1" ht="10.3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47" s="2" customFormat="1" ht="22.8" customHeight="1">
      <c r="A67" s="35"/>
      <c r="B67" s="36"/>
      <c r="C67" s="141" t="s">
        <v>69</v>
      </c>
      <c r="D67" s="37"/>
      <c r="E67" s="37"/>
      <c r="F67" s="37"/>
      <c r="G67" s="37"/>
      <c r="H67" s="37"/>
      <c r="I67" s="37"/>
      <c r="J67" s="78">
        <f>J97</f>
        <v>0</v>
      </c>
      <c r="K67" s="37"/>
      <c r="L67" s="115"/>
      <c r="S67" s="35"/>
      <c r="T67" s="35"/>
      <c r="U67" s="35"/>
      <c r="V67" s="35"/>
      <c r="W67" s="35"/>
      <c r="X67" s="35"/>
      <c r="Y67" s="35"/>
      <c r="Z67" s="35"/>
      <c r="AA67" s="35"/>
      <c r="AB67" s="35"/>
      <c r="AC67" s="35"/>
      <c r="AD67" s="35"/>
      <c r="AE67" s="35"/>
      <c r="AU67" s="18" t="s">
        <v>137</v>
      </c>
    </row>
    <row r="68" spans="1:47" s="9" customFormat="1" ht="24.9" customHeight="1">
      <c r="B68" s="142"/>
      <c r="C68" s="143"/>
      <c r="D68" s="144" t="s">
        <v>138</v>
      </c>
      <c r="E68" s="145"/>
      <c r="F68" s="145"/>
      <c r="G68" s="145"/>
      <c r="H68" s="145"/>
      <c r="I68" s="145"/>
      <c r="J68" s="146">
        <f>J98</f>
        <v>0</v>
      </c>
      <c r="K68" s="143"/>
      <c r="L68" s="147"/>
    </row>
    <row r="69" spans="1:47" s="10" customFormat="1" ht="19.95" customHeight="1">
      <c r="B69" s="148"/>
      <c r="C69" s="98"/>
      <c r="D69" s="149" t="s">
        <v>2198</v>
      </c>
      <c r="E69" s="150"/>
      <c r="F69" s="150"/>
      <c r="G69" s="150"/>
      <c r="H69" s="150"/>
      <c r="I69" s="150"/>
      <c r="J69" s="151">
        <f>J99</f>
        <v>0</v>
      </c>
      <c r="K69" s="98"/>
      <c r="L69" s="152"/>
    </row>
    <row r="70" spans="1:47" s="10" customFormat="1" ht="19.95" customHeight="1">
      <c r="B70" s="148"/>
      <c r="C70" s="98"/>
      <c r="D70" s="149" t="s">
        <v>1991</v>
      </c>
      <c r="E70" s="150"/>
      <c r="F70" s="150"/>
      <c r="G70" s="150"/>
      <c r="H70" s="150"/>
      <c r="I70" s="150"/>
      <c r="J70" s="151">
        <f>J106</f>
        <v>0</v>
      </c>
      <c r="K70" s="98"/>
      <c r="L70" s="152"/>
    </row>
    <row r="71" spans="1:47" s="10" customFormat="1" ht="19.95" customHeight="1">
      <c r="B71" s="148"/>
      <c r="C71" s="98"/>
      <c r="D71" s="149" t="s">
        <v>2199</v>
      </c>
      <c r="E71" s="150"/>
      <c r="F71" s="150"/>
      <c r="G71" s="150"/>
      <c r="H71" s="150"/>
      <c r="I71" s="150"/>
      <c r="J71" s="151">
        <f>J115</f>
        <v>0</v>
      </c>
      <c r="K71" s="98"/>
      <c r="L71" s="152"/>
    </row>
    <row r="72" spans="1:47" s="10" customFormat="1" ht="19.95" customHeight="1">
      <c r="B72" s="148"/>
      <c r="C72" s="98"/>
      <c r="D72" s="149" t="s">
        <v>2200</v>
      </c>
      <c r="E72" s="150"/>
      <c r="F72" s="150"/>
      <c r="G72" s="150"/>
      <c r="H72" s="150"/>
      <c r="I72" s="150"/>
      <c r="J72" s="151">
        <f>J119</f>
        <v>0</v>
      </c>
      <c r="K72" s="98"/>
      <c r="L72" s="152"/>
    </row>
    <row r="73" spans="1:47" s="10" customFormat="1" ht="19.95" customHeight="1">
      <c r="B73" s="148"/>
      <c r="C73" s="98"/>
      <c r="D73" s="149" t="s">
        <v>2201</v>
      </c>
      <c r="E73" s="150"/>
      <c r="F73" s="150"/>
      <c r="G73" s="150"/>
      <c r="H73" s="150"/>
      <c r="I73" s="150"/>
      <c r="J73" s="151">
        <f>J125</f>
        <v>0</v>
      </c>
      <c r="K73" s="98"/>
      <c r="L73" s="152"/>
    </row>
    <row r="74" spans="1:47" s="2" customFormat="1" ht="21.75" customHeight="1">
      <c r="A74" s="35"/>
      <c r="B74" s="36"/>
      <c r="C74" s="37"/>
      <c r="D74" s="37"/>
      <c r="E74" s="37"/>
      <c r="F74" s="37"/>
      <c r="G74" s="37"/>
      <c r="H74" s="37"/>
      <c r="I74" s="37"/>
      <c r="J74" s="37"/>
      <c r="K74" s="37"/>
      <c r="L74" s="115"/>
      <c r="S74" s="35"/>
      <c r="T74" s="35"/>
      <c r="U74" s="35"/>
      <c r="V74" s="35"/>
      <c r="W74" s="35"/>
      <c r="X74" s="35"/>
      <c r="Y74" s="35"/>
      <c r="Z74" s="35"/>
      <c r="AA74" s="35"/>
      <c r="AB74" s="35"/>
      <c r="AC74" s="35"/>
      <c r="AD74" s="35"/>
      <c r="AE74" s="35"/>
    </row>
    <row r="75" spans="1:47" s="2" customFormat="1" ht="6.9" customHeight="1">
      <c r="A75" s="35"/>
      <c r="B75" s="48"/>
      <c r="C75" s="49"/>
      <c r="D75" s="49"/>
      <c r="E75" s="49"/>
      <c r="F75" s="49"/>
      <c r="G75" s="49"/>
      <c r="H75" s="49"/>
      <c r="I75" s="49"/>
      <c r="J75" s="49"/>
      <c r="K75" s="49"/>
      <c r="L75" s="115"/>
      <c r="S75" s="35"/>
      <c r="T75" s="35"/>
      <c r="U75" s="35"/>
      <c r="V75" s="35"/>
      <c r="W75" s="35"/>
      <c r="X75" s="35"/>
      <c r="Y75" s="35"/>
      <c r="Z75" s="35"/>
      <c r="AA75" s="35"/>
      <c r="AB75" s="35"/>
      <c r="AC75" s="35"/>
      <c r="AD75" s="35"/>
      <c r="AE75" s="35"/>
    </row>
    <row r="79" spans="1:47" s="2" customFormat="1" ht="6.9" customHeight="1">
      <c r="A79" s="35"/>
      <c r="B79" s="50"/>
      <c r="C79" s="51"/>
      <c r="D79" s="51"/>
      <c r="E79" s="51"/>
      <c r="F79" s="51"/>
      <c r="G79" s="51"/>
      <c r="H79" s="51"/>
      <c r="I79" s="51"/>
      <c r="J79" s="51"/>
      <c r="K79" s="51"/>
      <c r="L79" s="115"/>
      <c r="S79" s="35"/>
      <c r="T79" s="35"/>
      <c r="U79" s="35"/>
      <c r="V79" s="35"/>
      <c r="W79" s="35"/>
      <c r="X79" s="35"/>
      <c r="Y79" s="35"/>
      <c r="Z79" s="35"/>
      <c r="AA79" s="35"/>
      <c r="AB79" s="35"/>
      <c r="AC79" s="35"/>
      <c r="AD79" s="35"/>
      <c r="AE79" s="35"/>
    </row>
    <row r="80" spans="1:47" s="2" customFormat="1" ht="24.9" customHeight="1">
      <c r="A80" s="35"/>
      <c r="B80" s="36"/>
      <c r="C80" s="24" t="s">
        <v>145</v>
      </c>
      <c r="D80" s="37"/>
      <c r="E80" s="37"/>
      <c r="F80" s="37"/>
      <c r="G80" s="37"/>
      <c r="H80" s="37"/>
      <c r="I80" s="37"/>
      <c r="J80" s="37"/>
      <c r="K80" s="37"/>
      <c r="L80" s="115"/>
      <c r="S80" s="35"/>
      <c r="T80" s="35"/>
      <c r="U80" s="35"/>
      <c r="V80" s="35"/>
      <c r="W80" s="35"/>
      <c r="X80" s="35"/>
      <c r="Y80" s="35"/>
      <c r="Z80" s="35"/>
      <c r="AA80" s="35"/>
      <c r="AB80" s="35"/>
      <c r="AC80" s="35"/>
      <c r="AD80" s="35"/>
      <c r="AE80" s="35"/>
    </row>
    <row r="81" spans="1:31" s="2" customFormat="1" ht="6.9" customHeight="1">
      <c r="A81" s="35"/>
      <c r="B81" s="36"/>
      <c r="C81" s="37"/>
      <c r="D81" s="37"/>
      <c r="E81" s="37"/>
      <c r="F81" s="37"/>
      <c r="G81" s="37"/>
      <c r="H81" s="37"/>
      <c r="I81" s="37"/>
      <c r="J81" s="37"/>
      <c r="K81" s="37"/>
      <c r="L81" s="115"/>
      <c r="S81" s="35"/>
      <c r="T81" s="35"/>
      <c r="U81" s="35"/>
      <c r="V81" s="35"/>
      <c r="W81" s="35"/>
      <c r="X81" s="35"/>
      <c r="Y81" s="35"/>
      <c r="Z81" s="35"/>
      <c r="AA81" s="35"/>
      <c r="AB81" s="35"/>
      <c r="AC81" s="35"/>
      <c r="AD81" s="35"/>
      <c r="AE81" s="35"/>
    </row>
    <row r="82" spans="1:31" s="2" customFormat="1" ht="12" customHeight="1">
      <c r="A82" s="35"/>
      <c r="B82" s="36"/>
      <c r="C82" s="30" t="s">
        <v>15</v>
      </c>
      <c r="D82" s="37"/>
      <c r="E82" s="37"/>
      <c r="F82" s="37"/>
      <c r="G82" s="37"/>
      <c r="H82" s="37"/>
      <c r="I82" s="37"/>
      <c r="J82" s="37"/>
      <c r="K82" s="37"/>
      <c r="L82" s="115"/>
      <c r="S82" s="35"/>
      <c r="T82" s="35"/>
      <c r="U82" s="35"/>
      <c r="V82" s="35"/>
      <c r="W82" s="35"/>
      <c r="X82" s="35"/>
      <c r="Y82" s="35"/>
      <c r="Z82" s="35"/>
      <c r="AA82" s="35"/>
      <c r="AB82" s="35"/>
      <c r="AC82" s="35"/>
      <c r="AD82" s="35"/>
      <c r="AE82" s="35"/>
    </row>
    <row r="83" spans="1:31" s="2" customFormat="1" ht="16.5" customHeight="1">
      <c r="A83" s="35"/>
      <c r="B83" s="36"/>
      <c r="C83" s="37"/>
      <c r="D83" s="37"/>
      <c r="E83" s="394" t="str">
        <f>E7</f>
        <v>Zázemí pro studenty se speciálními potřebami - F, úprava 13.6.2025</v>
      </c>
      <c r="F83" s="395"/>
      <c r="G83" s="395"/>
      <c r="H83" s="395"/>
      <c r="I83" s="37"/>
      <c r="J83" s="37"/>
      <c r="K83" s="37"/>
      <c r="L83" s="115"/>
      <c r="S83" s="35"/>
      <c r="T83" s="35"/>
      <c r="U83" s="35"/>
      <c r="V83" s="35"/>
      <c r="W83" s="35"/>
      <c r="X83" s="35"/>
      <c r="Y83" s="35"/>
      <c r="Z83" s="35"/>
      <c r="AA83" s="35"/>
      <c r="AB83" s="35"/>
      <c r="AC83" s="35"/>
      <c r="AD83" s="35"/>
      <c r="AE83" s="35"/>
    </row>
    <row r="84" spans="1:31" s="1" customFormat="1" ht="12" customHeight="1">
      <c r="B84" s="22"/>
      <c r="C84" s="30" t="s">
        <v>132</v>
      </c>
      <c r="D84" s="23"/>
      <c r="E84" s="23"/>
      <c r="F84" s="23"/>
      <c r="G84" s="23"/>
      <c r="H84" s="23"/>
      <c r="I84" s="23"/>
      <c r="J84" s="23"/>
      <c r="K84" s="23"/>
      <c r="L84" s="21"/>
    </row>
    <row r="85" spans="1:31" s="1" customFormat="1" ht="16.5" customHeight="1">
      <c r="B85" s="22"/>
      <c r="C85" s="23"/>
      <c r="D85" s="23"/>
      <c r="E85" s="394" t="s">
        <v>133</v>
      </c>
      <c r="F85" s="354"/>
      <c r="G85" s="354"/>
      <c r="H85" s="354"/>
      <c r="I85" s="23"/>
      <c r="J85" s="23"/>
      <c r="K85" s="23"/>
      <c r="L85" s="21"/>
    </row>
    <row r="86" spans="1:31" s="1" customFormat="1" ht="12" customHeight="1">
      <c r="B86" s="22"/>
      <c r="C86" s="30" t="s">
        <v>365</v>
      </c>
      <c r="D86" s="23"/>
      <c r="E86" s="23"/>
      <c r="F86" s="23"/>
      <c r="G86" s="23"/>
      <c r="H86" s="23"/>
      <c r="I86" s="23"/>
      <c r="J86" s="23"/>
      <c r="K86" s="23"/>
      <c r="L86" s="21"/>
    </row>
    <row r="87" spans="1:31" s="2" customFormat="1" ht="16.5" customHeight="1">
      <c r="A87" s="35"/>
      <c r="B87" s="36"/>
      <c r="C87" s="37"/>
      <c r="D87" s="37"/>
      <c r="E87" s="398" t="s">
        <v>1875</v>
      </c>
      <c r="F87" s="396"/>
      <c r="G87" s="396"/>
      <c r="H87" s="396"/>
      <c r="I87" s="37"/>
      <c r="J87" s="37"/>
      <c r="K87" s="37"/>
      <c r="L87" s="115"/>
      <c r="S87" s="35"/>
      <c r="T87" s="35"/>
      <c r="U87" s="35"/>
      <c r="V87" s="35"/>
      <c r="W87" s="35"/>
      <c r="X87" s="35"/>
      <c r="Y87" s="35"/>
      <c r="Z87" s="35"/>
      <c r="AA87" s="35"/>
      <c r="AB87" s="35"/>
      <c r="AC87" s="35"/>
      <c r="AD87" s="35"/>
      <c r="AE87" s="35"/>
    </row>
    <row r="88" spans="1:31" s="2" customFormat="1" ht="12" customHeight="1">
      <c r="A88" s="35"/>
      <c r="B88" s="36"/>
      <c r="C88" s="30" t="s">
        <v>1876</v>
      </c>
      <c r="D88" s="37"/>
      <c r="E88" s="37"/>
      <c r="F88" s="37"/>
      <c r="G88" s="37"/>
      <c r="H88" s="37"/>
      <c r="I88" s="37"/>
      <c r="J88" s="37"/>
      <c r="K88" s="37"/>
      <c r="L88" s="115"/>
      <c r="S88" s="35"/>
      <c r="T88" s="35"/>
      <c r="U88" s="35"/>
      <c r="V88" s="35"/>
      <c r="W88" s="35"/>
      <c r="X88" s="35"/>
      <c r="Y88" s="35"/>
      <c r="Z88" s="35"/>
      <c r="AA88" s="35"/>
      <c r="AB88" s="35"/>
      <c r="AC88" s="35"/>
      <c r="AD88" s="35"/>
      <c r="AE88" s="35"/>
    </row>
    <row r="89" spans="1:31" s="2" customFormat="1" ht="16.5" customHeight="1">
      <c r="A89" s="35"/>
      <c r="B89" s="36"/>
      <c r="C89" s="37"/>
      <c r="D89" s="37"/>
      <c r="E89" s="350" t="str">
        <f>E13</f>
        <v xml:space="preserve">06 - AVT </v>
      </c>
      <c r="F89" s="396"/>
      <c r="G89" s="396"/>
      <c r="H89" s="396"/>
      <c r="I89" s="37"/>
      <c r="J89" s="37"/>
      <c r="K89" s="37"/>
      <c r="L89" s="115"/>
      <c r="S89" s="35"/>
      <c r="T89" s="35"/>
      <c r="U89" s="35"/>
      <c r="V89" s="35"/>
      <c r="W89" s="35"/>
      <c r="X89" s="35"/>
      <c r="Y89" s="35"/>
      <c r="Z89" s="35"/>
      <c r="AA89" s="35"/>
      <c r="AB89" s="35"/>
      <c r="AC89" s="35"/>
      <c r="AD89" s="35"/>
      <c r="AE89" s="35"/>
    </row>
    <row r="90" spans="1:31" s="2" customFormat="1" ht="6.9" customHeight="1">
      <c r="A90" s="35"/>
      <c r="B90" s="36"/>
      <c r="C90" s="37"/>
      <c r="D90" s="37"/>
      <c r="E90" s="37"/>
      <c r="F90" s="37"/>
      <c r="G90" s="37"/>
      <c r="H90" s="37"/>
      <c r="I90" s="37"/>
      <c r="J90" s="37"/>
      <c r="K90" s="37"/>
      <c r="L90" s="115"/>
      <c r="S90" s="35"/>
      <c r="T90" s="35"/>
      <c r="U90" s="35"/>
      <c r="V90" s="35"/>
      <c r="W90" s="35"/>
      <c r="X90" s="35"/>
      <c r="Y90" s="35"/>
      <c r="Z90" s="35"/>
      <c r="AA90" s="35"/>
      <c r="AB90" s="35"/>
      <c r="AC90" s="35"/>
      <c r="AD90" s="35"/>
      <c r="AE90" s="35"/>
    </row>
    <row r="91" spans="1:31" s="2" customFormat="1" ht="12" customHeight="1">
      <c r="A91" s="35"/>
      <c r="B91" s="36"/>
      <c r="C91" s="30" t="s">
        <v>20</v>
      </c>
      <c r="D91" s="37"/>
      <c r="E91" s="37"/>
      <c r="F91" s="28" t="str">
        <f>F16</f>
        <v xml:space="preserve"> </v>
      </c>
      <c r="G91" s="37"/>
      <c r="H91" s="37"/>
      <c r="I91" s="30" t="s">
        <v>22</v>
      </c>
      <c r="J91" s="60" t="str">
        <f>IF(J16="","",J16)</f>
        <v>4. 4. 2024</v>
      </c>
      <c r="K91" s="37"/>
      <c r="L91" s="115"/>
      <c r="S91" s="35"/>
      <c r="T91" s="35"/>
      <c r="U91" s="35"/>
      <c r="V91" s="35"/>
      <c r="W91" s="35"/>
      <c r="X91" s="35"/>
      <c r="Y91" s="35"/>
      <c r="Z91" s="35"/>
      <c r="AA91" s="35"/>
      <c r="AB91" s="35"/>
      <c r="AC91" s="35"/>
      <c r="AD91" s="35"/>
      <c r="AE91" s="35"/>
    </row>
    <row r="92" spans="1:31" s="2" customFormat="1" ht="6.9" customHeight="1">
      <c r="A92" s="35"/>
      <c r="B92" s="36"/>
      <c r="C92" s="37"/>
      <c r="D92" s="37"/>
      <c r="E92" s="37"/>
      <c r="F92" s="37"/>
      <c r="G92" s="37"/>
      <c r="H92" s="37"/>
      <c r="I92" s="37"/>
      <c r="J92" s="37"/>
      <c r="K92" s="37"/>
      <c r="L92" s="115"/>
      <c r="S92" s="35"/>
      <c r="T92" s="35"/>
      <c r="U92" s="35"/>
      <c r="V92" s="35"/>
      <c r="W92" s="35"/>
      <c r="X92" s="35"/>
      <c r="Y92" s="35"/>
      <c r="Z92" s="35"/>
      <c r="AA92" s="35"/>
      <c r="AB92" s="35"/>
      <c r="AC92" s="35"/>
      <c r="AD92" s="35"/>
      <c r="AE92" s="35"/>
    </row>
    <row r="93" spans="1:31" s="2" customFormat="1" ht="25.65" customHeight="1">
      <c r="A93" s="35"/>
      <c r="B93" s="36"/>
      <c r="C93" s="30" t="s">
        <v>24</v>
      </c>
      <c r="D93" s="37"/>
      <c r="E93" s="37"/>
      <c r="F93" s="28" t="str">
        <f>E19</f>
        <v>Česká zemědělská univerzoita</v>
      </c>
      <c r="G93" s="37"/>
      <c r="H93" s="37"/>
      <c r="I93" s="30" t="s">
        <v>30</v>
      </c>
      <c r="J93" s="33" t="str">
        <f>E25</f>
        <v>GREBNER, spol. s r-o-</v>
      </c>
      <c r="K93" s="37"/>
      <c r="L93" s="115"/>
      <c r="S93" s="35"/>
      <c r="T93" s="35"/>
      <c r="U93" s="35"/>
      <c r="V93" s="35"/>
      <c r="W93" s="35"/>
      <c r="X93" s="35"/>
      <c r="Y93" s="35"/>
      <c r="Z93" s="35"/>
      <c r="AA93" s="35"/>
      <c r="AB93" s="35"/>
      <c r="AC93" s="35"/>
      <c r="AD93" s="35"/>
      <c r="AE93" s="35"/>
    </row>
    <row r="94" spans="1:31" s="2" customFormat="1" ht="15.15" customHeight="1">
      <c r="A94" s="35"/>
      <c r="B94" s="36"/>
      <c r="C94" s="30" t="s">
        <v>28</v>
      </c>
      <c r="D94" s="37"/>
      <c r="E94" s="37"/>
      <c r="F94" s="28" t="str">
        <f>IF(E22="","",E22)</f>
        <v>Vyplň údaj</v>
      </c>
      <c r="G94" s="37"/>
      <c r="H94" s="37"/>
      <c r="I94" s="30" t="s">
        <v>33</v>
      </c>
      <c r="J94" s="33" t="str">
        <f>E28</f>
        <v>Ing. Josef Němeček</v>
      </c>
      <c r="K94" s="37"/>
      <c r="L94" s="115"/>
      <c r="S94" s="35"/>
      <c r="T94" s="35"/>
      <c r="U94" s="35"/>
      <c r="V94" s="35"/>
      <c r="W94" s="35"/>
      <c r="X94" s="35"/>
      <c r="Y94" s="35"/>
      <c r="Z94" s="35"/>
      <c r="AA94" s="35"/>
      <c r="AB94" s="35"/>
      <c r="AC94" s="35"/>
      <c r="AD94" s="35"/>
      <c r="AE94" s="35"/>
    </row>
    <row r="95" spans="1:31" s="2" customFormat="1" ht="10.35" customHeight="1">
      <c r="A95" s="35"/>
      <c r="B95" s="36"/>
      <c r="C95" s="37"/>
      <c r="D95" s="37"/>
      <c r="E95" s="37"/>
      <c r="F95" s="37"/>
      <c r="G95" s="37"/>
      <c r="H95" s="37"/>
      <c r="I95" s="37"/>
      <c r="J95" s="37"/>
      <c r="K95" s="37"/>
      <c r="L95" s="115"/>
      <c r="S95" s="35"/>
      <c r="T95" s="35"/>
      <c r="U95" s="35"/>
      <c r="V95" s="35"/>
      <c r="W95" s="35"/>
      <c r="X95" s="35"/>
      <c r="Y95" s="35"/>
      <c r="Z95" s="35"/>
      <c r="AA95" s="35"/>
      <c r="AB95" s="35"/>
      <c r="AC95" s="35"/>
      <c r="AD95" s="35"/>
      <c r="AE95" s="35"/>
    </row>
    <row r="96" spans="1:31" s="11" customFormat="1" ht="29.25" customHeight="1">
      <c r="A96" s="153"/>
      <c r="B96" s="154"/>
      <c r="C96" s="155" t="s">
        <v>146</v>
      </c>
      <c r="D96" s="156" t="s">
        <v>56</v>
      </c>
      <c r="E96" s="156" t="s">
        <v>52</v>
      </c>
      <c r="F96" s="156" t="s">
        <v>53</v>
      </c>
      <c r="G96" s="156" t="s">
        <v>147</v>
      </c>
      <c r="H96" s="156" t="s">
        <v>148</v>
      </c>
      <c r="I96" s="156" t="s">
        <v>149</v>
      </c>
      <c r="J96" s="156" t="s">
        <v>136</v>
      </c>
      <c r="K96" s="157" t="s">
        <v>150</v>
      </c>
      <c r="L96" s="158"/>
      <c r="M96" s="69" t="s">
        <v>18</v>
      </c>
      <c r="N96" s="70" t="s">
        <v>41</v>
      </c>
      <c r="O96" s="70" t="s">
        <v>151</v>
      </c>
      <c r="P96" s="70" t="s">
        <v>152</v>
      </c>
      <c r="Q96" s="70" t="s">
        <v>153</v>
      </c>
      <c r="R96" s="70" t="s">
        <v>154</v>
      </c>
      <c r="S96" s="70" t="s">
        <v>155</v>
      </c>
      <c r="T96" s="71" t="s">
        <v>156</v>
      </c>
      <c r="U96" s="153"/>
      <c r="V96" s="153"/>
      <c r="W96" s="153"/>
      <c r="X96" s="153"/>
      <c r="Y96" s="153"/>
      <c r="Z96" s="153"/>
      <c r="AA96" s="153"/>
      <c r="AB96" s="153"/>
      <c r="AC96" s="153"/>
      <c r="AD96" s="153"/>
      <c r="AE96" s="153"/>
    </row>
    <row r="97" spans="1:65" s="2" customFormat="1" ht="22.8" customHeight="1">
      <c r="A97" s="35"/>
      <c r="B97" s="36"/>
      <c r="C97" s="76" t="s">
        <v>157</v>
      </c>
      <c r="D97" s="37"/>
      <c r="E97" s="37"/>
      <c r="F97" s="37"/>
      <c r="G97" s="37"/>
      <c r="H97" s="37"/>
      <c r="I97" s="37"/>
      <c r="J97" s="159">
        <f>BK97</f>
        <v>0</v>
      </c>
      <c r="K97" s="37"/>
      <c r="L97" s="40"/>
      <c r="M97" s="72"/>
      <c r="N97" s="160"/>
      <c r="O97" s="73"/>
      <c r="P97" s="161">
        <f>P98</f>
        <v>0</v>
      </c>
      <c r="Q97" s="73"/>
      <c r="R97" s="161">
        <f>R98</f>
        <v>0</v>
      </c>
      <c r="S97" s="73"/>
      <c r="T97" s="162">
        <f>T98</f>
        <v>0</v>
      </c>
      <c r="U97" s="35"/>
      <c r="V97" s="35"/>
      <c r="W97" s="35"/>
      <c r="X97" s="35"/>
      <c r="Y97" s="35"/>
      <c r="Z97" s="35"/>
      <c r="AA97" s="35"/>
      <c r="AB97" s="35"/>
      <c r="AC97" s="35"/>
      <c r="AD97" s="35"/>
      <c r="AE97" s="35"/>
      <c r="AT97" s="18" t="s">
        <v>70</v>
      </c>
      <c r="AU97" s="18" t="s">
        <v>137</v>
      </c>
      <c r="BK97" s="163">
        <f>BK98</f>
        <v>0</v>
      </c>
    </row>
    <row r="98" spans="1:65" s="12" customFormat="1" ht="25.95" customHeight="1">
      <c r="B98" s="164"/>
      <c r="C98" s="165"/>
      <c r="D98" s="166" t="s">
        <v>70</v>
      </c>
      <c r="E98" s="167" t="s">
        <v>158</v>
      </c>
      <c r="F98" s="167" t="s">
        <v>159</v>
      </c>
      <c r="G98" s="165"/>
      <c r="H98" s="165"/>
      <c r="I98" s="168"/>
      <c r="J98" s="169">
        <f>BK98</f>
        <v>0</v>
      </c>
      <c r="K98" s="165"/>
      <c r="L98" s="170"/>
      <c r="M98" s="171"/>
      <c r="N98" s="172"/>
      <c r="O98" s="172"/>
      <c r="P98" s="173">
        <f>P99+P106+P115+P119+P125</f>
        <v>0</v>
      </c>
      <c r="Q98" s="172"/>
      <c r="R98" s="173">
        <f>R99+R106+R115+R119+R125</f>
        <v>0</v>
      </c>
      <c r="S98" s="172"/>
      <c r="T98" s="174">
        <f>T99+T106+T115+T119+T125</f>
        <v>0</v>
      </c>
      <c r="AR98" s="175" t="s">
        <v>78</v>
      </c>
      <c r="AT98" s="176" t="s">
        <v>70</v>
      </c>
      <c r="AU98" s="176" t="s">
        <v>71</v>
      </c>
      <c r="AY98" s="175" t="s">
        <v>160</v>
      </c>
      <c r="BK98" s="177">
        <f>BK99+BK106+BK115+BK119+BK125</f>
        <v>0</v>
      </c>
    </row>
    <row r="99" spans="1:65" s="12" customFormat="1" ht="22.8" customHeight="1">
      <c r="B99" s="164"/>
      <c r="C99" s="165"/>
      <c r="D99" s="166" t="s">
        <v>70</v>
      </c>
      <c r="E99" s="178" t="s">
        <v>1565</v>
      </c>
      <c r="F99" s="178" t="s">
        <v>2202</v>
      </c>
      <c r="G99" s="165"/>
      <c r="H99" s="165"/>
      <c r="I99" s="168"/>
      <c r="J99" s="179">
        <f>BK99</f>
        <v>0</v>
      </c>
      <c r="K99" s="165"/>
      <c r="L99" s="170"/>
      <c r="M99" s="171"/>
      <c r="N99" s="172"/>
      <c r="O99" s="172"/>
      <c r="P99" s="173">
        <f>SUM(P100:P105)</f>
        <v>0</v>
      </c>
      <c r="Q99" s="172"/>
      <c r="R99" s="173">
        <f>SUM(R100:R105)</f>
        <v>0</v>
      </c>
      <c r="S99" s="172"/>
      <c r="T99" s="174">
        <f>SUM(T100:T105)</f>
        <v>0</v>
      </c>
      <c r="AR99" s="175" t="s">
        <v>78</v>
      </c>
      <c r="AT99" s="176" t="s">
        <v>70</v>
      </c>
      <c r="AU99" s="176" t="s">
        <v>78</v>
      </c>
      <c r="AY99" s="175" t="s">
        <v>160</v>
      </c>
      <c r="BK99" s="177">
        <f>SUM(BK100:BK105)</f>
        <v>0</v>
      </c>
    </row>
    <row r="100" spans="1:65" s="2" customFormat="1" ht="168" customHeight="1">
      <c r="A100" s="35"/>
      <c r="B100" s="36"/>
      <c r="C100" s="180" t="s">
        <v>78</v>
      </c>
      <c r="D100" s="180" t="s">
        <v>162</v>
      </c>
      <c r="E100" s="181" t="s">
        <v>2203</v>
      </c>
      <c r="F100" s="182" t="s">
        <v>2204</v>
      </c>
      <c r="G100" s="183" t="s">
        <v>1699</v>
      </c>
      <c r="H100" s="184">
        <v>1</v>
      </c>
      <c r="I100" s="185"/>
      <c r="J100" s="186">
        <f t="shared" ref="J100:J105" si="0">ROUND(I100*H100,2)</f>
        <v>0</v>
      </c>
      <c r="K100" s="182" t="s">
        <v>18</v>
      </c>
      <c r="L100" s="40"/>
      <c r="M100" s="187" t="s">
        <v>18</v>
      </c>
      <c r="N100" s="188" t="s">
        <v>42</v>
      </c>
      <c r="O100" s="65"/>
      <c r="P100" s="189">
        <f t="shared" ref="P100:P105" si="1">O100*H100</f>
        <v>0</v>
      </c>
      <c r="Q100" s="189">
        <v>0</v>
      </c>
      <c r="R100" s="189">
        <f t="shared" ref="R100:R105" si="2">Q100*H100</f>
        <v>0</v>
      </c>
      <c r="S100" s="189">
        <v>0</v>
      </c>
      <c r="T100" s="190">
        <f t="shared" ref="T100:T105" si="3">S100*H100</f>
        <v>0</v>
      </c>
      <c r="U100" s="35"/>
      <c r="V100" s="35"/>
      <c r="W100" s="35"/>
      <c r="X100" s="35"/>
      <c r="Y100" s="35"/>
      <c r="Z100" s="35"/>
      <c r="AA100" s="35"/>
      <c r="AB100" s="35"/>
      <c r="AC100" s="35"/>
      <c r="AD100" s="35"/>
      <c r="AE100" s="35"/>
      <c r="AR100" s="191" t="s">
        <v>166</v>
      </c>
      <c r="AT100" s="191" t="s">
        <v>162</v>
      </c>
      <c r="AU100" s="191" t="s">
        <v>80</v>
      </c>
      <c r="AY100" s="18" t="s">
        <v>160</v>
      </c>
      <c r="BE100" s="192">
        <f t="shared" ref="BE100:BE105" si="4">IF(N100="základní",J100,0)</f>
        <v>0</v>
      </c>
      <c r="BF100" s="192">
        <f t="shared" ref="BF100:BF105" si="5">IF(N100="snížená",J100,0)</f>
        <v>0</v>
      </c>
      <c r="BG100" s="192">
        <f t="shared" ref="BG100:BG105" si="6">IF(N100="zákl. přenesená",J100,0)</f>
        <v>0</v>
      </c>
      <c r="BH100" s="192">
        <f t="shared" ref="BH100:BH105" si="7">IF(N100="sníž. přenesená",J100,0)</f>
        <v>0</v>
      </c>
      <c r="BI100" s="192">
        <f t="shared" ref="BI100:BI105" si="8">IF(N100="nulová",J100,0)</f>
        <v>0</v>
      </c>
      <c r="BJ100" s="18" t="s">
        <v>78</v>
      </c>
      <c r="BK100" s="192">
        <f t="shared" ref="BK100:BK105" si="9">ROUND(I100*H100,2)</f>
        <v>0</v>
      </c>
      <c r="BL100" s="18" t="s">
        <v>166</v>
      </c>
      <c r="BM100" s="191" t="s">
        <v>80</v>
      </c>
    </row>
    <row r="101" spans="1:65" s="2" customFormat="1" ht="114.9" customHeight="1">
      <c r="A101" s="35"/>
      <c r="B101" s="36"/>
      <c r="C101" s="180" t="s">
        <v>80</v>
      </c>
      <c r="D101" s="180" t="s">
        <v>162</v>
      </c>
      <c r="E101" s="181" t="s">
        <v>2205</v>
      </c>
      <c r="F101" s="182" t="s">
        <v>2206</v>
      </c>
      <c r="G101" s="183" t="s">
        <v>1699</v>
      </c>
      <c r="H101" s="184">
        <v>1</v>
      </c>
      <c r="I101" s="185"/>
      <c r="J101" s="186">
        <f t="shared" si="0"/>
        <v>0</v>
      </c>
      <c r="K101" s="182" t="s">
        <v>18</v>
      </c>
      <c r="L101" s="40"/>
      <c r="M101" s="187" t="s">
        <v>18</v>
      </c>
      <c r="N101" s="188" t="s">
        <v>42</v>
      </c>
      <c r="O101" s="65"/>
      <c r="P101" s="189">
        <f t="shared" si="1"/>
        <v>0</v>
      </c>
      <c r="Q101" s="189">
        <v>0</v>
      </c>
      <c r="R101" s="189">
        <f t="shared" si="2"/>
        <v>0</v>
      </c>
      <c r="S101" s="189">
        <v>0</v>
      </c>
      <c r="T101" s="190">
        <f t="shared" si="3"/>
        <v>0</v>
      </c>
      <c r="U101" s="35"/>
      <c r="V101" s="35"/>
      <c r="W101" s="35"/>
      <c r="X101" s="35"/>
      <c r="Y101" s="35"/>
      <c r="Z101" s="35"/>
      <c r="AA101" s="35"/>
      <c r="AB101" s="35"/>
      <c r="AC101" s="35"/>
      <c r="AD101" s="35"/>
      <c r="AE101" s="35"/>
      <c r="AR101" s="191" t="s">
        <v>166</v>
      </c>
      <c r="AT101" s="191" t="s">
        <v>162</v>
      </c>
      <c r="AU101" s="191" t="s">
        <v>80</v>
      </c>
      <c r="AY101" s="18" t="s">
        <v>160</v>
      </c>
      <c r="BE101" s="192">
        <f t="shared" si="4"/>
        <v>0</v>
      </c>
      <c r="BF101" s="192">
        <f t="shared" si="5"/>
        <v>0</v>
      </c>
      <c r="BG101" s="192">
        <f t="shared" si="6"/>
        <v>0</v>
      </c>
      <c r="BH101" s="192">
        <f t="shared" si="7"/>
        <v>0</v>
      </c>
      <c r="BI101" s="192">
        <f t="shared" si="8"/>
        <v>0</v>
      </c>
      <c r="BJ101" s="18" t="s">
        <v>78</v>
      </c>
      <c r="BK101" s="192">
        <f t="shared" si="9"/>
        <v>0</v>
      </c>
      <c r="BL101" s="18" t="s">
        <v>166</v>
      </c>
      <c r="BM101" s="191" t="s">
        <v>166</v>
      </c>
    </row>
    <row r="102" spans="1:65" s="2" customFormat="1" ht="24.15" customHeight="1">
      <c r="A102" s="35"/>
      <c r="B102" s="36"/>
      <c r="C102" s="180" t="s">
        <v>102</v>
      </c>
      <c r="D102" s="180" t="s">
        <v>162</v>
      </c>
      <c r="E102" s="181" t="s">
        <v>2207</v>
      </c>
      <c r="F102" s="182" t="s">
        <v>2208</v>
      </c>
      <c r="G102" s="183" t="s">
        <v>1413</v>
      </c>
      <c r="H102" s="184">
        <v>1</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189</v>
      </c>
    </row>
    <row r="103" spans="1:65" s="2" customFormat="1" ht="16.5" customHeight="1">
      <c r="A103" s="35"/>
      <c r="B103" s="36"/>
      <c r="C103" s="180" t="s">
        <v>166</v>
      </c>
      <c r="D103" s="180" t="s">
        <v>162</v>
      </c>
      <c r="E103" s="181" t="s">
        <v>2209</v>
      </c>
      <c r="F103" s="182" t="s">
        <v>2210</v>
      </c>
      <c r="G103" s="183" t="s">
        <v>1413</v>
      </c>
      <c r="H103" s="184">
        <v>8</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208</v>
      </c>
    </row>
    <row r="104" spans="1:65" s="2" customFormat="1" ht="16.5" customHeight="1">
      <c r="A104" s="35"/>
      <c r="B104" s="36"/>
      <c r="C104" s="180" t="s">
        <v>196</v>
      </c>
      <c r="D104" s="180" t="s">
        <v>162</v>
      </c>
      <c r="E104" s="181" t="s">
        <v>2211</v>
      </c>
      <c r="F104" s="182" t="s">
        <v>2212</v>
      </c>
      <c r="G104" s="183" t="s">
        <v>1413</v>
      </c>
      <c r="H104" s="184">
        <v>2</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219</v>
      </c>
    </row>
    <row r="105" spans="1:65" s="2" customFormat="1" ht="21.75" customHeight="1">
      <c r="A105" s="35"/>
      <c r="B105" s="36"/>
      <c r="C105" s="180" t="s">
        <v>189</v>
      </c>
      <c r="D105" s="180" t="s">
        <v>162</v>
      </c>
      <c r="E105" s="181" t="s">
        <v>2213</v>
      </c>
      <c r="F105" s="182" t="s">
        <v>2214</v>
      </c>
      <c r="G105" s="183" t="s">
        <v>1699</v>
      </c>
      <c r="H105" s="184">
        <v>2</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8</v>
      </c>
    </row>
    <row r="106" spans="1:65" s="12" customFormat="1" ht="22.8" customHeight="1">
      <c r="B106" s="164"/>
      <c r="C106" s="165"/>
      <c r="D106" s="166" t="s">
        <v>70</v>
      </c>
      <c r="E106" s="178" t="s">
        <v>1617</v>
      </c>
      <c r="F106" s="178" t="s">
        <v>1918</v>
      </c>
      <c r="G106" s="165"/>
      <c r="H106" s="165"/>
      <c r="I106" s="168"/>
      <c r="J106" s="179">
        <f>BK106</f>
        <v>0</v>
      </c>
      <c r="K106" s="165"/>
      <c r="L106" s="170"/>
      <c r="M106" s="171"/>
      <c r="N106" s="172"/>
      <c r="O106" s="172"/>
      <c r="P106" s="173">
        <f>SUM(P107:P114)</f>
        <v>0</v>
      </c>
      <c r="Q106" s="172"/>
      <c r="R106" s="173">
        <f>SUM(R107:R114)</f>
        <v>0</v>
      </c>
      <c r="S106" s="172"/>
      <c r="T106" s="174">
        <f>SUM(T107:T114)</f>
        <v>0</v>
      </c>
      <c r="AR106" s="175" t="s">
        <v>78</v>
      </c>
      <c r="AT106" s="176" t="s">
        <v>70</v>
      </c>
      <c r="AU106" s="176" t="s">
        <v>78</v>
      </c>
      <c r="AY106" s="175" t="s">
        <v>160</v>
      </c>
      <c r="BK106" s="177">
        <f>SUM(BK107:BK114)</f>
        <v>0</v>
      </c>
    </row>
    <row r="107" spans="1:65" s="2" customFormat="1" ht="16.5" customHeight="1">
      <c r="A107" s="35"/>
      <c r="B107" s="36"/>
      <c r="C107" s="180" t="s">
        <v>202</v>
      </c>
      <c r="D107" s="180" t="s">
        <v>162</v>
      </c>
      <c r="E107" s="181" t="s">
        <v>2215</v>
      </c>
      <c r="F107" s="182" t="s">
        <v>2216</v>
      </c>
      <c r="G107" s="183" t="s">
        <v>1413</v>
      </c>
      <c r="H107" s="184">
        <v>1</v>
      </c>
      <c r="I107" s="185"/>
      <c r="J107" s="186">
        <f t="shared" ref="J107:J114" si="10">ROUND(I107*H107,2)</f>
        <v>0</v>
      </c>
      <c r="K107" s="182" t="s">
        <v>18</v>
      </c>
      <c r="L107" s="40"/>
      <c r="M107" s="187" t="s">
        <v>18</v>
      </c>
      <c r="N107" s="188" t="s">
        <v>42</v>
      </c>
      <c r="O107" s="65"/>
      <c r="P107" s="189">
        <f t="shared" ref="P107:P114" si="11">O107*H107</f>
        <v>0</v>
      </c>
      <c r="Q107" s="189">
        <v>0</v>
      </c>
      <c r="R107" s="189">
        <f t="shared" ref="R107:R114" si="12">Q107*H107</f>
        <v>0</v>
      </c>
      <c r="S107" s="189">
        <v>0</v>
      </c>
      <c r="T107" s="190">
        <f t="shared" ref="T107:T114" si="13">S107*H107</f>
        <v>0</v>
      </c>
      <c r="U107" s="35"/>
      <c r="V107" s="35"/>
      <c r="W107" s="35"/>
      <c r="X107" s="35"/>
      <c r="Y107" s="35"/>
      <c r="Z107" s="35"/>
      <c r="AA107" s="35"/>
      <c r="AB107" s="35"/>
      <c r="AC107" s="35"/>
      <c r="AD107" s="35"/>
      <c r="AE107" s="35"/>
      <c r="AR107" s="191" t="s">
        <v>166</v>
      </c>
      <c r="AT107" s="191" t="s">
        <v>162</v>
      </c>
      <c r="AU107" s="191" t="s">
        <v>80</v>
      </c>
      <c r="AY107" s="18" t="s">
        <v>160</v>
      </c>
      <c r="BE107" s="192">
        <f t="shared" ref="BE107:BE114" si="14">IF(N107="základní",J107,0)</f>
        <v>0</v>
      </c>
      <c r="BF107" s="192">
        <f t="shared" ref="BF107:BF114" si="15">IF(N107="snížená",J107,0)</f>
        <v>0</v>
      </c>
      <c r="BG107" s="192">
        <f t="shared" ref="BG107:BG114" si="16">IF(N107="zákl. přenesená",J107,0)</f>
        <v>0</v>
      </c>
      <c r="BH107" s="192">
        <f t="shared" ref="BH107:BH114" si="17">IF(N107="sníž. přenesená",J107,0)</f>
        <v>0</v>
      </c>
      <c r="BI107" s="192">
        <f t="shared" ref="BI107:BI114" si="18">IF(N107="nulová",J107,0)</f>
        <v>0</v>
      </c>
      <c r="BJ107" s="18" t="s">
        <v>78</v>
      </c>
      <c r="BK107" s="192">
        <f t="shared" ref="BK107:BK114" si="19">ROUND(I107*H107,2)</f>
        <v>0</v>
      </c>
      <c r="BL107" s="18" t="s">
        <v>166</v>
      </c>
      <c r="BM107" s="191" t="s">
        <v>240</v>
      </c>
    </row>
    <row r="108" spans="1:65" s="2" customFormat="1" ht="16.5" customHeight="1">
      <c r="A108" s="35"/>
      <c r="B108" s="36"/>
      <c r="C108" s="180" t="s">
        <v>208</v>
      </c>
      <c r="D108" s="180" t="s">
        <v>162</v>
      </c>
      <c r="E108" s="181" t="s">
        <v>2217</v>
      </c>
      <c r="F108" s="182" t="s">
        <v>2218</v>
      </c>
      <c r="G108" s="183" t="s">
        <v>1413</v>
      </c>
      <c r="H108" s="184">
        <v>1</v>
      </c>
      <c r="I108" s="185"/>
      <c r="J108" s="186">
        <f t="shared" si="10"/>
        <v>0</v>
      </c>
      <c r="K108" s="182" t="s">
        <v>18</v>
      </c>
      <c r="L108" s="40"/>
      <c r="M108" s="187" t="s">
        <v>18</v>
      </c>
      <c r="N108" s="188" t="s">
        <v>42</v>
      </c>
      <c r="O108" s="65"/>
      <c r="P108" s="189">
        <f t="shared" si="11"/>
        <v>0</v>
      </c>
      <c r="Q108" s="189">
        <v>0</v>
      </c>
      <c r="R108" s="189">
        <f t="shared" si="12"/>
        <v>0</v>
      </c>
      <c r="S108" s="189">
        <v>0</v>
      </c>
      <c r="T108" s="190">
        <f t="shared" si="13"/>
        <v>0</v>
      </c>
      <c r="U108" s="35"/>
      <c r="V108" s="35"/>
      <c r="W108" s="35"/>
      <c r="X108" s="35"/>
      <c r="Y108" s="35"/>
      <c r="Z108" s="35"/>
      <c r="AA108" s="35"/>
      <c r="AB108" s="35"/>
      <c r="AC108" s="35"/>
      <c r="AD108" s="35"/>
      <c r="AE108" s="35"/>
      <c r="AR108" s="191" t="s">
        <v>166</v>
      </c>
      <c r="AT108" s="191" t="s">
        <v>162</v>
      </c>
      <c r="AU108" s="191" t="s">
        <v>80</v>
      </c>
      <c r="AY108" s="18" t="s">
        <v>160</v>
      </c>
      <c r="BE108" s="192">
        <f t="shared" si="14"/>
        <v>0</v>
      </c>
      <c r="BF108" s="192">
        <f t="shared" si="15"/>
        <v>0</v>
      </c>
      <c r="BG108" s="192">
        <f t="shared" si="16"/>
        <v>0</v>
      </c>
      <c r="BH108" s="192">
        <f t="shared" si="17"/>
        <v>0</v>
      </c>
      <c r="BI108" s="192">
        <f t="shared" si="18"/>
        <v>0</v>
      </c>
      <c r="BJ108" s="18" t="s">
        <v>78</v>
      </c>
      <c r="BK108" s="192">
        <f t="shared" si="19"/>
        <v>0</v>
      </c>
      <c r="BL108" s="18" t="s">
        <v>166</v>
      </c>
      <c r="BM108" s="191" t="s">
        <v>255</v>
      </c>
    </row>
    <row r="109" spans="1:65" s="2" customFormat="1" ht="16.5" customHeight="1">
      <c r="A109" s="35"/>
      <c r="B109" s="36"/>
      <c r="C109" s="180" t="s">
        <v>214</v>
      </c>
      <c r="D109" s="180" t="s">
        <v>162</v>
      </c>
      <c r="E109" s="181" t="s">
        <v>2219</v>
      </c>
      <c r="F109" s="182" t="s">
        <v>2220</v>
      </c>
      <c r="G109" s="183" t="s">
        <v>1413</v>
      </c>
      <c r="H109" s="184">
        <v>1</v>
      </c>
      <c r="I109" s="185"/>
      <c r="J109" s="186">
        <f t="shared" si="10"/>
        <v>0</v>
      </c>
      <c r="K109" s="182" t="s">
        <v>18</v>
      </c>
      <c r="L109" s="40"/>
      <c r="M109" s="187" t="s">
        <v>18</v>
      </c>
      <c r="N109" s="188" t="s">
        <v>42</v>
      </c>
      <c r="O109" s="65"/>
      <c r="P109" s="189">
        <f t="shared" si="11"/>
        <v>0</v>
      </c>
      <c r="Q109" s="189">
        <v>0</v>
      </c>
      <c r="R109" s="189">
        <f t="shared" si="12"/>
        <v>0</v>
      </c>
      <c r="S109" s="189">
        <v>0</v>
      </c>
      <c r="T109" s="190">
        <f t="shared" si="13"/>
        <v>0</v>
      </c>
      <c r="U109" s="35"/>
      <c r="V109" s="35"/>
      <c r="W109" s="35"/>
      <c r="X109" s="35"/>
      <c r="Y109" s="35"/>
      <c r="Z109" s="35"/>
      <c r="AA109" s="35"/>
      <c r="AB109" s="35"/>
      <c r="AC109" s="35"/>
      <c r="AD109" s="35"/>
      <c r="AE109" s="35"/>
      <c r="AR109" s="191" t="s">
        <v>166</v>
      </c>
      <c r="AT109" s="191" t="s">
        <v>162</v>
      </c>
      <c r="AU109" s="191" t="s">
        <v>80</v>
      </c>
      <c r="AY109" s="18" t="s">
        <v>160</v>
      </c>
      <c r="BE109" s="192">
        <f t="shared" si="14"/>
        <v>0</v>
      </c>
      <c r="BF109" s="192">
        <f t="shared" si="15"/>
        <v>0</v>
      </c>
      <c r="BG109" s="192">
        <f t="shared" si="16"/>
        <v>0</v>
      </c>
      <c r="BH109" s="192">
        <f t="shared" si="17"/>
        <v>0</v>
      </c>
      <c r="BI109" s="192">
        <f t="shared" si="18"/>
        <v>0</v>
      </c>
      <c r="BJ109" s="18" t="s">
        <v>78</v>
      </c>
      <c r="BK109" s="192">
        <f t="shared" si="19"/>
        <v>0</v>
      </c>
      <c r="BL109" s="18" t="s">
        <v>166</v>
      </c>
      <c r="BM109" s="191" t="s">
        <v>271</v>
      </c>
    </row>
    <row r="110" spans="1:65" s="2" customFormat="1" ht="16.5" customHeight="1">
      <c r="A110" s="35"/>
      <c r="B110" s="36"/>
      <c r="C110" s="180" t="s">
        <v>219</v>
      </c>
      <c r="D110" s="180" t="s">
        <v>162</v>
      </c>
      <c r="E110" s="181" t="s">
        <v>2221</v>
      </c>
      <c r="F110" s="182" t="s">
        <v>2222</v>
      </c>
      <c r="G110" s="183" t="s">
        <v>1413</v>
      </c>
      <c r="H110" s="184">
        <v>1</v>
      </c>
      <c r="I110" s="185"/>
      <c r="J110" s="186">
        <f t="shared" si="10"/>
        <v>0</v>
      </c>
      <c r="K110" s="182" t="s">
        <v>18</v>
      </c>
      <c r="L110" s="40"/>
      <c r="M110" s="187" t="s">
        <v>18</v>
      </c>
      <c r="N110" s="188" t="s">
        <v>42</v>
      </c>
      <c r="O110" s="65"/>
      <c r="P110" s="189">
        <f t="shared" si="11"/>
        <v>0</v>
      </c>
      <c r="Q110" s="189">
        <v>0</v>
      </c>
      <c r="R110" s="189">
        <f t="shared" si="12"/>
        <v>0</v>
      </c>
      <c r="S110" s="189">
        <v>0</v>
      </c>
      <c r="T110" s="190">
        <f t="shared" si="13"/>
        <v>0</v>
      </c>
      <c r="U110" s="35"/>
      <c r="V110" s="35"/>
      <c r="W110" s="35"/>
      <c r="X110" s="35"/>
      <c r="Y110" s="35"/>
      <c r="Z110" s="35"/>
      <c r="AA110" s="35"/>
      <c r="AB110" s="35"/>
      <c r="AC110" s="35"/>
      <c r="AD110" s="35"/>
      <c r="AE110" s="35"/>
      <c r="AR110" s="191" t="s">
        <v>166</v>
      </c>
      <c r="AT110" s="191" t="s">
        <v>162</v>
      </c>
      <c r="AU110" s="191" t="s">
        <v>80</v>
      </c>
      <c r="AY110" s="18" t="s">
        <v>160</v>
      </c>
      <c r="BE110" s="192">
        <f t="shared" si="14"/>
        <v>0</v>
      </c>
      <c r="BF110" s="192">
        <f t="shared" si="15"/>
        <v>0</v>
      </c>
      <c r="BG110" s="192">
        <f t="shared" si="16"/>
        <v>0</v>
      </c>
      <c r="BH110" s="192">
        <f t="shared" si="17"/>
        <v>0</v>
      </c>
      <c r="BI110" s="192">
        <f t="shared" si="18"/>
        <v>0</v>
      </c>
      <c r="BJ110" s="18" t="s">
        <v>78</v>
      </c>
      <c r="BK110" s="192">
        <f t="shared" si="19"/>
        <v>0</v>
      </c>
      <c r="BL110" s="18" t="s">
        <v>166</v>
      </c>
      <c r="BM110" s="191" t="s">
        <v>286</v>
      </c>
    </row>
    <row r="111" spans="1:65" s="2" customFormat="1" ht="16.5" customHeight="1">
      <c r="A111" s="35"/>
      <c r="B111" s="36"/>
      <c r="C111" s="180" t="s">
        <v>224</v>
      </c>
      <c r="D111" s="180" t="s">
        <v>162</v>
      </c>
      <c r="E111" s="181" t="s">
        <v>2223</v>
      </c>
      <c r="F111" s="182" t="s">
        <v>2224</v>
      </c>
      <c r="G111" s="183" t="s">
        <v>1413</v>
      </c>
      <c r="H111" s="184">
        <v>1</v>
      </c>
      <c r="I111" s="185"/>
      <c r="J111" s="186">
        <f t="shared" si="10"/>
        <v>0</v>
      </c>
      <c r="K111" s="182" t="s">
        <v>18</v>
      </c>
      <c r="L111" s="40"/>
      <c r="M111" s="187" t="s">
        <v>18</v>
      </c>
      <c r="N111" s="188" t="s">
        <v>42</v>
      </c>
      <c r="O111" s="65"/>
      <c r="P111" s="189">
        <f t="shared" si="11"/>
        <v>0</v>
      </c>
      <c r="Q111" s="189">
        <v>0</v>
      </c>
      <c r="R111" s="189">
        <f t="shared" si="12"/>
        <v>0</v>
      </c>
      <c r="S111" s="189">
        <v>0</v>
      </c>
      <c r="T111" s="190">
        <f t="shared" si="13"/>
        <v>0</v>
      </c>
      <c r="U111" s="35"/>
      <c r="V111" s="35"/>
      <c r="W111" s="35"/>
      <c r="X111" s="35"/>
      <c r="Y111" s="35"/>
      <c r="Z111" s="35"/>
      <c r="AA111" s="35"/>
      <c r="AB111" s="35"/>
      <c r="AC111" s="35"/>
      <c r="AD111" s="35"/>
      <c r="AE111" s="35"/>
      <c r="AR111" s="191" t="s">
        <v>166</v>
      </c>
      <c r="AT111" s="191" t="s">
        <v>162</v>
      </c>
      <c r="AU111" s="191" t="s">
        <v>80</v>
      </c>
      <c r="AY111" s="18" t="s">
        <v>160</v>
      </c>
      <c r="BE111" s="192">
        <f t="shared" si="14"/>
        <v>0</v>
      </c>
      <c r="BF111" s="192">
        <f t="shared" si="15"/>
        <v>0</v>
      </c>
      <c r="BG111" s="192">
        <f t="shared" si="16"/>
        <v>0</v>
      </c>
      <c r="BH111" s="192">
        <f t="shared" si="17"/>
        <v>0</v>
      </c>
      <c r="BI111" s="192">
        <f t="shared" si="18"/>
        <v>0</v>
      </c>
      <c r="BJ111" s="18" t="s">
        <v>78</v>
      </c>
      <c r="BK111" s="192">
        <f t="shared" si="19"/>
        <v>0</v>
      </c>
      <c r="BL111" s="18" t="s">
        <v>166</v>
      </c>
      <c r="BM111" s="191" t="s">
        <v>304</v>
      </c>
    </row>
    <row r="112" spans="1:65" s="2" customFormat="1" ht="16.5" customHeight="1">
      <c r="A112" s="35"/>
      <c r="B112" s="36"/>
      <c r="C112" s="180" t="s">
        <v>8</v>
      </c>
      <c r="D112" s="180" t="s">
        <v>162</v>
      </c>
      <c r="E112" s="181" t="s">
        <v>2225</v>
      </c>
      <c r="F112" s="182" t="s">
        <v>2226</v>
      </c>
      <c r="G112" s="183" t="s">
        <v>1413</v>
      </c>
      <c r="H112" s="184">
        <v>1</v>
      </c>
      <c r="I112" s="185"/>
      <c r="J112" s="186">
        <f t="shared" si="10"/>
        <v>0</v>
      </c>
      <c r="K112" s="182" t="s">
        <v>18</v>
      </c>
      <c r="L112" s="40"/>
      <c r="M112" s="187" t="s">
        <v>18</v>
      </c>
      <c r="N112" s="188" t="s">
        <v>42</v>
      </c>
      <c r="O112" s="65"/>
      <c r="P112" s="189">
        <f t="shared" si="11"/>
        <v>0</v>
      </c>
      <c r="Q112" s="189">
        <v>0</v>
      </c>
      <c r="R112" s="189">
        <f t="shared" si="12"/>
        <v>0</v>
      </c>
      <c r="S112" s="189">
        <v>0</v>
      </c>
      <c r="T112" s="190">
        <f t="shared" si="13"/>
        <v>0</v>
      </c>
      <c r="U112" s="35"/>
      <c r="V112" s="35"/>
      <c r="W112" s="35"/>
      <c r="X112" s="35"/>
      <c r="Y112" s="35"/>
      <c r="Z112" s="35"/>
      <c r="AA112" s="35"/>
      <c r="AB112" s="35"/>
      <c r="AC112" s="35"/>
      <c r="AD112" s="35"/>
      <c r="AE112" s="35"/>
      <c r="AR112" s="191" t="s">
        <v>166</v>
      </c>
      <c r="AT112" s="191" t="s">
        <v>162</v>
      </c>
      <c r="AU112" s="191" t="s">
        <v>80</v>
      </c>
      <c r="AY112" s="18" t="s">
        <v>160</v>
      </c>
      <c r="BE112" s="192">
        <f t="shared" si="14"/>
        <v>0</v>
      </c>
      <c r="BF112" s="192">
        <f t="shared" si="15"/>
        <v>0</v>
      </c>
      <c r="BG112" s="192">
        <f t="shared" si="16"/>
        <v>0</v>
      </c>
      <c r="BH112" s="192">
        <f t="shared" si="17"/>
        <v>0</v>
      </c>
      <c r="BI112" s="192">
        <f t="shared" si="18"/>
        <v>0</v>
      </c>
      <c r="BJ112" s="18" t="s">
        <v>78</v>
      </c>
      <c r="BK112" s="192">
        <f t="shared" si="19"/>
        <v>0</v>
      </c>
      <c r="BL112" s="18" t="s">
        <v>166</v>
      </c>
      <c r="BM112" s="191" t="s">
        <v>316</v>
      </c>
    </row>
    <row r="113" spans="1:65" s="2" customFormat="1" ht="16.5" customHeight="1">
      <c r="A113" s="35"/>
      <c r="B113" s="36"/>
      <c r="C113" s="180" t="s">
        <v>235</v>
      </c>
      <c r="D113" s="180" t="s">
        <v>162</v>
      </c>
      <c r="E113" s="181" t="s">
        <v>2227</v>
      </c>
      <c r="F113" s="182" t="s">
        <v>2228</v>
      </c>
      <c r="G113" s="183" t="s">
        <v>249</v>
      </c>
      <c r="H113" s="184">
        <v>80</v>
      </c>
      <c r="I113" s="185"/>
      <c r="J113" s="186">
        <f t="shared" si="10"/>
        <v>0</v>
      </c>
      <c r="K113" s="182" t="s">
        <v>18</v>
      </c>
      <c r="L113" s="40"/>
      <c r="M113" s="187" t="s">
        <v>18</v>
      </c>
      <c r="N113" s="188" t="s">
        <v>42</v>
      </c>
      <c r="O113" s="65"/>
      <c r="P113" s="189">
        <f t="shared" si="11"/>
        <v>0</v>
      </c>
      <c r="Q113" s="189">
        <v>0</v>
      </c>
      <c r="R113" s="189">
        <f t="shared" si="12"/>
        <v>0</v>
      </c>
      <c r="S113" s="189">
        <v>0</v>
      </c>
      <c r="T113" s="190">
        <f t="shared" si="13"/>
        <v>0</v>
      </c>
      <c r="U113" s="35"/>
      <c r="V113" s="35"/>
      <c r="W113" s="35"/>
      <c r="X113" s="35"/>
      <c r="Y113" s="35"/>
      <c r="Z113" s="35"/>
      <c r="AA113" s="35"/>
      <c r="AB113" s="35"/>
      <c r="AC113" s="35"/>
      <c r="AD113" s="35"/>
      <c r="AE113" s="35"/>
      <c r="AR113" s="191" t="s">
        <v>166</v>
      </c>
      <c r="AT113" s="191" t="s">
        <v>162</v>
      </c>
      <c r="AU113" s="191" t="s">
        <v>80</v>
      </c>
      <c r="AY113" s="18" t="s">
        <v>160</v>
      </c>
      <c r="BE113" s="192">
        <f t="shared" si="14"/>
        <v>0</v>
      </c>
      <c r="BF113" s="192">
        <f t="shared" si="15"/>
        <v>0</v>
      </c>
      <c r="BG113" s="192">
        <f t="shared" si="16"/>
        <v>0</v>
      </c>
      <c r="BH113" s="192">
        <f t="shared" si="17"/>
        <v>0</v>
      </c>
      <c r="BI113" s="192">
        <f t="shared" si="18"/>
        <v>0</v>
      </c>
      <c r="BJ113" s="18" t="s">
        <v>78</v>
      </c>
      <c r="BK113" s="192">
        <f t="shared" si="19"/>
        <v>0</v>
      </c>
      <c r="BL113" s="18" t="s">
        <v>166</v>
      </c>
      <c r="BM113" s="191" t="s">
        <v>328</v>
      </c>
    </row>
    <row r="114" spans="1:65" s="2" customFormat="1" ht="16.5" customHeight="1">
      <c r="A114" s="35"/>
      <c r="B114" s="36"/>
      <c r="C114" s="180" t="s">
        <v>240</v>
      </c>
      <c r="D114" s="180" t="s">
        <v>162</v>
      </c>
      <c r="E114" s="181" t="s">
        <v>2229</v>
      </c>
      <c r="F114" s="182" t="s">
        <v>2230</v>
      </c>
      <c r="G114" s="183" t="s">
        <v>249</v>
      </c>
      <c r="H114" s="184">
        <v>60</v>
      </c>
      <c r="I114" s="185"/>
      <c r="J114" s="186">
        <f t="shared" si="10"/>
        <v>0</v>
      </c>
      <c r="K114" s="182" t="s">
        <v>18</v>
      </c>
      <c r="L114" s="40"/>
      <c r="M114" s="187" t="s">
        <v>18</v>
      </c>
      <c r="N114" s="188" t="s">
        <v>42</v>
      </c>
      <c r="O114" s="65"/>
      <c r="P114" s="189">
        <f t="shared" si="11"/>
        <v>0</v>
      </c>
      <c r="Q114" s="189">
        <v>0</v>
      </c>
      <c r="R114" s="189">
        <f t="shared" si="12"/>
        <v>0</v>
      </c>
      <c r="S114" s="189">
        <v>0</v>
      </c>
      <c r="T114" s="190">
        <f t="shared" si="13"/>
        <v>0</v>
      </c>
      <c r="U114" s="35"/>
      <c r="V114" s="35"/>
      <c r="W114" s="35"/>
      <c r="X114" s="35"/>
      <c r="Y114" s="35"/>
      <c r="Z114" s="35"/>
      <c r="AA114" s="35"/>
      <c r="AB114" s="35"/>
      <c r="AC114" s="35"/>
      <c r="AD114" s="35"/>
      <c r="AE114" s="35"/>
      <c r="AR114" s="191" t="s">
        <v>166</v>
      </c>
      <c r="AT114" s="191" t="s">
        <v>162</v>
      </c>
      <c r="AU114" s="191" t="s">
        <v>80</v>
      </c>
      <c r="AY114" s="18" t="s">
        <v>160</v>
      </c>
      <c r="BE114" s="192">
        <f t="shared" si="14"/>
        <v>0</v>
      </c>
      <c r="BF114" s="192">
        <f t="shared" si="15"/>
        <v>0</v>
      </c>
      <c r="BG114" s="192">
        <f t="shared" si="16"/>
        <v>0</v>
      </c>
      <c r="BH114" s="192">
        <f t="shared" si="17"/>
        <v>0</v>
      </c>
      <c r="BI114" s="192">
        <f t="shared" si="18"/>
        <v>0</v>
      </c>
      <c r="BJ114" s="18" t="s">
        <v>78</v>
      </c>
      <c r="BK114" s="192">
        <f t="shared" si="19"/>
        <v>0</v>
      </c>
      <c r="BL114" s="18" t="s">
        <v>166</v>
      </c>
      <c r="BM114" s="191" t="s">
        <v>344</v>
      </c>
    </row>
    <row r="115" spans="1:65" s="12" customFormat="1" ht="22.8" customHeight="1">
      <c r="B115" s="164"/>
      <c r="C115" s="165"/>
      <c r="D115" s="166" t="s">
        <v>70</v>
      </c>
      <c r="E115" s="178" t="s">
        <v>1641</v>
      </c>
      <c r="F115" s="178" t="s">
        <v>1928</v>
      </c>
      <c r="G115" s="165"/>
      <c r="H115" s="165"/>
      <c r="I115" s="168"/>
      <c r="J115" s="179">
        <f>BK115</f>
        <v>0</v>
      </c>
      <c r="K115" s="165"/>
      <c r="L115" s="170"/>
      <c r="M115" s="171"/>
      <c r="N115" s="172"/>
      <c r="O115" s="172"/>
      <c r="P115" s="173">
        <f>SUM(P116:P118)</f>
        <v>0</v>
      </c>
      <c r="Q115" s="172"/>
      <c r="R115" s="173">
        <f>SUM(R116:R118)</f>
        <v>0</v>
      </c>
      <c r="S115" s="172"/>
      <c r="T115" s="174">
        <f>SUM(T116:T118)</f>
        <v>0</v>
      </c>
      <c r="AR115" s="175" t="s">
        <v>78</v>
      </c>
      <c r="AT115" s="176" t="s">
        <v>70</v>
      </c>
      <c r="AU115" s="176" t="s">
        <v>78</v>
      </c>
      <c r="AY115" s="175" t="s">
        <v>160</v>
      </c>
      <c r="BK115" s="177">
        <f>SUM(BK116:BK118)</f>
        <v>0</v>
      </c>
    </row>
    <row r="116" spans="1:65" s="2" customFormat="1" ht="24.15" customHeight="1">
      <c r="A116" s="35"/>
      <c r="B116" s="36"/>
      <c r="C116" s="180" t="s">
        <v>246</v>
      </c>
      <c r="D116" s="180" t="s">
        <v>162</v>
      </c>
      <c r="E116" s="181" t="s">
        <v>2231</v>
      </c>
      <c r="F116" s="182" t="s">
        <v>2232</v>
      </c>
      <c r="G116" s="183" t="s">
        <v>249</v>
      </c>
      <c r="H116" s="184">
        <v>45</v>
      </c>
      <c r="I116" s="185"/>
      <c r="J116" s="186">
        <f>ROUND(I116*H116,2)</f>
        <v>0</v>
      </c>
      <c r="K116" s="182" t="s">
        <v>18</v>
      </c>
      <c r="L116" s="40"/>
      <c r="M116" s="187" t="s">
        <v>18</v>
      </c>
      <c r="N116" s="188" t="s">
        <v>42</v>
      </c>
      <c r="O116" s="65"/>
      <c r="P116" s="189">
        <f>O116*H116</f>
        <v>0</v>
      </c>
      <c r="Q116" s="189">
        <v>0</v>
      </c>
      <c r="R116" s="189">
        <f>Q116*H116</f>
        <v>0</v>
      </c>
      <c r="S116" s="189">
        <v>0</v>
      </c>
      <c r="T116" s="190">
        <f>S116*H116</f>
        <v>0</v>
      </c>
      <c r="U116" s="35"/>
      <c r="V116" s="35"/>
      <c r="W116" s="35"/>
      <c r="X116" s="35"/>
      <c r="Y116" s="35"/>
      <c r="Z116" s="35"/>
      <c r="AA116" s="35"/>
      <c r="AB116" s="35"/>
      <c r="AC116" s="35"/>
      <c r="AD116" s="35"/>
      <c r="AE116" s="35"/>
      <c r="AR116" s="191" t="s">
        <v>166</v>
      </c>
      <c r="AT116" s="191" t="s">
        <v>162</v>
      </c>
      <c r="AU116" s="191" t="s">
        <v>80</v>
      </c>
      <c r="AY116" s="18" t="s">
        <v>160</v>
      </c>
      <c r="BE116" s="192">
        <f>IF(N116="základní",J116,0)</f>
        <v>0</v>
      </c>
      <c r="BF116" s="192">
        <f>IF(N116="snížená",J116,0)</f>
        <v>0</v>
      </c>
      <c r="BG116" s="192">
        <f>IF(N116="zákl. přenesená",J116,0)</f>
        <v>0</v>
      </c>
      <c r="BH116" s="192">
        <f>IF(N116="sníž. přenesená",J116,0)</f>
        <v>0</v>
      </c>
      <c r="BI116" s="192">
        <f>IF(N116="nulová",J116,0)</f>
        <v>0</v>
      </c>
      <c r="BJ116" s="18" t="s">
        <v>78</v>
      </c>
      <c r="BK116" s="192">
        <f>ROUND(I116*H116,2)</f>
        <v>0</v>
      </c>
      <c r="BL116" s="18" t="s">
        <v>166</v>
      </c>
      <c r="BM116" s="191" t="s">
        <v>292</v>
      </c>
    </row>
    <row r="117" spans="1:65" s="2" customFormat="1" ht="16.5" customHeight="1">
      <c r="A117" s="35"/>
      <c r="B117" s="36"/>
      <c r="C117" s="180" t="s">
        <v>255</v>
      </c>
      <c r="D117" s="180" t="s">
        <v>162</v>
      </c>
      <c r="E117" s="181" t="s">
        <v>2233</v>
      </c>
      <c r="F117" s="182" t="s">
        <v>2234</v>
      </c>
      <c r="G117" s="183" t="s">
        <v>249</v>
      </c>
      <c r="H117" s="184">
        <v>80</v>
      </c>
      <c r="I117" s="185"/>
      <c r="J117" s="186">
        <f>ROUND(I117*H117,2)</f>
        <v>0</v>
      </c>
      <c r="K117" s="182" t="s">
        <v>18</v>
      </c>
      <c r="L117" s="40"/>
      <c r="M117" s="187" t="s">
        <v>18</v>
      </c>
      <c r="N117" s="188" t="s">
        <v>42</v>
      </c>
      <c r="O117" s="65"/>
      <c r="P117" s="189">
        <f>O117*H117</f>
        <v>0</v>
      </c>
      <c r="Q117" s="189">
        <v>0</v>
      </c>
      <c r="R117" s="189">
        <f>Q117*H117</f>
        <v>0</v>
      </c>
      <c r="S117" s="189">
        <v>0</v>
      </c>
      <c r="T117" s="190">
        <f>S117*H117</f>
        <v>0</v>
      </c>
      <c r="U117" s="35"/>
      <c r="V117" s="35"/>
      <c r="W117" s="35"/>
      <c r="X117" s="35"/>
      <c r="Y117" s="35"/>
      <c r="Z117" s="35"/>
      <c r="AA117" s="35"/>
      <c r="AB117" s="35"/>
      <c r="AC117" s="35"/>
      <c r="AD117" s="35"/>
      <c r="AE117" s="35"/>
      <c r="AR117" s="191" t="s">
        <v>166</v>
      </c>
      <c r="AT117" s="191" t="s">
        <v>162</v>
      </c>
      <c r="AU117" s="191" t="s">
        <v>80</v>
      </c>
      <c r="AY117" s="18" t="s">
        <v>160</v>
      </c>
      <c r="BE117" s="192">
        <f>IF(N117="základní",J117,0)</f>
        <v>0</v>
      </c>
      <c r="BF117" s="192">
        <f>IF(N117="snížená",J117,0)</f>
        <v>0</v>
      </c>
      <c r="BG117" s="192">
        <f>IF(N117="zákl. přenesená",J117,0)</f>
        <v>0</v>
      </c>
      <c r="BH117" s="192">
        <f>IF(N117="sníž. přenesená",J117,0)</f>
        <v>0</v>
      </c>
      <c r="BI117" s="192">
        <f>IF(N117="nulová",J117,0)</f>
        <v>0</v>
      </c>
      <c r="BJ117" s="18" t="s">
        <v>78</v>
      </c>
      <c r="BK117" s="192">
        <f>ROUND(I117*H117,2)</f>
        <v>0</v>
      </c>
      <c r="BL117" s="18" t="s">
        <v>166</v>
      </c>
      <c r="BM117" s="191" t="s">
        <v>538</v>
      </c>
    </row>
    <row r="118" spans="1:65" s="2" customFormat="1" ht="16.5" customHeight="1">
      <c r="A118" s="35"/>
      <c r="B118" s="36"/>
      <c r="C118" s="180" t="s">
        <v>262</v>
      </c>
      <c r="D118" s="180" t="s">
        <v>162</v>
      </c>
      <c r="E118" s="181" t="s">
        <v>2235</v>
      </c>
      <c r="F118" s="182" t="s">
        <v>1934</v>
      </c>
      <c r="G118" s="183" t="s">
        <v>1699</v>
      </c>
      <c r="H118" s="184">
        <v>1</v>
      </c>
      <c r="I118" s="185"/>
      <c r="J118" s="186">
        <f>ROUND(I118*H118,2)</f>
        <v>0</v>
      </c>
      <c r="K118" s="182" t="s">
        <v>18</v>
      </c>
      <c r="L118" s="40"/>
      <c r="M118" s="187" t="s">
        <v>18</v>
      </c>
      <c r="N118" s="188" t="s">
        <v>42</v>
      </c>
      <c r="O118" s="65"/>
      <c r="P118" s="189">
        <f>O118*H118</f>
        <v>0</v>
      </c>
      <c r="Q118" s="189">
        <v>0</v>
      </c>
      <c r="R118" s="189">
        <f>Q118*H118</f>
        <v>0</v>
      </c>
      <c r="S118" s="189">
        <v>0</v>
      </c>
      <c r="T118" s="190">
        <f>S118*H118</f>
        <v>0</v>
      </c>
      <c r="U118" s="35"/>
      <c r="V118" s="35"/>
      <c r="W118" s="35"/>
      <c r="X118" s="35"/>
      <c r="Y118" s="35"/>
      <c r="Z118" s="35"/>
      <c r="AA118" s="35"/>
      <c r="AB118" s="35"/>
      <c r="AC118" s="35"/>
      <c r="AD118" s="35"/>
      <c r="AE118" s="35"/>
      <c r="AR118" s="191" t="s">
        <v>166</v>
      </c>
      <c r="AT118" s="191" t="s">
        <v>162</v>
      </c>
      <c r="AU118" s="191" t="s">
        <v>80</v>
      </c>
      <c r="AY118" s="18" t="s">
        <v>160</v>
      </c>
      <c r="BE118" s="192">
        <f>IF(N118="základní",J118,0)</f>
        <v>0</v>
      </c>
      <c r="BF118" s="192">
        <f>IF(N118="snížená",J118,0)</f>
        <v>0</v>
      </c>
      <c r="BG118" s="192">
        <f>IF(N118="zákl. přenesená",J118,0)</f>
        <v>0</v>
      </c>
      <c r="BH118" s="192">
        <f>IF(N118="sníž. přenesená",J118,0)</f>
        <v>0</v>
      </c>
      <c r="BI118" s="192">
        <f>IF(N118="nulová",J118,0)</f>
        <v>0</v>
      </c>
      <c r="BJ118" s="18" t="s">
        <v>78</v>
      </c>
      <c r="BK118" s="192">
        <f>ROUND(I118*H118,2)</f>
        <v>0</v>
      </c>
      <c r="BL118" s="18" t="s">
        <v>166</v>
      </c>
      <c r="BM118" s="191" t="s">
        <v>547</v>
      </c>
    </row>
    <row r="119" spans="1:65" s="12" customFormat="1" ht="22.8" customHeight="1">
      <c r="B119" s="164"/>
      <c r="C119" s="165"/>
      <c r="D119" s="166" t="s">
        <v>70</v>
      </c>
      <c r="E119" s="178" t="s">
        <v>1643</v>
      </c>
      <c r="F119" s="178" t="s">
        <v>1935</v>
      </c>
      <c r="G119" s="165"/>
      <c r="H119" s="165"/>
      <c r="I119" s="168"/>
      <c r="J119" s="179">
        <f>BK119</f>
        <v>0</v>
      </c>
      <c r="K119" s="165"/>
      <c r="L119" s="170"/>
      <c r="M119" s="171"/>
      <c r="N119" s="172"/>
      <c r="O119" s="172"/>
      <c r="P119" s="173">
        <f>SUM(P120:P124)</f>
        <v>0</v>
      </c>
      <c r="Q119" s="172"/>
      <c r="R119" s="173">
        <f>SUM(R120:R124)</f>
        <v>0</v>
      </c>
      <c r="S119" s="172"/>
      <c r="T119" s="174">
        <f>SUM(T120:T124)</f>
        <v>0</v>
      </c>
      <c r="AR119" s="175" t="s">
        <v>78</v>
      </c>
      <c r="AT119" s="176" t="s">
        <v>70</v>
      </c>
      <c r="AU119" s="176" t="s">
        <v>78</v>
      </c>
      <c r="AY119" s="175" t="s">
        <v>160</v>
      </c>
      <c r="BK119" s="177">
        <f>SUM(BK120:BK124)</f>
        <v>0</v>
      </c>
    </row>
    <row r="120" spans="1:65" s="2" customFormat="1" ht="16.5" customHeight="1">
      <c r="A120" s="35"/>
      <c r="B120" s="36"/>
      <c r="C120" s="180" t="s">
        <v>271</v>
      </c>
      <c r="D120" s="180" t="s">
        <v>162</v>
      </c>
      <c r="E120" s="181" t="s">
        <v>2236</v>
      </c>
      <c r="F120" s="182" t="s">
        <v>1937</v>
      </c>
      <c r="G120" s="183" t="s">
        <v>1699</v>
      </c>
      <c r="H120" s="184">
        <v>1</v>
      </c>
      <c r="I120" s="185"/>
      <c r="J120" s="186">
        <f>ROUND(I120*H120,2)</f>
        <v>0</v>
      </c>
      <c r="K120" s="182" t="s">
        <v>18</v>
      </c>
      <c r="L120" s="40"/>
      <c r="M120" s="187" t="s">
        <v>18</v>
      </c>
      <c r="N120" s="188" t="s">
        <v>42</v>
      </c>
      <c r="O120" s="65"/>
      <c r="P120" s="189">
        <f>O120*H120</f>
        <v>0</v>
      </c>
      <c r="Q120" s="189">
        <v>0</v>
      </c>
      <c r="R120" s="189">
        <f>Q120*H120</f>
        <v>0</v>
      </c>
      <c r="S120" s="189">
        <v>0</v>
      </c>
      <c r="T120" s="190">
        <f>S120*H120</f>
        <v>0</v>
      </c>
      <c r="U120" s="35"/>
      <c r="V120" s="35"/>
      <c r="W120" s="35"/>
      <c r="X120" s="35"/>
      <c r="Y120" s="35"/>
      <c r="Z120" s="35"/>
      <c r="AA120" s="35"/>
      <c r="AB120" s="35"/>
      <c r="AC120" s="35"/>
      <c r="AD120" s="35"/>
      <c r="AE120" s="35"/>
      <c r="AR120" s="191" t="s">
        <v>166</v>
      </c>
      <c r="AT120" s="191" t="s">
        <v>162</v>
      </c>
      <c r="AU120" s="191" t="s">
        <v>80</v>
      </c>
      <c r="AY120" s="18" t="s">
        <v>160</v>
      </c>
      <c r="BE120" s="192">
        <f>IF(N120="základní",J120,0)</f>
        <v>0</v>
      </c>
      <c r="BF120" s="192">
        <f>IF(N120="snížená",J120,0)</f>
        <v>0</v>
      </c>
      <c r="BG120" s="192">
        <f>IF(N120="zákl. přenesená",J120,0)</f>
        <v>0</v>
      </c>
      <c r="BH120" s="192">
        <f>IF(N120="sníž. přenesená",J120,0)</f>
        <v>0</v>
      </c>
      <c r="BI120" s="192">
        <f>IF(N120="nulová",J120,0)</f>
        <v>0</v>
      </c>
      <c r="BJ120" s="18" t="s">
        <v>78</v>
      </c>
      <c r="BK120" s="192">
        <f>ROUND(I120*H120,2)</f>
        <v>0</v>
      </c>
      <c r="BL120" s="18" t="s">
        <v>166</v>
      </c>
      <c r="BM120" s="191" t="s">
        <v>560</v>
      </c>
    </row>
    <row r="121" spans="1:65" s="2" customFormat="1" ht="16.5" customHeight="1">
      <c r="A121" s="35"/>
      <c r="B121" s="36"/>
      <c r="C121" s="180" t="s">
        <v>280</v>
      </c>
      <c r="D121" s="180" t="s">
        <v>162</v>
      </c>
      <c r="E121" s="181" t="s">
        <v>2237</v>
      </c>
      <c r="F121" s="182" t="s">
        <v>1939</v>
      </c>
      <c r="G121" s="183" t="s">
        <v>249</v>
      </c>
      <c r="H121" s="184">
        <v>40</v>
      </c>
      <c r="I121" s="185"/>
      <c r="J121" s="186">
        <f>ROUND(I121*H121,2)</f>
        <v>0</v>
      </c>
      <c r="K121" s="182" t="s">
        <v>18</v>
      </c>
      <c r="L121" s="40"/>
      <c r="M121" s="187" t="s">
        <v>18</v>
      </c>
      <c r="N121" s="188" t="s">
        <v>42</v>
      </c>
      <c r="O121" s="65"/>
      <c r="P121" s="189">
        <f>O121*H121</f>
        <v>0</v>
      </c>
      <c r="Q121" s="189">
        <v>0</v>
      </c>
      <c r="R121" s="189">
        <f>Q121*H121</f>
        <v>0</v>
      </c>
      <c r="S121" s="189">
        <v>0</v>
      </c>
      <c r="T121" s="190">
        <f>S121*H121</f>
        <v>0</v>
      </c>
      <c r="U121" s="35"/>
      <c r="V121" s="35"/>
      <c r="W121" s="35"/>
      <c r="X121" s="35"/>
      <c r="Y121" s="35"/>
      <c r="Z121" s="35"/>
      <c r="AA121" s="35"/>
      <c r="AB121" s="35"/>
      <c r="AC121" s="35"/>
      <c r="AD121" s="35"/>
      <c r="AE121" s="35"/>
      <c r="AR121" s="191" t="s">
        <v>166</v>
      </c>
      <c r="AT121" s="191" t="s">
        <v>162</v>
      </c>
      <c r="AU121" s="191" t="s">
        <v>80</v>
      </c>
      <c r="AY121" s="18" t="s">
        <v>160</v>
      </c>
      <c r="BE121" s="192">
        <f>IF(N121="základní",J121,0)</f>
        <v>0</v>
      </c>
      <c r="BF121" s="192">
        <f>IF(N121="snížená",J121,0)</f>
        <v>0</v>
      </c>
      <c r="BG121" s="192">
        <f>IF(N121="zákl. přenesená",J121,0)</f>
        <v>0</v>
      </c>
      <c r="BH121" s="192">
        <f>IF(N121="sníž. přenesená",J121,0)</f>
        <v>0</v>
      </c>
      <c r="BI121" s="192">
        <f>IF(N121="nulová",J121,0)</f>
        <v>0</v>
      </c>
      <c r="BJ121" s="18" t="s">
        <v>78</v>
      </c>
      <c r="BK121" s="192">
        <f>ROUND(I121*H121,2)</f>
        <v>0</v>
      </c>
      <c r="BL121" s="18" t="s">
        <v>166</v>
      </c>
      <c r="BM121" s="191" t="s">
        <v>572</v>
      </c>
    </row>
    <row r="122" spans="1:65" s="2" customFormat="1" ht="16.5" customHeight="1">
      <c r="A122" s="35"/>
      <c r="B122" s="36"/>
      <c r="C122" s="180" t="s">
        <v>286</v>
      </c>
      <c r="D122" s="180" t="s">
        <v>162</v>
      </c>
      <c r="E122" s="181" t="s">
        <v>2238</v>
      </c>
      <c r="F122" s="182" t="s">
        <v>1941</v>
      </c>
      <c r="G122" s="183" t="s">
        <v>1699</v>
      </c>
      <c r="H122" s="184">
        <v>1</v>
      </c>
      <c r="I122" s="185"/>
      <c r="J122" s="186">
        <f>ROUND(I122*H122,2)</f>
        <v>0</v>
      </c>
      <c r="K122" s="182" t="s">
        <v>18</v>
      </c>
      <c r="L122" s="40"/>
      <c r="M122" s="187" t="s">
        <v>18</v>
      </c>
      <c r="N122" s="188" t="s">
        <v>42</v>
      </c>
      <c r="O122" s="65"/>
      <c r="P122" s="189">
        <f>O122*H122</f>
        <v>0</v>
      </c>
      <c r="Q122" s="189">
        <v>0</v>
      </c>
      <c r="R122" s="189">
        <f>Q122*H122</f>
        <v>0</v>
      </c>
      <c r="S122" s="189">
        <v>0</v>
      </c>
      <c r="T122" s="190">
        <f>S122*H122</f>
        <v>0</v>
      </c>
      <c r="U122" s="35"/>
      <c r="V122" s="35"/>
      <c r="W122" s="35"/>
      <c r="X122" s="35"/>
      <c r="Y122" s="35"/>
      <c r="Z122" s="35"/>
      <c r="AA122" s="35"/>
      <c r="AB122" s="35"/>
      <c r="AC122" s="35"/>
      <c r="AD122" s="35"/>
      <c r="AE122" s="35"/>
      <c r="AR122" s="191" t="s">
        <v>166</v>
      </c>
      <c r="AT122" s="191" t="s">
        <v>162</v>
      </c>
      <c r="AU122" s="191" t="s">
        <v>80</v>
      </c>
      <c r="AY122" s="18" t="s">
        <v>160</v>
      </c>
      <c r="BE122" s="192">
        <f>IF(N122="základní",J122,0)</f>
        <v>0</v>
      </c>
      <c r="BF122" s="192">
        <f>IF(N122="snížená",J122,0)</f>
        <v>0</v>
      </c>
      <c r="BG122" s="192">
        <f>IF(N122="zákl. přenesená",J122,0)</f>
        <v>0</v>
      </c>
      <c r="BH122" s="192">
        <f>IF(N122="sníž. přenesená",J122,0)</f>
        <v>0</v>
      </c>
      <c r="BI122" s="192">
        <f>IF(N122="nulová",J122,0)</f>
        <v>0</v>
      </c>
      <c r="BJ122" s="18" t="s">
        <v>78</v>
      </c>
      <c r="BK122" s="192">
        <f>ROUND(I122*H122,2)</f>
        <v>0</v>
      </c>
      <c r="BL122" s="18" t="s">
        <v>166</v>
      </c>
      <c r="BM122" s="191" t="s">
        <v>581</v>
      </c>
    </row>
    <row r="123" spans="1:65" s="2" customFormat="1" ht="16.5" customHeight="1">
      <c r="A123" s="35"/>
      <c r="B123" s="36"/>
      <c r="C123" s="180" t="s">
        <v>7</v>
      </c>
      <c r="D123" s="180" t="s">
        <v>162</v>
      </c>
      <c r="E123" s="181" t="s">
        <v>2239</v>
      </c>
      <c r="F123" s="182" t="s">
        <v>2031</v>
      </c>
      <c r="G123" s="183" t="s">
        <v>1699</v>
      </c>
      <c r="H123" s="184">
        <v>1</v>
      </c>
      <c r="I123" s="185"/>
      <c r="J123" s="186">
        <f>ROUND(I123*H123,2)</f>
        <v>0</v>
      </c>
      <c r="K123" s="182" t="s">
        <v>18</v>
      </c>
      <c r="L123" s="40"/>
      <c r="M123" s="187" t="s">
        <v>18</v>
      </c>
      <c r="N123" s="188" t="s">
        <v>42</v>
      </c>
      <c r="O123" s="65"/>
      <c r="P123" s="189">
        <f>O123*H123</f>
        <v>0</v>
      </c>
      <c r="Q123" s="189">
        <v>0</v>
      </c>
      <c r="R123" s="189">
        <f>Q123*H123</f>
        <v>0</v>
      </c>
      <c r="S123" s="189">
        <v>0</v>
      </c>
      <c r="T123" s="190">
        <f>S123*H123</f>
        <v>0</v>
      </c>
      <c r="U123" s="35"/>
      <c r="V123" s="35"/>
      <c r="W123" s="35"/>
      <c r="X123" s="35"/>
      <c r="Y123" s="35"/>
      <c r="Z123" s="35"/>
      <c r="AA123" s="35"/>
      <c r="AB123" s="35"/>
      <c r="AC123" s="35"/>
      <c r="AD123" s="35"/>
      <c r="AE123" s="35"/>
      <c r="AR123" s="191" t="s">
        <v>166</v>
      </c>
      <c r="AT123" s="191" t="s">
        <v>162</v>
      </c>
      <c r="AU123" s="191" t="s">
        <v>80</v>
      </c>
      <c r="AY123" s="18" t="s">
        <v>160</v>
      </c>
      <c r="BE123" s="192">
        <f>IF(N123="základní",J123,0)</f>
        <v>0</v>
      </c>
      <c r="BF123" s="192">
        <f>IF(N123="snížená",J123,0)</f>
        <v>0</v>
      </c>
      <c r="BG123" s="192">
        <f>IF(N123="zákl. přenesená",J123,0)</f>
        <v>0</v>
      </c>
      <c r="BH123" s="192">
        <f>IF(N123="sníž. přenesená",J123,0)</f>
        <v>0</v>
      </c>
      <c r="BI123" s="192">
        <f>IF(N123="nulová",J123,0)</f>
        <v>0</v>
      </c>
      <c r="BJ123" s="18" t="s">
        <v>78</v>
      </c>
      <c r="BK123" s="192">
        <f>ROUND(I123*H123,2)</f>
        <v>0</v>
      </c>
      <c r="BL123" s="18" t="s">
        <v>166</v>
      </c>
      <c r="BM123" s="191" t="s">
        <v>589</v>
      </c>
    </row>
    <row r="124" spans="1:65" s="2" customFormat="1" ht="16.5" customHeight="1">
      <c r="A124" s="35"/>
      <c r="B124" s="36"/>
      <c r="C124" s="180" t="s">
        <v>304</v>
      </c>
      <c r="D124" s="180" t="s">
        <v>162</v>
      </c>
      <c r="E124" s="181" t="s">
        <v>2240</v>
      </c>
      <c r="F124" s="182" t="s">
        <v>1945</v>
      </c>
      <c r="G124" s="183" t="s">
        <v>1699</v>
      </c>
      <c r="H124" s="184">
        <v>1</v>
      </c>
      <c r="I124" s="185"/>
      <c r="J124" s="186">
        <f>ROUND(I124*H124,2)</f>
        <v>0</v>
      </c>
      <c r="K124" s="182" t="s">
        <v>18</v>
      </c>
      <c r="L124" s="40"/>
      <c r="M124" s="187" t="s">
        <v>18</v>
      </c>
      <c r="N124" s="188" t="s">
        <v>42</v>
      </c>
      <c r="O124" s="65"/>
      <c r="P124" s="189">
        <f>O124*H124</f>
        <v>0</v>
      </c>
      <c r="Q124" s="189">
        <v>0</v>
      </c>
      <c r="R124" s="189">
        <f>Q124*H124</f>
        <v>0</v>
      </c>
      <c r="S124" s="189">
        <v>0</v>
      </c>
      <c r="T124" s="190">
        <f>S124*H124</f>
        <v>0</v>
      </c>
      <c r="U124" s="35"/>
      <c r="V124" s="35"/>
      <c r="W124" s="35"/>
      <c r="X124" s="35"/>
      <c r="Y124" s="35"/>
      <c r="Z124" s="35"/>
      <c r="AA124" s="35"/>
      <c r="AB124" s="35"/>
      <c r="AC124" s="35"/>
      <c r="AD124" s="35"/>
      <c r="AE124" s="35"/>
      <c r="AR124" s="191" t="s">
        <v>166</v>
      </c>
      <c r="AT124" s="191" t="s">
        <v>162</v>
      </c>
      <c r="AU124" s="191" t="s">
        <v>80</v>
      </c>
      <c r="AY124" s="18" t="s">
        <v>160</v>
      </c>
      <c r="BE124" s="192">
        <f>IF(N124="základní",J124,0)</f>
        <v>0</v>
      </c>
      <c r="BF124" s="192">
        <f>IF(N124="snížená",J124,0)</f>
        <v>0</v>
      </c>
      <c r="BG124" s="192">
        <f>IF(N124="zákl. přenesená",J124,0)</f>
        <v>0</v>
      </c>
      <c r="BH124" s="192">
        <f>IF(N124="sníž. přenesená",J124,0)</f>
        <v>0</v>
      </c>
      <c r="BI124" s="192">
        <f>IF(N124="nulová",J124,0)</f>
        <v>0</v>
      </c>
      <c r="BJ124" s="18" t="s">
        <v>78</v>
      </c>
      <c r="BK124" s="192">
        <f>ROUND(I124*H124,2)</f>
        <v>0</v>
      </c>
      <c r="BL124" s="18" t="s">
        <v>166</v>
      </c>
      <c r="BM124" s="191" t="s">
        <v>599</v>
      </c>
    </row>
    <row r="125" spans="1:65" s="12" customFormat="1" ht="22.8" customHeight="1">
      <c r="B125" s="164"/>
      <c r="C125" s="165"/>
      <c r="D125" s="166" t="s">
        <v>70</v>
      </c>
      <c r="E125" s="178" t="s">
        <v>1662</v>
      </c>
      <c r="F125" s="178" t="s">
        <v>1693</v>
      </c>
      <c r="G125" s="165"/>
      <c r="H125" s="165"/>
      <c r="I125" s="168"/>
      <c r="J125" s="179">
        <f>BK125</f>
        <v>0</v>
      </c>
      <c r="K125" s="165"/>
      <c r="L125" s="170"/>
      <c r="M125" s="171"/>
      <c r="N125" s="172"/>
      <c r="O125" s="172"/>
      <c r="P125" s="173">
        <f>SUM(P126:P140)</f>
        <v>0</v>
      </c>
      <c r="Q125" s="172"/>
      <c r="R125" s="173">
        <f>SUM(R126:R140)</f>
        <v>0</v>
      </c>
      <c r="S125" s="172"/>
      <c r="T125" s="174">
        <f>SUM(T126:T140)</f>
        <v>0</v>
      </c>
      <c r="AR125" s="175" t="s">
        <v>78</v>
      </c>
      <c r="AT125" s="176" t="s">
        <v>70</v>
      </c>
      <c r="AU125" s="176" t="s">
        <v>78</v>
      </c>
      <c r="AY125" s="175" t="s">
        <v>160</v>
      </c>
      <c r="BK125" s="177">
        <f>SUM(BK126:BK140)</f>
        <v>0</v>
      </c>
    </row>
    <row r="126" spans="1:65" s="2" customFormat="1" ht="16.5" customHeight="1">
      <c r="A126" s="35"/>
      <c r="B126" s="36"/>
      <c r="C126" s="180" t="s">
        <v>309</v>
      </c>
      <c r="D126" s="180" t="s">
        <v>162</v>
      </c>
      <c r="E126" s="181" t="s">
        <v>2241</v>
      </c>
      <c r="F126" s="182" t="s">
        <v>1949</v>
      </c>
      <c r="G126" s="183" t="s">
        <v>1699</v>
      </c>
      <c r="H126" s="184">
        <v>1</v>
      </c>
      <c r="I126" s="185"/>
      <c r="J126" s="186">
        <f t="shared" ref="J126:J140" si="20">ROUND(I126*H126,2)</f>
        <v>0</v>
      </c>
      <c r="K126" s="182" t="s">
        <v>18</v>
      </c>
      <c r="L126" s="40"/>
      <c r="M126" s="187" t="s">
        <v>18</v>
      </c>
      <c r="N126" s="188" t="s">
        <v>42</v>
      </c>
      <c r="O126" s="65"/>
      <c r="P126" s="189">
        <f t="shared" ref="P126:P140" si="21">O126*H126</f>
        <v>0</v>
      </c>
      <c r="Q126" s="189">
        <v>0</v>
      </c>
      <c r="R126" s="189">
        <f t="shared" ref="R126:R140" si="22">Q126*H126</f>
        <v>0</v>
      </c>
      <c r="S126" s="189">
        <v>0</v>
      </c>
      <c r="T126" s="190">
        <f t="shared" ref="T126:T140" si="23">S126*H126</f>
        <v>0</v>
      </c>
      <c r="U126" s="35"/>
      <c r="V126" s="35"/>
      <c r="W126" s="35"/>
      <c r="X126" s="35"/>
      <c r="Y126" s="35"/>
      <c r="Z126" s="35"/>
      <c r="AA126" s="35"/>
      <c r="AB126" s="35"/>
      <c r="AC126" s="35"/>
      <c r="AD126" s="35"/>
      <c r="AE126" s="35"/>
      <c r="AR126" s="191" t="s">
        <v>166</v>
      </c>
      <c r="AT126" s="191" t="s">
        <v>162</v>
      </c>
      <c r="AU126" s="191" t="s">
        <v>80</v>
      </c>
      <c r="AY126" s="18" t="s">
        <v>160</v>
      </c>
      <c r="BE126" s="192">
        <f t="shared" ref="BE126:BE140" si="24">IF(N126="základní",J126,0)</f>
        <v>0</v>
      </c>
      <c r="BF126" s="192">
        <f t="shared" ref="BF126:BF140" si="25">IF(N126="snížená",J126,0)</f>
        <v>0</v>
      </c>
      <c r="BG126" s="192">
        <f t="shared" ref="BG126:BG140" si="26">IF(N126="zákl. přenesená",J126,0)</f>
        <v>0</v>
      </c>
      <c r="BH126" s="192">
        <f t="shared" ref="BH126:BH140" si="27">IF(N126="sníž. přenesená",J126,0)</f>
        <v>0</v>
      </c>
      <c r="BI126" s="192">
        <f t="shared" ref="BI126:BI140" si="28">IF(N126="nulová",J126,0)</f>
        <v>0</v>
      </c>
      <c r="BJ126" s="18" t="s">
        <v>78</v>
      </c>
      <c r="BK126" s="192">
        <f t="shared" ref="BK126:BK140" si="29">ROUND(I126*H126,2)</f>
        <v>0</v>
      </c>
      <c r="BL126" s="18" t="s">
        <v>166</v>
      </c>
      <c r="BM126" s="191" t="s">
        <v>611</v>
      </c>
    </row>
    <row r="127" spans="1:65" s="2" customFormat="1" ht="16.5" customHeight="1">
      <c r="A127" s="35"/>
      <c r="B127" s="36"/>
      <c r="C127" s="180" t="s">
        <v>316</v>
      </c>
      <c r="D127" s="180" t="s">
        <v>162</v>
      </c>
      <c r="E127" s="181" t="s">
        <v>2242</v>
      </c>
      <c r="F127" s="182" t="s">
        <v>1555</v>
      </c>
      <c r="G127" s="183" t="s">
        <v>1699</v>
      </c>
      <c r="H127" s="184">
        <v>1</v>
      </c>
      <c r="I127" s="185"/>
      <c r="J127" s="186">
        <f t="shared" si="20"/>
        <v>0</v>
      </c>
      <c r="K127" s="182" t="s">
        <v>18</v>
      </c>
      <c r="L127" s="40"/>
      <c r="M127" s="187" t="s">
        <v>18</v>
      </c>
      <c r="N127" s="188" t="s">
        <v>42</v>
      </c>
      <c r="O127" s="65"/>
      <c r="P127" s="189">
        <f t="shared" si="21"/>
        <v>0</v>
      </c>
      <c r="Q127" s="189">
        <v>0</v>
      </c>
      <c r="R127" s="189">
        <f t="shared" si="22"/>
        <v>0</v>
      </c>
      <c r="S127" s="189">
        <v>0</v>
      </c>
      <c r="T127" s="190">
        <f t="shared" si="23"/>
        <v>0</v>
      </c>
      <c r="U127" s="35"/>
      <c r="V127" s="35"/>
      <c r="W127" s="35"/>
      <c r="X127" s="35"/>
      <c r="Y127" s="35"/>
      <c r="Z127" s="35"/>
      <c r="AA127" s="35"/>
      <c r="AB127" s="35"/>
      <c r="AC127" s="35"/>
      <c r="AD127" s="35"/>
      <c r="AE127" s="35"/>
      <c r="AR127" s="191" t="s">
        <v>166</v>
      </c>
      <c r="AT127" s="191" t="s">
        <v>162</v>
      </c>
      <c r="AU127" s="191" t="s">
        <v>80</v>
      </c>
      <c r="AY127" s="18" t="s">
        <v>160</v>
      </c>
      <c r="BE127" s="192">
        <f t="shared" si="24"/>
        <v>0</v>
      </c>
      <c r="BF127" s="192">
        <f t="shared" si="25"/>
        <v>0</v>
      </c>
      <c r="BG127" s="192">
        <f t="shared" si="26"/>
        <v>0</v>
      </c>
      <c r="BH127" s="192">
        <f t="shared" si="27"/>
        <v>0</v>
      </c>
      <c r="BI127" s="192">
        <f t="shared" si="28"/>
        <v>0</v>
      </c>
      <c r="BJ127" s="18" t="s">
        <v>78</v>
      </c>
      <c r="BK127" s="192">
        <f t="shared" si="29"/>
        <v>0</v>
      </c>
      <c r="BL127" s="18" t="s">
        <v>166</v>
      </c>
      <c r="BM127" s="191" t="s">
        <v>618</v>
      </c>
    </row>
    <row r="128" spans="1:65" s="2" customFormat="1" ht="16.5" customHeight="1">
      <c r="A128" s="35"/>
      <c r="B128" s="36"/>
      <c r="C128" s="180" t="s">
        <v>322</v>
      </c>
      <c r="D128" s="180" t="s">
        <v>162</v>
      </c>
      <c r="E128" s="181" t="s">
        <v>2243</v>
      </c>
      <c r="F128" s="182" t="s">
        <v>1952</v>
      </c>
      <c r="G128" s="183" t="s">
        <v>1699</v>
      </c>
      <c r="H128" s="184">
        <v>1</v>
      </c>
      <c r="I128" s="185"/>
      <c r="J128" s="186">
        <f t="shared" si="20"/>
        <v>0</v>
      </c>
      <c r="K128" s="182" t="s">
        <v>18</v>
      </c>
      <c r="L128" s="40"/>
      <c r="M128" s="187" t="s">
        <v>18</v>
      </c>
      <c r="N128" s="188" t="s">
        <v>42</v>
      </c>
      <c r="O128" s="65"/>
      <c r="P128" s="189">
        <f t="shared" si="21"/>
        <v>0</v>
      </c>
      <c r="Q128" s="189">
        <v>0</v>
      </c>
      <c r="R128" s="189">
        <f t="shared" si="22"/>
        <v>0</v>
      </c>
      <c r="S128" s="189">
        <v>0</v>
      </c>
      <c r="T128" s="190">
        <f t="shared" si="23"/>
        <v>0</v>
      </c>
      <c r="U128" s="35"/>
      <c r="V128" s="35"/>
      <c r="W128" s="35"/>
      <c r="X128" s="35"/>
      <c r="Y128" s="35"/>
      <c r="Z128" s="35"/>
      <c r="AA128" s="35"/>
      <c r="AB128" s="35"/>
      <c r="AC128" s="35"/>
      <c r="AD128" s="35"/>
      <c r="AE128" s="35"/>
      <c r="AR128" s="191" t="s">
        <v>166</v>
      </c>
      <c r="AT128" s="191" t="s">
        <v>162</v>
      </c>
      <c r="AU128" s="191" t="s">
        <v>80</v>
      </c>
      <c r="AY128" s="18" t="s">
        <v>160</v>
      </c>
      <c r="BE128" s="192">
        <f t="shared" si="24"/>
        <v>0</v>
      </c>
      <c r="BF128" s="192">
        <f t="shared" si="25"/>
        <v>0</v>
      </c>
      <c r="BG128" s="192">
        <f t="shared" si="26"/>
        <v>0</v>
      </c>
      <c r="BH128" s="192">
        <f t="shared" si="27"/>
        <v>0</v>
      </c>
      <c r="BI128" s="192">
        <f t="shared" si="28"/>
        <v>0</v>
      </c>
      <c r="BJ128" s="18" t="s">
        <v>78</v>
      </c>
      <c r="BK128" s="192">
        <f t="shared" si="29"/>
        <v>0</v>
      </c>
      <c r="BL128" s="18" t="s">
        <v>166</v>
      </c>
      <c r="BM128" s="191" t="s">
        <v>631</v>
      </c>
    </row>
    <row r="129" spans="1:65" s="2" customFormat="1" ht="16.5" customHeight="1">
      <c r="A129" s="35"/>
      <c r="B129" s="36"/>
      <c r="C129" s="180" t="s">
        <v>328</v>
      </c>
      <c r="D129" s="180" t="s">
        <v>162</v>
      </c>
      <c r="E129" s="181" t="s">
        <v>2244</v>
      </c>
      <c r="F129" s="182" t="s">
        <v>1954</v>
      </c>
      <c r="G129" s="183" t="s">
        <v>1699</v>
      </c>
      <c r="H129" s="184">
        <v>1</v>
      </c>
      <c r="I129" s="185"/>
      <c r="J129" s="186">
        <f t="shared" si="20"/>
        <v>0</v>
      </c>
      <c r="K129" s="182" t="s">
        <v>18</v>
      </c>
      <c r="L129" s="40"/>
      <c r="M129" s="187" t="s">
        <v>18</v>
      </c>
      <c r="N129" s="188" t="s">
        <v>42</v>
      </c>
      <c r="O129" s="65"/>
      <c r="P129" s="189">
        <f t="shared" si="21"/>
        <v>0</v>
      </c>
      <c r="Q129" s="189">
        <v>0</v>
      </c>
      <c r="R129" s="189">
        <f t="shared" si="22"/>
        <v>0</v>
      </c>
      <c r="S129" s="189">
        <v>0</v>
      </c>
      <c r="T129" s="190">
        <f t="shared" si="23"/>
        <v>0</v>
      </c>
      <c r="U129" s="35"/>
      <c r="V129" s="35"/>
      <c r="W129" s="35"/>
      <c r="X129" s="35"/>
      <c r="Y129" s="35"/>
      <c r="Z129" s="35"/>
      <c r="AA129" s="35"/>
      <c r="AB129" s="35"/>
      <c r="AC129" s="35"/>
      <c r="AD129" s="35"/>
      <c r="AE129" s="35"/>
      <c r="AR129" s="191" t="s">
        <v>166</v>
      </c>
      <c r="AT129" s="191" t="s">
        <v>162</v>
      </c>
      <c r="AU129" s="191" t="s">
        <v>80</v>
      </c>
      <c r="AY129" s="18" t="s">
        <v>160</v>
      </c>
      <c r="BE129" s="192">
        <f t="shared" si="24"/>
        <v>0</v>
      </c>
      <c r="BF129" s="192">
        <f t="shared" si="25"/>
        <v>0</v>
      </c>
      <c r="BG129" s="192">
        <f t="shared" si="26"/>
        <v>0</v>
      </c>
      <c r="BH129" s="192">
        <f t="shared" si="27"/>
        <v>0</v>
      </c>
      <c r="BI129" s="192">
        <f t="shared" si="28"/>
        <v>0</v>
      </c>
      <c r="BJ129" s="18" t="s">
        <v>78</v>
      </c>
      <c r="BK129" s="192">
        <f t="shared" si="29"/>
        <v>0</v>
      </c>
      <c r="BL129" s="18" t="s">
        <v>166</v>
      </c>
      <c r="BM129" s="191" t="s">
        <v>642</v>
      </c>
    </row>
    <row r="130" spans="1:65" s="2" customFormat="1" ht="16.5" customHeight="1">
      <c r="A130" s="35"/>
      <c r="B130" s="36"/>
      <c r="C130" s="180" t="s">
        <v>334</v>
      </c>
      <c r="D130" s="180" t="s">
        <v>162</v>
      </c>
      <c r="E130" s="181" t="s">
        <v>2245</v>
      </c>
      <c r="F130" s="182" t="s">
        <v>2246</v>
      </c>
      <c r="G130" s="183" t="s">
        <v>1699</v>
      </c>
      <c r="H130" s="184">
        <v>1</v>
      </c>
      <c r="I130" s="185"/>
      <c r="J130" s="186">
        <f t="shared" si="20"/>
        <v>0</v>
      </c>
      <c r="K130" s="182" t="s">
        <v>18</v>
      </c>
      <c r="L130" s="40"/>
      <c r="M130" s="187" t="s">
        <v>18</v>
      </c>
      <c r="N130" s="188" t="s">
        <v>42</v>
      </c>
      <c r="O130" s="65"/>
      <c r="P130" s="189">
        <f t="shared" si="21"/>
        <v>0</v>
      </c>
      <c r="Q130" s="189">
        <v>0</v>
      </c>
      <c r="R130" s="189">
        <f t="shared" si="22"/>
        <v>0</v>
      </c>
      <c r="S130" s="189">
        <v>0</v>
      </c>
      <c r="T130" s="190">
        <f t="shared" si="23"/>
        <v>0</v>
      </c>
      <c r="U130" s="35"/>
      <c r="V130" s="35"/>
      <c r="W130" s="35"/>
      <c r="X130" s="35"/>
      <c r="Y130" s="35"/>
      <c r="Z130" s="35"/>
      <c r="AA130" s="35"/>
      <c r="AB130" s="35"/>
      <c r="AC130" s="35"/>
      <c r="AD130" s="35"/>
      <c r="AE130" s="35"/>
      <c r="AR130" s="191" t="s">
        <v>166</v>
      </c>
      <c r="AT130" s="191" t="s">
        <v>162</v>
      </c>
      <c r="AU130" s="191" t="s">
        <v>80</v>
      </c>
      <c r="AY130" s="18" t="s">
        <v>160</v>
      </c>
      <c r="BE130" s="192">
        <f t="shared" si="24"/>
        <v>0</v>
      </c>
      <c r="BF130" s="192">
        <f t="shared" si="25"/>
        <v>0</v>
      </c>
      <c r="BG130" s="192">
        <f t="shared" si="26"/>
        <v>0</v>
      </c>
      <c r="BH130" s="192">
        <f t="shared" si="27"/>
        <v>0</v>
      </c>
      <c r="BI130" s="192">
        <f t="shared" si="28"/>
        <v>0</v>
      </c>
      <c r="BJ130" s="18" t="s">
        <v>78</v>
      </c>
      <c r="BK130" s="192">
        <f t="shared" si="29"/>
        <v>0</v>
      </c>
      <c r="BL130" s="18" t="s">
        <v>166</v>
      </c>
      <c r="BM130" s="191" t="s">
        <v>652</v>
      </c>
    </row>
    <row r="131" spans="1:65" s="2" customFormat="1" ht="16.5" customHeight="1">
      <c r="A131" s="35"/>
      <c r="B131" s="36"/>
      <c r="C131" s="180" t="s">
        <v>344</v>
      </c>
      <c r="D131" s="180" t="s">
        <v>162</v>
      </c>
      <c r="E131" s="181" t="s">
        <v>2247</v>
      </c>
      <c r="F131" s="182" t="s">
        <v>1958</v>
      </c>
      <c r="G131" s="183" t="s">
        <v>1699</v>
      </c>
      <c r="H131" s="184">
        <v>1</v>
      </c>
      <c r="I131" s="185"/>
      <c r="J131" s="186">
        <f t="shared" si="20"/>
        <v>0</v>
      </c>
      <c r="K131" s="182" t="s">
        <v>18</v>
      </c>
      <c r="L131" s="40"/>
      <c r="M131" s="187" t="s">
        <v>18</v>
      </c>
      <c r="N131" s="188" t="s">
        <v>42</v>
      </c>
      <c r="O131" s="65"/>
      <c r="P131" s="189">
        <f t="shared" si="21"/>
        <v>0</v>
      </c>
      <c r="Q131" s="189">
        <v>0</v>
      </c>
      <c r="R131" s="189">
        <f t="shared" si="22"/>
        <v>0</v>
      </c>
      <c r="S131" s="189">
        <v>0</v>
      </c>
      <c r="T131" s="190">
        <f t="shared" si="23"/>
        <v>0</v>
      </c>
      <c r="U131" s="35"/>
      <c r="V131" s="35"/>
      <c r="W131" s="35"/>
      <c r="X131" s="35"/>
      <c r="Y131" s="35"/>
      <c r="Z131" s="35"/>
      <c r="AA131" s="35"/>
      <c r="AB131" s="35"/>
      <c r="AC131" s="35"/>
      <c r="AD131" s="35"/>
      <c r="AE131" s="35"/>
      <c r="AR131" s="191" t="s">
        <v>166</v>
      </c>
      <c r="AT131" s="191" t="s">
        <v>162</v>
      </c>
      <c r="AU131" s="191" t="s">
        <v>80</v>
      </c>
      <c r="AY131" s="18" t="s">
        <v>160</v>
      </c>
      <c r="BE131" s="192">
        <f t="shared" si="24"/>
        <v>0</v>
      </c>
      <c r="BF131" s="192">
        <f t="shared" si="25"/>
        <v>0</v>
      </c>
      <c r="BG131" s="192">
        <f t="shared" si="26"/>
        <v>0</v>
      </c>
      <c r="BH131" s="192">
        <f t="shared" si="27"/>
        <v>0</v>
      </c>
      <c r="BI131" s="192">
        <f t="shared" si="28"/>
        <v>0</v>
      </c>
      <c r="BJ131" s="18" t="s">
        <v>78</v>
      </c>
      <c r="BK131" s="192">
        <f t="shared" si="29"/>
        <v>0</v>
      </c>
      <c r="BL131" s="18" t="s">
        <v>166</v>
      </c>
      <c r="BM131" s="191" t="s">
        <v>657</v>
      </c>
    </row>
    <row r="132" spans="1:65" s="2" customFormat="1" ht="16.5" customHeight="1">
      <c r="A132" s="35"/>
      <c r="B132" s="36"/>
      <c r="C132" s="180" t="s">
        <v>352</v>
      </c>
      <c r="D132" s="180" t="s">
        <v>162</v>
      </c>
      <c r="E132" s="181" t="s">
        <v>2248</v>
      </c>
      <c r="F132" s="182" t="s">
        <v>1960</v>
      </c>
      <c r="G132" s="183" t="s">
        <v>1699</v>
      </c>
      <c r="H132" s="184">
        <v>1</v>
      </c>
      <c r="I132" s="185"/>
      <c r="J132" s="186">
        <f t="shared" si="20"/>
        <v>0</v>
      </c>
      <c r="K132" s="182" t="s">
        <v>18</v>
      </c>
      <c r="L132" s="40"/>
      <c r="M132" s="187" t="s">
        <v>18</v>
      </c>
      <c r="N132" s="188" t="s">
        <v>42</v>
      </c>
      <c r="O132" s="65"/>
      <c r="P132" s="189">
        <f t="shared" si="21"/>
        <v>0</v>
      </c>
      <c r="Q132" s="189">
        <v>0</v>
      </c>
      <c r="R132" s="189">
        <f t="shared" si="22"/>
        <v>0</v>
      </c>
      <c r="S132" s="189">
        <v>0</v>
      </c>
      <c r="T132" s="190">
        <f t="shared" si="23"/>
        <v>0</v>
      </c>
      <c r="U132" s="35"/>
      <c r="V132" s="35"/>
      <c r="W132" s="35"/>
      <c r="X132" s="35"/>
      <c r="Y132" s="35"/>
      <c r="Z132" s="35"/>
      <c r="AA132" s="35"/>
      <c r="AB132" s="35"/>
      <c r="AC132" s="35"/>
      <c r="AD132" s="35"/>
      <c r="AE132" s="35"/>
      <c r="AR132" s="191" t="s">
        <v>166</v>
      </c>
      <c r="AT132" s="191" t="s">
        <v>162</v>
      </c>
      <c r="AU132" s="191" t="s">
        <v>80</v>
      </c>
      <c r="AY132" s="18" t="s">
        <v>160</v>
      </c>
      <c r="BE132" s="192">
        <f t="shared" si="24"/>
        <v>0</v>
      </c>
      <c r="BF132" s="192">
        <f t="shared" si="25"/>
        <v>0</v>
      </c>
      <c r="BG132" s="192">
        <f t="shared" si="26"/>
        <v>0</v>
      </c>
      <c r="BH132" s="192">
        <f t="shared" si="27"/>
        <v>0</v>
      </c>
      <c r="BI132" s="192">
        <f t="shared" si="28"/>
        <v>0</v>
      </c>
      <c r="BJ132" s="18" t="s">
        <v>78</v>
      </c>
      <c r="BK132" s="192">
        <f t="shared" si="29"/>
        <v>0</v>
      </c>
      <c r="BL132" s="18" t="s">
        <v>166</v>
      </c>
      <c r="BM132" s="191" t="s">
        <v>663</v>
      </c>
    </row>
    <row r="133" spans="1:65" s="2" customFormat="1" ht="16.5" customHeight="1">
      <c r="A133" s="35"/>
      <c r="B133" s="36"/>
      <c r="C133" s="180" t="s">
        <v>292</v>
      </c>
      <c r="D133" s="180" t="s">
        <v>162</v>
      </c>
      <c r="E133" s="181" t="s">
        <v>2249</v>
      </c>
      <c r="F133" s="182" t="s">
        <v>1962</v>
      </c>
      <c r="G133" s="183" t="s">
        <v>1699</v>
      </c>
      <c r="H133" s="184">
        <v>1</v>
      </c>
      <c r="I133" s="185"/>
      <c r="J133" s="186">
        <f t="shared" si="20"/>
        <v>0</v>
      </c>
      <c r="K133" s="182" t="s">
        <v>18</v>
      </c>
      <c r="L133" s="40"/>
      <c r="M133" s="187" t="s">
        <v>18</v>
      </c>
      <c r="N133" s="188" t="s">
        <v>42</v>
      </c>
      <c r="O133" s="65"/>
      <c r="P133" s="189">
        <f t="shared" si="21"/>
        <v>0</v>
      </c>
      <c r="Q133" s="189">
        <v>0</v>
      </c>
      <c r="R133" s="189">
        <f t="shared" si="22"/>
        <v>0</v>
      </c>
      <c r="S133" s="189">
        <v>0</v>
      </c>
      <c r="T133" s="190">
        <f t="shared" si="23"/>
        <v>0</v>
      </c>
      <c r="U133" s="35"/>
      <c r="V133" s="35"/>
      <c r="W133" s="35"/>
      <c r="X133" s="35"/>
      <c r="Y133" s="35"/>
      <c r="Z133" s="35"/>
      <c r="AA133" s="35"/>
      <c r="AB133" s="35"/>
      <c r="AC133" s="35"/>
      <c r="AD133" s="35"/>
      <c r="AE133" s="35"/>
      <c r="AR133" s="191" t="s">
        <v>166</v>
      </c>
      <c r="AT133" s="191" t="s">
        <v>162</v>
      </c>
      <c r="AU133" s="191" t="s">
        <v>80</v>
      </c>
      <c r="AY133" s="18" t="s">
        <v>160</v>
      </c>
      <c r="BE133" s="192">
        <f t="shared" si="24"/>
        <v>0</v>
      </c>
      <c r="BF133" s="192">
        <f t="shared" si="25"/>
        <v>0</v>
      </c>
      <c r="BG133" s="192">
        <f t="shared" si="26"/>
        <v>0</v>
      </c>
      <c r="BH133" s="192">
        <f t="shared" si="27"/>
        <v>0</v>
      </c>
      <c r="BI133" s="192">
        <f t="shared" si="28"/>
        <v>0</v>
      </c>
      <c r="BJ133" s="18" t="s">
        <v>78</v>
      </c>
      <c r="BK133" s="192">
        <f t="shared" si="29"/>
        <v>0</v>
      </c>
      <c r="BL133" s="18" t="s">
        <v>166</v>
      </c>
      <c r="BM133" s="191" t="s">
        <v>669</v>
      </c>
    </row>
    <row r="134" spans="1:65" s="2" customFormat="1" ht="16.5" customHeight="1">
      <c r="A134" s="35"/>
      <c r="B134" s="36"/>
      <c r="C134" s="180" t="s">
        <v>533</v>
      </c>
      <c r="D134" s="180" t="s">
        <v>162</v>
      </c>
      <c r="E134" s="181" t="s">
        <v>2250</v>
      </c>
      <c r="F134" s="182" t="s">
        <v>1964</v>
      </c>
      <c r="G134" s="183" t="s">
        <v>1699</v>
      </c>
      <c r="H134" s="184">
        <v>1</v>
      </c>
      <c r="I134" s="185"/>
      <c r="J134" s="186">
        <f t="shared" si="20"/>
        <v>0</v>
      </c>
      <c r="K134" s="182" t="s">
        <v>18</v>
      </c>
      <c r="L134" s="40"/>
      <c r="M134" s="187" t="s">
        <v>18</v>
      </c>
      <c r="N134" s="188" t="s">
        <v>42</v>
      </c>
      <c r="O134" s="65"/>
      <c r="P134" s="189">
        <f t="shared" si="21"/>
        <v>0</v>
      </c>
      <c r="Q134" s="189">
        <v>0</v>
      </c>
      <c r="R134" s="189">
        <f t="shared" si="22"/>
        <v>0</v>
      </c>
      <c r="S134" s="189">
        <v>0</v>
      </c>
      <c r="T134" s="190">
        <f t="shared" si="23"/>
        <v>0</v>
      </c>
      <c r="U134" s="35"/>
      <c r="V134" s="35"/>
      <c r="W134" s="35"/>
      <c r="X134" s="35"/>
      <c r="Y134" s="35"/>
      <c r="Z134" s="35"/>
      <c r="AA134" s="35"/>
      <c r="AB134" s="35"/>
      <c r="AC134" s="35"/>
      <c r="AD134" s="35"/>
      <c r="AE134" s="35"/>
      <c r="AR134" s="191" t="s">
        <v>166</v>
      </c>
      <c r="AT134" s="191" t="s">
        <v>162</v>
      </c>
      <c r="AU134" s="191" t="s">
        <v>80</v>
      </c>
      <c r="AY134" s="18" t="s">
        <v>160</v>
      </c>
      <c r="BE134" s="192">
        <f t="shared" si="24"/>
        <v>0</v>
      </c>
      <c r="BF134" s="192">
        <f t="shared" si="25"/>
        <v>0</v>
      </c>
      <c r="BG134" s="192">
        <f t="shared" si="26"/>
        <v>0</v>
      </c>
      <c r="BH134" s="192">
        <f t="shared" si="27"/>
        <v>0</v>
      </c>
      <c r="BI134" s="192">
        <f t="shared" si="28"/>
        <v>0</v>
      </c>
      <c r="BJ134" s="18" t="s">
        <v>78</v>
      </c>
      <c r="BK134" s="192">
        <f t="shared" si="29"/>
        <v>0</v>
      </c>
      <c r="BL134" s="18" t="s">
        <v>166</v>
      </c>
      <c r="BM134" s="191" t="s">
        <v>682</v>
      </c>
    </row>
    <row r="135" spans="1:65" s="2" customFormat="1" ht="16.5" customHeight="1">
      <c r="A135" s="35"/>
      <c r="B135" s="36"/>
      <c r="C135" s="180" t="s">
        <v>538</v>
      </c>
      <c r="D135" s="180" t="s">
        <v>162</v>
      </c>
      <c r="E135" s="181" t="s">
        <v>2251</v>
      </c>
      <c r="F135" s="182" t="s">
        <v>1976</v>
      </c>
      <c r="G135" s="183" t="s">
        <v>1699</v>
      </c>
      <c r="H135" s="184">
        <v>1</v>
      </c>
      <c r="I135" s="185"/>
      <c r="J135" s="186">
        <f t="shared" si="20"/>
        <v>0</v>
      </c>
      <c r="K135" s="182" t="s">
        <v>18</v>
      </c>
      <c r="L135" s="40"/>
      <c r="M135" s="187" t="s">
        <v>18</v>
      </c>
      <c r="N135" s="188" t="s">
        <v>42</v>
      </c>
      <c r="O135" s="65"/>
      <c r="P135" s="189">
        <f t="shared" si="21"/>
        <v>0</v>
      </c>
      <c r="Q135" s="189">
        <v>0</v>
      </c>
      <c r="R135" s="189">
        <f t="shared" si="22"/>
        <v>0</v>
      </c>
      <c r="S135" s="189">
        <v>0</v>
      </c>
      <c r="T135" s="190">
        <f t="shared" si="23"/>
        <v>0</v>
      </c>
      <c r="U135" s="35"/>
      <c r="V135" s="35"/>
      <c r="W135" s="35"/>
      <c r="X135" s="35"/>
      <c r="Y135" s="35"/>
      <c r="Z135" s="35"/>
      <c r="AA135" s="35"/>
      <c r="AB135" s="35"/>
      <c r="AC135" s="35"/>
      <c r="AD135" s="35"/>
      <c r="AE135" s="35"/>
      <c r="AR135" s="191" t="s">
        <v>166</v>
      </c>
      <c r="AT135" s="191" t="s">
        <v>162</v>
      </c>
      <c r="AU135" s="191" t="s">
        <v>80</v>
      </c>
      <c r="AY135" s="18" t="s">
        <v>160</v>
      </c>
      <c r="BE135" s="192">
        <f t="shared" si="24"/>
        <v>0</v>
      </c>
      <c r="BF135" s="192">
        <f t="shared" si="25"/>
        <v>0</v>
      </c>
      <c r="BG135" s="192">
        <f t="shared" si="26"/>
        <v>0</v>
      </c>
      <c r="BH135" s="192">
        <f t="shared" si="27"/>
        <v>0</v>
      </c>
      <c r="BI135" s="192">
        <f t="shared" si="28"/>
        <v>0</v>
      </c>
      <c r="BJ135" s="18" t="s">
        <v>78</v>
      </c>
      <c r="BK135" s="192">
        <f t="shared" si="29"/>
        <v>0</v>
      </c>
      <c r="BL135" s="18" t="s">
        <v>166</v>
      </c>
      <c r="BM135" s="191" t="s">
        <v>693</v>
      </c>
    </row>
    <row r="136" spans="1:65" s="2" customFormat="1" ht="16.5" customHeight="1">
      <c r="A136" s="35"/>
      <c r="B136" s="36"/>
      <c r="C136" s="180" t="s">
        <v>544</v>
      </c>
      <c r="D136" s="180" t="s">
        <v>162</v>
      </c>
      <c r="E136" s="181" t="s">
        <v>2252</v>
      </c>
      <c r="F136" s="182" t="s">
        <v>1980</v>
      </c>
      <c r="G136" s="183" t="s">
        <v>1699</v>
      </c>
      <c r="H136" s="184">
        <v>1</v>
      </c>
      <c r="I136" s="185"/>
      <c r="J136" s="186">
        <f t="shared" si="20"/>
        <v>0</v>
      </c>
      <c r="K136" s="182" t="s">
        <v>18</v>
      </c>
      <c r="L136" s="40"/>
      <c r="M136" s="187" t="s">
        <v>18</v>
      </c>
      <c r="N136" s="188" t="s">
        <v>42</v>
      </c>
      <c r="O136" s="65"/>
      <c r="P136" s="189">
        <f t="shared" si="21"/>
        <v>0</v>
      </c>
      <c r="Q136" s="189">
        <v>0</v>
      </c>
      <c r="R136" s="189">
        <f t="shared" si="22"/>
        <v>0</v>
      </c>
      <c r="S136" s="189">
        <v>0</v>
      </c>
      <c r="T136" s="190">
        <f t="shared" si="23"/>
        <v>0</v>
      </c>
      <c r="U136" s="35"/>
      <c r="V136" s="35"/>
      <c r="W136" s="35"/>
      <c r="X136" s="35"/>
      <c r="Y136" s="35"/>
      <c r="Z136" s="35"/>
      <c r="AA136" s="35"/>
      <c r="AB136" s="35"/>
      <c r="AC136" s="35"/>
      <c r="AD136" s="35"/>
      <c r="AE136" s="35"/>
      <c r="AR136" s="191" t="s">
        <v>166</v>
      </c>
      <c r="AT136" s="191" t="s">
        <v>162</v>
      </c>
      <c r="AU136" s="191" t="s">
        <v>80</v>
      </c>
      <c r="AY136" s="18" t="s">
        <v>160</v>
      </c>
      <c r="BE136" s="192">
        <f t="shared" si="24"/>
        <v>0</v>
      </c>
      <c r="BF136" s="192">
        <f t="shared" si="25"/>
        <v>0</v>
      </c>
      <c r="BG136" s="192">
        <f t="shared" si="26"/>
        <v>0</v>
      </c>
      <c r="BH136" s="192">
        <f t="shared" si="27"/>
        <v>0</v>
      </c>
      <c r="BI136" s="192">
        <f t="shared" si="28"/>
        <v>0</v>
      </c>
      <c r="BJ136" s="18" t="s">
        <v>78</v>
      </c>
      <c r="BK136" s="192">
        <f t="shared" si="29"/>
        <v>0</v>
      </c>
      <c r="BL136" s="18" t="s">
        <v>166</v>
      </c>
      <c r="BM136" s="191" t="s">
        <v>702</v>
      </c>
    </row>
    <row r="137" spans="1:65" s="2" customFormat="1" ht="16.5" customHeight="1">
      <c r="A137" s="35"/>
      <c r="B137" s="36"/>
      <c r="C137" s="180" t="s">
        <v>547</v>
      </c>
      <c r="D137" s="180" t="s">
        <v>162</v>
      </c>
      <c r="E137" s="181" t="s">
        <v>2253</v>
      </c>
      <c r="F137" s="182" t="s">
        <v>1982</v>
      </c>
      <c r="G137" s="183" t="s">
        <v>1699</v>
      </c>
      <c r="H137" s="184">
        <v>1</v>
      </c>
      <c r="I137" s="185"/>
      <c r="J137" s="186">
        <f t="shared" si="20"/>
        <v>0</v>
      </c>
      <c r="K137" s="182" t="s">
        <v>18</v>
      </c>
      <c r="L137" s="40"/>
      <c r="M137" s="187" t="s">
        <v>18</v>
      </c>
      <c r="N137" s="188" t="s">
        <v>42</v>
      </c>
      <c r="O137" s="65"/>
      <c r="P137" s="189">
        <f t="shared" si="21"/>
        <v>0</v>
      </c>
      <c r="Q137" s="189">
        <v>0</v>
      </c>
      <c r="R137" s="189">
        <f t="shared" si="22"/>
        <v>0</v>
      </c>
      <c r="S137" s="189">
        <v>0</v>
      </c>
      <c r="T137" s="190">
        <f t="shared" si="23"/>
        <v>0</v>
      </c>
      <c r="U137" s="35"/>
      <c r="V137" s="35"/>
      <c r="W137" s="35"/>
      <c r="X137" s="35"/>
      <c r="Y137" s="35"/>
      <c r="Z137" s="35"/>
      <c r="AA137" s="35"/>
      <c r="AB137" s="35"/>
      <c r="AC137" s="35"/>
      <c r="AD137" s="35"/>
      <c r="AE137" s="35"/>
      <c r="AR137" s="191" t="s">
        <v>166</v>
      </c>
      <c r="AT137" s="191" t="s">
        <v>162</v>
      </c>
      <c r="AU137" s="191" t="s">
        <v>80</v>
      </c>
      <c r="AY137" s="18" t="s">
        <v>160</v>
      </c>
      <c r="BE137" s="192">
        <f t="shared" si="24"/>
        <v>0</v>
      </c>
      <c r="BF137" s="192">
        <f t="shared" si="25"/>
        <v>0</v>
      </c>
      <c r="BG137" s="192">
        <f t="shared" si="26"/>
        <v>0</v>
      </c>
      <c r="BH137" s="192">
        <f t="shared" si="27"/>
        <v>0</v>
      </c>
      <c r="BI137" s="192">
        <f t="shared" si="28"/>
        <v>0</v>
      </c>
      <c r="BJ137" s="18" t="s">
        <v>78</v>
      </c>
      <c r="BK137" s="192">
        <f t="shared" si="29"/>
        <v>0</v>
      </c>
      <c r="BL137" s="18" t="s">
        <v>166</v>
      </c>
      <c r="BM137" s="191" t="s">
        <v>713</v>
      </c>
    </row>
    <row r="138" spans="1:65" s="2" customFormat="1" ht="16.5" customHeight="1">
      <c r="A138" s="35"/>
      <c r="B138" s="36"/>
      <c r="C138" s="180" t="s">
        <v>554</v>
      </c>
      <c r="D138" s="180" t="s">
        <v>162</v>
      </c>
      <c r="E138" s="181" t="s">
        <v>2254</v>
      </c>
      <c r="F138" s="182" t="s">
        <v>1984</v>
      </c>
      <c r="G138" s="183" t="s">
        <v>1699</v>
      </c>
      <c r="H138" s="184">
        <v>1</v>
      </c>
      <c r="I138" s="185"/>
      <c r="J138" s="186">
        <f t="shared" si="20"/>
        <v>0</v>
      </c>
      <c r="K138" s="182" t="s">
        <v>18</v>
      </c>
      <c r="L138" s="40"/>
      <c r="M138" s="187" t="s">
        <v>18</v>
      </c>
      <c r="N138" s="188" t="s">
        <v>42</v>
      </c>
      <c r="O138" s="65"/>
      <c r="P138" s="189">
        <f t="shared" si="21"/>
        <v>0</v>
      </c>
      <c r="Q138" s="189">
        <v>0</v>
      </c>
      <c r="R138" s="189">
        <f t="shared" si="22"/>
        <v>0</v>
      </c>
      <c r="S138" s="189">
        <v>0</v>
      </c>
      <c r="T138" s="190">
        <f t="shared" si="23"/>
        <v>0</v>
      </c>
      <c r="U138" s="35"/>
      <c r="V138" s="35"/>
      <c r="W138" s="35"/>
      <c r="X138" s="35"/>
      <c r="Y138" s="35"/>
      <c r="Z138" s="35"/>
      <c r="AA138" s="35"/>
      <c r="AB138" s="35"/>
      <c r="AC138" s="35"/>
      <c r="AD138" s="35"/>
      <c r="AE138" s="35"/>
      <c r="AR138" s="191" t="s">
        <v>166</v>
      </c>
      <c r="AT138" s="191" t="s">
        <v>162</v>
      </c>
      <c r="AU138" s="191" t="s">
        <v>80</v>
      </c>
      <c r="AY138" s="18" t="s">
        <v>160</v>
      </c>
      <c r="BE138" s="192">
        <f t="shared" si="24"/>
        <v>0</v>
      </c>
      <c r="BF138" s="192">
        <f t="shared" si="25"/>
        <v>0</v>
      </c>
      <c r="BG138" s="192">
        <f t="shared" si="26"/>
        <v>0</v>
      </c>
      <c r="BH138" s="192">
        <f t="shared" si="27"/>
        <v>0</v>
      </c>
      <c r="BI138" s="192">
        <f t="shared" si="28"/>
        <v>0</v>
      </c>
      <c r="BJ138" s="18" t="s">
        <v>78</v>
      </c>
      <c r="BK138" s="192">
        <f t="shared" si="29"/>
        <v>0</v>
      </c>
      <c r="BL138" s="18" t="s">
        <v>166</v>
      </c>
      <c r="BM138" s="191" t="s">
        <v>725</v>
      </c>
    </row>
    <row r="139" spans="1:65" s="2" customFormat="1" ht="16.5" customHeight="1">
      <c r="A139" s="35"/>
      <c r="B139" s="36"/>
      <c r="C139" s="180" t="s">
        <v>560</v>
      </c>
      <c r="D139" s="180" t="s">
        <v>162</v>
      </c>
      <c r="E139" s="181" t="s">
        <v>2255</v>
      </c>
      <c r="F139" s="182" t="s">
        <v>1986</v>
      </c>
      <c r="G139" s="183" t="s">
        <v>1699</v>
      </c>
      <c r="H139" s="184">
        <v>1</v>
      </c>
      <c r="I139" s="185"/>
      <c r="J139" s="186">
        <f t="shared" si="20"/>
        <v>0</v>
      </c>
      <c r="K139" s="182" t="s">
        <v>18</v>
      </c>
      <c r="L139" s="40"/>
      <c r="M139" s="187" t="s">
        <v>18</v>
      </c>
      <c r="N139" s="188" t="s">
        <v>42</v>
      </c>
      <c r="O139" s="65"/>
      <c r="P139" s="189">
        <f t="shared" si="21"/>
        <v>0</v>
      </c>
      <c r="Q139" s="189">
        <v>0</v>
      </c>
      <c r="R139" s="189">
        <f t="shared" si="22"/>
        <v>0</v>
      </c>
      <c r="S139" s="189">
        <v>0</v>
      </c>
      <c r="T139" s="190">
        <f t="shared" si="23"/>
        <v>0</v>
      </c>
      <c r="U139" s="35"/>
      <c r="V139" s="35"/>
      <c r="W139" s="35"/>
      <c r="X139" s="35"/>
      <c r="Y139" s="35"/>
      <c r="Z139" s="35"/>
      <c r="AA139" s="35"/>
      <c r="AB139" s="35"/>
      <c r="AC139" s="35"/>
      <c r="AD139" s="35"/>
      <c r="AE139" s="35"/>
      <c r="AR139" s="191" t="s">
        <v>166</v>
      </c>
      <c r="AT139" s="191" t="s">
        <v>162</v>
      </c>
      <c r="AU139" s="191" t="s">
        <v>80</v>
      </c>
      <c r="AY139" s="18" t="s">
        <v>160</v>
      </c>
      <c r="BE139" s="192">
        <f t="shared" si="24"/>
        <v>0</v>
      </c>
      <c r="BF139" s="192">
        <f t="shared" si="25"/>
        <v>0</v>
      </c>
      <c r="BG139" s="192">
        <f t="shared" si="26"/>
        <v>0</v>
      </c>
      <c r="BH139" s="192">
        <f t="shared" si="27"/>
        <v>0</v>
      </c>
      <c r="BI139" s="192">
        <f t="shared" si="28"/>
        <v>0</v>
      </c>
      <c r="BJ139" s="18" t="s">
        <v>78</v>
      </c>
      <c r="BK139" s="192">
        <f t="shared" si="29"/>
        <v>0</v>
      </c>
      <c r="BL139" s="18" t="s">
        <v>166</v>
      </c>
      <c r="BM139" s="191" t="s">
        <v>739</v>
      </c>
    </row>
    <row r="140" spans="1:65" s="2" customFormat="1" ht="16.5" customHeight="1">
      <c r="A140" s="35"/>
      <c r="B140" s="36"/>
      <c r="C140" s="180" t="s">
        <v>565</v>
      </c>
      <c r="D140" s="180" t="s">
        <v>162</v>
      </c>
      <c r="E140" s="181" t="s">
        <v>2256</v>
      </c>
      <c r="F140" s="182" t="s">
        <v>1988</v>
      </c>
      <c r="G140" s="183" t="s">
        <v>1699</v>
      </c>
      <c r="H140" s="184">
        <v>1</v>
      </c>
      <c r="I140" s="185"/>
      <c r="J140" s="186">
        <f t="shared" si="20"/>
        <v>0</v>
      </c>
      <c r="K140" s="182" t="s">
        <v>18</v>
      </c>
      <c r="L140" s="40"/>
      <c r="M140" s="239" t="s">
        <v>18</v>
      </c>
      <c r="N140" s="240" t="s">
        <v>42</v>
      </c>
      <c r="O140" s="237"/>
      <c r="P140" s="241">
        <f t="shared" si="21"/>
        <v>0</v>
      </c>
      <c r="Q140" s="241">
        <v>0</v>
      </c>
      <c r="R140" s="241">
        <f t="shared" si="22"/>
        <v>0</v>
      </c>
      <c r="S140" s="241">
        <v>0</v>
      </c>
      <c r="T140" s="242">
        <f t="shared" si="23"/>
        <v>0</v>
      </c>
      <c r="U140" s="35"/>
      <c r="V140" s="35"/>
      <c r="W140" s="35"/>
      <c r="X140" s="35"/>
      <c r="Y140" s="35"/>
      <c r="Z140" s="35"/>
      <c r="AA140" s="35"/>
      <c r="AB140" s="35"/>
      <c r="AC140" s="35"/>
      <c r="AD140" s="35"/>
      <c r="AE140" s="35"/>
      <c r="AR140" s="191" t="s">
        <v>166</v>
      </c>
      <c r="AT140" s="191" t="s">
        <v>162</v>
      </c>
      <c r="AU140" s="191" t="s">
        <v>80</v>
      </c>
      <c r="AY140" s="18" t="s">
        <v>160</v>
      </c>
      <c r="BE140" s="192">
        <f t="shared" si="24"/>
        <v>0</v>
      </c>
      <c r="BF140" s="192">
        <f t="shared" si="25"/>
        <v>0</v>
      </c>
      <c r="BG140" s="192">
        <f t="shared" si="26"/>
        <v>0</v>
      </c>
      <c r="BH140" s="192">
        <f t="shared" si="27"/>
        <v>0</v>
      </c>
      <c r="BI140" s="192">
        <f t="shared" si="28"/>
        <v>0</v>
      </c>
      <c r="BJ140" s="18" t="s">
        <v>78</v>
      </c>
      <c r="BK140" s="192">
        <f t="shared" si="29"/>
        <v>0</v>
      </c>
      <c r="BL140" s="18" t="s">
        <v>166</v>
      </c>
      <c r="BM140" s="191" t="s">
        <v>749</v>
      </c>
    </row>
    <row r="141" spans="1:65" s="2" customFormat="1" ht="6.9" customHeight="1">
      <c r="A141" s="35"/>
      <c r="B141" s="48"/>
      <c r="C141" s="49"/>
      <c r="D141" s="49"/>
      <c r="E141" s="49"/>
      <c r="F141" s="49"/>
      <c r="G141" s="49"/>
      <c r="H141" s="49"/>
      <c r="I141" s="49"/>
      <c r="J141" s="49"/>
      <c r="K141" s="49"/>
      <c r="L141" s="40"/>
      <c r="M141" s="35"/>
      <c r="O141" s="35"/>
      <c r="P141" s="35"/>
      <c r="Q141" s="35"/>
      <c r="R141" s="35"/>
      <c r="S141" s="35"/>
      <c r="T141" s="35"/>
      <c r="U141" s="35"/>
      <c r="V141" s="35"/>
      <c r="W141" s="35"/>
      <c r="X141" s="35"/>
      <c r="Y141" s="35"/>
      <c r="Z141" s="35"/>
      <c r="AA141" s="35"/>
      <c r="AB141" s="35"/>
      <c r="AC141" s="35"/>
      <c r="AD141" s="35"/>
      <c r="AE141" s="35"/>
    </row>
  </sheetData>
  <sheetProtection algorithmName="SHA-512" hashValue="IikLKGhGJHTKirIydwZHlXUOyQaV/++TqrVs+qRFbK1FeUUgD4LSxAWZK1TiovfpvMhwe7yLsLZPUgJGjya/Xw==" saltValue="ZeRMqNj12ucSd3Oktus1s4zefSBtwE24Fq/LiPasizmpIDQkIcCc0FmQC5+aCUO5mpYjI6WfpMnwbpCVwYL6mQ==" spinCount="100000" sheet="1" objects="1" scenarios="1" formatColumns="0" formatRows="0" autoFilter="0"/>
  <autoFilter ref="C96:K140"/>
  <mergeCells count="15">
    <mergeCell ref="E83:H83"/>
    <mergeCell ref="E87:H87"/>
    <mergeCell ref="E85:H85"/>
    <mergeCell ref="E89:H89"/>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1"/>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116</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1" customFormat="1" ht="12" customHeight="1">
      <c r="B8" s="21"/>
      <c r="D8" s="114" t="s">
        <v>132</v>
      </c>
      <c r="L8" s="21"/>
    </row>
    <row r="9" spans="1:4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4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46" s="2" customFormat="1" ht="16.5" customHeight="1">
      <c r="A11" s="35"/>
      <c r="B11" s="40"/>
      <c r="C11" s="35"/>
      <c r="D11" s="35"/>
      <c r="E11" s="389" t="s">
        <v>2257</v>
      </c>
      <c r="F11" s="390"/>
      <c r="G11" s="390"/>
      <c r="H11" s="390"/>
      <c r="I11" s="35"/>
      <c r="J11" s="35"/>
      <c r="K11" s="35"/>
      <c r="L11" s="115"/>
      <c r="S11" s="35"/>
      <c r="T11" s="35"/>
      <c r="U11" s="35"/>
      <c r="V11" s="35"/>
      <c r="W11" s="35"/>
      <c r="X11" s="35"/>
      <c r="Y11" s="35"/>
      <c r="Z11" s="35"/>
      <c r="AA11" s="35"/>
      <c r="AB11" s="35"/>
      <c r="AC11" s="35"/>
      <c r="AD11" s="35"/>
      <c r="AE11" s="35"/>
    </row>
    <row r="12" spans="1:4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4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46" s="2" customFormat="1" ht="12" customHeight="1">
      <c r="A14" s="35"/>
      <c r="B14" s="40"/>
      <c r="C14" s="35"/>
      <c r="D14" s="114" t="s">
        <v>20</v>
      </c>
      <c r="E14" s="35"/>
      <c r="F14" s="104" t="s">
        <v>1236</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4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46" s="2" customFormat="1" ht="12" customHeight="1">
      <c r="A16" s="35"/>
      <c r="B16" s="40"/>
      <c r="C16" s="35"/>
      <c r="D16" s="114" t="s">
        <v>24</v>
      </c>
      <c r="E16" s="35"/>
      <c r="F16" s="35"/>
      <c r="G16" s="35"/>
      <c r="H16" s="35"/>
      <c r="I16" s="114" t="s">
        <v>25</v>
      </c>
      <c r="J16" s="104" t="str">
        <f>IF('Rekapitulace stavby'!AN10="","",'Rekapitulace stavby'!AN10)</f>
        <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tr">
        <f>IF('Rekapitulace stavby'!E11="","",'Rekapitulace stavby'!E11)</f>
        <v>Česká zemědělská univerzoita</v>
      </c>
      <c r="F17" s="35"/>
      <c r="G17" s="35"/>
      <c r="H17" s="35"/>
      <c r="I17" s="114" t="s">
        <v>27</v>
      </c>
      <c r="J17" s="104" t="str">
        <f>IF('Rekapitulace stavby'!AN11="","",'Rekapitulace stavby'!AN11)</f>
        <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tr">
        <f>IF('Rekapitulace stavby'!AN16="","",'Rekapitulace stavby'!AN16)</f>
        <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tr">
        <f>IF('Rekapitulace stavby'!E17="","",'Rekapitulace stavby'!E17)</f>
        <v>GREBNER, spol. s r-o-</v>
      </c>
      <c r="F23" s="35"/>
      <c r="G23" s="35"/>
      <c r="H23" s="35"/>
      <c r="I23" s="114" t="s">
        <v>27</v>
      </c>
      <c r="J23" s="104" t="str">
        <f>IF('Rekapitulace stavby'!AN17="","",'Rekapitulace stavby'!AN17)</f>
        <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tr">
        <f>IF('Rekapitulace stavby'!AN19="","",'Rekapitulace stavby'!AN19)</f>
        <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tr">
        <f>IF('Rekapitulace stavby'!E20="","",'Rekapitulace stavby'!E20)</f>
        <v>Ing. Josef Němeček</v>
      </c>
      <c r="F26" s="35"/>
      <c r="G26" s="35"/>
      <c r="H26" s="35"/>
      <c r="I26" s="114" t="s">
        <v>27</v>
      </c>
      <c r="J26" s="104" t="str">
        <f>IF('Rekapitulace stavby'!AN20="","",'Rekapitulace stavby'!AN20)</f>
        <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ROUND(J94,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ROUND((SUM(BE94:BE150)),  2)</f>
        <v>0</v>
      </c>
      <c r="G35" s="35"/>
      <c r="H35" s="35"/>
      <c r="I35" s="126">
        <v>0.21</v>
      </c>
      <c r="J35" s="125">
        <f>ROUND(((SUM(BE94:BE150))*I35),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ROUND((SUM(BF94:BF150)),  2)</f>
        <v>0</v>
      </c>
      <c r="G36" s="35"/>
      <c r="H36" s="35"/>
      <c r="I36" s="126">
        <v>0.12</v>
      </c>
      <c r="J36" s="125">
        <f>ROUND(((SUM(BF94:BF150))*I36),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ROUND((SUM(BG94:BG150)),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ROUND((SUM(BH94:BH150)),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ROUND((SUM(BI94:BI150)),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07 - SO 01.7 -  EPS</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 xml:space="preserve"> </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J94</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138</v>
      </c>
      <c r="E64" s="145"/>
      <c r="F64" s="145"/>
      <c r="G64" s="145"/>
      <c r="H64" s="145"/>
      <c r="I64" s="145"/>
      <c r="J64" s="146">
        <f>J95</f>
        <v>0</v>
      </c>
      <c r="K64" s="143"/>
      <c r="L64" s="147"/>
    </row>
    <row r="65" spans="1:31" s="10" customFormat="1" ht="19.95" customHeight="1">
      <c r="B65" s="148"/>
      <c r="C65" s="98"/>
      <c r="D65" s="149" t="s">
        <v>1878</v>
      </c>
      <c r="E65" s="150"/>
      <c r="F65" s="150"/>
      <c r="G65" s="150"/>
      <c r="H65" s="150"/>
      <c r="I65" s="150"/>
      <c r="J65" s="151">
        <f>J96</f>
        <v>0</v>
      </c>
      <c r="K65" s="98"/>
      <c r="L65" s="152"/>
    </row>
    <row r="66" spans="1:31" s="10" customFormat="1" ht="19.95" customHeight="1">
      <c r="B66" s="148"/>
      <c r="C66" s="98"/>
      <c r="D66" s="149" t="s">
        <v>1879</v>
      </c>
      <c r="E66" s="150"/>
      <c r="F66" s="150"/>
      <c r="G66" s="150"/>
      <c r="H66" s="150"/>
      <c r="I66" s="150"/>
      <c r="J66" s="151">
        <f>J99</f>
        <v>0</v>
      </c>
      <c r="K66" s="98"/>
      <c r="L66" s="152"/>
    </row>
    <row r="67" spans="1:31" s="10" customFormat="1" ht="19.95" customHeight="1">
      <c r="B67" s="148"/>
      <c r="C67" s="98"/>
      <c r="D67" s="149" t="s">
        <v>2258</v>
      </c>
      <c r="E67" s="150"/>
      <c r="F67" s="150"/>
      <c r="G67" s="150"/>
      <c r="H67" s="150"/>
      <c r="I67" s="150"/>
      <c r="J67" s="151">
        <f>J109</f>
        <v>0</v>
      </c>
      <c r="K67" s="98"/>
      <c r="L67" s="152"/>
    </row>
    <row r="68" spans="1:31" s="10" customFormat="1" ht="19.95" customHeight="1">
      <c r="B68" s="148"/>
      <c r="C68" s="98"/>
      <c r="D68" s="149" t="s">
        <v>2259</v>
      </c>
      <c r="E68" s="150"/>
      <c r="F68" s="150"/>
      <c r="G68" s="150"/>
      <c r="H68" s="150"/>
      <c r="I68" s="150"/>
      <c r="J68" s="151">
        <f>J111</f>
        <v>0</v>
      </c>
      <c r="K68" s="98"/>
      <c r="L68" s="152"/>
    </row>
    <row r="69" spans="1:31" s="10" customFormat="1" ht="19.95" customHeight="1">
      <c r="B69" s="148"/>
      <c r="C69" s="98"/>
      <c r="D69" s="149" t="s">
        <v>1882</v>
      </c>
      <c r="E69" s="150"/>
      <c r="F69" s="150"/>
      <c r="G69" s="150"/>
      <c r="H69" s="150"/>
      <c r="I69" s="150"/>
      <c r="J69" s="151">
        <f>J114</f>
        <v>0</v>
      </c>
      <c r="K69" s="98"/>
      <c r="L69" s="152"/>
    </row>
    <row r="70" spans="1:31" s="10" customFormat="1" ht="19.95" customHeight="1">
      <c r="B70" s="148"/>
      <c r="C70" s="98"/>
      <c r="D70" s="149" t="s">
        <v>2260</v>
      </c>
      <c r="E70" s="150"/>
      <c r="F70" s="150"/>
      <c r="G70" s="150"/>
      <c r="H70" s="150"/>
      <c r="I70" s="150"/>
      <c r="J70" s="151">
        <f>J120</f>
        <v>0</v>
      </c>
      <c r="K70" s="98"/>
      <c r="L70" s="152"/>
    </row>
    <row r="71" spans="1:31" s="10" customFormat="1" ht="19.95" customHeight="1">
      <c r="B71" s="148"/>
      <c r="C71" s="98"/>
      <c r="D71" s="149" t="s">
        <v>2064</v>
      </c>
      <c r="E71" s="150"/>
      <c r="F71" s="150"/>
      <c r="G71" s="150"/>
      <c r="H71" s="150"/>
      <c r="I71" s="150"/>
      <c r="J71" s="151">
        <f>J122</f>
        <v>0</v>
      </c>
      <c r="K71" s="98"/>
      <c r="L71" s="152"/>
    </row>
    <row r="72" spans="1:31" s="10" customFormat="1" ht="19.95" customHeight="1">
      <c r="B72" s="148"/>
      <c r="C72" s="98"/>
      <c r="D72" s="149" t="s">
        <v>2065</v>
      </c>
      <c r="E72" s="150"/>
      <c r="F72" s="150"/>
      <c r="G72" s="150"/>
      <c r="H72" s="150"/>
      <c r="I72" s="150"/>
      <c r="J72" s="151">
        <f>J129</f>
        <v>0</v>
      </c>
      <c r="K72" s="98"/>
      <c r="L72" s="152"/>
    </row>
    <row r="73" spans="1:31" s="2" customFormat="1" ht="21.75" customHeight="1">
      <c r="A73" s="35"/>
      <c r="B73" s="36"/>
      <c r="C73" s="37"/>
      <c r="D73" s="37"/>
      <c r="E73" s="37"/>
      <c r="F73" s="37"/>
      <c r="G73" s="37"/>
      <c r="H73" s="37"/>
      <c r="I73" s="37"/>
      <c r="J73" s="37"/>
      <c r="K73" s="37"/>
      <c r="L73" s="115"/>
      <c r="S73" s="35"/>
      <c r="T73" s="35"/>
      <c r="U73" s="35"/>
      <c r="V73" s="35"/>
      <c r="W73" s="35"/>
      <c r="X73" s="35"/>
      <c r="Y73" s="35"/>
      <c r="Z73" s="35"/>
      <c r="AA73" s="35"/>
      <c r="AB73" s="35"/>
      <c r="AC73" s="35"/>
      <c r="AD73" s="35"/>
      <c r="AE73" s="35"/>
    </row>
    <row r="74" spans="1:31" s="2" customFormat="1" ht="6.9" customHeight="1">
      <c r="A74" s="35"/>
      <c r="B74" s="48"/>
      <c r="C74" s="49"/>
      <c r="D74" s="49"/>
      <c r="E74" s="49"/>
      <c r="F74" s="49"/>
      <c r="G74" s="49"/>
      <c r="H74" s="49"/>
      <c r="I74" s="49"/>
      <c r="J74" s="49"/>
      <c r="K74" s="49"/>
      <c r="L74" s="115"/>
      <c r="S74" s="35"/>
      <c r="T74" s="35"/>
      <c r="U74" s="35"/>
      <c r="V74" s="35"/>
      <c r="W74" s="35"/>
      <c r="X74" s="35"/>
      <c r="Y74" s="35"/>
      <c r="Z74" s="35"/>
      <c r="AA74" s="35"/>
      <c r="AB74" s="35"/>
      <c r="AC74" s="35"/>
      <c r="AD74" s="35"/>
      <c r="AE74" s="35"/>
    </row>
    <row r="78" spans="1:31" s="2" customFormat="1" ht="6.9" customHeight="1">
      <c r="A78" s="35"/>
      <c r="B78" s="50"/>
      <c r="C78" s="51"/>
      <c r="D78" s="51"/>
      <c r="E78" s="51"/>
      <c r="F78" s="51"/>
      <c r="G78" s="51"/>
      <c r="H78" s="51"/>
      <c r="I78" s="51"/>
      <c r="J78" s="51"/>
      <c r="K78" s="51"/>
      <c r="L78" s="115"/>
      <c r="S78" s="35"/>
      <c r="T78" s="35"/>
      <c r="U78" s="35"/>
      <c r="V78" s="35"/>
      <c r="W78" s="35"/>
      <c r="X78" s="35"/>
      <c r="Y78" s="35"/>
      <c r="Z78" s="35"/>
      <c r="AA78" s="35"/>
      <c r="AB78" s="35"/>
      <c r="AC78" s="35"/>
      <c r="AD78" s="35"/>
      <c r="AE78" s="35"/>
    </row>
    <row r="79" spans="1:31" s="2" customFormat="1" ht="24.9" customHeight="1">
      <c r="A79" s="35"/>
      <c r="B79" s="36"/>
      <c r="C79" s="24" t="s">
        <v>145</v>
      </c>
      <c r="D79" s="37"/>
      <c r="E79" s="37"/>
      <c r="F79" s="37"/>
      <c r="G79" s="37"/>
      <c r="H79" s="37"/>
      <c r="I79" s="37"/>
      <c r="J79" s="37"/>
      <c r="K79" s="37"/>
      <c r="L79" s="115"/>
      <c r="S79" s="35"/>
      <c r="T79" s="35"/>
      <c r="U79" s="35"/>
      <c r="V79" s="35"/>
      <c r="W79" s="35"/>
      <c r="X79" s="35"/>
      <c r="Y79" s="35"/>
      <c r="Z79" s="35"/>
      <c r="AA79" s="35"/>
      <c r="AB79" s="35"/>
      <c r="AC79" s="35"/>
      <c r="AD79" s="35"/>
      <c r="AE79" s="35"/>
    </row>
    <row r="80" spans="1:31" s="2" customFormat="1" ht="6.9" customHeight="1">
      <c r="A80" s="35"/>
      <c r="B80" s="36"/>
      <c r="C80" s="37"/>
      <c r="D80" s="37"/>
      <c r="E80" s="37"/>
      <c r="F80" s="37"/>
      <c r="G80" s="37"/>
      <c r="H80" s="37"/>
      <c r="I80" s="37"/>
      <c r="J80" s="37"/>
      <c r="K80" s="37"/>
      <c r="L80" s="115"/>
      <c r="S80" s="35"/>
      <c r="T80" s="35"/>
      <c r="U80" s="35"/>
      <c r="V80" s="35"/>
      <c r="W80" s="35"/>
      <c r="X80" s="35"/>
      <c r="Y80" s="35"/>
      <c r="Z80" s="35"/>
      <c r="AA80" s="35"/>
      <c r="AB80" s="35"/>
      <c r="AC80" s="35"/>
      <c r="AD80" s="35"/>
      <c r="AE80" s="35"/>
    </row>
    <row r="81" spans="1:63" s="2" customFormat="1" ht="12" customHeight="1">
      <c r="A81" s="35"/>
      <c r="B81" s="36"/>
      <c r="C81" s="30" t="s">
        <v>15</v>
      </c>
      <c r="D81" s="37"/>
      <c r="E81" s="37"/>
      <c r="F81" s="37"/>
      <c r="G81" s="37"/>
      <c r="H81" s="37"/>
      <c r="I81" s="37"/>
      <c r="J81" s="37"/>
      <c r="K81" s="37"/>
      <c r="L81" s="115"/>
      <c r="S81" s="35"/>
      <c r="T81" s="35"/>
      <c r="U81" s="35"/>
      <c r="V81" s="35"/>
      <c r="W81" s="35"/>
      <c r="X81" s="35"/>
      <c r="Y81" s="35"/>
      <c r="Z81" s="35"/>
      <c r="AA81" s="35"/>
      <c r="AB81" s="35"/>
      <c r="AC81" s="35"/>
      <c r="AD81" s="35"/>
      <c r="AE81" s="35"/>
    </row>
    <row r="82" spans="1:63" s="2" customFormat="1" ht="16.5" customHeight="1">
      <c r="A82" s="35"/>
      <c r="B82" s="36"/>
      <c r="C82" s="37"/>
      <c r="D82" s="37"/>
      <c r="E82" s="394" t="str">
        <f>E7</f>
        <v>Zázemí pro studenty se speciálními potřebami - F, úprava 13.6.2025</v>
      </c>
      <c r="F82" s="395"/>
      <c r="G82" s="395"/>
      <c r="H82" s="395"/>
      <c r="I82" s="37"/>
      <c r="J82" s="37"/>
      <c r="K82" s="37"/>
      <c r="L82" s="115"/>
      <c r="S82" s="35"/>
      <c r="T82" s="35"/>
      <c r="U82" s="35"/>
      <c r="V82" s="35"/>
      <c r="W82" s="35"/>
      <c r="X82" s="35"/>
      <c r="Y82" s="35"/>
      <c r="Z82" s="35"/>
      <c r="AA82" s="35"/>
      <c r="AB82" s="35"/>
      <c r="AC82" s="35"/>
      <c r="AD82" s="35"/>
      <c r="AE82" s="35"/>
    </row>
    <row r="83" spans="1:63" s="1" customFormat="1" ht="12" customHeight="1">
      <c r="B83" s="22"/>
      <c r="C83" s="30" t="s">
        <v>132</v>
      </c>
      <c r="D83" s="23"/>
      <c r="E83" s="23"/>
      <c r="F83" s="23"/>
      <c r="G83" s="23"/>
      <c r="H83" s="23"/>
      <c r="I83" s="23"/>
      <c r="J83" s="23"/>
      <c r="K83" s="23"/>
      <c r="L83" s="21"/>
    </row>
    <row r="84" spans="1:63" s="2" customFormat="1" ht="16.5" customHeight="1">
      <c r="A84" s="35"/>
      <c r="B84" s="36"/>
      <c r="C84" s="37"/>
      <c r="D84" s="37"/>
      <c r="E84" s="394" t="s">
        <v>133</v>
      </c>
      <c r="F84" s="396"/>
      <c r="G84" s="396"/>
      <c r="H84" s="396"/>
      <c r="I84" s="37"/>
      <c r="J84" s="37"/>
      <c r="K84" s="37"/>
      <c r="L84" s="115"/>
      <c r="S84" s="35"/>
      <c r="T84" s="35"/>
      <c r="U84" s="35"/>
      <c r="V84" s="35"/>
      <c r="W84" s="35"/>
      <c r="X84" s="35"/>
      <c r="Y84" s="35"/>
      <c r="Z84" s="35"/>
      <c r="AA84" s="35"/>
      <c r="AB84" s="35"/>
      <c r="AC84" s="35"/>
      <c r="AD84" s="35"/>
      <c r="AE84" s="35"/>
    </row>
    <row r="85" spans="1:63" s="2" customFormat="1" ht="12" customHeight="1">
      <c r="A85" s="35"/>
      <c r="B85" s="36"/>
      <c r="C85" s="30" t="s">
        <v>365</v>
      </c>
      <c r="D85" s="37"/>
      <c r="E85" s="37"/>
      <c r="F85" s="37"/>
      <c r="G85" s="37"/>
      <c r="H85" s="37"/>
      <c r="I85" s="37"/>
      <c r="J85" s="37"/>
      <c r="K85" s="37"/>
      <c r="L85" s="115"/>
      <c r="S85" s="35"/>
      <c r="T85" s="35"/>
      <c r="U85" s="35"/>
      <c r="V85" s="35"/>
      <c r="W85" s="35"/>
      <c r="X85" s="35"/>
      <c r="Y85" s="35"/>
      <c r="Z85" s="35"/>
      <c r="AA85" s="35"/>
      <c r="AB85" s="35"/>
      <c r="AC85" s="35"/>
      <c r="AD85" s="35"/>
      <c r="AE85" s="35"/>
    </row>
    <row r="86" spans="1:63" s="2" customFormat="1" ht="16.5" customHeight="1">
      <c r="A86" s="35"/>
      <c r="B86" s="36"/>
      <c r="C86" s="37"/>
      <c r="D86" s="37"/>
      <c r="E86" s="350" t="str">
        <f>E11</f>
        <v>07 - SO 01.7 -  EPS</v>
      </c>
      <c r="F86" s="396"/>
      <c r="G86" s="396"/>
      <c r="H86" s="396"/>
      <c r="I86" s="37"/>
      <c r="J86" s="37"/>
      <c r="K86" s="37"/>
      <c r="L86" s="115"/>
      <c r="S86" s="35"/>
      <c r="T86" s="35"/>
      <c r="U86" s="35"/>
      <c r="V86" s="35"/>
      <c r="W86" s="35"/>
      <c r="X86" s="35"/>
      <c r="Y86" s="35"/>
      <c r="Z86" s="35"/>
      <c r="AA86" s="35"/>
      <c r="AB86" s="35"/>
      <c r="AC86" s="35"/>
      <c r="AD86" s="35"/>
      <c r="AE86" s="35"/>
    </row>
    <row r="87" spans="1:63" s="2" customFormat="1" ht="6.9" customHeight="1">
      <c r="A87" s="35"/>
      <c r="B87" s="36"/>
      <c r="C87" s="37"/>
      <c r="D87" s="37"/>
      <c r="E87" s="37"/>
      <c r="F87" s="37"/>
      <c r="G87" s="37"/>
      <c r="H87" s="37"/>
      <c r="I87" s="37"/>
      <c r="J87" s="37"/>
      <c r="K87" s="37"/>
      <c r="L87" s="115"/>
      <c r="S87" s="35"/>
      <c r="T87" s="35"/>
      <c r="U87" s="35"/>
      <c r="V87" s="35"/>
      <c r="W87" s="35"/>
      <c r="X87" s="35"/>
      <c r="Y87" s="35"/>
      <c r="Z87" s="35"/>
      <c r="AA87" s="35"/>
      <c r="AB87" s="35"/>
      <c r="AC87" s="35"/>
      <c r="AD87" s="35"/>
      <c r="AE87" s="35"/>
    </row>
    <row r="88" spans="1:63" s="2" customFormat="1" ht="12" customHeight="1">
      <c r="A88" s="35"/>
      <c r="B88" s="36"/>
      <c r="C88" s="30" t="s">
        <v>20</v>
      </c>
      <c r="D88" s="37"/>
      <c r="E88" s="37"/>
      <c r="F88" s="28" t="str">
        <f>F14</f>
        <v xml:space="preserve"> </v>
      </c>
      <c r="G88" s="37"/>
      <c r="H88" s="37"/>
      <c r="I88" s="30" t="s">
        <v>22</v>
      </c>
      <c r="J88" s="60" t="str">
        <f>IF(J14="","",J14)</f>
        <v>4. 4. 2024</v>
      </c>
      <c r="K88" s="37"/>
      <c r="L88" s="115"/>
      <c r="S88" s="35"/>
      <c r="T88" s="35"/>
      <c r="U88" s="35"/>
      <c r="V88" s="35"/>
      <c r="W88" s="35"/>
      <c r="X88" s="35"/>
      <c r="Y88" s="35"/>
      <c r="Z88" s="35"/>
      <c r="AA88" s="35"/>
      <c r="AB88" s="35"/>
      <c r="AC88" s="35"/>
      <c r="AD88" s="35"/>
      <c r="AE88" s="35"/>
    </row>
    <row r="89" spans="1:63" s="2" customFormat="1" ht="6.9" customHeight="1">
      <c r="A89" s="35"/>
      <c r="B89" s="36"/>
      <c r="C89" s="37"/>
      <c r="D89" s="37"/>
      <c r="E89" s="37"/>
      <c r="F89" s="37"/>
      <c r="G89" s="37"/>
      <c r="H89" s="37"/>
      <c r="I89" s="37"/>
      <c r="J89" s="37"/>
      <c r="K89" s="37"/>
      <c r="L89" s="115"/>
      <c r="S89" s="35"/>
      <c r="T89" s="35"/>
      <c r="U89" s="35"/>
      <c r="V89" s="35"/>
      <c r="W89" s="35"/>
      <c r="X89" s="35"/>
      <c r="Y89" s="35"/>
      <c r="Z89" s="35"/>
      <c r="AA89" s="35"/>
      <c r="AB89" s="35"/>
      <c r="AC89" s="35"/>
      <c r="AD89" s="35"/>
      <c r="AE89" s="35"/>
    </row>
    <row r="90" spans="1:63" s="2" customFormat="1" ht="25.65" customHeight="1">
      <c r="A90" s="35"/>
      <c r="B90" s="36"/>
      <c r="C90" s="30" t="s">
        <v>24</v>
      </c>
      <c r="D90" s="37"/>
      <c r="E90" s="37"/>
      <c r="F90" s="28" t="str">
        <f>E17</f>
        <v>Česká zemědělská univerzoita</v>
      </c>
      <c r="G90" s="37"/>
      <c r="H90" s="37"/>
      <c r="I90" s="30" t="s">
        <v>30</v>
      </c>
      <c r="J90" s="33" t="str">
        <f>E23</f>
        <v>GREBNER, spol. s r-o-</v>
      </c>
      <c r="K90" s="37"/>
      <c r="L90" s="115"/>
      <c r="S90" s="35"/>
      <c r="T90" s="35"/>
      <c r="U90" s="35"/>
      <c r="V90" s="35"/>
      <c r="W90" s="35"/>
      <c r="X90" s="35"/>
      <c r="Y90" s="35"/>
      <c r="Z90" s="35"/>
      <c r="AA90" s="35"/>
      <c r="AB90" s="35"/>
      <c r="AC90" s="35"/>
      <c r="AD90" s="35"/>
      <c r="AE90" s="35"/>
    </row>
    <row r="91" spans="1:63" s="2" customFormat="1" ht="15.15" customHeight="1">
      <c r="A91" s="35"/>
      <c r="B91" s="36"/>
      <c r="C91" s="30" t="s">
        <v>28</v>
      </c>
      <c r="D91" s="37"/>
      <c r="E91" s="37"/>
      <c r="F91" s="28" t="str">
        <f>IF(E20="","",E20)</f>
        <v>Vyplň údaj</v>
      </c>
      <c r="G91" s="37"/>
      <c r="H91" s="37"/>
      <c r="I91" s="30" t="s">
        <v>33</v>
      </c>
      <c r="J91" s="33" t="str">
        <f>E26</f>
        <v>Ing. Josef Němeček</v>
      </c>
      <c r="K91" s="37"/>
      <c r="L91" s="115"/>
      <c r="S91" s="35"/>
      <c r="T91" s="35"/>
      <c r="U91" s="35"/>
      <c r="V91" s="35"/>
      <c r="W91" s="35"/>
      <c r="X91" s="35"/>
      <c r="Y91" s="35"/>
      <c r="Z91" s="35"/>
      <c r="AA91" s="35"/>
      <c r="AB91" s="35"/>
      <c r="AC91" s="35"/>
      <c r="AD91" s="35"/>
      <c r="AE91" s="35"/>
    </row>
    <row r="92" spans="1:63" s="2" customFormat="1" ht="10.35" customHeight="1">
      <c r="A92" s="35"/>
      <c r="B92" s="36"/>
      <c r="C92" s="37"/>
      <c r="D92" s="37"/>
      <c r="E92" s="37"/>
      <c r="F92" s="37"/>
      <c r="G92" s="37"/>
      <c r="H92" s="37"/>
      <c r="I92" s="37"/>
      <c r="J92" s="37"/>
      <c r="K92" s="37"/>
      <c r="L92" s="115"/>
      <c r="S92" s="35"/>
      <c r="T92" s="35"/>
      <c r="U92" s="35"/>
      <c r="V92" s="35"/>
      <c r="W92" s="35"/>
      <c r="X92" s="35"/>
      <c r="Y92" s="35"/>
      <c r="Z92" s="35"/>
      <c r="AA92" s="35"/>
      <c r="AB92" s="35"/>
      <c r="AC92" s="35"/>
      <c r="AD92" s="35"/>
      <c r="AE92" s="35"/>
    </row>
    <row r="93" spans="1:63" s="11" customFormat="1" ht="29.25" customHeight="1">
      <c r="A93" s="153"/>
      <c r="B93" s="154"/>
      <c r="C93" s="155" t="s">
        <v>146</v>
      </c>
      <c r="D93" s="156" t="s">
        <v>56</v>
      </c>
      <c r="E93" s="156" t="s">
        <v>52</v>
      </c>
      <c r="F93" s="156" t="s">
        <v>53</v>
      </c>
      <c r="G93" s="156" t="s">
        <v>147</v>
      </c>
      <c r="H93" s="156" t="s">
        <v>148</v>
      </c>
      <c r="I93" s="156" t="s">
        <v>149</v>
      </c>
      <c r="J93" s="156" t="s">
        <v>136</v>
      </c>
      <c r="K93" s="157" t="s">
        <v>150</v>
      </c>
      <c r="L93" s="158"/>
      <c r="M93" s="69" t="s">
        <v>18</v>
      </c>
      <c r="N93" s="70" t="s">
        <v>41</v>
      </c>
      <c r="O93" s="70" t="s">
        <v>151</v>
      </c>
      <c r="P93" s="70" t="s">
        <v>152</v>
      </c>
      <c r="Q93" s="70" t="s">
        <v>153</v>
      </c>
      <c r="R93" s="70" t="s">
        <v>154</v>
      </c>
      <c r="S93" s="70" t="s">
        <v>155</v>
      </c>
      <c r="T93" s="71" t="s">
        <v>156</v>
      </c>
      <c r="U93" s="153"/>
      <c r="V93" s="153"/>
      <c r="W93" s="153"/>
      <c r="X93" s="153"/>
      <c r="Y93" s="153"/>
      <c r="Z93" s="153"/>
      <c r="AA93" s="153"/>
      <c r="AB93" s="153"/>
      <c r="AC93" s="153"/>
      <c r="AD93" s="153"/>
      <c r="AE93" s="153"/>
    </row>
    <row r="94" spans="1:63" s="2" customFormat="1" ht="22.8" customHeight="1">
      <c r="A94" s="35"/>
      <c r="B94" s="36"/>
      <c r="C94" s="76" t="s">
        <v>157</v>
      </c>
      <c r="D94" s="37"/>
      <c r="E94" s="37"/>
      <c r="F94" s="37"/>
      <c r="G94" s="37"/>
      <c r="H94" s="37"/>
      <c r="I94" s="37"/>
      <c r="J94" s="159">
        <f>BK94</f>
        <v>0</v>
      </c>
      <c r="K94" s="37"/>
      <c r="L94" s="40"/>
      <c r="M94" s="72"/>
      <c r="N94" s="160"/>
      <c r="O94" s="73"/>
      <c r="P94" s="161">
        <f>P95</f>
        <v>0</v>
      </c>
      <c r="Q94" s="73"/>
      <c r="R94" s="161">
        <f>R95</f>
        <v>0</v>
      </c>
      <c r="S94" s="73"/>
      <c r="T94" s="162">
        <f>T95</f>
        <v>0</v>
      </c>
      <c r="U94" s="35"/>
      <c r="V94" s="35"/>
      <c r="W94" s="35"/>
      <c r="X94" s="35"/>
      <c r="Y94" s="35"/>
      <c r="Z94" s="35"/>
      <c r="AA94" s="35"/>
      <c r="AB94" s="35"/>
      <c r="AC94" s="35"/>
      <c r="AD94" s="35"/>
      <c r="AE94" s="35"/>
      <c r="AT94" s="18" t="s">
        <v>70</v>
      </c>
      <c r="AU94" s="18" t="s">
        <v>137</v>
      </c>
      <c r="BK94" s="163">
        <f>BK95</f>
        <v>0</v>
      </c>
    </row>
    <row r="95" spans="1:63" s="12" customFormat="1" ht="25.95" customHeight="1">
      <c r="B95" s="164"/>
      <c r="C95" s="165"/>
      <c r="D95" s="166" t="s">
        <v>70</v>
      </c>
      <c r="E95" s="167" t="s">
        <v>158</v>
      </c>
      <c r="F95" s="167" t="s">
        <v>159</v>
      </c>
      <c r="G95" s="165"/>
      <c r="H95" s="165"/>
      <c r="I95" s="168"/>
      <c r="J95" s="169">
        <f>BK95</f>
        <v>0</v>
      </c>
      <c r="K95" s="165"/>
      <c r="L95" s="170"/>
      <c r="M95" s="171"/>
      <c r="N95" s="172"/>
      <c r="O95" s="172"/>
      <c r="P95" s="173">
        <f>P96+P99+P109+P111+P114+P120+P122+P129</f>
        <v>0</v>
      </c>
      <c r="Q95" s="172"/>
      <c r="R95" s="173">
        <f>R96+R99+R109+R111+R114+R120+R122+R129</f>
        <v>0</v>
      </c>
      <c r="S95" s="172"/>
      <c r="T95" s="174">
        <f>T96+T99+T109+T111+T114+T120+T122+T129</f>
        <v>0</v>
      </c>
      <c r="AR95" s="175" t="s">
        <v>78</v>
      </c>
      <c r="AT95" s="176" t="s">
        <v>70</v>
      </c>
      <c r="AU95" s="176" t="s">
        <v>71</v>
      </c>
      <c r="AY95" s="175" t="s">
        <v>160</v>
      </c>
      <c r="BK95" s="177">
        <f>BK96+BK99+BK109+BK111+BK114+BK120+BK122+BK129</f>
        <v>0</v>
      </c>
    </row>
    <row r="96" spans="1:63" s="12" customFormat="1" ht="22.8" customHeight="1">
      <c r="B96" s="164"/>
      <c r="C96" s="165"/>
      <c r="D96" s="166" t="s">
        <v>70</v>
      </c>
      <c r="E96" s="178" t="s">
        <v>1565</v>
      </c>
      <c r="F96" s="178" t="s">
        <v>1884</v>
      </c>
      <c r="G96" s="165"/>
      <c r="H96" s="165"/>
      <c r="I96" s="168"/>
      <c r="J96" s="179">
        <f>BK96</f>
        <v>0</v>
      </c>
      <c r="K96" s="165"/>
      <c r="L96" s="170"/>
      <c r="M96" s="171"/>
      <c r="N96" s="172"/>
      <c r="O96" s="172"/>
      <c r="P96" s="173">
        <f>SUM(P97:P98)</f>
        <v>0</v>
      </c>
      <c r="Q96" s="172"/>
      <c r="R96" s="173">
        <f>SUM(R97:R98)</f>
        <v>0</v>
      </c>
      <c r="S96" s="172"/>
      <c r="T96" s="174">
        <f>SUM(T97:T98)</f>
        <v>0</v>
      </c>
      <c r="AR96" s="175" t="s">
        <v>78</v>
      </c>
      <c r="AT96" s="176" t="s">
        <v>70</v>
      </c>
      <c r="AU96" s="176" t="s">
        <v>78</v>
      </c>
      <c r="AY96" s="175" t="s">
        <v>160</v>
      </c>
      <c r="BK96" s="177">
        <f>SUM(BK97:BK98)</f>
        <v>0</v>
      </c>
    </row>
    <row r="97" spans="1:65" s="2" customFormat="1" ht="16.5" customHeight="1">
      <c r="A97" s="35"/>
      <c r="B97" s="36"/>
      <c r="C97" s="180" t="s">
        <v>78</v>
      </c>
      <c r="D97" s="180" t="s">
        <v>162</v>
      </c>
      <c r="E97" s="181" t="s">
        <v>2261</v>
      </c>
      <c r="F97" s="182" t="s">
        <v>2262</v>
      </c>
      <c r="G97" s="183" t="s">
        <v>1699</v>
      </c>
      <c r="H97" s="184">
        <v>0</v>
      </c>
      <c r="I97" s="185"/>
      <c r="J97" s="186">
        <f>ROUND(I97*H97,2)</f>
        <v>0</v>
      </c>
      <c r="K97" s="182" t="s">
        <v>18</v>
      </c>
      <c r="L97" s="40"/>
      <c r="M97" s="187" t="s">
        <v>18</v>
      </c>
      <c r="N97" s="188" t="s">
        <v>42</v>
      </c>
      <c r="O97" s="65"/>
      <c r="P97" s="189">
        <f>O97*H97</f>
        <v>0</v>
      </c>
      <c r="Q97" s="189">
        <v>0</v>
      </c>
      <c r="R97" s="189">
        <f>Q97*H97</f>
        <v>0</v>
      </c>
      <c r="S97" s="189">
        <v>0</v>
      </c>
      <c r="T97" s="190">
        <f>S97*H97</f>
        <v>0</v>
      </c>
      <c r="U97" s="35"/>
      <c r="V97" s="35"/>
      <c r="W97" s="35"/>
      <c r="X97" s="35"/>
      <c r="Y97" s="35"/>
      <c r="Z97" s="35"/>
      <c r="AA97" s="35"/>
      <c r="AB97" s="35"/>
      <c r="AC97" s="35"/>
      <c r="AD97" s="35"/>
      <c r="AE97" s="35"/>
      <c r="AR97" s="191" t="s">
        <v>166</v>
      </c>
      <c r="AT97" s="191" t="s">
        <v>162</v>
      </c>
      <c r="AU97" s="191" t="s">
        <v>80</v>
      </c>
      <c r="AY97" s="18" t="s">
        <v>160</v>
      </c>
      <c r="BE97" s="192">
        <f>IF(N97="základní",J97,0)</f>
        <v>0</v>
      </c>
      <c r="BF97" s="192">
        <f>IF(N97="snížená",J97,0)</f>
        <v>0</v>
      </c>
      <c r="BG97" s="192">
        <f>IF(N97="zákl. přenesená",J97,0)</f>
        <v>0</v>
      </c>
      <c r="BH97" s="192">
        <f>IF(N97="sníž. přenesená",J97,0)</f>
        <v>0</v>
      </c>
      <c r="BI97" s="192">
        <f>IF(N97="nulová",J97,0)</f>
        <v>0</v>
      </c>
      <c r="BJ97" s="18" t="s">
        <v>78</v>
      </c>
      <c r="BK97" s="192">
        <f>ROUND(I97*H97,2)</f>
        <v>0</v>
      </c>
      <c r="BL97" s="18" t="s">
        <v>166</v>
      </c>
      <c r="BM97" s="191" t="s">
        <v>80</v>
      </c>
    </row>
    <row r="98" spans="1:65" s="2" customFormat="1" ht="16.5" customHeight="1">
      <c r="A98" s="35"/>
      <c r="B98" s="36"/>
      <c r="C98" s="180" t="s">
        <v>80</v>
      </c>
      <c r="D98" s="180" t="s">
        <v>162</v>
      </c>
      <c r="E98" s="181" t="s">
        <v>2263</v>
      </c>
      <c r="F98" s="182" t="s">
        <v>2264</v>
      </c>
      <c r="G98" s="183" t="s">
        <v>1413</v>
      </c>
      <c r="H98" s="184">
        <v>1</v>
      </c>
      <c r="I98" s="185"/>
      <c r="J98" s="186">
        <f>ROUND(I98*H98,2)</f>
        <v>0</v>
      </c>
      <c r="K98" s="182" t="s">
        <v>18</v>
      </c>
      <c r="L98" s="40"/>
      <c r="M98" s="187" t="s">
        <v>18</v>
      </c>
      <c r="N98" s="188" t="s">
        <v>42</v>
      </c>
      <c r="O98" s="65"/>
      <c r="P98" s="189">
        <f>O98*H98</f>
        <v>0</v>
      </c>
      <c r="Q98" s="189">
        <v>0</v>
      </c>
      <c r="R98" s="189">
        <f>Q98*H98</f>
        <v>0</v>
      </c>
      <c r="S98" s="189">
        <v>0</v>
      </c>
      <c r="T98" s="190">
        <f>S98*H98</f>
        <v>0</v>
      </c>
      <c r="U98" s="35"/>
      <c r="V98" s="35"/>
      <c r="W98" s="35"/>
      <c r="X98" s="35"/>
      <c r="Y98" s="35"/>
      <c r="Z98" s="35"/>
      <c r="AA98" s="35"/>
      <c r="AB98" s="35"/>
      <c r="AC98" s="35"/>
      <c r="AD98" s="35"/>
      <c r="AE98" s="35"/>
      <c r="AR98" s="191" t="s">
        <v>166</v>
      </c>
      <c r="AT98" s="191" t="s">
        <v>162</v>
      </c>
      <c r="AU98" s="191" t="s">
        <v>80</v>
      </c>
      <c r="AY98" s="18" t="s">
        <v>160</v>
      </c>
      <c r="BE98" s="192">
        <f>IF(N98="základní",J98,0)</f>
        <v>0</v>
      </c>
      <c r="BF98" s="192">
        <f>IF(N98="snížená",J98,0)</f>
        <v>0</v>
      </c>
      <c r="BG98" s="192">
        <f>IF(N98="zákl. přenesená",J98,0)</f>
        <v>0</v>
      </c>
      <c r="BH98" s="192">
        <f>IF(N98="sníž. přenesená",J98,0)</f>
        <v>0</v>
      </c>
      <c r="BI98" s="192">
        <f>IF(N98="nulová",J98,0)</f>
        <v>0</v>
      </c>
      <c r="BJ98" s="18" t="s">
        <v>78</v>
      </c>
      <c r="BK98" s="192">
        <f>ROUND(I98*H98,2)</f>
        <v>0</v>
      </c>
      <c r="BL98" s="18" t="s">
        <v>166</v>
      </c>
      <c r="BM98" s="191" t="s">
        <v>166</v>
      </c>
    </row>
    <row r="99" spans="1:65" s="12" customFormat="1" ht="22.8" customHeight="1">
      <c r="B99" s="164"/>
      <c r="C99" s="165"/>
      <c r="D99" s="166" t="s">
        <v>70</v>
      </c>
      <c r="E99" s="178" t="s">
        <v>1617</v>
      </c>
      <c r="F99" s="178" t="s">
        <v>1899</v>
      </c>
      <c r="G99" s="165"/>
      <c r="H99" s="165"/>
      <c r="I99" s="168"/>
      <c r="J99" s="179">
        <f>BK99</f>
        <v>0</v>
      </c>
      <c r="K99" s="165"/>
      <c r="L99" s="170"/>
      <c r="M99" s="171"/>
      <c r="N99" s="172"/>
      <c r="O99" s="172"/>
      <c r="P99" s="173">
        <f>SUM(P100:P108)</f>
        <v>0</v>
      </c>
      <c r="Q99" s="172"/>
      <c r="R99" s="173">
        <f>SUM(R100:R108)</f>
        <v>0</v>
      </c>
      <c r="S99" s="172"/>
      <c r="T99" s="174">
        <f>SUM(T100:T108)</f>
        <v>0</v>
      </c>
      <c r="AR99" s="175" t="s">
        <v>78</v>
      </c>
      <c r="AT99" s="176" t="s">
        <v>70</v>
      </c>
      <c r="AU99" s="176" t="s">
        <v>78</v>
      </c>
      <c r="AY99" s="175" t="s">
        <v>160</v>
      </c>
      <c r="BK99" s="177">
        <f>SUM(BK100:BK108)</f>
        <v>0</v>
      </c>
    </row>
    <row r="100" spans="1:65" s="2" customFormat="1" ht="16.5" customHeight="1">
      <c r="A100" s="35"/>
      <c r="B100" s="36"/>
      <c r="C100" s="180" t="s">
        <v>102</v>
      </c>
      <c r="D100" s="180" t="s">
        <v>162</v>
      </c>
      <c r="E100" s="181" t="s">
        <v>2265</v>
      </c>
      <c r="F100" s="182" t="s">
        <v>2266</v>
      </c>
      <c r="G100" s="183" t="s">
        <v>1699</v>
      </c>
      <c r="H100" s="184">
        <v>1</v>
      </c>
      <c r="I100" s="185"/>
      <c r="J100" s="186">
        <f t="shared" ref="J100:J108" si="0">ROUND(I100*H100,2)</f>
        <v>0</v>
      </c>
      <c r="K100" s="182" t="s">
        <v>18</v>
      </c>
      <c r="L100" s="40"/>
      <c r="M100" s="187" t="s">
        <v>18</v>
      </c>
      <c r="N100" s="188" t="s">
        <v>42</v>
      </c>
      <c r="O100" s="65"/>
      <c r="P100" s="189">
        <f t="shared" ref="P100:P108" si="1">O100*H100</f>
        <v>0</v>
      </c>
      <c r="Q100" s="189">
        <v>0</v>
      </c>
      <c r="R100" s="189">
        <f t="shared" ref="R100:R108" si="2">Q100*H100</f>
        <v>0</v>
      </c>
      <c r="S100" s="189">
        <v>0</v>
      </c>
      <c r="T100" s="190">
        <f t="shared" ref="T100:T108" si="3">S100*H100</f>
        <v>0</v>
      </c>
      <c r="U100" s="35"/>
      <c r="V100" s="35"/>
      <c r="W100" s="35"/>
      <c r="X100" s="35"/>
      <c r="Y100" s="35"/>
      <c r="Z100" s="35"/>
      <c r="AA100" s="35"/>
      <c r="AB100" s="35"/>
      <c r="AC100" s="35"/>
      <c r="AD100" s="35"/>
      <c r="AE100" s="35"/>
      <c r="AR100" s="191" t="s">
        <v>166</v>
      </c>
      <c r="AT100" s="191" t="s">
        <v>162</v>
      </c>
      <c r="AU100" s="191" t="s">
        <v>80</v>
      </c>
      <c r="AY100" s="18" t="s">
        <v>160</v>
      </c>
      <c r="BE100" s="192">
        <f t="shared" ref="BE100:BE108" si="4">IF(N100="základní",J100,0)</f>
        <v>0</v>
      </c>
      <c r="BF100" s="192">
        <f t="shared" ref="BF100:BF108" si="5">IF(N100="snížená",J100,0)</f>
        <v>0</v>
      </c>
      <c r="BG100" s="192">
        <f t="shared" ref="BG100:BG108" si="6">IF(N100="zákl. přenesená",J100,0)</f>
        <v>0</v>
      </c>
      <c r="BH100" s="192">
        <f t="shared" ref="BH100:BH108" si="7">IF(N100="sníž. přenesená",J100,0)</f>
        <v>0</v>
      </c>
      <c r="BI100" s="192">
        <f t="shared" ref="BI100:BI108" si="8">IF(N100="nulová",J100,0)</f>
        <v>0</v>
      </c>
      <c r="BJ100" s="18" t="s">
        <v>78</v>
      </c>
      <c r="BK100" s="192">
        <f t="shared" ref="BK100:BK108" si="9">ROUND(I100*H100,2)</f>
        <v>0</v>
      </c>
      <c r="BL100" s="18" t="s">
        <v>166</v>
      </c>
      <c r="BM100" s="191" t="s">
        <v>189</v>
      </c>
    </row>
    <row r="101" spans="1:65" s="2" customFormat="1" ht="16.5" customHeight="1">
      <c r="A101" s="35"/>
      <c r="B101" s="36"/>
      <c r="C101" s="180" t="s">
        <v>166</v>
      </c>
      <c r="D101" s="180" t="s">
        <v>162</v>
      </c>
      <c r="E101" s="181" t="s">
        <v>2267</v>
      </c>
      <c r="F101" s="182" t="s">
        <v>2268</v>
      </c>
      <c r="G101" s="183" t="s">
        <v>1699</v>
      </c>
      <c r="H101" s="184">
        <v>1</v>
      </c>
      <c r="I101" s="185"/>
      <c r="J101" s="186">
        <f t="shared" si="0"/>
        <v>0</v>
      </c>
      <c r="K101" s="182" t="s">
        <v>18</v>
      </c>
      <c r="L101" s="40"/>
      <c r="M101" s="187" t="s">
        <v>18</v>
      </c>
      <c r="N101" s="188" t="s">
        <v>42</v>
      </c>
      <c r="O101" s="65"/>
      <c r="P101" s="189">
        <f t="shared" si="1"/>
        <v>0</v>
      </c>
      <c r="Q101" s="189">
        <v>0</v>
      </c>
      <c r="R101" s="189">
        <f t="shared" si="2"/>
        <v>0</v>
      </c>
      <c r="S101" s="189">
        <v>0</v>
      </c>
      <c r="T101" s="190">
        <f t="shared" si="3"/>
        <v>0</v>
      </c>
      <c r="U101" s="35"/>
      <c r="V101" s="35"/>
      <c r="W101" s="35"/>
      <c r="X101" s="35"/>
      <c r="Y101" s="35"/>
      <c r="Z101" s="35"/>
      <c r="AA101" s="35"/>
      <c r="AB101" s="35"/>
      <c r="AC101" s="35"/>
      <c r="AD101" s="35"/>
      <c r="AE101" s="35"/>
      <c r="AR101" s="191" t="s">
        <v>166</v>
      </c>
      <c r="AT101" s="191" t="s">
        <v>162</v>
      </c>
      <c r="AU101" s="191" t="s">
        <v>80</v>
      </c>
      <c r="AY101" s="18" t="s">
        <v>160</v>
      </c>
      <c r="BE101" s="192">
        <f t="shared" si="4"/>
        <v>0</v>
      </c>
      <c r="BF101" s="192">
        <f t="shared" si="5"/>
        <v>0</v>
      </c>
      <c r="BG101" s="192">
        <f t="shared" si="6"/>
        <v>0</v>
      </c>
      <c r="BH101" s="192">
        <f t="shared" si="7"/>
        <v>0</v>
      </c>
      <c r="BI101" s="192">
        <f t="shared" si="8"/>
        <v>0</v>
      </c>
      <c r="BJ101" s="18" t="s">
        <v>78</v>
      </c>
      <c r="BK101" s="192">
        <f t="shared" si="9"/>
        <v>0</v>
      </c>
      <c r="BL101" s="18" t="s">
        <v>166</v>
      </c>
      <c r="BM101" s="191" t="s">
        <v>208</v>
      </c>
    </row>
    <row r="102" spans="1:65" s="2" customFormat="1" ht="16.5" customHeight="1">
      <c r="A102" s="35"/>
      <c r="B102" s="36"/>
      <c r="C102" s="180" t="s">
        <v>196</v>
      </c>
      <c r="D102" s="180" t="s">
        <v>162</v>
      </c>
      <c r="E102" s="181" t="s">
        <v>2269</v>
      </c>
      <c r="F102" s="182" t="s">
        <v>2270</v>
      </c>
      <c r="G102" s="183" t="s">
        <v>1413</v>
      </c>
      <c r="H102" s="184">
        <v>31</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219</v>
      </c>
    </row>
    <row r="103" spans="1:65" s="2" customFormat="1" ht="16.5" customHeight="1">
      <c r="A103" s="35"/>
      <c r="B103" s="36"/>
      <c r="C103" s="180" t="s">
        <v>189</v>
      </c>
      <c r="D103" s="180" t="s">
        <v>162</v>
      </c>
      <c r="E103" s="181" t="s">
        <v>2271</v>
      </c>
      <c r="F103" s="182" t="s">
        <v>2272</v>
      </c>
      <c r="G103" s="183" t="s">
        <v>1699</v>
      </c>
      <c r="H103" s="184">
        <v>33</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8</v>
      </c>
    </row>
    <row r="104" spans="1:65" s="2" customFormat="1" ht="16.5" customHeight="1">
      <c r="A104" s="35"/>
      <c r="B104" s="36"/>
      <c r="C104" s="180" t="s">
        <v>202</v>
      </c>
      <c r="D104" s="180" t="s">
        <v>162</v>
      </c>
      <c r="E104" s="181" t="s">
        <v>2273</v>
      </c>
      <c r="F104" s="182" t="s">
        <v>2274</v>
      </c>
      <c r="G104" s="183" t="s">
        <v>1699</v>
      </c>
      <c r="H104" s="184">
        <v>3</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240</v>
      </c>
    </row>
    <row r="105" spans="1:65" s="2" customFormat="1" ht="16.5" customHeight="1">
      <c r="A105" s="35"/>
      <c r="B105" s="36"/>
      <c r="C105" s="180" t="s">
        <v>208</v>
      </c>
      <c r="D105" s="180" t="s">
        <v>162</v>
      </c>
      <c r="E105" s="181" t="s">
        <v>2275</v>
      </c>
      <c r="F105" s="182" t="s">
        <v>2276</v>
      </c>
      <c r="G105" s="183" t="s">
        <v>1699</v>
      </c>
      <c r="H105" s="184">
        <v>3</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255</v>
      </c>
    </row>
    <row r="106" spans="1:65" s="2" customFormat="1" ht="16.5" customHeight="1">
      <c r="A106" s="35"/>
      <c r="B106" s="36"/>
      <c r="C106" s="180" t="s">
        <v>214</v>
      </c>
      <c r="D106" s="180" t="s">
        <v>162</v>
      </c>
      <c r="E106" s="181" t="s">
        <v>2277</v>
      </c>
      <c r="F106" s="182" t="s">
        <v>2278</v>
      </c>
      <c r="G106" s="183" t="s">
        <v>1699</v>
      </c>
      <c r="H106" s="184">
        <v>2</v>
      </c>
      <c r="I106" s="185"/>
      <c r="J106" s="186">
        <f t="shared" si="0"/>
        <v>0</v>
      </c>
      <c r="K106" s="182" t="s">
        <v>18</v>
      </c>
      <c r="L106" s="40"/>
      <c r="M106" s="187" t="s">
        <v>18</v>
      </c>
      <c r="N106" s="188" t="s">
        <v>42</v>
      </c>
      <c r="O106" s="65"/>
      <c r="P106" s="189">
        <f t="shared" si="1"/>
        <v>0</v>
      </c>
      <c r="Q106" s="189">
        <v>0</v>
      </c>
      <c r="R106" s="189">
        <f t="shared" si="2"/>
        <v>0</v>
      </c>
      <c r="S106" s="189">
        <v>0</v>
      </c>
      <c r="T106" s="190">
        <f t="shared" si="3"/>
        <v>0</v>
      </c>
      <c r="U106" s="35"/>
      <c r="V106" s="35"/>
      <c r="W106" s="35"/>
      <c r="X106" s="35"/>
      <c r="Y106" s="35"/>
      <c r="Z106" s="35"/>
      <c r="AA106" s="35"/>
      <c r="AB106" s="35"/>
      <c r="AC106" s="35"/>
      <c r="AD106" s="35"/>
      <c r="AE106" s="35"/>
      <c r="AR106" s="191" t="s">
        <v>166</v>
      </c>
      <c r="AT106" s="191" t="s">
        <v>162</v>
      </c>
      <c r="AU106" s="191" t="s">
        <v>80</v>
      </c>
      <c r="AY106" s="18" t="s">
        <v>160</v>
      </c>
      <c r="BE106" s="192">
        <f t="shared" si="4"/>
        <v>0</v>
      </c>
      <c r="BF106" s="192">
        <f t="shared" si="5"/>
        <v>0</v>
      </c>
      <c r="BG106" s="192">
        <f t="shared" si="6"/>
        <v>0</v>
      </c>
      <c r="BH106" s="192">
        <f t="shared" si="7"/>
        <v>0</v>
      </c>
      <c r="BI106" s="192">
        <f t="shared" si="8"/>
        <v>0</v>
      </c>
      <c r="BJ106" s="18" t="s">
        <v>78</v>
      </c>
      <c r="BK106" s="192">
        <f t="shared" si="9"/>
        <v>0</v>
      </c>
      <c r="BL106" s="18" t="s">
        <v>166</v>
      </c>
      <c r="BM106" s="191" t="s">
        <v>271</v>
      </c>
    </row>
    <row r="107" spans="1:65" s="2" customFormat="1" ht="16.5" customHeight="1">
      <c r="A107" s="35"/>
      <c r="B107" s="36"/>
      <c r="C107" s="180" t="s">
        <v>219</v>
      </c>
      <c r="D107" s="180" t="s">
        <v>162</v>
      </c>
      <c r="E107" s="181" t="s">
        <v>2279</v>
      </c>
      <c r="F107" s="182" t="s">
        <v>2280</v>
      </c>
      <c r="G107" s="183" t="s">
        <v>1699</v>
      </c>
      <c r="H107" s="184">
        <v>1</v>
      </c>
      <c r="I107" s="185"/>
      <c r="J107" s="186">
        <f t="shared" si="0"/>
        <v>0</v>
      </c>
      <c r="K107" s="182" t="s">
        <v>18</v>
      </c>
      <c r="L107" s="40"/>
      <c r="M107" s="187" t="s">
        <v>18</v>
      </c>
      <c r="N107" s="188" t="s">
        <v>42</v>
      </c>
      <c r="O107" s="65"/>
      <c r="P107" s="189">
        <f t="shared" si="1"/>
        <v>0</v>
      </c>
      <c r="Q107" s="189">
        <v>0</v>
      </c>
      <c r="R107" s="189">
        <f t="shared" si="2"/>
        <v>0</v>
      </c>
      <c r="S107" s="189">
        <v>0</v>
      </c>
      <c r="T107" s="190">
        <f t="shared" si="3"/>
        <v>0</v>
      </c>
      <c r="U107" s="35"/>
      <c r="V107" s="35"/>
      <c r="W107" s="35"/>
      <c r="X107" s="35"/>
      <c r="Y107" s="35"/>
      <c r="Z107" s="35"/>
      <c r="AA107" s="35"/>
      <c r="AB107" s="35"/>
      <c r="AC107" s="35"/>
      <c r="AD107" s="35"/>
      <c r="AE107" s="35"/>
      <c r="AR107" s="191" t="s">
        <v>166</v>
      </c>
      <c r="AT107" s="191" t="s">
        <v>162</v>
      </c>
      <c r="AU107" s="191" t="s">
        <v>80</v>
      </c>
      <c r="AY107" s="18" t="s">
        <v>160</v>
      </c>
      <c r="BE107" s="192">
        <f t="shared" si="4"/>
        <v>0</v>
      </c>
      <c r="BF107" s="192">
        <f t="shared" si="5"/>
        <v>0</v>
      </c>
      <c r="BG107" s="192">
        <f t="shared" si="6"/>
        <v>0</v>
      </c>
      <c r="BH107" s="192">
        <f t="shared" si="7"/>
        <v>0</v>
      </c>
      <c r="BI107" s="192">
        <f t="shared" si="8"/>
        <v>0</v>
      </c>
      <c r="BJ107" s="18" t="s">
        <v>78</v>
      </c>
      <c r="BK107" s="192">
        <f t="shared" si="9"/>
        <v>0</v>
      </c>
      <c r="BL107" s="18" t="s">
        <v>166</v>
      </c>
      <c r="BM107" s="191" t="s">
        <v>286</v>
      </c>
    </row>
    <row r="108" spans="1:65" s="2" customFormat="1" ht="16.5" customHeight="1">
      <c r="A108" s="35"/>
      <c r="B108" s="36"/>
      <c r="C108" s="180" t="s">
        <v>224</v>
      </c>
      <c r="D108" s="180" t="s">
        <v>162</v>
      </c>
      <c r="E108" s="181" t="s">
        <v>2281</v>
      </c>
      <c r="F108" s="182" t="s">
        <v>2282</v>
      </c>
      <c r="G108" s="183" t="s">
        <v>1699</v>
      </c>
      <c r="H108" s="184">
        <v>2</v>
      </c>
      <c r="I108" s="185"/>
      <c r="J108" s="186">
        <f t="shared" si="0"/>
        <v>0</v>
      </c>
      <c r="K108" s="182" t="s">
        <v>18</v>
      </c>
      <c r="L108" s="40"/>
      <c r="M108" s="187" t="s">
        <v>18</v>
      </c>
      <c r="N108" s="188" t="s">
        <v>42</v>
      </c>
      <c r="O108" s="65"/>
      <c r="P108" s="189">
        <f t="shared" si="1"/>
        <v>0</v>
      </c>
      <c r="Q108" s="189">
        <v>0</v>
      </c>
      <c r="R108" s="189">
        <f t="shared" si="2"/>
        <v>0</v>
      </c>
      <c r="S108" s="189">
        <v>0</v>
      </c>
      <c r="T108" s="190">
        <f t="shared" si="3"/>
        <v>0</v>
      </c>
      <c r="U108" s="35"/>
      <c r="V108" s="35"/>
      <c r="W108" s="35"/>
      <c r="X108" s="35"/>
      <c r="Y108" s="35"/>
      <c r="Z108" s="35"/>
      <c r="AA108" s="35"/>
      <c r="AB108" s="35"/>
      <c r="AC108" s="35"/>
      <c r="AD108" s="35"/>
      <c r="AE108" s="35"/>
      <c r="AR108" s="191" t="s">
        <v>166</v>
      </c>
      <c r="AT108" s="191" t="s">
        <v>162</v>
      </c>
      <c r="AU108" s="191" t="s">
        <v>80</v>
      </c>
      <c r="AY108" s="18" t="s">
        <v>160</v>
      </c>
      <c r="BE108" s="192">
        <f t="shared" si="4"/>
        <v>0</v>
      </c>
      <c r="BF108" s="192">
        <f t="shared" si="5"/>
        <v>0</v>
      </c>
      <c r="BG108" s="192">
        <f t="shared" si="6"/>
        <v>0</v>
      </c>
      <c r="BH108" s="192">
        <f t="shared" si="7"/>
        <v>0</v>
      </c>
      <c r="BI108" s="192">
        <f t="shared" si="8"/>
        <v>0</v>
      </c>
      <c r="BJ108" s="18" t="s">
        <v>78</v>
      </c>
      <c r="BK108" s="192">
        <f t="shared" si="9"/>
        <v>0</v>
      </c>
      <c r="BL108" s="18" t="s">
        <v>166</v>
      </c>
      <c r="BM108" s="191" t="s">
        <v>304</v>
      </c>
    </row>
    <row r="109" spans="1:65" s="12" customFormat="1" ht="22.8" customHeight="1">
      <c r="B109" s="164"/>
      <c r="C109" s="165"/>
      <c r="D109" s="166" t="s">
        <v>70</v>
      </c>
      <c r="E109" s="178" t="s">
        <v>1641</v>
      </c>
      <c r="F109" s="178" t="s">
        <v>2283</v>
      </c>
      <c r="G109" s="165"/>
      <c r="H109" s="165"/>
      <c r="I109" s="168"/>
      <c r="J109" s="179">
        <f>BK109</f>
        <v>0</v>
      </c>
      <c r="K109" s="165"/>
      <c r="L109" s="170"/>
      <c r="M109" s="171"/>
      <c r="N109" s="172"/>
      <c r="O109" s="172"/>
      <c r="P109" s="173">
        <f>P110</f>
        <v>0</v>
      </c>
      <c r="Q109" s="172"/>
      <c r="R109" s="173">
        <f>R110</f>
        <v>0</v>
      </c>
      <c r="S109" s="172"/>
      <c r="T109" s="174">
        <f>T110</f>
        <v>0</v>
      </c>
      <c r="AR109" s="175" t="s">
        <v>78</v>
      </c>
      <c r="AT109" s="176" t="s">
        <v>70</v>
      </c>
      <c r="AU109" s="176" t="s">
        <v>78</v>
      </c>
      <c r="AY109" s="175" t="s">
        <v>160</v>
      </c>
      <c r="BK109" s="177">
        <f>BK110</f>
        <v>0</v>
      </c>
    </row>
    <row r="110" spans="1:65" s="2" customFormat="1" ht="16.5" customHeight="1">
      <c r="A110" s="35"/>
      <c r="B110" s="36"/>
      <c r="C110" s="180" t="s">
        <v>8</v>
      </c>
      <c r="D110" s="180" t="s">
        <v>162</v>
      </c>
      <c r="E110" s="181" t="s">
        <v>2284</v>
      </c>
      <c r="F110" s="182" t="s">
        <v>2285</v>
      </c>
      <c r="G110" s="183" t="s">
        <v>249</v>
      </c>
      <c r="H110" s="184">
        <v>1000</v>
      </c>
      <c r="I110" s="185"/>
      <c r="J110" s="186">
        <f>ROUND(I110*H110,2)</f>
        <v>0</v>
      </c>
      <c r="K110" s="182" t="s">
        <v>18</v>
      </c>
      <c r="L110" s="40"/>
      <c r="M110" s="187" t="s">
        <v>18</v>
      </c>
      <c r="N110" s="188" t="s">
        <v>42</v>
      </c>
      <c r="O110" s="65"/>
      <c r="P110" s="189">
        <f>O110*H110</f>
        <v>0</v>
      </c>
      <c r="Q110" s="189">
        <v>0</v>
      </c>
      <c r="R110" s="189">
        <f>Q110*H110</f>
        <v>0</v>
      </c>
      <c r="S110" s="189">
        <v>0</v>
      </c>
      <c r="T110" s="190">
        <f>S110*H110</f>
        <v>0</v>
      </c>
      <c r="U110" s="35"/>
      <c r="V110" s="35"/>
      <c r="W110" s="35"/>
      <c r="X110" s="35"/>
      <c r="Y110" s="35"/>
      <c r="Z110" s="35"/>
      <c r="AA110" s="35"/>
      <c r="AB110" s="35"/>
      <c r="AC110" s="35"/>
      <c r="AD110" s="35"/>
      <c r="AE110" s="35"/>
      <c r="AR110" s="191" t="s">
        <v>166</v>
      </c>
      <c r="AT110" s="191" t="s">
        <v>162</v>
      </c>
      <c r="AU110" s="191" t="s">
        <v>80</v>
      </c>
      <c r="AY110" s="18" t="s">
        <v>160</v>
      </c>
      <c r="BE110" s="192">
        <f>IF(N110="základní",J110,0)</f>
        <v>0</v>
      </c>
      <c r="BF110" s="192">
        <f>IF(N110="snížená",J110,0)</f>
        <v>0</v>
      </c>
      <c r="BG110" s="192">
        <f>IF(N110="zákl. přenesená",J110,0)</f>
        <v>0</v>
      </c>
      <c r="BH110" s="192">
        <f>IF(N110="sníž. přenesená",J110,0)</f>
        <v>0</v>
      </c>
      <c r="BI110" s="192">
        <f>IF(N110="nulová",J110,0)</f>
        <v>0</v>
      </c>
      <c r="BJ110" s="18" t="s">
        <v>78</v>
      </c>
      <c r="BK110" s="192">
        <f>ROUND(I110*H110,2)</f>
        <v>0</v>
      </c>
      <c r="BL110" s="18" t="s">
        <v>166</v>
      </c>
      <c r="BM110" s="191" t="s">
        <v>316</v>
      </c>
    </row>
    <row r="111" spans="1:65" s="12" customFormat="1" ht="22.8" customHeight="1">
      <c r="B111" s="164"/>
      <c r="C111" s="165"/>
      <c r="D111" s="166" t="s">
        <v>70</v>
      </c>
      <c r="E111" s="178" t="s">
        <v>1643</v>
      </c>
      <c r="F111" s="178" t="s">
        <v>2286</v>
      </c>
      <c r="G111" s="165"/>
      <c r="H111" s="165"/>
      <c r="I111" s="168"/>
      <c r="J111" s="179">
        <f>BK111</f>
        <v>0</v>
      </c>
      <c r="K111" s="165"/>
      <c r="L111" s="170"/>
      <c r="M111" s="171"/>
      <c r="N111" s="172"/>
      <c r="O111" s="172"/>
      <c r="P111" s="173">
        <f>SUM(P112:P113)</f>
        <v>0</v>
      </c>
      <c r="Q111" s="172"/>
      <c r="R111" s="173">
        <f>SUM(R112:R113)</f>
        <v>0</v>
      </c>
      <c r="S111" s="172"/>
      <c r="T111" s="174">
        <f>SUM(T112:T113)</f>
        <v>0</v>
      </c>
      <c r="AR111" s="175" t="s">
        <v>78</v>
      </c>
      <c r="AT111" s="176" t="s">
        <v>70</v>
      </c>
      <c r="AU111" s="176" t="s">
        <v>78</v>
      </c>
      <c r="AY111" s="175" t="s">
        <v>160</v>
      </c>
      <c r="BK111" s="177">
        <f>SUM(BK112:BK113)</f>
        <v>0</v>
      </c>
    </row>
    <row r="112" spans="1:65" s="2" customFormat="1" ht="16.5" customHeight="1">
      <c r="A112" s="35"/>
      <c r="B112" s="36"/>
      <c r="C112" s="180" t="s">
        <v>235</v>
      </c>
      <c r="D112" s="180" t="s">
        <v>162</v>
      </c>
      <c r="E112" s="181" t="s">
        <v>2287</v>
      </c>
      <c r="F112" s="182" t="s">
        <v>2288</v>
      </c>
      <c r="G112" s="183" t="s">
        <v>249</v>
      </c>
      <c r="H112" s="184">
        <v>200</v>
      </c>
      <c r="I112" s="185"/>
      <c r="J112" s="186">
        <f>ROUND(I112*H112,2)</f>
        <v>0</v>
      </c>
      <c r="K112" s="182" t="s">
        <v>18</v>
      </c>
      <c r="L112" s="40"/>
      <c r="M112" s="187" t="s">
        <v>18</v>
      </c>
      <c r="N112" s="188" t="s">
        <v>42</v>
      </c>
      <c r="O112" s="65"/>
      <c r="P112" s="189">
        <f>O112*H112</f>
        <v>0</v>
      </c>
      <c r="Q112" s="189">
        <v>0</v>
      </c>
      <c r="R112" s="189">
        <f>Q112*H112</f>
        <v>0</v>
      </c>
      <c r="S112" s="189">
        <v>0</v>
      </c>
      <c r="T112" s="190">
        <f>S112*H112</f>
        <v>0</v>
      </c>
      <c r="U112" s="35"/>
      <c r="V112" s="35"/>
      <c r="W112" s="35"/>
      <c r="X112" s="35"/>
      <c r="Y112" s="35"/>
      <c r="Z112" s="35"/>
      <c r="AA112" s="35"/>
      <c r="AB112" s="35"/>
      <c r="AC112" s="35"/>
      <c r="AD112" s="35"/>
      <c r="AE112" s="35"/>
      <c r="AR112" s="191" t="s">
        <v>166</v>
      </c>
      <c r="AT112" s="191" t="s">
        <v>162</v>
      </c>
      <c r="AU112" s="191" t="s">
        <v>80</v>
      </c>
      <c r="AY112" s="18" t="s">
        <v>160</v>
      </c>
      <c r="BE112" s="192">
        <f>IF(N112="základní",J112,0)</f>
        <v>0</v>
      </c>
      <c r="BF112" s="192">
        <f>IF(N112="snížená",J112,0)</f>
        <v>0</v>
      </c>
      <c r="BG112" s="192">
        <f>IF(N112="zákl. přenesená",J112,0)</f>
        <v>0</v>
      </c>
      <c r="BH112" s="192">
        <f>IF(N112="sníž. přenesená",J112,0)</f>
        <v>0</v>
      </c>
      <c r="BI112" s="192">
        <f>IF(N112="nulová",J112,0)</f>
        <v>0</v>
      </c>
      <c r="BJ112" s="18" t="s">
        <v>78</v>
      </c>
      <c r="BK112" s="192">
        <f>ROUND(I112*H112,2)</f>
        <v>0</v>
      </c>
      <c r="BL112" s="18" t="s">
        <v>166</v>
      </c>
      <c r="BM112" s="191" t="s">
        <v>328</v>
      </c>
    </row>
    <row r="113" spans="1:65" s="2" customFormat="1" ht="16.5" customHeight="1">
      <c r="A113" s="35"/>
      <c r="B113" s="36"/>
      <c r="C113" s="180" t="s">
        <v>240</v>
      </c>
      <c r="D113" s="180" t="s">
        <v>162</v>
      </c>
      <c r="E113" s="181" t="s">
        <v>2289</v>
      </c>
      <c r="F113" s="182" t="s">
        <v>2290</v>
      </c>
      <c r="G113" s="183" t="s">
        <v>249</v>
      </c>
      <c r="H113" s="184">
        <v>300</v>
      </c>
      <c r="I113" s="185"/>
      <c r="J113" s="186">
        <f>ROUND(I113*H113,2)</f>
        <v>0</v>
      </c>
      <c r="K113" s="182" t="s">
        <v>18</v>
      </c>
      <c r="L113" s="40"/>
      <c r="M113" s="187" t="s">
        <v>18</v>
      </c>
      <c r="N113" s="188" t="s">
        <v>42</v>
      </c>
      <c r="O113" s="65"/>
      <c r="P113" s="189">
        <f>O113*H113</f>
        <v>0</v>
      </c>
      <c r="Q113" s="189">
        <v>0</v>
      </c>
      <c r="R113" s="189">
        <f>Q113*H113</f>
        <v>0</v>
      </c>
      <c r="S113" s="189">
        <v>0</v>
      </c>
      <c r="T113" s="190">
        <f>S113*H113</f>
        <v>0</v>
      </c>
      <c r="U113" s="35"/>
      <c r="V113" s="35"/>
      <c r="W113" s="35"/>
      <c r="X113" s="35"/>
      <c r="Y113" s="35"/>
      <c r="Z113" s="35"/>
      <c r="AA113" s="35"/>
      <c r="AB113" s="35"/>
      <c r="AC113" s="35"/>
      <c r="AD113" s="35"/>
      <c r="AE113" s="35"/>
      <c r="AR113" s="191" t="s">
        <v>166</v>
      </c>
      <c r="AT113" s="191" t="s">
        <v>162</v>
      </c>
      <c r="AU113" s="191" t="s">
        <v>80</v>
      </c>
      <c r="AY113" s="18" t="s">
        <v>160</v>
      </c>
      <c r="BE113" s="192">
        <f>IF(N113="základní",J113,0)</f>
        <v>0</v>
      </c>
      <c r="BF113" s="192">
        <f>IF(N113="snížená",J113,0)</f>
        <v>0</v>
      </c>
      <c r="BG113" s="192">
        <f>IF(N113="zákl. přenesená",J113,0)</f>
        <v>0</v>
      </c>
      <c r="BH113" s="192">
        <f>IF(N113="sníž. přenesená",J113,0)</f>
        <v>0</v>
      </c>
      <c r="BI113" s="192">
        <f>IF(N113="nulová",J113,0)</f>
        <v>0</v>
      </c>
      <c r="BJ113" s="18" t="s">
        <v>78</v>
      </c>
      <c r="BK113" s="192">
        <f>ROUND(I113*H113,2)</f>
        <v>0</v>
      </c>
      <c r="BL113" s="18" t="s">
        <v>166</v>
      </c>
      <c r="BM113" s="191" t="s">
        <v>344</v>
      </c>
    </row>
    <row r="114" spans="1:65" s="12" customFormat="1" ht="22.8" customHeight="1">
      <c r="B114" s="164"/>
      <c r="C114" s="165"/>
      <c r="D114" s="166" t="s">
        <v>70</v>
      </c>
      <c r="E114" s="178" t="s">
        <v>1662</v>
      </c>
      <c r="F114" s="178" t="s">
        <v>1928</v>
      </c>
      <c r="G114" s="165"/>
      <c r="H114" s="165"/>
      <c r="I114" s="168"/>
      <c r="J114" s="179">
        <f>BK114</f>
        <v>0</v>
      </c>
      <c r="K114" s="165"/>
      <c r="L114" s="170"/>
      <c r="M114" s="171"/>
      <c r="N114" s="172"/>
      <c r="O114" s="172"/>
      <c r="P114" s="173">
        <f>SUM(P115:P119)</f>
        <v>0</v>
      </c>
      <c r="Q114" s="172"/>
      <c r="R114" s="173">
        <f>SUM(R115:R119)</f>
        <v>0</v>
      </c>
      <c r="S114" s="172"/>
      <c r="T114" s="174">
        <f>SUM(T115:T119)</f>
        <v>0</v>
      </c>
      <c r="AR114" s="175" t="s">
        <v>78</v>
      </c>
      <c r="AT114" s="176" t="s">
        <v>70</v>
      </c>
      <c r="AU114" s="176" t="s">
        <v>78</v>
      </c>
      <c r="AY114" s="175" t="s">
        <v>160</v>
      </c>
      <c r="BK114" s="177">
        <f>SUM(BK115:BK119)</f>
        <v>0</v>
      </c>
    </row>
    <row r="115" spans="1:65" s="2" customFormat="1" ht="16.5" customHeight="1">
      <c r="A115" s="35"/>
      <c r="B115" s="36"/>
      <c r="C115" s="180" t="s">
        <v>246</v>
      </c>
      <c r="D115" s="180" t="s">
        <v>162</v>
      </c>
      <c r="E115" s="181" t="s">
        <v>2291</v>
      </c>
      <c r="F115" s="182" t="s">
        <v>2292</v>
      </c>
      <c r="G115" s="183" t="s">
        <v>249</v>
      </c>
      <c r="H115" s="184">
        <v>100</v>
      </c>
      <c r="I115" s="185"/>
      <c r="J115" s="186">
        <f>ROUND(I115*H115,2)</f>
        <v>0</v>
      </c>
      <c r="K115" s="182" t="s">
        <v>18</v>
      </c>
      <c r="L115" s="40"/>
      <c r="M115" s="187" t="s">
        <v>18</v>
      </c>
      <c r="N115" s="188" t="s">
        <v>42</v>
      </c>
      <c r="O115" s="65"/>
      <c r="P115" s="189">
        <f>O115*H115</f>
        <v>0</v>
      </c>
      <c r="Q115" s="189">
        <v>0</v>
      </c>
      <c r="R115" s="189">
        <f>Q115*H115</f>
        <v>0</v>
      </c>
      <c r="S115" s="189">
        <v>0</v>
      </c>
      <c r="T115" s="190">
        <f>S115*H115</f>
        <v>0</v>
      </c>
      <c r="U115" s="35"/>
      <c r="V115" s="35"/>
      <c r="W115" s="35"/>
      <c r="X115" s="35"/>
      <c r="Y115" s="35"/>
      <c r="Z115" s="35"/>
      <c r="AA115" s="35"/>
      <c r="AB115" s="35"/>
      <c r="AC115" s="35"/>
      <c r="AD115" s="35"/>
      <c r="AE115" s="35"/>
      <c r="AR115" s="191" t="s">
        <v>166</v>
      </c>
      <c r="AT115" s="191" t="s">
        <v>162</v>
      </c>
      <c r="AU115" s="191" t="s">
        <v>80</v>
      </c>
      <c r="AY115" s="18" t="s">
        <v>160</v>
      </c>
      <c r="BE115" s="192">
        <f>IF(N115="základní",J115,0)</f>
        <v>0</v>
      </c>
      <c r="BF115" s="192">
        <f>IF(N115="snížená",J115,0)</f>
        <v>0</v>
      </c>
      <c r="BG115" s="192">
        <f>IF(N115="zákl. přenesená",J115,0)</f>
        <v>0</v>
      </c>
      <c r="BH115" s="192">
        <f>IF(N115="sníž. přenesená",J115,0)</f>
        <v>0</v>
      </c>
      <c r="BI115" s="192">
        <f>IF(N115="nulová",J115,0)</f>
        <v>0</v>
      </c>
      <c r="BJ115" s="18" t="s">
        <v>78</v>
      </c>
      <c r="BK115" s="192">
        <f>ROUND(I115*H115,2)</f>
        <v>0</v>
      </c>
      <c r="BL115" s="18" t="s">
        <v>166</v>
      </c>
      <c r="BM115" s="191" t="s">
        <v>292</v>
      </c>
    </row>
    <row r="116" spans="1:65" s="2" customFormat="1" ht="16.5" customHeight="1">
      <c r="A116" s="35"/>
      <c r="B116" s="36"/>
      <c r="C116" s="180" t="s">
        <v>255</v>
      </c>
      <c r="D116" s="180" t="s">
        <v>162</v>
      </c>
      <c r="E116" s="181" t="s">
        <v>2293</v>
      </c>
      <c r="F116" s="182" t="s">
        <v>2294</v>
      </c>
      <c r="G116" s="183" t="s">
        <v>249</v>
      </c>
      <c r="H116" s="184">
        <v>300</v>
      </c>
      <c r="I116" s="185"/>
      <c r="J116" s="186">
        <f>ROUND(I116*H116,2)</f>
        <v>0</v>
      </c>
      <c r="K116" s="182" t="s">
        <v>18</v>
      </c>
      <c r="L116" s="40"/>
      <c r="M116" s="187" t="s">
        <v>18</v>
      </c>
      <c r="N116" s="188" t="s">
        <v>42</v>
      </c>
      <c r="O116" s="65"/>
      <c r="P116" s="189">
        <f>O116*H116</f>
        <v>0</v>
      </c>
      <c r="Q116" s="189">
        <v>0</v>
      </c>
      <c r="R116" s="189">
        <f>Q116*H116</f>
        <v>0</v>
      </c>
      <c r="S116" s="189">
        <v>0</v>
      </c>
      <c r="T116" s="190">
        <f>S116*H116</f>
        <v>0</v>
      </c>
      <c r="U116" s="35"/>
      <c r="V116" s="35"/>
      <c r="W116" s="35"/>
      <c r="X116" s="35"/>
      <c r="Y116" s="35"/>
      <c r="Z116" s="35"/>
      <c r="AA116" s="35"/>
      <c r="AB116" s="35"/>
      <c r="AC116" s="35"/>
      <c r="AD116" s="35"/>
      <c r="AE116" s="35"/>
      <c r="AR116" s="191" t="s">
        <v>166</v>
      </c>
      <c r="AT116" s="191" t="s">
        <v>162</v>
      </c>
      <c r="AU116" s="191" t="s">
        <v>80</v>
      </c>
      <c r="AY116" s="18" t="s">
        <v>160</v>
      </c>
      <c r="BE116" s="192">
        <f>IF(N116="základní",J116,0)</f>
        <v>0</v>
      </c>
      <c r="BF116" s="192">
        <f>IF(N116="snížená",J116,0)</f>
        <v>0</v>
      </c>
      <c r="BG116" s="192">
        <f>IF(N116="zákl. přenesená",J116,0)</f>
        <v>0</v>
      </c>
      <c r="BH116" s="192">
        <f>IF(N116="sníž. přenesená",J116,0)</f>
        <v>0</v>
      </c>
      <c r="BI116" s="192">
        <f>IF(N116="nulová",J116,0)</f>
        <v>0</v>
      </c>
      <c r="BJ116" s="18" t="s">
        <v>78</v>
      </c>
      <c r="BK116" s="192">
        <f>ROUND(I116*H116,2)</f>
        <v>0</v>
      </c>
      <c r="BL116" s="18" t="s">
        <v>166</v>
      </c>
      <c r="BM116" s="191" t="s">
        <v>538</v>
      </c>
    </row>
    <row r="117" spans="1:65" s="2" customFormat="1" ht="16.5" customHeight="1">
      <c r="A117" s="35"/>
      <c r="B117" s="36"/>
      <c r="C117" s="180" t="s">
        <v>262</v>
      </c>
      <c r="D117" s="180" t="s">
        <v>162</v>
      </c>
      <c r="E117" s="181" t="s">
        <v>2295</v>
      </c>
      <c r="F117" s="182" t="s">
        <v>2296</v>
      </c>
      <c r="G117" s="183" t="s">
        <v>1413</v>
      </c>
      <c r="H117" s="184">
        <v>3600</v>
      </c>
      <c r="I117" s="185"/>
      <c r="J117" s="186">
        <f>ROUND(I117*H117,2)</f>
        <v>0</v>
      </c>
      <c r="K117" s="182" t="s">
        <v>18</v>
      </c>
      <c r="L117" s="40"/>
      <c r="M117" s="187" t="s">
        <v>18</v>
      </c>
      <c r="N117" s="188" t="s">
        <v>42</v>
      </c>
      <c r="O117" s="65"/>
      <c r="P117" s="189">
        <f>O117*H117</f>
        <v>0</v>
      </c>
      <c r="Q117" s="189">
        <v>0</v>
      </c>
      <c r="R117" s="189">
        <f>Q117*H117</f>
        <v>0</v>
      </c>
      <c r="S117" s="189">
        <v>0</v>
      </c>
      <c r="T117" s="190">
        <f>S117*H117</f>
        <v>0</v>
      </c>
      <c r="U117" s="35"/>
      <c r="V117" s="35"/>
      <c r="W117" s="35"/>
      <c r="X117" s="35"/>
      <c r="Y117" s="35"/>
      <c r="Z117" s="35"/>
      <c r="AA117" s="35"/>
      <c r="AB117" s="35"/>
      <c r="AC117" s="35"/>
      <c r="AD117" s="35"/>
      <c r="AE117" s="35"/>
      <c r="AR117" s="191" t="s">
        <v>166</v>
      </c>
      <c r="AT117" s="191" t="s">
        <v>162</v>
      </c>
      <c r="AU117" s="191" t="s">
        <v>80</v>
      </c>
      <c r="AY117" s="18" t="s">
        <v>160</v>
      </c>
      <c r="BE117" s="192">
        <f>IF(N117="základní",J117,0)</f>
        <v>0</v>
      </c>
      <c r="BF117" s="192">
        <f>IF(N117="snížená",J117,0)</f>
        <v>0</v>
      </c>
      <c r="BG117" s="192">
        <f>IF(N117="zákl. přenesená",J117,0)</f>
        <v>0</v>
      </c>
      <c r="BH117" s="192">
        <f>IF(N117="sníž. přenesená",J117,0)</f>
        <v>0</v>
      </c>
      <c r="BI117" s="192">
        <f>IF(N117="nulová",J117,0)</f>
        <v>0</v>
      </c>
      <c r="BJ117" s="18" t="s">
        <v>78</v>
      </c>
      <c r="BK117" s="192">
        <f>ROUND(I117*H117,2)</f>
        <v>0</v>
      </c>
      <c r="BL117" s="18" t="s">
        <v>166</v>
      </c>
      <c r="BM117" s="191" t="s">
        <v>547</v>
      </c>
    </row>
    <row r="118" spans="1:65" s="2" customFormat="1" ht="16.5" customHeight="1">
      <c r="A118" s="35"/>
      <c r="B118" s="36"/>
      <c r="C118" s="180" t="s">
        <v>271</v>
      </c>
      <c r="D118" s="180" t="s">
        <v>162</v>
      </c>
      <c r="E118" s="181" t="s">
        <v>2297</v>
      </c>
      <c r="F118" s="182" t="s">
        <v>2298</v>
      </c>
      <c r="G118" s="183" t="s">
        <v>1413</v>
      </c>
      <c r="H118" s="184">
        <v>900</v>
      </c>
      <c r="I118" s="185"/>
      <c r="J118" s="186">
        <f>ROUND(I118*H118,2)</f>
        <v>0</v>
      </c>
      <c r="K118" s="182" t="s">
        <v>18</v>
      </c>
      <c r="L118" s="40"/>
      <c r="M118" s="187" t="s">
        <v>18</v>
      </c>
      <c r="N118" s="188" t="s">
        <v>42</v>
      </c>
      <c r="O118" s="65"/>
      <c r="P118" s="189">
        <f>O118*H118</f>
        <v>0</v>
      </c>
      <c r="Q118" s="189">
        <v>0</v>
      </c>
      <c r="R118" s="189">
        <f>Q118*H118</f>
        <v>0</v>
      </c>
      <c r="S118" s="189">
        <v>0</v>
      </c>
      <c r="T118" s="190">
        <f>S118*H118</f>
        <v>0</v>
      </c>
      <c r="U118" s="35"/>
      <c r="V118" s="35"/>
      <c r="W118" s="35"/>
      <c r="X118" s="35"/>
      <c r="Y118" s="35"/>
      <c r="Z118" s="35"/>
      <c r="AA118" s="35"/>
      <c r="AB118" s="35"/>
      <c r="AC118" s="35"/>
      <c r="AD118" s="35"/>
      <c r="AE118" s="35"/>
      <c r="AR118" s="191" t="s">
        <v>166</v>
      </c>
      <c r="AT118" s="191" t="s">
        <v>162</v>
      </c>
      <c r="AU118" s="191" t="s">
        <v>80</v>
      </c>
      <c r="AY118" s="18" t="s">
        <v>160</v>
      </c>
      <c r="BE118" s="192">
        <f>IF(N118="základní",J118,0)</f>
        <v>0</v>
      </c>
      <c r="BF118" s="192">
        <f>IF(N118="snížená",J118,0)</f>
        <v>0</v>
      </c>
      <c r="BG118" s="192">
        <f>IF(N118="zákl. přenesená",J118,0)</f>
        <v>0</v>
      </c>
      <c r="BH118" s="192">
        <f>IF(N118="sníž. přenesená",J118,0)</f>
        <v>0</v>
      </c>
      <c r="BI118" s="192">
        <f>IF(N118="nulová",J118,0)</f>
        <v>0</v>
      </c>
      <c r="BJ118" s="18" t="s">
        <v>78</v>
      </c>
      <c r="BK118" s="192">
        <f>ROUND(I118*H118,2)</f>
        <v>0</v>
      </c>
      <c r="BL118" s="18" t="s">
        <v>166</v>
      </c>
      <c r="BM118" s="191" t="s">
        <v>560</v>
      </c>
    </row>
    <row r="119" spans="1:65" s="2" customFormat="1" ht="16.5" customHeight="1">
      <c r="A119" s="35"/>
      <c r="B119" s="36"/>
      <c r="C119" s="180" t="s">
        <v>280</v>
      </c>
      <c r="D119" s="180" t="s">
        <v>162</v>
      </c>
      <c r="E119" s="181" t="s">
        <v>2299</v>
      </c>
      <c r="F119" s="182" t="s">
        <v>1934</v>
      </c>
      <c r="G119" s="183" t="s">
        <v>1699</v>
      </c>
      <c r="H119" s="184">
        <v>1</v>
      </c>
      <c r="I119" s="185"/>
      <c r="J119" s="186">
        <f>ROUND(I119*H119,2)</f>
        <v>0</v>
      </c>
      <c r="K119" s="182" t="s">
        <v>18</v>
      </c>
      <c r="L119" s="40"/>
      <c r="M119" s="187" t="s">
        <v>18</v>
      </c>
      <c r="N119" s="188" t="s">
        <v>42</v>
      </c>
      <c r="O119" s="65"/>
      <c r="P119" s="189">
        <f>O119*H119</f>
        <v>0</v>
      </c>
      <c r="Q119" s="189">
        <v>0</v>
      </c>
      <c r="R119" s="189">
        <f>Q119*H119</f>
        <v>0</v>
      </c>
      <c r="S119" s="189">
        <v>0</v>
      </c>
      <c r="T119" s="190">
        <f>S119*H119</f>
        <v>0</v>
      </c>
      <c r="U119" s="35"/>
      <c r="V119" s="35"/>
      <c r="W119" s="35"/>
      <c r="X119" s="35"/>
      <c r="Y119" s="35"/>
      <c r="Z119" s="35"/>
      <c r="AA119" s="35"/>
      <c r="AB119" s="35"/>
      <c r="AC119" s="35"/>
      <c r="AD119" s="35"/>
      <c r="AE119" s="35"/>
      <c r="AR119" s="191" t="s">
        <v>166</v>
      </c>
      <c r="AT119" s="191" t="s">
        <v>162</v>
      </c>
      <c r="AU119" s="191" t="s">
        <v>80</v>
      </c>
      <c r="AY119" s="18" t="s">
        <v>160</v>
      </c>
      <c r="BE119" s="192">
        <f>IF(N119="základní",J119,0)</f>
        <v>0</v>
      </c>
      <c r="BF119" s="192">
        <f>IF(N119="snížená",J119,0)</f>
        <v>0</v>
      </c>
      <c r="BG119" s="192">
        <f>IF(N119="zákl. přenesená",J119,0)</f>
        <v>0</v>
      </c>
      <c r="BH119" s="192">
        <f>IF(N119="sníž. přenesená",J119,0)</f>
        <v>0</v>
      </c>
      <c r="BI119" s="192">
        <f>IF(N119="nulová",J119,0)</f>
        <v>0</v>
      </c>
      <c r="BJ119" s="18" t="s">
        <v>78</v>
      </c>
      <c r="BK119" s="192">
        <f>ROUND(I119*H119,2)</f>
        <v>0</v>
      </c>
      <c r="BL119" s="18" t="s">
        <v>166</v>
      </c>
      <c r="BM119" s="191" t="s">
        <v>572</v>
      </c>
    </row>
    <row r="120" spans="1:65" s="12" customFormat="1" ht="22.8" customHeight="1">
      <c r="B120" s="164"/>
      <c r="C120" s="165"/>
      <c r="D120" s="166" t="s">
        <v>70</v>
      </c>
      <c r="E120" s="178" t="s">
        <v>1678</v>
      </c>
      <c r="F120" s="178" t="s">
        <v>1925</v>
      </c>
      <c r="G120" s="165"/>
      <c r="H120" s="165"/>
      <c r="I120" s="168"/>
      <c r="J120" s="179">
        <f>BK120</f>
        <v>0</v>
      </c>
      <c r="K120" s="165"/>
      <c r="L120" s="170"/>
      <c r="M120" s="171"/>
      <c r="N120" s="172"/>
      <c r="O120" s="172"/>
      <c r="P120" s="173">
        <f>P121</f>
        <v>0</v>
      </c>
      <c r="Q120" s="172"/>
      <c r="R120" s="173">
        <f>R121</f>
        <v>0</v>
      </c>
      <c r="S120" s="172"/>
      <c r="T120" s="174">
        <f>T121</f>
        <v>0</v>
      </c>
      <c r="AR120" s="175" t="s">
        <v>78</v>
      </c>
      <c r="AT120" s="176" t="s">
        <v>70</v>
      </c>
      <c r="AU120" s="176" t="s">
        <v>78</v>
      </c>
      <c r="AY120" s="175" t="s">
        <v>160</v>
      </c>
      <c r="BK120" s="177">
        <f>BK121</f>
        <v>0</v>
      </c>
    </row>
    <row r="121" spans="1:65" s="2" customFormat="1" ht="24.15" customHeight="1">
      <c r="A121" s="35"/>
      <c r="B121" s="36"/>
      <c r="C121" s="180" t="s">
        <v>286</v>
      </c>
      <c r="D121" s="180" t="s">
        <v>162</v>
      </c>
      <c r="E121" s="181" t="s">
        <v>2300</v>
      </c>
      <c r="F121" s="182" t="s">
        <v>2301</v>
      </c>
      <c r="G121" s="183" t="s">
        <v>2302</v>
      </c>
      <c r="H121" s="184">
        <v>2</v>
      </c>
      <c r="I121" s="185"/>
      <c r="J121" s="186">
        <f>ROUND(I121*H121,2)</f>
        <v>0</v>
      </c>
      <c r="K121" s="182" t="s">
        <v>18</v>
      </c>
      <c r="L121" s="40"/>
      <c r="M121" s="187" t="s">
        <v>18</v>
      </c>
      <c r="N121" s="188" t="s">
        <v>42</v>
      </c>
      <c r="O121" s="65"/>
      <c r="P121" s="189">
        <f>O121*H121</f>
        <v>0</v>
      </c>
      <c r="Q121" s="189">
        <v>0</v>
      </c>
      <c r="R121" s="189">
        <f>Q121*H121</f>
        <v>0</v>
      </c>
      <c r="S121" s="189">
        <v>0</v>
      </c>
      <c r="T121" s="190">
        <f>S121*H121</f>
        <v>0</v>
      </c>
      <c r="U121" s="35"/>
      <c r="V121" s="35"/>
      <c r="W121" s="35"/>
      <c r="X121" s="35"/>
      <c r="Y121" s="35"/>
      <c r="Z121" s="35"/>
      <c r="AA121" s="35"/>
      <c r="AB121" s="35"/>
      <c r="AC121" s="35"/>
      <c r="AD121" s="35"/>
      <c r="AE121" s="35"/>
      <c r="AR121" s="191" t="s">
        <v>166</v>
      </c>
      <c r="AT121" s="191" t="s">
        <v>162</v>
      </c>
      <c r="AU121" s="191" t="s">
        <v>80</v>
      </c>
      <c r="AY121" s="18" t="s">
        <v>160</v>
      </c>
      <c r="BE121" s="192">
        <f>IF(N121="základní",J121,0)</f>
        <v>0</v>
      </c>
      <c r="BF121" s="192">
        <f>IF(N121="snížená",J121,0)</f>
        <v>0</v>
      </c>
      <c r="BG121" s="192">
        <f>IF(N121="zákl. přenesená",J121,0)</f>
        <v>0</v>
      </c>
      <c r="BH121" s="192">
        <f>IF(N121="sníž. přenesená",J121,0)</f>
        <v>0</v>
      </c>
      <c r="BI121" s="192">
        <f>IF(N121="nulová",J121,0)</f>
        <v>0</v>
      </c>
      <c r="BJ121" s="18" t="s">
        <v>78</v>
      </c>
      <c r="BK121" s="192">
        <f>ROUND(I121*H121,2)</f>
        <v>0</v>
      </c>
      <c r="BL121" s="18" t="s">
        <v>166</v>
      </c>
      <c r="BM121" s="191" t="s">
        <v>581</v>
      </c>
    </row>
    <row r="122" spans="1:65" s="12" customFormat="1" ht="22.8" customHeight="1">
      <c r="B122" s="164"/>
      <c r="C122" s="165"/>
      <c r="D122" s="166" t="s">
        <v>70</v>
      </c>
      <c r="E122" s="178" t="s">
        <v>1692</v>
      </c>
      <c r="F122" s="178" t="s">
        <v>1935</v>
      </c>
      <c r="G122" s="165"/>
      <c r="H122" s="165"/>
      <c r="I122" s="168"/>
      <c r="J122" s="179">
        <f>BK122</f>
        <v>0</v>
      </c>
      <c r="K122" s="165"/>
      <c r="L122" s="170"/>
      <c r="M122" s="171"/>
      <c r="N122" s="172"/>
      <c r="O122" s="172"/>
      <c r="P122" s="173">
        <f>SUM(P123:P128)</f>
        <v>0</v>
      </c>
      <c r="Q122" s="172"/>
      <c r="R122" s="173">
        <f>SUM(R123:R128)</f>
        <v>0</v>
      </c>
      <c r="S122" s="172"/>
      <c r="T122" s="174">
        <f>SUM(T123:T128)</f>
        <v>0</v>
      </c>
      <c r="AR122" s="175" t="s">
        <v>78</v>
      </c>
      <c r="AT122" s="176" t="s">
        <v>70</v>
      </c>
      <c r="AU122" s="176" t="s">
        <v>78</v>
      </c>
      <c r="AY122" s="175" t="s">
        <v>160</v>
      </c>
      <c r="BK122" s="177">
        <f>SUM(BK123:BK128)</f>
        <v>0</v>
      </c>
    </row>
    <row r="123" spans="1:65" s="2" customFormat="1" ht="16.5" customHeight="1">
      <c r="A123" s="35"/>
      <c r="B123" s="36"/>
      <c r="C123" s="180" t="s">
        <v>7</v>
      </c>
      <c r="D123" s="180" t="s">
        <v>162</v>
      </c>
      <c r="E123" s="181" t="s">
        <v>2303</v>
      </c>
      <c r="F123" s="182" t="s">
        <v>1937</v>
      </c>
      <c r="G123" s="183" t="s">
        <v>1699</v>
      </c>
      <c r="H123" s="184">
        <v>1</v>
      </c>
      <c r="I123" s="185"/>
      <c r="J123" s="186">
        <f t="shared" ref="J123:J128" si="10">ROUND(I123*H123,2)</f>
        <v>0</v>
      </c>
      <c r="K123" s="182" t="s">
        <v>18</v>
      </c>
      <c r="L123" s="40"/>
      <c r="M123" s="187" t="s">
        <v>18</v>
      </c>
      <c r="N123" s="188" t="s">
        <v>42</v>
      </c>
      <c r="O123" s="65"/>
      <c r="P123" s="189">
        <f t="shared" ref="P123:P128" si="11">O123*H123</f>
        <v>0</v>
      </c>
      <c r="Q123" s="189">
        <v>0</v>
      </c>
      <c r="R123" s="189">
        <f t="shared" ref="R123:R128" si="12">Q123*H123</f>
        <v>0</v>
      </c>
      <c r="S123" s="189">
        <v>0</v>
      </c>
      <c r="T123" s="190">
        <f t="shared" ref="T123:T128" si="13">S123*H123</f>
        <v>0</v>
      </c>
      <c r="U123" s="35"/>
      <c r="V123" s="35"/>
      <c r="W123" s="35"/>
      <c r="X123" s="35"/>
      <c r="Y123" s="35"/>
      <c r="Z123" s="35"/>
      <c r="AA123" s="35"/>
      <c r="AB123" s="35"/>
      <c r="AC123" s="35"/>
      <c r="AD123" s="35"/>
      <c r="AE123" s="35"/>
      <c r="AR123" s="191" t="s">
        <v>166</v>
      </c>
      <c r="AT123" s="191" t="s">
        <v>162</v>
      </c>
      <c r="AU123" s="191" t="s">
        <v>80</v>
      </c>
      <c r="AY123" s="18" t="s">
        <v>160</v>
      </c>
      <c r="BE123" s="192">
        <f t="shared" ref="BE123:BE128" si="14">IF(N123="základní",J123,0)</f>
        <v>0</v>
      </c>
      <c r="BF123" s="192">
        <f t="shared" ref="BF123:BF128" si="15">IF(N123="snížená",J123,0)</f>
        <v>0</v>
      </c>
      <c r="BG123" s="192">
        <f t="shared" ref="BG123:BG128" si="16">IF(N123="zákl. přenesená",J123,0)</f>
        <v>0</v>
      </c>
      <c r="BH123" s="192">
        <f t="shared" ref="BH123:BH128" si="17">IF(N123="sníž. přenesená",J123,0)</f>
        <v>0</v>
      </c>
      <c r="BI123" s="192">
        <f t="shared" ref="BI123:BI128" si="18">IF(N123="nulová",J123,0)</f>
        <v>0</v>
      </c>
      <c r="BJ123" s="18" t="s">
        <v>78</v>
      </c>
      <c r="BK123" s="192">
        <f t="shared" ref="BK123:BK128" si="19">ROUND(I123*H123,2)</f>
        <v>0</v>
      </c>
      <c r="BL123" s="18" t="s">
        <v>166</v>
      </c>
      <c r="BM123" s="191" t="s">
        <v>589</v>
      </c>
    </row>
    <row r="124" spans="1:65" s="2" customFormat="1" ht="16.5" customHeight="1">
      <c r="A124" s="35"/>
      <c r="B124" s="36"/>
      <c r="C124" s="180" t="s">
        <v>304</v>
      </c>
      <c r="D124" s="180" t="s">
        <v>162</v>
      </c>
      <c r="E124" s="181" t="s">
        <v>2028</v>
      </c>
      <c r="F124" s="182" t="s">
        <v>1939</v>
      </c>
      <c r="G124" s="183" t="s">
        <v>249</v>
      </c>
      <c r="H124" s="184">
        <v>50</v>
      </c>
      <c r="I124" s="185"/>
      <c r="J124" s="186">
        <f t="shared" si="10"/>
        <v>0</v>
      </c>
      <c r="K124" s="182" t="s">
        <v>18</v>
      </c>
      <c r="L124" s="40"/>
      <c r="M124" s="187" t="s">
        <v>18</v>
      </c>
      <c r="N124" s="188" t="s">
        <v>42</v>
      </c>
      <c r="O124" s="65"/>
      <c r="P124" s="189">
        <f t="shared" si="11"/>
        <v>0</v>
      </c>
      <c r="Q124" s="189">
        <v>0</v>
      </c>
      <c r="R124" s="189">
        <f t="shared" si="12"/>
        <v>0</v>
      </c>
      <c r="S124" s="189">
        <v>0</v>
      </c>
      <c r="T124" s="190">
        <f t="shared" si="13"/>
        <v>0</v>
      </c>
      <c r="U124" s="35"/>
      <c r="V124" s="35"/>
      <c r="W124" s="35"/>
      <c r="X124" s="35"/>
      <c r="Y124" s="35"/>
      <c r="Z124" s="35"/>
      <c r="AA124" s="35"/>
      <c r="AB124" s="35"/>
      <c r="AC124" s="35"/>
      <c r="AD124" s="35"/>
      <c r="AE124" s="35"/>
      <c r="AR124" s="191" t="s">
        <v>166</v>
      </c>
      <c r="AT124" s="191" t="s">
        <v>162</v>
      </c>
      <c r="AU124" s="191" t="s">
        <v>80</v>
      </c>
      <c r="AY124" s="18" t="s">
        <v>160</v>
      </c>
      <c r="BE124" s="192">
        <f t="shared" si="14"/>
        <v>0</v>
      </c>
      <c r="BF124" s="192">
        <f t="shared" si="15"/>
        <v>0</v>
      </c>
      <c r="BG124" s="192">
        <f t="shared" si="16"/>
        <v>0</v>
      </c>
      <c r="BH124" s="192">
        <f t="shared" si="17"/>
        <v>0</v>
      </c>
      <c r="BI124" s="192">
        <f t="shared" si="18"/>
        <v>0</v>
      </c>
      <c r="BJ124" s="18" t="s">
        <v>78</v>
      </c>
      <c r="BK124" s="192">
        <f t="shared" si="19"/>
        <v>0</v>
      </c>
      <c r="BL124" s="18" t="s">
        <v>166</v>
      </c>
      <c r="BM124" s="191" t="s">
        <v>599</v>
      </c>
    </row>
    <row r="125" spans="1:65" s="2" customFormat="1" ht="16.5" customHeight="1">
      <c r="A125" s="35"/>
      <c r="B125" s="36"/>
      <c r="C125" s="180" t="s">
        <v>309</v>
      </c>
      <c r="D125" s="180" t="s">
        <v>162</v>
      </c>
      <c r="E125" s="181" t="s">
        <v>2304</v>
      </c>
      <c r="F125" s="182" t="s">
        <v>1941</v>
      </c>
      <c r="G125" s="183" t="s">
        <v>1699</v>
      </c>
      <c r="H125" s="184">
        <v>1</v>
      </c>
      <c r="I125" s="185"/>
      <c r="J125" s="186">
        <f t="shared" si="10"/>
        <v>0</v>
      </c>
      <c r="K125" s="182" t="s">
        <v>18</v>
      </c>
      <c r="L125" s="40"/>
      <c r="M125" s="187" t="s">
        <v>18</v>
      </c>
      <c r="N125" s="188" t="s">
        <v>42</v>
      </c>
      <c r="O125" s="65"/>
      <c r="P125" s="189">
        <f t="shared" si="11"/>
        <v>0</v>
      </c>
      <c r="Q125" s="189">
        <v>0</v>
      </c>
      <c r="R125" s="189">
        <f t="shared" si="12"/>
        <v>0</v>
      </c>
      <c r="S125" s="189">
        <v>0</v>
      </c>
      <c r="T125" s="190">
        <f t="shared" si="13"/>
        <v>0</v>
      </c>
      <c r="U125" s="35"/>
      <c r="V125" s="35"/>
      <c r="W125" s="35"/>
      <c r="X125" s="35"/>
      <c r="Y125" s="35"/>
      <c r="Z125" s="35"/>
      <c r="AA125" s="35"/>
      <c r="AB125" s="35"/>
      <c r="AC125" s="35"/>
      <c r="AD125" s="35"/>
      <c r="AE125" s="35"/>
      <c r="AR125" s="191" t="s">
        <v>166</v>
      </c>
      <c r="AT125" s="191" t="s">
        <v>162</v>
      </c>
      <c r="AU125" s="191" t="s">
        <v>80</v>
      </c>
      <c r="AY125" s="18" t="s">
        <v>160</v>
      </c>
      <c r="BE125" s="192">
        <f t="shared" si="14"/>
        <v>0</v>
      </c>
      <c r="BF125" s="192">
        <f t="shared" si="15"/>
        <v>0</v>
      </c>
      <c r="BG125" s="192">
        <f t="shared" si="16"/>
        <v>0</v>
      </c>
      <c r="BH125" s="192">
        <f t="shared" si="17"/>
        <v>0</v>
      </c>
      <c r="BI125" s="192">
        <f t="shared" si="18"/>
        <v>0</v>
      </c>
      <c r="BJ125" s="18" t="s">
        <v>78</v>
      </c>
      <c r="BK125" s="192">
        <f t="shared" si="19"/>
        <v>0</v>
      </c>
      <c r="BL125" s="18" t="s">
        <v>166</v>
      </c>
      <c r="BM125" s="191" t="s">
        <v>611</v>
      </c>
    </row>
    <row r="126" spans="1:65" s="2" customFormat="1" ht="16.5" customHeight="1">
      <c r="A126" s="35"/>
      <c r="B126" s="36"/>
      <c r="C126" s="180" t="s">
        <v>316</v>
      </c>
      <c r="D126" s="180" t="s">
        <v>162</v>
      </c>
      <c r="E126" s="181" t="s">
        <v>2305</v>
      </c>
      <c r="F126" s="182" t="s">
        <v>1943</v>
      </c>
      <c r="G126" s="183" t="s">
        <v>1699</v>
      </c>
      <c r="H126" s="184">
        <v>1</v>
      </c>
      <c r="I126" s="185"/>
      <c r="J126" s="186">
        <f t="shared" si="10"/>
        <v>0</v>
      </c>
      <c r="K126" s="182" t="s">
        <v>18</v>
      </c>
      <c r="L126" s="40"/>
      <c r="M126" s="187" t="s">
        <v>18</v>
      </c>
      <c r="N126" s="188" t="s">
        <v>42</v>
      </c>
      <c r="O126" s="65"/>
      <c r="P126" s="189">
        <f t="shared" si="11"/>
        <v>0</v>
      </c>
      <c r="Q126" s="189">
        <v>0</v>
      </c>
      <c r="R126" s="189">
        <f t="shared" si="12"/>
        <v>0</v>
      </c>
      <c r="S126" s="189">
        <v>0</v>
      </c>
      <c r="T126" s="190">
        <f t="shared" si="13"/>
        <v>0</v>
      </c>
      <c r="U126" s="35"/>
      <c r="V126" s="35"/>
      <c r="W126" s="35"/>
      <c r="X126" s="35"/>
      <c r="Y126" s="35"/>
      <c r="Z126" s="35"/>
      <c r="AA126" s="35"/>
      <c r="AB126" s="35"/>
      <c r="AC126" s="35"/>
      <c r="AD126" s="35"/>
      <c r="AE126" s="35"/>
      <c r="AR126" s="191" t="s">
        <v>166</v>
      </c>
      <c r="AT126" s="191" t="s">
        <v>162</v>
      </c>
      <c r="AU126" s="191" t="s">
        <v>80</v>
      </c>
      <c r="AY126" s="18" t="s">
        <v>160</v>
      </c>
      <c r="BE126" s="192">
        <f t="shared" si="14"/>
        <v>0</v>
      </c>
      <c r="BF126" s="192">
        <f t="shared" si="15"/>
        <v>0</v>
      </c>
      <c r="BG126" s="192">
        <f t="shared" si="16"/>
        <v>0</v>
      </c>
      <c r="BH126" s="192">
        <f t="shared" si="17"/>
        <v>0</v>
      </c>
      <c r="BI126" s="192">
        <f t="shared" si="18"/>
        <v>0</v>
      </c>
      <c r="BJ126" s="18" t="s">
        <v>78</v>
      </c>
      <c r="BK126" s="192">
        <f t="shared" si="19"/>
        <v>0</v>
      </c>
      <c r="BL126" s="18" t="s">
        <v>166</v>
      </c>
      <c r="BM126" s="191" t="s">
        <v>618</v>
      </c>
    </row>
    <row r="127" spans="1:65" s="2" customFormat="1" ht="16.5" customHeight="1">
      <c r="A127" s="35"/>
      <c r="B127" s="36"/>
      <c r="C127" s="180" t="s">
        <v>322</v>
      </c>
      <c r="D127" s="180" t="s">
        <v>162</v>
      </c>
      <c r="E127" s="181" t="s">
        <v>2306</v>
      </c>
      <c r="F127" s="182" t="s">
        <v>1945</v>
      </c>
      <c r="G127" s="183" t="s">
        <v>1699</v>
      </c>
      <c r="H127" s="184">
        <v>1</v>
      </c>
      <c r="I127" s="185"/>
      <c r="J127" s="186">
        <f t="shared" si="10"/>
        <v>0</v>
      </c>
      <c r="K127" s="182" t="s">
        <v>18</v>
      </c>
      <c r="L127" s="40"/>
      <c r="M127" s="187" t="s">
        <v>18</v>
      </c>
      <c r="N127" s="188" t="s">
        <v>42</v>
      </c>
      <c r="O127" s="65"/>
      <c r="P127" s="189">
        <f t="shared" si="11"/>
        <v>0</v>
      </c>
      <c r="Q127" s="189">
        <v>0</v>
      </c>
      <c r="R127" s="189">
        <f t="shared" si="12"/>
        <v>0</v>
      </c>
      <c r="S127" s="189">
        <v>0</v>
      </c>
      <c r="T127" s="190">
        <f t="shared" si="13"/>
        <v>0</v>
      </c>
      <c r="U127" s="35"/>
      <c r="V127" s="35"/>
      <c r="W127" s="35"/>
      <c r="X127" s="35"/>
      <c r="Y127" s="35"/>
      <c r="Z127" s="35"/>
      <c r="AA127" s="35"/>
      <c r="AB127" s="35"/>
      <c r="AC127" s="35"/>
      <c r="AD127" s="35"/>
      <c r="AE127" s="35"/>
      <c r="AR127" s="191" t="s">
        <v>166</v>
      </c>
      <c r="AT127" s="191" t="s">
        <v>162</v>
      </c>
      <c r="AU127" s="191" t="s">
        <v>80</v>
      </c>
      <c r="AY127" s="18" t="s">
        <v>160</v>
      </c>
      <c r="BE127" s="192">
        <f t="shared" si="14"/>
        <v>0</v>
      </c>
      <c r="BF127" s="192">
        <f t="shared" si="15"/>
        <v>0</v>
      </c>
      <c r="BG127" s="192">
        <f t="shared" si="16"/>
        <v>0</v>
      </c>
      <c r="BH127" s="192">
        <f t="shared" si="17"/>
        <v>0</v>
      </c>
      <c r="BI127" s="192">
        <f t="shared" si="18"/>
        <v>0</v>
      </c>
      <c r="BJ127" s="18" t="s">
        <v>78</v>
      </c>
      <c r="BK127" s="192">
        <f t="shared" si="19"/>
        <v>0</v>
      </c>
      <c r="BL127" s="18" t="s">
        <v>166</v>
      </c>
      <c r="BM127" s="191" t="s">
        <v>631</v>
      </c>
    </row>
    <row r="128" spans="1:65" s="2" customFormat="1" ht="16.5" customHeight="1">
      <c r="A128" s="35"/>
      <c r="B128" s="36"/>
      <c r="C128" s="180" t="s">
        <v>328</v>
      </c>
      <c r="D128" s="180" t="s">
        <v>162</v>
      </c>
      <c r="E128" s="181" t="s">
        <v>2307</v>
      </c>
      <c r="F128" s="182" t="s">
        <v>1947</v>
      </c>
      <c r="G128" s="183" t="s">
        <v>1699</v>
      </c>
      <c r="H128" s="184">
        <v>1</v>
      </c>
      <c r="I128" s="185"/>
      <c r="J128" s="186">
        <f t="shared" si="10"/>
        <v>0</v>
      </c>
      <c r="K128" s="182" t="s">
        <v>18</v>
      </c>
      <c r="L128" s="40"/>
      <c r="M128" s="187" t="s">
        <v>18</v>
      </c>
      <c r="N128" s="188" t="s">
        <v>42</v>
      </c>
      <c r="O128" s="65"/>
      <c r="P128" s="189">
        <f t="shared" si="11"/>
        <v>0</v>
      </c>
      <c r="Q128" s="189">
        <v>0</v>
      </c>
      <c r="R128" s="189">
        <f t="shared" si="12"/>
        <v>0</v>
      </c>
      <c r="S128" s="189">
        <v>0</v>
      </c>
      <c r="T128" s="190">
        <f t="shared" si="13"/>
        <v>0</v>
      </c>
      <c r="U128" s="35"/>
      <c r="V128" s="35"/>
      <c r="W128" s="35"/>
      <c r="X128" s="35"/>
      <c r="Y128" s="35"/>
      <c r="Z128" s="35"/>
      <c r="AA128" s="35"/>
      <c r="AB128" s="35"/>
      <c r="AC128" s="35"/>
      <c r="AD128" s="35"/>
      <c r="AE128" s="35"/>
      <c r="AR128" s="191" t="s">
        <v>166</v>
      </c>
      <c r="AT128" s="191" t="s">
        <v>162</v>
      </c>
      <c r="AU128" s="191" t="s">
        <v>80</v>
      </c>
      <c r="AY128" s="18" t="s">
        <v>160</v>
      </c>
      <c r="BE128" s="192">
        <f t="shared" si="14"/>
        <v>0</v>
      </c>
      <c r="BF128" s="192">
        <f t="shared" si="15"/>
        <v>0</v>
      </c>
      <c r="BG128" s="192">
        <f t="shared" si="16"/>
        <v>0</v>
      </c>
      <c r="BH128" s="192">
        <f t="shared" si="17"/>
        <v>0</v>
      </c>
      <c r="BI128" s="192">
        <f t="shared" si="18"/>
        <v>0</v>
      </c>
      <c r="BJ128" s="18" t="s">
        <v>78</v>
      </c>
      <c r="BK128" s="192">
        <f t="shared" si="19"/>
        <v>0</v>
      </c>
      <c r="BL128" s="18" t="s">
        <v>166</v>
      </c>
      <c r="BM128" s="191" t="s">
        <v>642</v>
      </c>
    </row>
    <row r="129" spans="1:65" s="12" customFormat="1" ht="22.8" customHeight="1">
      <c r="B129" s="164"/>
      <c r="C129" s="165"/>
      <c r="D129" s="166" t="s">
        <v>70</v>
      </c>
      <c r="E129" s="178" t="s">
        <v>2115</v>
      </c>
      <c r="F129" s="178" t="s">
        <v>1693</v>
      </c>
      <c r="G129" s="165"/>
      <c r="H129" s="165"/>
      <c r="I129" s="168"/>
      <c r="J129" s="179">
        <f>BK129</f>
        <v>0</v>
      </c>
      <c r="K129" s="165"/>
      <c r="L129" s="170"/>
      <c r="M129" s="171"/>
      <c r="N129" s="172"/>
      <c r="O129" s="172"/>
      <c r="P129" s="173">
        <f>SUM(P130:P150)</f>
        <v>0</v>
      </c>
      <c r="Q129" s="172"/>
      <c r="R129" s="173">
        <f>SUM(R130:R150)</f>
        <v>0</v>
      </c>
      <c r="S129" s="172"/>
      <c r="T129" s="174">
        <f>SUM(T130:T150)</f>
        <v>0</v>
      </c>
      <c r="AR129" s="175" t="s">
        <v>78</v>
      </c>
      <c r="AT129" s="176" t="s">
        <v>70</v>
      </c>
      <c r="AU129" s="176" t="s">
        <v>78</v>
      </c>
      <c r="AY129" s="175" t="s">
        <v>160</v>
      </c>
      <c r="BK129" s="177">
        <f>SUM(BK130:BK150)</f>
        <v>0</v>
      </c>
    </row>
    <row r="130" spans="1:65" s="2" customFormat="1" ht="16.5" customHeight="1">
      <c r="A130" s="35"/>
      <c r="B130" s="36"/>
      <c r="C130" s="180" t="s">
        <v>334</v>
      </c>
      <c r="D130" s="180" t="s">
        <v>162</v>
      </c>
      <c r="E130" s="181" t="s">
        <v>2308</v>
      </c>
      <c r="F130" s="182" t="s">
        <v>2309</v>
      </c>
      <c r="G130" s="183" t="s">
        <v>1413</v>
      </c>
      <c r="H130" s="184">
        <v>1</v>
      </c>
      <c r="I130" s="185"/>
      <c r="J130" s="186">
        <f t="shared" ref="J130:J150" si="20">ROUND(I130*H130,2)</f>
        <v>0</v>
      </c>
      <c r="K130" s="182" t="s">
        <v>18</v>
      </c>
      <c r="L130" s="40"/>
      <c r="M130" s="187" t="s">
        <v>18</v>
      </c>
      <c r="N130" s="188" t="s">
        <v>42</v>
      </c>
      <c r="O130" s="65"/>
      <c r="P130" s="189">
        <f t="shared" ref="P130:P150" si="21">O130*H130</f>
        <v>0</v>
      </c>
      <c r="Q130" s="189">
        <v>0</v>
      </c>
      <c r="R130" s="189">
        <f t="shared" ref="R130:R150" si="22">Q130*H130</f>
        <v>0</v>
      </c>
      <c r="S130" s="189">
        <v>0</v>
      </c>
      <c r="T130" s="190">
        <f t="shared" ref="T130:T150" si="23">S130*H130</f>
        <v>0</v>
      </c>
      <c r="U130" s="35"/>
      <c r="V130" s="35"/>
      <c r="W130" s="35"/>
      <c r="X130" s="35"/>
      <c r="Y130" s="35"/>
      <c r="Z130" s="35"/>
      <c r="AA130" s="35"/>
      <c r="AB130" s="35"/>
      <c r="AC130" s="35"/>
      <c r="AD130" s="35"/>
      <c r="AE130" s="35"/>
      <c r="AR130" s="191" t="s">
        <v>166</v>
      </c>
      <c r="AT130" s="191" t="s">
        <v>162</v>
      </c>
      <c r="AU130" s="191" t="s">
        <v>80</v>
      </c>
      <c r="AY130" s="18" t="s">
        <v>160</v>
      </c>
      <c r="BE130" s="192">
        <f t="shared" ref="BE130:BE150" si="24">IF(N130="základní",J130,0)</f>
        <v>0</v>
      </c>
      <c r="BF130" s="192">
        <f t="shared" ref="BF130:BF150" si="25">IF(N130="snížená",J130,0)</f>
        <v>0</v>
      </c>
      <c r="BG130" s="192">
        <f t="shared" ref="BG130:BG150" si="26">IF(N130="zákl. přenesená",J130,0)</f>
        <v>0</v>
      </c>
      <c r="BH130" s="192">
        <f t="shared" ref="BH130:BH150" si="27">IF(N130="sníž. přenesená",J130,0)</f>
        <v>0</v>
      </c>
      <c r="BI130" s="192">
        <f t="shared" ref="BI130:BI150" si="28">IF(N130="nulová",J130,0)</f>
        <v>0</v>
      </c>
      <c r="BJ130" s="18" t="s">
        <v>78</v>
      </c>
      <c r="BK130" s="192">
        <f t="shared" ref="BK130:BK150" si="29">ROUND(I130*H130,2)</f>
        <v>0</v>
      </c>
      <c r="BL130" s="18" t="s">
        <v>166</v>
      </c>
      <c r="BM130" s="191" t="s">
        <v>652</v>
      </c>
    </row>
    <row r="131" spans="1:65" s="2" customFormat="1" ht="16.5" customHeight="1">
      <c r="A131" s="35"/>
      <c r="B131" s="36"/>
      <c r="C131" s="180" t="s">
        <v>344</v>
      </c>
      <c r="D131" s="180" t="s">
        <v>162</v>
      </c>
      <c r="E131" s="181" t="s">
        <v>2310</v>
      </c>
      <c r="F131" s="182" t="s">
        <v>2311</v>
      </c>
      <c r="G131" s="183" t="s">
        <v>1699</v>
      </c>
      <c r="H131" s="184">
        <v>1</v>
      </c>
      <c r="I131" s="185"/>
      <c r="J131" s="186">
        <f t="shared" si="20"/>
        <v>0</v>
      </c>
      <c r="K131" s="182" t="s">
        <v>18</v>
      </c>
      <c r="L131" s="40"/>
      <c r="M131" s="187" t="s">
        <v>18</v>
      </c>
      <c r="N131" s="188" t="s">
        <v>42</v>
      </c>
      <c r="O131" s="65"/>
      <c r="P131" s="189">
        <f t="shared" si="21"/>
        <v>0</v>
      </c>
      <c r="Q131" s="189">
        <v>0</v>
      </c>
      <c r="R131" s="189">
        <f t="shared" si="22"/>
        <v>0</v>
      </c>
      <c r="S131" s="189">
        <v>0</v>
      </c>
      <c r="T131" s="190">
        <f t="shared" si="23"/>
        <v>0</v>
      </c>
      <c r="U131" s="35"/>
      <c r="V131" s="35"/>
      <c r="W131" s="35"/>
      <c r="X131" s="35"/>
      <c r="Y131" s="35"/>
      <c r="Z131" s="35"/>
      <c r="AA131" s="35"/>
      <c r="AB131" s="35"/>
      <c r="AC131" s="35"/>
      <c r="AD131" s="35"/>
      <c r="AE131" s="35"/>
      <c r="AR131" s="191" t="s">
        <v>166</v>
      </c>
      <c r="AT131" s="191" t="s">
        <v>162</v>
      </c>
      <c r="AU131" s="191" t="s">
        <v>80</v>
      </c>
      <c r="AY131" s="18" t="s">
        <v>160</v>
      </c>
      <c r="BE131" s="192">
        <f t="shared" si="24"/>
        <v>0</v>
      </c>
      <c r="BF131" s="192">
        <f t="shared" si="25"/>
        <v>0</v>
      </c>
      <c r="BG131" s="192">
        <f t="shared" si="26"/>
        <v>0</v>
      </c>
      <c r="BH131" s="192">
        <f t="shared" si="27"/>
        <v>0</v>
      </c>
      <c r="BI131" s="192">
        <f t="shared" si="28"/>
        <v>0</v>
      </c>
      <c r="BJ131" s="18" t="s">
        <v>78</v>
      </c>
      <c r="BK131" s="192">
        <f t="shared" si="29"/>
        <v>0</v>
      </c>
      <c r="BL131" s="18" t="s">
        <v>166</v>
      </c>
      <c r="BM131" s="191" t="s">
        <v>657</v>
      </c>
    </row>
    <row r="132" spans="1:65" s="2" customFormat="1" ht="16.5" customHeight="1">
      <c r="A132" s="35"/>
      <c r="B132" s="36"/>
      <c r="C132" s="180" t="s">
        <v>352</v>
      </c>
      <c r="D132" s="180" t="s">
        <v>162</v>
      </c>
      <c r="E132" s="181" t="s">
        <v>2312</v>
      </c>
      <c r="F132" s="182" t="s">
        <v>2313</v>
      </c>
      <c r="G132" s="183" t="s">
        <v>1699</v>
      </c>
      <c r="H132" s="184">
        <v>1</v>
      </c>
      <c r="I132" s="185"/>
      <c r="J132" s="186">
        <f t="shared" si="20"/>
        <v>0</v>
      </c>
      <c r="K132" s="182" t="s">
        <v>18</v>
      </c>
      <c r="L132" s="40"/>
      <c r="M132" s="187" t="s">
        <v>18</v>
      </c>
      <c r="N132" s="188" t="s">
        <v>42</v>
      </c>
      <c r="O132" s="65"/>
      <c r="P132" s="189">
        <f t="shared" si="21"/>
        <v>0</v>
      </c>
      <c r="Q132" s="189">
        <v>0</v>
      </c>
      <c r="R132" s="189">
        <f t="shared" si="22"/>
        <v>0</v>
      </c>
      <c r="S132" s="189">
        <v>0</v>
      </c>
      <c r="T132" s="190">
        <f t="shared" si="23"/>
        <v>0</v>
      </c>
      <c r="U132" s="35"/>
      <c r="V132" s="35"/>
      <c r="W132" s="35"/>
      <c r="X132" s="35"/>
      <c r="Y132" s="35"/>
      <c r="Z132" s="35"/>
      <c r="AA132" s="35"/>
      <c r="AB132" s="35"/>
      <c r="AC132" s="35"/>
      <c r="AD132" s="35"/>
      <c r="AE132" s="35"/>
      <c r="AR132" s="191" t="s">
        <v>166</v>
      </c>
      <c r="AT132" s="191" t="s">
        <v>162</v>
      </c>
      <c r="AU132" s="191" t="s">
        <v>80</v>
      </c>
      <c r="AY132" s="18" t="s">
        <v>160</v>
      </c>
      <c r="BE132" s="192">
        <f t="shared" si="24"/>
        <v>0</v>
      </c>
      <c r="BF132" s="192">
        <f t="shared" si="25"/>
        <v>0</v>
      </c>
      <c r="BG132" s="192">
        <f t="shared" si="26"/>
        <v>0</v>
      </c>
      <c r="BH132" s="192">
        <f t="shared" si="27"/>
        <v>0</v>
      </c>
      <c r="BI132" s="192">
        <f t="shared" si="28"/>
        <v>0</v>
      </c>
      <c r="BJ132" s="18" t="s">
        <v>78</v>
      </c>
      <c r="BK132" s="192">
        <f t="shared" si="29"/>
        <v>0</v>
      </c>
      <c r="BL132" s="18" t="s">
        <v>166</v>
      </c>
      <c r="BM132" s="191" t="s">
        <v>663</v>
      </c>
    </row>
    <row r="133" spans="1:65" s="2" customFormat="1" ht="16.5" customHeight="1">
      <c r="A133" s="35"/>
      <c r="B133" s="36"/>
      <c r="C133" s="180" t="s">
        <v>292</v>
      </c>
      <c r="D133" s="180" t="s">
        <v>162</v>
      </c>
      <c r="E133" s="181" t="s">
        <v>2314</v>
      </c>
      <c r="F133" s="182" t="s">
        <v>2315</v>
      </c>
      <c r="G133" s="183" t="s">
        <v>1699</v>
      </c>
      <c r="H133" s="184">
        <v>1</v>
      </c>
      <c r="I133" s="185"/>
      <c r="J133" s="186">
        <f t="shared" si="20"/>
        <v>0</v>
      </c>
      <c r="K133" s="182" t="s">
        <v>18</v>
      </c>
      <c r="L133" s="40"/>
      <c r="M133" s="187" t="s">
        <v>18</v>
      </c>
      <c r="N133" s="188" t="s">
        <v>42</v>
      </c>
      <c r="O133" s="65"/>
      <c r="P133" s="189">
        <f t="shared" si="21"/>
        <v>0</v>
      </c>
      <c r="Q133" s="189">
        <v>0</v>
      </c>
      <c r="R133" s="189">
        <f t="shared" si="22"/>
        <v>0</v>
      </c>
      <c r="S133" s="189">
        <v>0</v>
      </c>
      <c r="T133" s="190">
        <f t="shared" si="23"/>
        <v>0</v>
      </c>
      <c r="U133" s="35"/>
      <c r="V133" s="35"/>
      <c r="W133" s="35"/>
      <c r="X133" s="35"/>
      <c r="Y133" s="35"/>
      <c r="Z133" s="35"/>
      <c r="AA133" s="35"/>
      <c r="AB133" s="35"/>
      <c r="AC133" s="35"/>
      <c r="AD133" s="35"/>
      <c r="AE133" s="35"/>
      <c r="AR133" s="191" t="s">
        <v>166</v>
      </c>
      <c r="AT133" s="191" t="s">
        <v>162</v>
      </c>
      <c r="AU133" s="191" t="s">
        <v>80</v>
      </c>
      <c r="AY133" s="18" t="s">
        <v>160</v>
      </c>
      <c r="BE133" s="192">
        <f t="shared" si="24"/>
        <v>0</v>
      </c>
      <c r="BF133" s="192">
        <f t="shared" si="25"/>
        <v>0</v>
      </c>
      <c r="BG133" s="192">
        <f t="shared" si="26"/>
        <v>0</v>
      </c>
      <c r="BH133" s="192">
        <f t="shared" si="27"/>
        <v>0</v>
      </c>
      <c r="BI133" s="192">
        <f t="shared" si="28"/>
        <v>0</v>
      </c>
      <c r="BJ133" s="18" t="s">
        <v>78</v>
      </c>
      <c r="BK133" s="192">
        <f t="shared" si="29"/>
        <v>0</v>
      </c>
      <c r="BL133" s="18" t="s">
        <v>166</v>
      </c>
      <c r="BM133" s="191" t="s">
        <v>669</v>
      </c>
    </row>
    <row r="134" spans="1:65" s="2" customFormat="1" ht="16.5" customHeight="1">
      <c r="A134" s="35"/>
      <c r="B134" s="36"/>
      <c r="C134" s="180" t="s">
        <v>533</v>
      </c>
      <c r="D134" s="180" t="s">
        <v>162</v>
      </c>
      <c r="E134" s="181" t="s">
        <v>2316</v>
      </c>
      <c r="F134" s="182" t="s">
        <v>2317</v>
      </c>
      <c r="G134" s="183" t="s">
        <v>1699</v>
      </c>
      <c r="H134" s="184">
        <v>1</v>
      </c>
      <c r="I134" s="185"/>
      <c r="J134" s="186">
        <f t="shared" si="20"/>
        <v>0</v>
      </c>
      <c r="K134" s="182" t="s">
        <v>18</v>
      </c>
      <c r="L134" s="40"/>
      <c r="M134" s="187" t="s">
        <v>18</v>
      </c>
      <c r="N134" s="188" t="s">
        <v>42</v>
      </c>
      <c r="O134" s="65"/>
      <c r="P134" s="189">
        <f t="shared" si="21"/>
        <v>0</v>
      </c>
      <c r="Q134" s="189">
        <v>0</v>
      </c>
      <c r="R134" s="189">
        <f t="shared" si="22"/>
        <v>0</v>
      </c>
      <c r="S134" s="189">
        <v>0</v>
      </c>
      <c r="T134" s="190">
        <f t="shared" si="23"/>
        <v>0</v>
      </c>
      <c r="U134" s="35"/>
      <c r="V134" s="35"/>
      <c r="W134" s="35"/>
      <c r="X134" s="35"/>
      <c r="Y134" s="35"/>
      <c r="Z134" s="35"/>
      <c r="AA134" s="35"/>
      <c r="AB134" s="35"/>
      <c r="AC134" s="35"/>
      <c r="AD134" s="35"/>
      <c r="AE134" s="35"/>
      <c r="AR134" s="191" t="s">
        <v>166</v>
      </c>
      <c r="AT134" s="191" t="s">
        <v>162</v>
      </c>
      <c r="AU134" s="191" t="s">
        <v>80</v>
      </c>
      <c r="AY134" s="18" t="s">
        <v>160</v>
      </c>
      <c r="BE134" s="192">
        <f t="shared" si="24"/>
        <v>0</v>
      </c>
      <c r="BF134" s="192">
        <f t="shared" si="25"/>
        <v>0</v>
      </c>
      <c r="BG134" s="192">
        <f t="shared" si="26"/>
        <v>0</v>
      </c>
      <c r="BH134" s="192">
        <f t="shared" si="27"/>
        <v>0</v>
      </c>
      <c r="BI134" s="192">
        <f t="shared" si="28"/>
        <v>0</v>
      </c>
      <c r="BJ134" s="18" t="s">
        <v>78</v>
      </c>
      <c r="BK134" s="192">
        <f t="shared" si="29"/>
        <v>0</v>
      </c>
      <c r="BL134" s="18" t="s">
        <v>166</v>
      </c>
      <c r="BM134" s="191" t="s">
        <v>682</v>
      </c>
    </row>
    <row r="135" spans="1:65" s="2" customFormat="1" ht="21.75" customHeight="1">
      <c r="A135" s="35"/>
      <c r="B135" s="36"/>
      <c r="C135" s="180" t="s">
        <v>538</v>
      </c>
      <c r="D135" s="180" t="s">
        <v>162</v>
      </c>
      <c r="E135" s="181" t="s">
        <v>2318</v>
      </c>
      <c r="F135" s="182" t="s">
        <v>2319</v>
      </c>
      <c r="G135" s="183" t="s">
        <v>1699</v>
      </c>
      <c r="H135" s="184">
        <v>1</v>
      </c>
      <c r="I135" s="185"/>
      <c r="J135" s="186">
        <f t="shared" si="20"/>
        <v>0</v>
      </c>
      <c r="K135" s="182" t="s">
        <v>18</v>
      </c>
      <c r="L135" s="40"/>
      <c r="M135" s="187" t="s">
        <v>18</v>
      </c>
      <c r="N135" s="188" t="s">
        <v>42</v>
      </c>
      <c r="O135" s="65"/>
      <c r="P135" s="189">
        <f t="shared" si="21"/>
        <v>0</v>
      </c>
      <c r="Q135" s="189">
        <v>0</v>
      </c>
      <c r="R135" s="189">
        <f t="shared" si="22"/>
        <v>0</v>
      </c>
      <c r="S135" s="189">
        <v>0</v>
      </c>
      <c r="T135" s="190">
        <f t="shared" si="23"/>
        <v>0</v>
      </c>
      <c r="U135" s="35"/>
      <c r="V135" s="35"/>
      <c r="W135" s="35"/>
      <c r="X135" s="35"/>
      <c r="Y135" s="35"/>
      <c r="Z135" s="35"/>
      <c r="AA135" s="35"/>
      <c r="AB135" s="35"/>
      <c r="AC135" s="35"/>
      <c r="AD135" s="35"/>
      <c r="AE135" s="35"/>
      <c r="AR135" s="191" t="s">
        <v>166</v>
      </c>
      <c r="AT135" s="191" t="s">
        <v>162</v>
      </c>
      <c r="AU135" s="191" t="s">
        <v>80</v>
      </c>
      <c r="AY135" s="18" t="s">
        <v>160</v>
      </c>
      <c r="BE135" s="192">
        <f t="shared" si="24"/>
        <v>0</v>
      </c>
      <c r="BF135" s="192">
        <f t="shared" si="25"/>
        <v>0</v>
      </c>
      <c r="BG135" s="192">
        <f t="shared" si="26"/>
        <v>0</v>
      </c>
      <c r="BH135" s="192">
        <f t="shared" si="27"/>
        <v>0</v>
      </c>
      <c r="BI135" s="192">
        <f t="shared" si="28"/>
        <v>0</v>
      </c>
      <c r="BJ135" s="18" t="s">
        <v>78</v>
      </c>
      <c r="BK135" s="192">
        <f t="shared" si="29"/>
        <v>0</v>
      </c>
      <c r="BL135" s="18" t="s">
        <v>166</v>
      </c>
      <c r="BM135" s="191" t="s">
        <v>693</v>
      </c>
    </row>
    <row r="136" spans="1:65" s="2" customFormat="1" ht="16.5" customHeight="1">
      <c r="A136" s="35"/>
      <c r="B136" s="36"/>
      <c r="C136" s="180" t="s">
        <v>544</v>
      </c>
      <c r="D136" s="180" t="s">
        <v>162</v>
      </c>
      <c r="E136" s="181" t="s">
        <v>2320</v>
      </c>
      <c r="F136" s="182" t="s">
        <v>2321</v>
      </c>
      <c r="G136" s="183" t="s">
        <v>1699</v>
      </c>
      <c r="H136" s="184">
        <v>1</v>
      </c>
      <c r="I136" s="185"/>
      <c r="J136" s="186">
        <f t="shared" si="20"/>
        <v>0</v>
      </c>
      <c r="K136" s="182" t="s">
        <v>18</v>
      </c>
      <c r="L136" s="40"/>
      <c r="M136" s="187" t="s">
        <v>18</v>
      </c>
      <c r="N136" s="188" t="s">
        <v>42</v>
      </c>
      <c r="O136" s="65"/>
      <c r="P136" s="189">
        <f t="shared" si="21"/>
        <v>0</v>
      </c>
      <c r="Q136" s="189">
        <v>0</v>
      </c>
      <c r="R136" s="189">
        <f t="shared" si="22"/>
        <v>0</v>
      </c>
      <c r="S136" s="189">
        <v>0</v>
      </c>
      <c r="T136" s="190">
        <f t="shared" si="23"/>
        <v>0</v>
      </c>
      <c r="U136" s="35"/>
      <c r="V136" s="35"/>
      <c r="W136" s="35"/>
      <c r="X136" s="35"/>
      <c r="Y136" s="35"/>
      <c r="Z136" s="35"/>
      <c r="AA136" s="35"/>
      <c r="AB136" s="35"/>
      <c r="AC136" s="35"/>
      <c r="AD136" s="35"/>
      <c r="AE136" s="35"/>
      <c r="AR136" s="191" t="s">
        <v>166</v>
      </c>
      <c r="AT136" s="191" t="s">
        <v>162</v>
      </c>
      <c r="AU136" s="191" t="s">
        <v>80</v>
      </c>
      <c r="AY136" s="18" t="s">
        <v>160</v>
      </c>
      <c r="BE136" s="192">
        <f t="shared" si="24"/>
        <v>0</v>
      </c>
      <c r="BF136" s="192">
        <f t="shared" si="25"/>
        <v>0</v>
      </c>
      <c r="BG136" s="192">
        <f t="shared" si="26"/>
        <v>0</v>
      </c>
      <c r="BH136" s="192">
        <f t="shared" si="27"/>
        <v>0</v>
      </c>
      <c r="BI136" s="192">
        <f t="shared" si="28"/>
        <v>0</v>
      </c>
      <c r="BJ136" s="18" t="s">
        <v>78</v>
      </c>
      <c r="BK136" s="192">
        <f t="shared" si="29"/>
        <v>0</v>
      </c>
      <c r="BL136" s="18" t="s">
        <v>166</v>
      </c>
      <c r="BM136" s="191" t="s">
        <v>702</v>
      </c>
    </row>
    <row r="137" spans="1:65" s="2" customFormat="1" ht="16.5" customHeight="1">
      <c r="A137" s="35"/>
      <c r="B137" s="36"/>
      <c r="C137" s="180" t="s">
        <v>547</v>
      </c>
      <c r="D137" s="180" t="s">
        <v>162</v>
      </c>
      <c r="E137" s="181" t="s">
        <v>2116</v>
      </c>
      <c r="F137" s="182" t="s">
        <v>1964</v>
      </c>
      <c r="G137" s="183" t="s">
        <v>1699</v>
      </c>
      <c r="H137" s="184">
        <v>1</v>
      </c>
      <c r="I137" s="185"/>
      <c r="J137" s="186">
        <f t="shared" si="20"/>
        <v>0</v>
      </c>
      <c r="K137" s="182" t="s">
        <v>18</v>
      </c>
      <c r="L137" s="40"/>
      <c r="M137" s="187" t="s">
        <v>18</v>
      </c>
      <c r="N137" s="188" t="s">
        <v>42</v>
      </c>
      <c r="O137" s="65"/>
      <c r="P137" s="189">
        <f t="shared" si="21"/>
        <v>0</v>
      </c>
      <c r="Q137" s="189">
        <v>0</v>
      </c>
      <c r="R137" s="189">
        <f t="shared" si="22"/>
        <v>0</v>
      </c>
      <c r="S137" s="189">
        <v>0</v>
      </c>
      <c r="T137" s="190">
        <f t="shared" si="23"/>
        <v>0</v>
      </c>
      <c r="U137" s="35"/>
      <c r="V137" s="35"/>
      <c r="W137" s="35"/>
      <c r="X137" s="35"/>
      <c r="Y137" s="35"/>
      <c r="Z137" s="35"/>
      <c r="AA137" s="35"/>
      <c r="AB137" s="35"/>
      <c r="AC137" s="35"/>
      <c r="AD137" s="35"/>
      <c r="AE137" s="35"/>
      <c r="AR137" s="191" t="s">
        <v>166</v>
      </c>
      <c r="AT137" s="191" t="s">
        <v>162</v>
      </c>
      <c r="AU137" s="191" t="s">
        <v>80</v>
      </c>
      <c r="AY137" s="18" t="s">
        <v>160</v>
      </c>
      <c r="BE137" s="192">
        <f t="shared" si="24"/>
        <v>0</v>
      </c>
      <c r="BF137" s="192">
        <f t="shared" si="25"/>
        <v>0</v>
      </c>
      <c r="BG137" s="192">
        <f t="shared" si="26"/>
        <v>0</v>
      </c>
      <c r="BH137" s="192">
        <f t="shared" si="27"/>
        <v>0</v>
      </c>
      <c r="BI137" s="192">
        <f t="shared" si="28"/>
        <v>0</v>
      </c>
      <c r="BJ137" s="18" t="s">
        <v>78</v>
      </c>
      <c r="BK137" s="192">
        <f t="shared" si="29"/>
        <v>0</v>
      </c>
      <c r="BL137" s="18" t="s">
        <v>166</v>
      </c>
      <c r="BM137" s="191" t="s">
        <v>713</v>
      </c>
    </row>
    <row r="138" spans="1:65" s="2" customFormat="1" ht="16.5" customHeight="1">
      <c r="A138" s="35"/>
      <c r="B138" s="36"/>
      <c r="C138" s="180" t="s">
        <v>554</v>
      </c>
      <c r="D138" s="180" t="s">
        <v>162</v>
      </c>
      <c r="E138" s="181" t="s">
        <v>2322</v>
      </c>
      <c r="F138" s="182" t="s">
        <v>2192</v>
      </c>
      <c r="G138" s="183" t="s">
        <v>1699</v>
      </c>
      <c r="H138" s="184">
        <v>1</v>
      </c>
      <c r="I138" s="185"/>
      <c r="J138" s="186">
        <f t="shared" si="20"/>
        <v>0</v>
      </c>
      <c r="K138" s="182" t="s">
        <v>18</v>
      </c>
      <c r="L138" s="40"/>
      <c r="M138" s="187" t="s">
        <v>18</v>
      </c>
      <c r="N138" s="188" t="s">
        <v>42</v>
      </c>
      <c r="O138" s="65"/>
      <c r="P138" s="189">
        <f t="shared" si="21"/>
        <v>0</v>
      </c>
      <c r="Q138" s="189">
        <v>0</v>
      </c>
      <c r="R138" s="189">
        <f t="shared" si="22"/>
        <v>0</v>
      </c>
      <c r="S138" s="189">
        <v>0</v>
      </c>
      <c r="T138" s="190">
        <f t="shared" si="23"/>
        <v>0</v>
      </c>
      <c r="U138" s="35"/>
      <c r="V138" s="35"/>
      <c r="W138" s="35"/>
      <c r="X138" s="35"/>
      <c r="Y138" s="35"/>
      <c r="Z138" s="35"/>
      <c r="AA138" s="35"/>
      <c r="AB138" s="35"/>
      <c r="AC138" s="35"/>
      <c r="AD138" s="35"/>
      <c r="AE138" s="35"/>
      <c r="AR138" s="191" t="s">
        <v>166</v>
      </c>
      <c r="AT138" s="191" t="s">
        <v>162</v>
      </c>
      <c r="AU138" s="191" t="s">
        <v>80</v>
      </c>
      <c r="AY138" s="18" t="s">
        <v>160</v>
      </c>
      <c r="BE138" s="192">
        <f t="shared" si="24"/>
        <v>0</v>
      </c>
      <c r="BF138" s="192">
        <f t="shared" si="25"/>
        <v>0</v>
      </c>
      <c r="BG138" s="192">
        <f t="shared" si="26"/>
        <v>0</v>
      </c>
      <c r="BH138" s="192">
        <f t="shared" si="27"/>
        <v>0</v>
      </c>
      <c r="BI138" s="192">
        <f t="shared" si="28"/>
        <v>0</v>
      </c>
      <c r="BJ138" s="18" t="s">
        <v>78</v>
      </c>
      <c r="BK138" s="192">
        <f t="shared" si="29"/>
        <v>0</v>
      </c>
      <c r="BL138" s="18" t="s">
        <v>166</v>
      </c>
      <c r="BM138" s="191" t="s">
        <v>725</v>
      </c>
    </row>
    <row r="139" spans="1:65" s="2" customFormat="1" ht="16.5" customHeight="1">
      <c r="A139" s="35"/>
      <c r="B139" s="36"/>
      <c r="C139" s="180" t="s">
        <v>560</v>
      </c>
      <c r="D139" s="180" t="s">
        <v>162</v>
      </c>
      <c r="E139" s="181" t="s">
        <v>2323</v>
      </c>
      <c r="F139" s="182" t="s">
        <v>2324</v>
      </c>
      <c r="G139" s="183" t="s">
        <v>1699</v>
      </c>
      <c r="H139" s="184">
        <v>1</v>
      </c>
      <c r="I139" s="185"/>
      <c r="J139" s="186">
        <f t="shared" si="20"/>
        <v>0</v>
      </c>
      <c r="K139" s="182" t="s">
        <v>18</v>
      </c>
      <c r="L139" s="40"/>
      <c r="M139" s="187" t="s">
        <v>18</v>
      </c>
      <c r="N139" s="188" t="s">
        <v>42</v>
      </c>
      <c r="O139" s="65"/>
      <c r="P139" s="189">
        <f t="shared" si="21"/>
        <v>0</v>
      </c>
      <c r="Q139" s="189">
        <v>0</v>
      </c>
      <c r="R139" s="189">
        <f t="shared" si="22"/>
        <v>0</v>
      </c>
      <c r="S139" s="189">
        <v>0</v>
      </c>
      <c r="T139" s="190">
        <f t="shared" si="23"/>
        <v>0</v>
      </c>
      <c r="U139" s="35"/>
      <c r="V139" s="35"/>
      <c r="W139" s="35"/>
      <c r="X139" s="35"/>
      <c r="Y139" s="35"/>
      <c r="Z139" s="35"/>
      <c r="AA139" s="35"/>
      <c r="AB139" s="35"/>
      <c r="AC139" s="35"/>
      <c r="AD139" s="35"/>
      <c r="AE139" s="35"/>
      <c r="AR139" s="191" t="s">
        <v>166</v>
      </c>
      <c r="AT139" s="191" t="s">
        <v>162</v>
      </c>
      <c r="AU139" s="191" t="s">
        <v>80</v>
      </c>
      <c r="AY139" s="18" t="s">
        <v>160</v>
      </c>
      <c r="BE139" s="192">
        <f t="shared" si="24"/>
        <v>0</v>
      </c>
      <c r="BF139" s="192">
        <f t="shared" si="25"/>
        <v>0</v>
      </c>
      <c r="BG139" s="192">
        <f t="shared" si="26"/>
        <v>0</v>
      </c>
      <c r="BH139" s="192">
        <f t="shared" si="27"/>
        <v>0</v>
      </c>
      <c r="BI139" s="192">
        <f t="shared" si="28"/>
        <v>0</v>
      </c>
      <c r="BJ139" s="18" t="s">
        <v>78</v>
      </c>
      <c r="BK139" s="192">
        <f t="shared" si="29"/>
        <v>0</v>
      </c>
      <c r="BL139" s="18" t="s">
        <v>166</v>
      </c>
      <c r="BM139" s="191" t="s">
        <v>739</v>
      </c>
    </row>
    <row r="140" spans="1:65" s="2" customFormat="1" ht="16.5" customHeight="1">
      <c r="A140" s="35"/>
      <c r="B140" s="36"/>
      <c r="C140" s="180" t="s">
        <v>565</v>
      </c>
      <c r="D140" s="180" t="s">
        <v>162</v>
      </c>
      <c r="E140" s="181" t="s">
        <v>2325</v>
      </c>
      <c r="F140" s="182" t="s">
        <v>2196</v>
      </c>
      <c r="G140" s="183" t="s">
        <v>1699</v>
      </c>
      <c r="H140" s="184">
        <v>1</v>
      </c>
      <c r="I140" s="185"/>
      <c r="J140" s="186">
        <f t="shared" si="20"/>
        <v>0</v>
      </c>
      <c r="K140" s="182" t="s">
        <v>18</v>
      </c>
      <c r="L140" s="40"/>
      <c r="M140" s="187" t="s">
        <v>18</v>
      </c>
      <c r="N140" s="188" t="s">
        <v>42</v>
      </c>
      <c r="O140" s="65"/>
      <c r="P140" s="189">
        <f t="shared" si="21"/>
        <v>0</v>
      </c>
      <c r="Q140" s="189">
        <v>0</v>
      </c>
      <c r="R140" s="189">
        <f t="shared" si="22"/>
        <v>0</v>
      </c>
      <c r="S140" s="189">
        <v>0</v>
      </c>
      <c r="T140" s="190">
        <f t="shared" si="23"/>
        <v>0</v>
      </c>
      <c r="U140" s="35"/>
      <c r="V140" s="35"/>
      <c r="W140" s="35"/>
      <c r="X140" s="35"/>
      <c r="Y140" s="35"/>
      <c r="Z140" s="35"/>
      <c r="AA140" s="35"/>
      <c r="AB140" s="35"/>
      <c r="AC140" s="35"/>
      <c r="AD140" s="35"/>
      <c r="AE140" s="35"/>
      <c r="AR140" s="191" t="s">
        <v>166</v>
      </c>
      <c r="AT140" s="191" t="s">
        <v>162</v>
      </c>
      <c r="AU140" s="191" t="s">
        <v>80</v>
      </c>
      <c r="AY140" s="18" t="s">
        <v>160</v>
      </c>
      <c r="BE140" s="192">
        <f t="shared" si="24"/>
        <v>0</v>
      </c>
      <c r="BF140" s="192">
        <f t="shared" si="25"/>
        <v>0</v>
      </c>
      <c r="BG140" s="192">
        <f t="shared" si="26"/>
        <v>0</v>
      </c>
      <c r="BH140" s="192">
        <f t="shared" si="27"/>
        <v>0</v>
      </c>
      <c r="BI140" s="192">
        <f t="shared" si="28"/>
        <v>0</v>
      </c>
      <c r="BJ140" s="18" t="s">
        <v>78</v>
      </c>
      <c r="BK140" s="192">
        <f t="shared" si="29"/>
        <v>0</v>
      </c>
      <c r="BL140" s="18" t="s">
        <v>166</v>
      </c>
      <c r="BM140" s="191" t="s">
        <v>749</v>
      </c>
    </row>
    <row r="141" spans="1:65" s="2" customFormat="1" ht="16.5" customHeight="1">
      <c r="A141" s="35"/>
      <c r="B141" s="36"/>
      <c r="C141" s="180" t="s">
        <v>572</v>
      </c>
      <c r="D141" s="180" t="s">
        <v>162</v>
      </c>
      <c r="E141" s="181" t="s">
        <v>2326</v>
      </c>
      <c r="F141" s="182" t="s">
        <v>2327</v>
      </c>
      <c r="G141" s="183" t="s">
        <v>1699</v>
      </c>
      <c r="H141" s="184">
        <v>1</v>
      </c>
      <c r="I141" s="185"/>
      <c r="J141" s="186">
        <f t="shared" si="20"/>
        <v>0</v>
      </c>
      <c r="K141" s="182" t="s">
        <v>18</v>
      </c>
      <c r="L141" s="40"/>
      <c r="M141" s="187" t="s">
        <v>18</v>
      </c>
      <c r="N141" s="188" t="s">
        <v>42</v>
      </c>
      <c r="O141" s="65"/>
      <c r="P141" s="189">
        <f t="shared" si="21"/>
        <v>0</v>
      </c>
      <c r="Q141" s="189">
        <v>0</v>
      </c>
      <c r="R141" s="189">
        <f t="shared" si="22"/>
        <v>0</v>
      </c>
      <c r="S141" s="189">
        <v>0</v>
      </c>
      <c r="T141" s="190">
        <f t="shared" si="23"/>
        <v>0</v>
      </c>
      <c r="U141" s="35"/>
      <c r="V141" s="35"/>
      <c r="W141" s="35"/>
      <c r="X141" s="35"/>
      <c r="Y141" s="35"/>
      <c r="Z141" s="35"/>
      <c r="AA141" s="35"/>
      <c r="AB141" s="35"/>
      <c r="AC141" s="35"/>
      <c r="AD141" s="35"/>
      <c r="AE141" s="35"/>
      <c r="AR141" s="191" t="s">
        <v>166</v>
      </c>
      <c r="AT141" s="191" t="s">
        <v>162</v>
      </c>
      <c r="AU141" s="191" t="s">
        <v>80</v>
      </c>
      <c r="AY141" s="18" t="s">
        <v>160</v>
      </c>
      <c r="BE141" s="192">
        <f t="shared" si="24"/>
        <v>0</v>
      </c>
      <c r="BF141" s="192">
        <f t="shared" si="25"/>
        <v>0</v>
      </c>
      <c r="BG141" s="192">
        <f t="shared" si="26"/>
        <v>0</v>
      </c>
      <c r="BH141" s="192">
        <f t="shared" si="27"/>
        <v>0</v>
      </c>
      <c r="BI141" s="192">
        <f t="shared" si="28"/>
        <v>0</v>
      </c>
      <c r="BJ141" s="18" t="s">
        <v>78</v>
      </c>
      <c r="BK141" s="192">
        <f t="shared" si="29"/>
        <v>0</v>
      </c>
      <c r="BL141" s="18" t="s">
        <v>166</v>
      </c>
      <c r="BM141" s="191" t="s">
        <v>760</v>
      </c>
    </row>
    <row r="142" spans="1:65" s="2" customFormat="1" ht="16.5" customHeight="1">
      <c r="A142" s="35"/>
      <c r="B142" s="36"/>
      <c r="C142" s="180" t="s">
        <v>576</v>
      </c>
      <c r="D142" s="180" t="s">
        <v>162</v>
      </c>
      <c r="E142" s="181" t="s">
        <v>2328</v>
      </c>
      <c r="F142" s="182" t="s">
        <v>2329</v>
      </c>
      <c r="G142" s="183" t="s">
        <v>1699</v>
      </c>
      <c r="H142" s="184">
        <v>1</v>
      </c>
      <c r="I142" s="185"/>
      <c r="J142" s="186">
        <f t="shared" si="20"/>
        <v>0</v>
      </c>
      <c r="K142" s="182" t="s">
        <v>18</v>
      </c>
      <c r="L142" s="40"/>
      <c r="M142" s="187" t="s">
        <v>18</v>
      </c>
      <c r="N142" s="188" t="s">
        <v>42</v>
      </c>
      <c r="O142" s="65"/>
      <c r="P142" s="189">
        <f t="shared" si="21"/>
        <v>0</v>
      </c>
      <c r="Q142" s="189">
        <v>0</v>
      </c>
      <c r="R142" s="189">
        <f t="shared" si="22"/>
        <v>0</v>
      </c>
      <c r="S142" s="189">
        <v>0</v>
      </c>
      <c r="T142" s="190">
        <f t="shared" si="23"/>
        <v>0</v>
      </c>
      <c r="U142" s="35"/>
      <c r="V142" s="35"/>
      <c r="W142" s="35"/>
      <c r="X142" s="35"/>
      <c r="Y142" s="35"/>
      <c r="Z142" s="35"/>
      <c r="AA142" s="35"/>
      <c r="AB142" s="35"/>
      <c r="AC142" s="35"/>
      <c r="AD142" s="35"/>
      <c r="AE142" s="35"/>
      <c r="AR142" s="191" t="s">
        <v>166</v>
      </c>
      <c r="AT142" s="191" t="s">
        <v>162</v>
      </c>
      <c r="AU142" s="191" t="s">
        <v>80</v>
      </c>
      <c r="AY142" s="18" t="s">
        <v>160</v>
      </c>
      <c r="BE142" s="192">
        <f t="shared" si="24"/>
        <v>0</v>
      </c>
      <c r="BF142" s="192">
        <f t="shared" si="25"/>
        <v>0</v>
      </c>
      <c r="BG142" s="192">
        <f t="shared" si="26"/>
        <v>0</v>
      </c>
      <c r="BH142" s="192">
        <f t="shared" si="27"/>
        <v>0</v>
      </c>
      <c r="BI142" s="192">
        <f t="shared" si="28"/>
        <v>0</v>
      </c>
      <c r="BJ142" s="18" t="s">
        <v>78</v>
      </c>
      <c r="BK142" s="192">
        <f t="shared" si="29"/>
        <v>0</v>
      </c>
      <c r="BL142" s="18" t="s">
        <v>166</v>
      </c>
      <c r="BM142" s="191" t="s">
        <v>770</v>
      </c>
    </row>
    <row r="143" spans="1:65" s="2" customFormat="1" ht="16.5" customHeight="1">
      <c r="A143" s="35"/>
      <c r="B143" s="36"/>
      <c r="C143" s="180" t="s">
        <v>581</v>
      </c>
      <c r="D143" s="180" t="s">
        <v>162</v>
      </c>
      <c r="E143" s="181" t="s">
        <v>2128</v>
      </c>
      <c r="F143" s="182" t="s">
        <v>1988</v>
      </c>
      <c r="G143" s="183" t="s">
        <v>1699</v>
      </c>
      <c r="H143" s="184">
        <v>1</v>
      </c>
      <c r="I143" s="185"/>
      <c r="J143" s="186">
        <f t="shared" si="20"/>
        <v>0</v>
      </c>
      <c r="K143" s="182" t="s">
        <v>18</v>
      </c>
      <c r="L143" s="40"/>
      <c r="M143" s="187" t="s">
        <v>18</v>
      </c>
      <c r="N143" s="188" t="s">
        <v>42</v>
      </c>
      <c r="O143" s="65"/>
      <c r="P143" s="189">
        <f t="shared" si="21"/>
        <v>0</v>
      </c>
      <c r="Q143" s="189">
        <v>0</v>
      </c>
      <c r="R143" s="189">
        <f t="shared" si="22"/>
        <v>0</v>
      </c>
      <c r="S143" s="189">
        <v>0</v>
      </c>
      <c r="T143" s="190">
        <f t="shared" si="23"/>
        <v>0</v>
      </c>
      <c r="U143" s="35"/>
      <c r="V143" s="35"/>
      <c r="W143" s="35"/>
      <c r="X143" s="35"/>
      <c r="Y143" s="35"/>
      <c r="Z143" s="35"/>
      <c r="AA143" s="35"/>
      <c r="AB143" s="35"/>
      <c r="AC143" s="35"/>
      <c r="AD143" s="35"/>
      <c r="AE143" s="35"/>
      <c r="AR143" s="191" t="s">
        <v>166</v>
      </c>
      <c r="AT143" s="191" t="s">
        <v>162</v>
      </c>
      <c r="AU143" s="191" t="s">
        <v>80</v>
      </c>
      <c r="AY143" s="18" t="s">
        <v>160</v>
      </c>
      <c r="BE143" s="192">
        <f t="shared" si="24"/>
        <v>0</v>
      </c>
      <c r="BF143" s="192">
        <f t="shared" si="25"/>
        <v>0</v>
      </c>
      <c r="BG143" s="192">
        <f t="shared" si="26"/>
        <v>0</v>
      </c>
      <c r="BH143" s="192">
        <f t="shared" si="27"/>
        <v>0</v>
      </c>
      <c r="BI143" s="192">
        <f t="shared" si="28"/>
        <v>0</v>
      </c>
      <c r="BJ143" s="18" t="s">
        <v>78</v>
      </c>
      <c r="BK143" s="192">
        <f t="shared" si="29"/>
        <v>0</v>
      </c>
      <c r="BL143" s="18" t="s">
        <v>166</v>
      </c>
      <c r="BM143" s="191" t="s">
        <v>781</v>
      </c>
    </row>
    <row r="144" spans="1:65" s="2" customFormat="1" ht="16.5" customHeight="1">
      <c r="A144" s="35"/>
      <c r="B144" s="36"/>
      <c r="C144" s="180" t="s">
        <v>585</v>
      </c>
      <c r="D144" s="180" t="s">
        <v>162</v>
      </c>
      <c r="E144" s="181" t="s">
        <v>2330</v>
      </c>
      <c r="F144" s="182" t="s">
        <v>2331</v>
      </c>
      <c r="G144" s="183" t="s">
        <v>1699</v>
      </c>
      <c r="H144" s="184">
        <v>1</v>
      </c>
      <c r="I144" s="185"/>
      <c r="J144" s="186">
        <f t="shared" si="20"/>
        <v>0</v>
      </c>
      <c r="K144" s="182" t="s">
        <v>18</v>
      </c>
      <c r="L144" s="40"/>
      <c r="M144" s="187" t="s">
        <v>18</v>
      </c>
      <c r="N144" s="188" t="s">
        <v>42</v>
      </c>
      <c r="O144" s="65"/>
      <c r="P144" s="189">
        <f t="shared" si="21"/>
        <v>0</v>
      </c>
      <c r="Q144" s="189">
        <v>0</v>
      </c>
      <c r="R144" s="189">
        <f t="shared" si="22"/>
        <v>0</v>
      </c>
      <c r="S144" s="189">
        <v>0</v>
      </c>
      <c r="T144" s="190">
        <f t="shared" si="23"/>
        <v>0</v>
      </c>
      <c r="U144" s="35"/>
      <c r="V144" s="35"/>
      <c r="W144" s="35"/>
      <c r="X144" s="35"/>
      <c r="Y144" s="35"/>
      <c r="Z144" s="35"/>
      <c r="AA144" s="35"/>
      <c r="AB144" s="35"/>
      <c r="AC144" s="35"/>
      <c r="AD144" s="35"/>
      <c r="AE144" s="35"/>
      <c r="AR144" s="191" t="s">
        <v>166</v>
      </c>
      <c r="AT144" s="191" t="s">
        <v>162</v>
      </c>
      <c r="AU144" s="191" t="s">
        <v>80</v>
      </c>
      <c r="AY144" s="18" t="s">
        <v>160</v>
      </c>
      <c r="BE144" s="192">
        <f t="shared" si="24"/>
        <v>0</v>
      </c>
      <c r="BF144" s="192">
        <f t="shared" si="25"/>
        <v>0</v>
      </c>
      <c r="BG144" s="192">
        <f t="shared" si="26"/>
        <v>0</v>
      </c>
      <c r="BH144" s="192">
        <f t="shared" si="27"/>
        <v>0</v>
      </c>
      <c r="BI144" s="192">
        <f t="shared" si="28"/>
        <v>0</v>
      </c>
      <c r="BJ144" s="18" t="s">
        <v>78</v>
      </c>
      <c r="BK144" s="192">
        <f t="shared" si="29"/>
        <v>0</v>
      </c>
      <c r="BL144" s="18" t="s">
        <v>166</v>
      </c>
      <c r="BM144" s="191" t="s">
        <v>793</v>
      </c>
    </row>
    <row r="145" spans="1:65" s="2" customFormat="1" ht="16.5" customHeight="1">
      <c r="A145" s="35"/>
      <c r="B145" s="36"/>
      <c r="C145" s="180" t="s">
        <v>589</v>
      </c>
      <c r="D145" s="180" t="s">
        <v>162</v>
      </c>
      <c r="E145" s="181" t="s">
        <v>2332</v>
      </c>
      <c r="F145" s="182" t="s">
        <v>1968</v>
      </c>
      <c r="G145" s="183" t="s">
        <v>1699</v>
      </c>
      <c r="H145" s="184">
        <v>1</v>
      </c>
      <c r="I145" s="185"/>
      <c r="J145" s="186">
        <f t="shared" si="20"/>
        <v>0</v>
      </c>
      <c r="K145" s="182" t="s">
        <v>18</v>
      </c>
      <c r="L145" s="40"/>
      <c r="M145" s="187" t="s">
        <v>18</v>
      </c>
      <c r="N145" s="188" t="s">
        <v>42</v>
      </c>
      <c r="O145" s="65"/>
      <c r="P145" s="189">
        <f t="shared" si="21"/>
        <v>0</v>
      </c>
      <c r="Q145" s="189">
        <v>0</v>
      </c>
      <c r="R145" s="189">
        <f t="shared" si="22"/>
        <v>0</v>
      </c>
      <c r="S145" s="189">
        <v>0</v>
      </c>
      <c r="T145" s="190">
        <f t="shared" si="23"/>
        <v>0</v>
      </c>
      <c r="U145" s="35"/>
      <c r="V145" s="35"/>
      <c r="W145" s="35"/>
      <c r="X145" s="35"/>
      <c r="Y145" s="35"/>
      <c r="Z145" s="35"/>
      <c r="AA145" s="35"/>
      <c r="AB145" s="35"/>
      <c r="AC145" s="35"/>
      <c r="AD145" s="35"/>
      <c r="AE145" s="35"/>
      <c r="AR145" s="191" t="s">
        <v>166</v>
      </c>
      <c r="AT145" s="191" t="s">
        <v>162</v>
      </c>
      <c r="AU145" s="191" t="s">
        <v>80</v>
      </c>
      <c r="AY145" s="18" t="s">
        <v>160</v>
      </c>
      <c r="BE145" s="192">
        <f t="shared" si="24"/>
        <v>0</v>
      </c>
      <c r="BF145" s="192">
        <f t="shared" si="25"/>
        <v>0</v>
      </c>
      <c r="BG145" s="192">
        <f t="shared" si="26"/>
        <v>0</v>
      </c>
      <c r="BH145" s="192">
        <f t="shared" si="27"/>
        <v>0</v>
      </c>
      <c r="BI145" s="192">
        <f t="shared" si="28"/>
        <v>0</v>
      </c>
      <c r="BJ145" s="18" t="s">
        <v>78</v>
      </c>
      <c r="BK145" s="192">
        <f t="shared" si="29"/>
        <v>0</v>
      </c>
      <c r="BL145" s="18" t="s">
        <v>166</v>
      </c>
      <c r="BM145" s="191" t="s">
        <v>806</v>
      </c>
    </row>
    <row r="146" spans="1:65" s="2" customFormat="1" ht="16.5" customHeight="1">
      <c r="A146" s="35"/>
      <c r="B146" s="36"/>
      <c r="C146" s="180" t="s">
        <v>593</v>
      </c>
      <c r="D146" s="180" t="s">
        <v>162</v>
      </c>
      <c r="E146" s="181" t="s">
        <v>2333</v>
      </c>
      <c r="F146" s="182" t="s">
        <v>1972</v>
      </c>
      <c r="G146" s="183" t="s">
        <v>1699</v>
      </c>
      <c r="H146" s="184">
        <v>1</v>
      </c>
      <c r="I146" s="185"/>
      <c r="J146" s="186">
        <f t="shared" si="20"/>
        <v>0</v>
      </c>
      <c r="K146" s="182" t="s">
        <v>18</v>
      </c>
      <c r="L146" s="40"/>
      <c r="M146" s="187" t="s">
        <v>18</v>
      </c>
      <c r="N146" s="188" t="s">
        <v>42</v>
      </c>
      <c r="O146" s="65"/>
      <c r="P146" s="189">
        <f t="shared" si="21"/>
        <v>0</v>
      </c>
      <c r="Q146" s="189">
        <v>0</v>
      </c>
      <c r="R146" s="189">
        <f t="shared" si="22"/>
        <v>0</v>
      </c>
      <c r="S146" s="189">
        <v>0</v>
      </c>
      <c r="T146" s="190">
        <f t="shared" si="23"/>
        <v>0</v>
      </c>
      <c r="U146" s="35"/>
      <c r="V146" s="35"/>
      <c r="W146" s="35"/>
      <c r="X146" s="35"/>
      <c r="Y146" s="35"/>
      <c r="Z146" s="35"/>
      <c r="AA146" s="35"/>
      <c r="AB146" s="35"/>
      <c r="AC146" s="35"/>
      <c r="AD146" s="35"/>
      <c r="AE146" s="35"/>
      <c r="AR146" s="191" t="s">
        <v>166</v>
      </c>
      <c r="AT146" s="191" t="s">
        <v>162</v>
      </c>
      <c r="AU146" s="191" t="s">
        <v>80</v>
      </c>
      <c r="AY146" s="18" t="s">
        <v>160</v>
      </c>
      <c r="BE146" s="192">
        <f t="shared" si="24"/>
        <v>0</v>
      </c>
      <c r="BF146" s="192">
        <f t="shared" si="25"/>
        <v>0</v>
      </c>
      <c r="BG146" s="192">
        <f t="shared" si="26"/>
        <v>0</v>
      </c>
      <c r="BH146" s="192">
        <f t="shared" si="27"/>
        <v>0</v>
      </c>
      <c r="BI146" s="192">
        <f t="shared" si="28"/>
        <v>0</v>
      </c>
      <c r="BJ146" s="18" t="s">
        <v>78</v>
      </c>
      <c r="BK146" s="192">
        <f t="shared" si="29"/>
        <v>0</v>
      </c>
      <c r="BL146" s="18" t="s">
        <v>166</v>
      </c>
      <c r="BM146" s="191" t="s">
        <v>820</v>
      </c>
    </row>
    <row r="147" spans="1:65" s="2" customFormat="1" ht="16.5" customHeight="1">
      <c r="A147" s="35"/>
      <c r="B147" s="36"/>
      <c r="C147" s="180" t="s">
        <v>599</v>
      </c>
      <c r="D147" s="180" t="s">
        <v>162</v>
      </c>
      <c r="E147" s="181" t="s">
        <v>2334</v>
      </c>
      <c r="F147" s="182" t="s">
        <v>1970</v>
      </c>
      <c r="G147" s="183" t="s">
        <v>1699</v>
      </c>
      <c r="H147" s="184">
        <v>1</v>
      </c>
      <c r="I147" s="185"/>
      <c r="J147" s="186">
        <f t="shared" si="20"/>
        <v>0</v>
      </c>
      <c r="K147" s="182" t="s">
        <v>18</v>
      </c>
      <c r="L147" s="40"/>
      <c r="M147" s="187" t="s">
        <v>18</v>
      </c>
      <c r="N147" s="188" t="s">
        <v>42</v>
      </c>
      <c r="O147" s="65"/>
      <c r="P147" s="189">
        <f t="shared" si="21"/>
        <v>0</v>
      </c>
      <c r="Q147" s="189">
        <v>0</v>
      </c>
      <c r="R147" s="189">
        <f t="shared" si="22"/>
        <v>0</v>
      </c>
      <c r="S147" s="189">
        <v>0</v>
      </c>
      <c r="T147" s="190">
        <f t="shared" si="23"/>
        <v>0</v>
      </c>
      <c r="U147" s="35"/>
      <c r="V147" s="35"/>
      <c r="W147" s="35"/>
      <c r="X147" s="35"/>
      <c r="Y147" s="35"/>
      <c r="Z147" s="35"/>
      <c r="AA147" s="35"/>
      <c r="AB147" s="35"/>
      <c r="AC147" s="35"/>
      <c r="AD147" s="35"/>
      <c r="AE147" s="35"/>
      <c r="AR147" s="191" t="s">
        <v>166</v>
      </c>
      <c r="AT147" s="191" t="s">
        <v>162</v>
      </c>
      <c r="AU147" s="191" t="s">
        <v>80</v>
      </c>
      <c r="AY147" s="18" t="s">
        <v>160</v>
      </c>
      <c r="BE147" s="192">
        <f t="shared" si="24"/>
        <v>0</v>
      </c>
      <c r="BF147" s="192">
        <f t="shared" si="25"/>
        <v>0</v>
      </c>
      <c r="BG147" s="192">
        <f t="shared" si="26"/>
        <v>0</v>
      </c>
      <c r="BH147" s="192">
        <f t="shared" si="27"/>
        <v>0</v>
      </c>
      <c r="BI147" s="192">
        <f t="shared" si="28"/>
        <v>0</v>
      </c>
      <c r="BJ147" s="18" t="s">
        <v>78</v>
      </c>
      <c r="BK147" s="192">
        <f t="shared" si="29"/>
        <v>0</v>
      </c>
      <c r="BL147" s="18" t="s">
        <v>166</v>
      </c>
      <c r="BM147" s="191" t="s">
        <v>831</v>
      </c>
    </row>
    <row r="148" spans="1:65" s="2" customFormat="1" ht="16.5" customHeight="1">
      <c r="A148" s="35"/>
      <c r="B148" s="36"/>
      <c r="C148" s="180" t="s">
        <v>605</v>
      </c>
      <c r="D148" s="180" t="s">
        <v>162</v>
      </c>
      <c r="E148" s="181" t="s">
        <v>2335</v>
      </c>
      <c r="F148" s="182" t="s">
        <v>1974</v>
      </c>
      <c r="G148" s="183" t="s">
        <v>1699</v>
      </c>
      <c r="H148" s="184">
        <v>1</v>
      </c>
      <c r="I148" s="185"/>
      <c r="J148" s="186">
        <f t="shared" si="20"/>
        <v>0</v>
      </c>
      <c r="K148" s="182" t="s">
        <v>18</v>
      </c>
      <c r="L148" s="40"/>
      <c r="M148" s="187" t="s">
        <v>18</v>
      </c>
      <c r="N148" s="188" t="s">
        <v>42</v>
      </c>
      <c r="O148" s="65"/>
      <c r="P148" s="189">
        <f t="shared" si="21"/>
        <v>0</v>
      </c>
      <c r="Q148" s="189">
        <v>0</v>
      </c>
      <c r="R148" s="189">
        <f t="shared" si="22"/>
        <v>0</v>
      </c>
      <c r="S148" s="189">
        <v>0</v>
      </c>
      <c r="T148" s="190">
        <f t="shared" si="23"/>
        <v>0</v>
      </c>
      <c r="U148" s="35"/>
      <c r="V148" s="35"/>
      <c r="W148" s="35"/>
      <c r="X148" s="35"/>
      <c r="Y148" s="35"/>
      <c r="Z148" s="35"/>
      <c r="AA148" s="35"/>
      <c r="AB148" s="35"/>
      <c r="AC148" s="35"/>
      <c r="AD148" s="35"/>
      <c r="AE148" s="35"/>
      <c r="AR148" s="191" t="s">
        <v>166</v>
      </c>
      <c r="AT148" s="191" t="s">
        <v>162</v>
      </c>
      <c r="AU148" s="191" t="s">
        <v>80</v>
      </c>
      <c r="AY148" s="18" t="s">
        <v>160</v>
      </c>
      <c r="BE148" s="192">
        <f t="shared" si="24"/>
        <v>0</v>
      </c>
      <c r="BF148" s="192">
        <f t="shared" si="25"/>
        <v>0</v>
      </c>
      <c r="BG148" s="192">
        <f t="shared" si="26"/>
        <v>0</v>
      </c>
      <c r="BH148" s="192">
        <f t="shared" si="27"/>
        <v>0</v>
      </c>
      <c r="BI148" s="192">
        <f t="shared" si="28"/>
        <v>0</v>
      </c>
      <c r="BJ148" s="18" t="s">
        <v>78</v>
      </c>
      <c r="BK148" s="192">
        <f t="shared" si="29"/>
        <v>0</v>
      </c>
      <c r="BL148" s="18" t="s">
        <v>166</v>
      </c>
      <c r="BM148" s="191" t="s">
        <v>844</v>
      </c>
    </row>
    <row r="149" spans="1:65" s="2" customFormat="1" ht="16.5" customHeight="1">
      <c r="A149" s="35"/>
      <c r="B149" s="36"/>
      <c r="C149" s="180" t="s">
        <v>611</v>
      </c>
      <c r="D149" s="180" t="s">
        <v>162</v>
      </c>
      <c r="E149" s="181" t="s">
        <v>2336</v>
      </c>
      <c r="F149" s="182" t="s">
        <v>2337</v>
      </c>
      <c r="G149" s="183" t="s">
        <v>1699</v>
      </c>
      <c r="H149" s="184">
        <v>1</v>
      </c>
      <c r="I149" s="185"/>
      <c r="J149" s="186">
        <f t="shared" si="20"/>
        <v>0</v>
      </c>
      <c r="K149" s="182" t="s">
        <v>18</v>
      </c>
      <c r="L149" s="40"/>
      <c r="M149" s="187" t="s">
        <v>18</v>
      </c>
      <c r="N149" s="188" t="s">
        <v>42</v>
      </c>
      <c r="O149" s="65"/>
      <c r="P149" s="189">
        <f t="shared" si="21"/>
        <v>0</v>
      </c>
      <c r="Q149" s="189">
        <v>0</v>
      </c>
      <c r="R149" s="189">
        <f t="shared" si="22"/>
        <v>0</v>
      </c>
      <c r="S149" s="189">
        <v>0</v>
      </c>
      <c r="T149" s="190">
        <f t="shared" si="23"/>
        <v>0</v>
      </c>
      <c r="U149" s="35"/>
      <c r="V149" s="35"/>
      <c r="W149" s="35"/>
      <c r="X149" s="35"/>
      <c r="Y149" s="35"/>
      <c r="Z149" s="35"/>
      <c r="AA149" s="35"/>
      <c r="AB149" s="35"/>
      <c r="AC149" s="35"/>
      <c r="AD149" s="35"/>
      <c r="AE149" s="35"/>
      <c r="AR149" s="191" t="s">
        <v>166</v>
      </c>
      <c r="AT149" s="191" t="s">
        <v>162</v>
      </c>
      <c r="AU149" s="191" t="s">
        <v>80</v>
      </c>
      <c r="AY149" s="18" t="s">
        <v>160</v>
      </c>
      <c r="BE149" s="192">
        <f t="shared" si="24"/>
        <v>0</v>
      </c>
      <c r="BF149" s="192">
        <f t="shared" si="25"/>
        <v>0</v>
      </c>
      <c r="BG149" s="192">
        <f t="shared" si="26"/>
        <v>0</v>
      </c>
      <c r="BH149" s="192">
        <f t="shared" si="27"/>
        <v>0</v>
      </c>
      <c r="BI149" s="192">
        <f t="shared" si="28"/>
        <v>0</v>
      </c>
      <c r="BJ149" s="18" t="s">
        <v>78</v>
      </c>
      <c r="BK149" s="192">
        <f t="shared" si="29"/>
        <v>0</v>
      </c>
      <c r="BL149" s="18" t="s">
        <v>166</v>
      </c>
      <c r="BM149" s="191" t="s">
        <v>857</v>
      </c>
    </row>
    <row r="150" spans="1:65" s="2" customFormat="1" ht="16.5" customHeight="1">
      <c r="A150" s="35"/>
      <c r="B150" s="36"/>
      <c r="C150" s="180" t="s">
        <v>614</v>
      </c>
      <c r="D150" s="180" t="s">
        <v>162</v>
      </c>
      <c r="E150" s="181" t="s">
        <v>2338</v>
      </c>
      <c r="F150" s="182" t="s">
        <v>1984</v>
      </c>
      <c r="G150" s="183" t="s">
        <v>1699</v>
      </c>
      <c r="H150" s="184">
        <v>1</v>
      </c>
      <c r="I150" s="185"/>
      <c r="J150" s="186">
        <f t="shared" si="20"/>
        <v>0</v>
      </c>
      <c r="K150" s="182" t="s">
        <v>18</v>
      </c>
      <c r="L150" s="40"/>
      <c r="M150" s="239" t="s">
        <v>18</v>
      </c>
      <c r="N150" s="240" t="s">
        <v>42</v>
      </c>
      <c r="O150" s="237"/>
      <c r="P150" s="241">
        <f t="shared" si="21"/>
        <v>0</v>
      </c>
      <c r="Q150" s="241">
        <v>0</v>
      </c>
      <c r="R150" s="241">
        <f t="shared" si="22"/>
        <v>0</v>
      </c>
      <c r="S150" s="241">
        <v>0</v>
      </c>
      <c r="T150" s="242">
        <f t="shared" si="23"/>
        <v>0</v>
      </c>
      <c r="U150" s="35"/>
      <c r="V150" s="35"/>
      <c r="W150" s="35"/>
      <c r="X150" s="35"/>
      <c r="Y150" s="35"/>
      <c r="Z150" s="35"/>
      <c r="AA150" s="35"/>
      <c r="AB150" s="35"/>
      <c r="AC150" s="35"/>
      <c r="AD150" s="35"/>
      <c r="AE150" s="35"/>
      <c r="AR150" s="191" t="s">
        <v>166</v>
      </c>
      <c r="AT150" s="191" t="s">
        <v>162</v>
      </c>
      <c r="AU150" s="191" t="s">
        <v>80</v>
      </c>
      <c r="AY150" s="18" t="s">
        <v>160</v>
      </c>
      <c r="BE150" s="192">
        <f t="shared" si="24"/>
        <v>0</v>
      </c>
      <c r="BF150" s="192">
        <f t="shared" si="25"/>
        <v>0</v>
      </c>
      <c r="BG150" s="192">
        <f t="shared" si="26"/>
        <v>0</v>
      </c>
      <c r="BH150" s="192">
        <f t="shared" si="27"/>
        <v>0</v>
      </c>
      <c r="BI150" s="192">
        <f t="shared" si="28"/>
        <v>0</v>
      </c>
      <c r="BJ150" s="18" t="s">
        <v>78</v>
      </c>
      <c r="BK150" s="192">
        <f t="shared" si="29"/>
        <v>0</v>
      </c>
      <c r="BL150" s="18" t="s">
        <v>166</v>
      </c>
      <c r="BM150" s="191" t="s">
        <v>871</v>
      </c>
    </row>
    <row r="151" spans="1:65" s="2" customFormat="1" ht="6.9" customHeight="1">
      <c r="A151" s="35"/>
      <c r="B151" s="48"/>
      <c r="C151" s="49"/>
      <c r="D151" s="49"/>
      <c r="E151" s="49"/>
      <c r="F151" s="49"/>
      <c r="G151" s="49"/>
      <c r="H151" s="49"/>
      <c r="I151" s="49"/>
      <c r="J151" s="49"/>
      <c r="K151" s="49"/>
      <c r="L151" s="40"/>
      <c r="M151" s="35"/>
      <c r="O151" s="35"/>
      <c r="P151" s="35"/>
      <c r="Q151" s="35"/>
      <c r="R151" s="35"/>
      <c r="S151" s="35"/>
      <c r="T151" s="35"/>
      <c r="U151" s="35"/>
      <c r="V151" s="35"/>
      <c r="W151" s="35"/>
      <c r="X151" s="35"/>
      <c r="Y151" s="35"/>
      <c r="Z151" s="35"/>
      <c r="AA151" s="35"/>
      <c r="AB151" s="35"/>
      <c r="AC151" s="35"/>
      <c r="AD151" s="35"/>
      <c r="AE151" s="35"/>
    </row>
  </sheetData>
  <sheetProtection algorithmName="SHA-512" hashValue="b3PQ98a4YeG+3OItcn0wzsxDTIm8KXJ6w0Qm5b8Wm3lQ2MfOGO55K0WhS5yfT5rmMjLSkE3wpiAfEMK4nLQdsA==" saltValue="SRRhQFrTEB//MwMkAjVrdZj1E+9yDzGgWXNonGBsQU3hhRgkGKnXGuiyafSrpqnjnsGLi00OH67eYkrwBzC2fA==" spinCount="100000" sheet="1" objects="1" scenarios="1" formatColumns="0" formatRows="0" autoFilter="0"/>
  <autoFilter ref="C93:K150"/>
  <mergeCells count="12">
    <mergeCell ref="E86:H86"/>
    <mergeCell ref="L2:V2"/>
    <mergeCell ref="E50:H50"/>
    <mergeCell ref="E52:H52"/>
    <mergeCell ref="E54:H54"/>
    <mergeCell ref="E82:H82"/>
    <mergeCell ref="E84:H84"/>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25"/>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119</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1" customFormat="1" ht="12" customHeight="1">
      <c r="B8" s="21"/>
      <c r="D8" s="114" t="s">
        <v>132</v>
      </c>
      <c r="L8" s="21"/>
    </row>
    <row r="9" spans="1:4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4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46" s="2" customFormat="1" ht="16.5" customHeight="1">
      <c r="A11" s="35"/>
      <c r="B11" s="40"/>
      <c r="C11" s="35"/>
      <c r="D11" s="35"/>
      <c r="E11" s="389" t="s">
        <v>2339</v>
      </c>
      <c r="F11" s="390"/>
      <c r="G11" s="390"/>
      <c r="H11" s="390"/>
      <c r="I11" s="35"/>
      <c r="J11" s="35"/>
      <c r="K11" s="35"/>
      <c r="L11" s="115"/>
      <c r="S11" s="35"/>
      <c r="T11" s="35"/>
      <c r="U11" s="35"/>
      <c r="V11" s="35"/>
      <c r="W11" s="35"/>
      <c r="X11" s="35"/>
      <c r="Y11" s="35"/>
      <c r="Z11" s="35"/>
      <c r="AA11" s="35"/>
      <c r="AB11" s="35"/>
      <c r="AC11" s="35"/>
      <c r="AD11" s="35"/>
      <c r="AE11" s="35"/>
    </row>
    <row r="12" spans="1:4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4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46" s="2" customFormat="1" ht="12" customHeight="1">
      <c r="A14" s="35"/>
      <c r="B14" s="40"/>
      <c r="C14" s="35"/>
      <c r="D14" s="114" t="s">
        <v>20</v>
      </c>
      <c r="E14" s="35"/>
      <c r="F14" s="104" t="s">
        <v>1236</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4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46" s="2" customFormat="1" ht="12" customHeight="1">
      <c r="A16" s="35"/>
      <c r="B16" s="40"/>
      <c r="C16" s="35"/>
      <c r="D16" s="114" t="s">
        <v>24</v>
      </c>
      <c r="E16" s="35"/>
      <c r="F16" s="35"/>
      <c r="G16" s="35"/>
      <c r="H16" s="35"/>
      <c r="I16" s="114" t="s">
        <v>25</v>
      </c>
      <c r="J16" s="104" t="str">
        <f>IF('Rekapitulace stavby'!AN10="","",'Rekapitulace stavby'!AN10)</f>
        <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tr">
        <f>IF('Rekapitulace stavby'!E11="","",'Rekapitulace stavby'!E11)</f>
        <v>Česká zemědělská univerzoita</v>
      </c>
      <c r="F17" s="35"/>
      <c r="G17" s="35"/>
      <c r="H17" s="35"/>
      <c r="I17" s="114" t="s">
        <v>27</v>
      </c>
      <c r="J17" s="104" t="str">
        <f>IF('Rekapitulace stavby'!AN11="","",'Rekapitulace stavby'!AN11)</f>
        <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tr">
        <f>IF('Rekapitulace stavby'!AN16="","",'Rekapitulace stavby'!AN16)</f>
        <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tr">
        <f>IF('Rekapitulace stavby'!E17="","",'Rekapitulace stavby'!E17)</f>
        <v>GREBNER, spol. s r-o-</v>
      </c>
      <c r="F23" s="35"/>
      <c r="G23" s="35"/>
      <c r="H23" s="35"/>
      <c r="I23" s="114" t="s">
        <v>27</v>
      </c>
      <c r="J23" s="104" t="str">
        <f>IF('Rekapitulace stavby'!AN17="","",'Rekapitulace stavby'!AN17)</f>
        <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tr">
        <f>IF('Rekapitulace stavby'!AN19="","",'Rekapitulace stavby'!AN19)</f>
        <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tr">
        <f>IF('Rekapitulace stavby'!E20="","",'Rekapitulace stavby'!E20)</f>
        <v>Ing. Josef Němeček</v>
      </c>
      <c r="F26" s="35"/>
      <c r="G26" s="35"/>
      <c r="H26" s="35"/>
      <c r="I26" s="114" t="s">
        <v>27</v>
      </c>
      <c r="J26" s="104" t="str">
        <f>IF('Rekapitulace stavby'!AN20="","",'Rekapitulace stavby'!AN20)</f>
        <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ROUND(J92,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ROUND((SUM(BE92:BE124)),  2)</f>
        <v>0</v>
      </c>
      <c r="G35" s="35"/>
      <c r="H35" s="35"/>
      <c r="I35" s="126">
        <v>0.21</v>
      </c>
      <c r="J35" s="125">
        <f>ROUND(((SUM(BE92:BE124))*I35),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ROUND((SUM(BF92:BF124)),  2)</f>
        <v>0</v>
      </c>
      <c r="G36" s="35"/>
      <c r="H36" s="35"/>
      <c r="I36" s="126">
        <v>0.12</v>
      </c>
      <c r="J36" s="125">
        <f>ROUND(((SUM(BF92:BF124))*I36),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ROUND((SUM(BG92:BG124)),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ROUND((SUM(BH92:BH124)),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ROUND((SUM(BI92:BI124)),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08 - SO 01.8 - MaR</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 xml:space="preserve"> </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J92</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2340</v>
      </c>
      <c r="E64" s="145"/>
      <c r="F64" s="145"/>
      <c r="G64" s="145"/>
      <c r="H64" s="145"/>
      <c r="I64" s="145"/>
      <c r="J64" s="146">
        <f>J93</f>
        <v>0</v>
      </c>
      <c r="K64" s="143"/>
      <c r="L64" s="147"/>
    </row>
    <row r="65" spans="1:31" s="10" customFormat="1" ht="19.95" customHeight="1">
      <c r="B65" s="148"/>
      <c r="C65" s="98"/>
      <c r="D65" s="149" t="s">
        <v>2341</v>
      </c>
      <c r="E65" s="150"/>
      <c r="F65" s="150"/>
      <c r="G65" s="150"/>
      <c r="H65" s="150"/>
      <c r="I65" s="150"/>
      <c r="J65" s="151">
        <f>J94</f>
        <v>0</v>
      </c>
      <c r="K65" s="98"/>
      <c r="L65" s="152"/>
    </row>
    <row r="66" spans="1:31" s="10" customFormat="1" ht="19.95" customHeight="1">
      <c r="B66" s="148"/>
      <c r="C66" s="98"/>
      <c r="D66" s="149" t="s">
        <v>2342</v>
      </c>
      <c r="E66" s="150"/>
      <c r="F66" s="150"/>
      <c r="G66" s="150"/>
      <c r="H66" s="150"/>
      <c r="I66" s="150"/>
      <c r="J66" s="151">
        <f>J96</f>
        <v>0</v>
      </c>
      <c r="K66" s="98"/>
      <c r="L66" s="152"/>
    </row>
    <row r="67" spans="1:31" s="10" customFormat="1" ht="19.95" customHeight="1">
      <c r="B67" s="148"/>
      <c r="C67" s="98"/>
      <c r="D67" s="149" t="s">
        <v>2343</v>
      </c>
      <c r="E67" s="150"/>
      <c r="F67" s="150"/>
      <c r="G67" s="150"/>
      <c r="H67" s="150"/>
      <c r="I67" s="150"/>
      <c r="J67" s="151">
        <f>J100</f>
        <v>0</v>
      </c>
      <c r="K67" s="98"/>
      <c r="L67" s="152"/>
    </row>
    <row r="68" spans="1:31" s="10" customFormat="1" ht="19.95" customHeight="1">
      <c r="B68" s="148"/>
      <c r="C68" s="98"/>
      <c r="D68" s="149" t="s">
        <v>2344</v>
      </c>
      <c r="E68" s="150"/>
      <c r="F68" s="150"/>
      <c r="G68" s="150"/>
      <c r="H68" s="150"/>
      <c r="I68" s="150"/>
      <c r="J68" s="151">
        <f>J105</f>
        <v>0</v>
      </c>
      <c r="K68" s="98"/>
      <c r="L68" s="152"/>
    </row>
    <row r="69" spans="1:31" s="10" customFormat="1" ht="19.95" customHeight="1">
      <c r="B69" s="148"/>
      <c r="C69" s="98"/>
      <c r="D69" s="149" t="s">
        <v>2345</v>
      </c>
      <c r="E69" s="150"/>
      <c r="F69" s="150"/>
      <c r="G69" s="150"/>
      <c r="H69" s="150"/>
      <c r="I69" s="150"/>
      <c r="J69" s="151">
        <f>J107</f>
        <v>0</v>
      </c>
      <c r="K69" s="98"/>
      <c r="L69" s="152"/>
    </row>
    <row r="70" spans="1:31" s="10" customFormat="1" ht="19.95" customHeight="1">
      <c r="B70" s="148"/>
      <c r="C70" s="98"/>
      <c r="D70" s="149" t="s">
        <v>1564</v>
      </c>
      <c r="E70" s="150"/>
      <c r="F70" s="150"/>
      <c r="G70" s="150"/>
      <c r="H70" s="150"/>
      <c r="I70" s="150"/>
      <c r="J70" s="151">
        <f>J110</f>
        <v>0</v>
      </c>
      <c r="K70" s="98"/>
      <c r="L70" s="152"/>
    </row>
    <row r="71" spans="1:31" s="2" customFormat="1" ht="21.75" customHeight="1">
      <c r="A71" s="35"/>
      <c r="B71" s="36"/>
      <c r="C71" s="37"/>
      <c r="D71" s="37"/>
      <c r="E71" s="37"/>
      <c r="F71" s="37"/>
      <c r="G71" s="37"/>
      <c r="H71" s="37"/>
      <c r="I71" s="37"/>
      <c r="J71" s="37"/>
      <c r="K71" s="37"/>
      <c r="L71" s="115"/>
      <c r="S71" s="35"/>
      <c r="T71" s="35"/>
      <c r="U71" s="35"/>
      <c r="V71" s="35"/>
      <c r="W71" s="35"/>
      <c r="X71" s="35"/>
      <c r="Y71" s="35"/>
      <c r="Z71" s="35"/>
      <c r="AA71" s="35"/>
      <c r="AB71" s="35"/>
      <c r="AC71" s="35"/>
      <c r="AD71" s="35"/>
      <c r="AE71" s="35"/>
    </row>
    <row r="72" spans="1:31" s="2" customFormat="1" ht="6.9" customHeight="1">
      <c r="A72" s="35"/>
      <c r="B72" s="48"/>
      <c r="C72" s="49"/>
      <c r="D72" s="49"/>
      <c r="E72" s="49"/>
      <c r="F72" s="49"/>
      <c r="G72" s="49"/>
      <c r="H72" s="49"/>
      <c r="I72" s="49"/>
      <c r="J72" s="49"/>
      <c r="K72" s="49"/>
      <c r="L72" s="115"/>
      <c r="S72" s="35"/>
      <c r="T72" s="35"/>
      <c r="U72" s="35"/>
      <c r="V72" s="35"/>
      <c r="W72" s="35"/>
      <c r="X72" s="35"/>
      <c r="Y72" s="35"/>
      <c r="Z72" s="35"/>
      <c r="AA72" s="35"/>
      <c r="AB72" s="35"/>
      <c r="AC72" s="35"/>
      <c r="AD72" s="35"/>
      <c r="AE72" s="35"/>
    </row>
    <row r="76" spans="1:31" s="2" customFormat="1" ht="6.9" customHeight="1">
      <c r="A76" s="35"/>
      <c r="B76" s="50"/>
      <c r="C76" s="51"/>
      <c r="D76" s="51"/>
      <c r="E76" s="51"/>
      <c r="F76" s="51"/>
      <c r="G76" s="51"/>
      <c r="H76" s="51"/>
      <c r="I76" s="51"/>
      <c r="J76" s="51"/>
      <c r="K76" s="51"/>
      <c r="L76" s="115"/>
      <c r="S76" s="35"/>
      <c r="T76" s="35"/>
      <c r="U76" s="35"/>
      <c r="V76" s="35"/>
      <c r="W76" s="35"/>
      <c r="X76" s="35"/>
      <c r="Y76" s="35"/>
      <c r="Z76" s="35"/>
      <c r="AA76" s="35"/>
      <c r="AB76" s="35"/>
      <c r="AC76" s="35"/>
      <c r="AD76" s="35"/>
      <c r="AE76" s="35"/>
    </row>
    <row r="77" spans="1:31" s="2" customFormat="1" ht="24.9" customHeight="1">
      <c r="A77" s="35"/>
      <c r="B77" s="36"/>
      <c r="C77" s="24" t="s">
        <v>145</v>
      </c>
      <c r="D77" s="37"/>
      <c r="E77" s="37"/>
      <c r="F77" s="37"/>
      <c r="G77" s="37"/>
      <c r="H77" s="37"/>
      <c r="I77" s="37"/>
      <c r="J77" s="37"/>
      <c r="K77" s="37"/>
      <c r="L77" s="115"/>
      <c r="S77" s="35"/>
      <c r="T77" s="35"/>
      <c r="U77" s="35"/>
      <c r="V77" s="35"/>
      <c r="W77" s="35"/>
      <c r="X77" s="35"/>
      <c r="Y77" s="35"/>
      <c r="Z77" s="35"/>
      <c r="AA77" s="35"/>
      <c r="AB77" s="35"/>
      <c r="AC77" s="35"/>
      <c r="AD77" s="35"/>
      <c r="AE77" s="35"/>
    </row>
    <row r="78" spans="1:31" s="2" customFormat="1" ht="6.9" customHeight="1">
      <c r="A78" s="35"/>
      <c r="B78" s="36"/>
      <c r="C78" s="37"/>
      <c r="D78" s="37"/>
      <c r="E78" s="37"/>
      <c r="F78" s="37"/>
      <c r="G78" s="37"/>
      <c r="H78" s="37"/>
      <c r="I78" s="37"/>
      <c r="J78" s="37"/>
      <c r="K78" s="37"/>
      <c r="L78" s="115"/>
      <c r="S78" s="35"/>
      <c r="T78" s="35"/>
      <c r="U78" s="35"/>
      <c r="V78" s="35"/>
      <c r="W78" s="35"/>
      <c r="X78" s="35"/>
      <c r="Y78" s="35"/>
      <c r="Z78" s="35"/>
      <c r="AA78" s="35"/>
      <c r="AB78" s="35"/>
      <c r="AC78" s="35"/>
      <c r="AD78" s="35"/>
      <c r="AE78" s="35"/>
    </row>
    <row r="79" spans="1:31" s="2" customFormat="1" ht="12" customHeight="1">
      <c r="A79" s="35"/>
      <c r="B79" s="36"/>
      <c r="C79" s="30" t="s">
        <v>15</v>
      </c>
      <c r="D79" s="37"/>
      <c r="E79" s="37"/>
      <c r="F79" s="37"/>
      <c r="G79" s="37"/>
      <c r="H79" s="37"/>
      <c r="I79" s="37"/>
      <c r="J79" s="37"/>
      <c r="K79" s="37"/>
      <c r="L79" s="115"/>
      <c r="S79" s="35"/>
      <c r="T79" s="35"/>
      <c r="U79" s="35"/>
      <c r="V79" s="35"/>
      <c r="W79" s="35"/>
      <c r="X79" s="35"/>
      <c r="Y79" s="35"/>
      <c r="Z79" s="35"/>
      <c r="AA79" s="35"/>
      <c r="AB79" s="35"/>
      <c r="AC79" s="35"/>
      <c r="AD79" s="35"/>
      <c r="AE79" s="35"/>
    </row>
    <row r="80" spans="1:31" s="2" customFormat="1" ht="16.5" customHeight="1">
      <c r="A80" s="35"/>
      <c r="B80" s="36"/>
      <c r="C80" s="37"/>
      <c r="D80" s="37"/>
      <c r="E80" s="394" t="str">
        <f>E7</f>
        <v>Zázemí pro studenty se speciálními potřebami - F, úprava 13.6.2025</v>
      </c>
      <c r="F80" s="395"/>
      <c r="G80" s="395"/>
      <c r="H80" s="395"/>
      <c r="I80" s="37"/>
      <c r="J80" s="37"/>
      <c r="K80" s="37"/>
      <c r="L80" s="115"/>
      <c r="S80" s="35"/>
      <c r="T80" s="35"/>
      <c r="U80" s="35"/>
      <c r="V80" s="35"/>
      <c r="W80" s="35"/>
      <c r="X80" s="35"/>
      <c r="Y80" s="35"/>
      <c r="Z80" s="35"/>
      <c r="AA80" s="35"/>
      <c r="AB80" s="35"/>
      <c r="AC80" s="35"/>
      <c r="AD80" s="35"/>
      <c r="AE80" s="35"/>
    </row>
    <row r="81" spans="1:65" s="1" customFormat="1" ht="12" customHeight="1">
      <c r="B81" s="22"/>
      <c r="C81" s="30" t="s">
        <v>132</v>
      </c>
      <c r="D81" s="23"/>
      <c r="E81" s="23"/>
      <c r="F81" s="23"/>
      <c r="G81" s="23"/>
      <c r="H81" s="23"/>
      <c r="I81" s="23"/>
      <c r="J81" s="23"/>
      <c r="K81" s="23"/>
      <c r="L81" s="21"/>
    </row>
    <row r="82" spans="1:65" s="2" customFormat="1" ht="16.5" customHeight="1">
      <c r="A82" s="35"/>
      <c r="B82" s="36"/>
      <c r="C82" s="37"/>
      <c r="D82" s="37"/>
      <c r="E82" s="394" t="s">
        <v>133</v>
      </c>
      <c r="F82" s="396"/>
      <c r="G82" s="396"/>
      <c r="H82" s="396"/>
      <c r="I82" s="37"/>
      <c r="J82" s="37"/>
      <c r="K82" s="37"/>
      <c r="L82" s="115"/>
      <c r="S82" s="35"/>
      <c r="T82" s="35"/>
      <c r="U82" s="35"/>
      <c r="V82" s="35"/>
      <c r="W82" s="35"/>
      <c r="X82" s="35"/>
      <c r="Y82" s="35"/>
      <c r="Z82" s="35"/>
      <c r="AA82" s="35"/>
      <c r="AB82" s="35"/>
      <c r="AC82" s="35"/>
      <c r="AD82" s="35"/>
      <c r="AE82" s="35"/>
    </row>
    <row r="83" spans="1:65" s="2" customFormat="1" ht="12" customHeight="1">
      <c r="A83" s="35"/>
      <c r="B83" s="36"/>
      <c r="C83" s="30" t="s">
        <v>365</v>
      </c>
      <c r="D83" s="37"/>
      <c r="E83" s="37"/>
      <c r="F83" s="37"/>
      <c r="G83" s="37"/>
      <c r="H83" s="37"/>
      <c r="I83" s="37"/>
      <c r="J83" s="37"/>
      <c r="K83" s="37"/>
      <c r="L83" s="115"/>
      <c r="S83" s="35"/>
      <c r="T83" s="35"/>
      <c r="U83" s="35"/>
      <c r="V83" s="35"/>
      <c r="W83" s="35"/>
      <c r="X83" s="35"/>
      <c r="Y83" s="35"/>
      <c r="Z83" s="35"/>
      <c r="AA83" s="35"/>
      <c r="AB83" s="35"/>
      <c r="AC83" s="35"/>
      <c r="AD83" s="35"/>
      <c r="AE83" s="35"/>
    </row>
    <row r="84" spans="1:65" s="2" customFormat="1" ht="16.5" customHeight="1">
      <c r="A84" s="35"/>
      <c r="B84" s="36"/>
      <c r="C84" s="37"/>
      <c r="D84" s="37"/>
      <c r="E84" s="350" t="str">
        <f>E11</f>
        <v>08 - SO 01.8 - MaR</v>
      </c>
      <c r="F84" s="396"/>
      <c r="G84" s="396"/>
      <c r="H84" s="396"/>
      <c r="I84" s="37"/>
      <c r="J84" s="37"/>
      <c r="K84" s="37"/>
      <c r="L84" s="115"/>
      <c r="S84" s="35"/>
      <c r="T84" s="35"/>
      <c r="U84" s="35"/>
      <c r="V84" s="35"/>
      <c r="W84" s="35"/>
      <c r="X84" s="35"/>
      <c r="Y84" s="35"/>
      <c r="Z84" s="35"/>
      <c r="AA84" s="35"/>
      <c r="AB84" s="35"/>
      <c r="AC84" s="35"/>
      <c r="AD84" s="35"/>
      <c r="AE84" s="35"/>
    </row>
    <row r="85" spans="1:65" s="2" customFormat="1" ht="6.9" customHeight="1">
      <c r="A85" s="35"/>
      <c r="B85" s="36"/>
      <c r="C85" s="37"/>
      <c r="D85" s="37"/>
      <c r="E85" s="37"/>
      <c r="F85" s="37"/>
      <c r="G85" s="37"/>
      <c r="H85" s="37"/>
      <c r="I85" s="37"/>
      <c r="J85" s="37"/>
      <c r="K85" s="37"/>
      <c r="L85" s="115"/>
      <c r="S85" s="35"/>
      <c r="T85" s="35"/>
      <c r="U85" s="35"/>
      <c r="V85" s="35"/>
      <c r="W85" s="35"/>
      <c r="X85" s="35"/>
      <c r="Y85" s="35"/>
      <c r="Z85" s="35"/>
      <c r="AA85" s="35"/>
      <c r="AB85" s="35"/>
      <c r="AC85" s="35"/>
      <c r="AD85" s="35"/>
      <c r="AE85" s="35"/>
    </row>
    <row r="86" spans="1:65" s="2" customFormat="1" ht="12" customHeight="1">
      <c r="A86" s="35"/>
      <c r="B86" s="36"/>
      <c r="C86" s="30" t="s">
        <v>20</v>
      </c>
      <c r="D86" s="37"/>
      <c r="E86" s="37"/>
      <c r="F86" s="28" t="str">
        <f>F14</f>
        <v xml:space="preserve"> </v>
      </c>
      <c r="G86" s="37"/>
      <c r="H86" s="37"/>
      <c r="I86" s="30" t="s">
        <v>22</v>
      </c>
      <c r="J86" s="60" t="str">
        <f>IF(J14="","",J14)</f>
        <v>4. 4. 2024</v>
      </c>
      <c r="K86" s="37"/>
      <c r="L86" s="115"/>
      <c r="S86" s="35"/>
      <c r="T86" s="35"/>
      <c r="U86" s="35"/>
      <c r="V86" s="35"/>
      <c r="W86" s="35"/>
      <c r="X86" s="35"/>
      <c r="Y86" s="35"/>
      <c r="Z86" s="35"/>
      <c r="AA86" s="35"/>
      <c r="AB86" s="35"/>
      <c r="AC86" s="35"/>
      <c r="AD86" s="35"/>
      <c r="AE86" s="35"/>
    </row>
    <row r="87" spans="1:65" s="2" customFormat="1" ht="6.9" customHeight="1">
      <c r="A87" s="35"/>
      <c r="B87" s="36"/>
      <c r="C87" s="37"/>
      <c r="D87" s="37"/>
      <c r="E87" s="37"/>
      <c r="F87" s="37"/>
      <c r="G87" s="37"/>
      <c r="H87" s="37"/>
      <c r="I87" s="37"/>
      <c r="J87" s="37"/>
      <c r="K87" s="37"/>
      <c r="L87" s="115"/>
      <c r="S87" s="35"/>
      <c r="T87" s="35"/>
      <c r="U87" s="35"/>
      <c r="V87" s="35"/>
      <c r="W87" s="35"/>
      <c r="X87" s="35"/>
      <c r="Y87" s="35"/>
      <c r="Z87" s="35"/>
      <c r="AA87" s="35"/>
      <c r="AB87" s="35"/>
      <c r="AC87" s="35"/>
      <c r="AD87" s="35"/>
      <c r="AE87" s="35"/>
    </row>
    <row r="88" spans="1:65" s="2" customFormat="1" ht="25.65" customHeight="1">
      <c r="A88" s="35"/>
      <c r="B88" s="36"/>
      <c r="C88" s="30" t="s">
        <v>24</v>
      </c>
      <c r="D88" s="37"/>
      <c r="E88" s="37"/>
      <c r="F88" s="28" t="str">
        <f>E17</f>
        <v>Česká zemědělská univerzoita</v>
      </c>
      <c r="G88" s="37"/>
      <c r="H88" s="37"/>
      <c r="I88" s="30" t="s">
        <v>30</v>
      </c>
      <c r="J88" s="33" t="str">
        <f>E23</f>
        <v>GREBNER, spol. s r-o-</v>
      </c>
      <c r="K88" s="37"/>
      <c r="L88" s="115"/>
      <c r="S88" s="35"/>
      <c r="T88" s="35"/>
      <c r="U88" s="35"/>
      <c r="V88" s="35"/>
      <c r="W88" s="35"/>
      <c r="X88" s="35"/>
      <c r="Y88" s="35"/>
      <c r="Z88" s="35"/>
      <c r="AA88" s="35"/>
      <c r="AB88" s="35"/>
      <c r="AC88" s="35"/>
      <c r="AD88" s="35"/>
      <c r="AE88" s="35"/>
    </row>
    <row r="89" spans="1:65" s="2" customFormat="1" ht="15.15" customHeight="1">
      <c r="A89" s="35"/>
      <c r="B89" s="36"/>
      <c r="C89" s="30" t="s">
        <v>28</v>
      </c>
      <c r="D89" s="37"/>
      <c r="E89" s="37"/>
      <c r="F89" s="28" t="str">
        <f>IF(E20="","",E20)</f>
        <v>Vyplň údaj</v>
      </c>
      <c r="G89" s="37"/>
      <c r="H89" s="37"/>
      <c r="I89" s="30" t="s">
        <v>33</v>
      </c>
      <c r="J89" s="33" t="str">
        <f>E26</f>
        <v>Ing. Josef Němeček</v>
      </c>
      <c r="K89" s="37"/>
      <c r="L89" s="115"/>
      <c r="S89" s="35"/>
      <c r="T89" s="35"/>
      <c r="U89" s="35"/>
      <c r="V89" s="35"/>
      <c r="W89" s="35"/>
      <c r="X89" s="35"/>
      <c r="Y89" s="35"/>
      <c r="Z89" s="35"/>
      <c r="AA89" s="35"/>
      <c r="AB89" s="35"/>
      <c r="AC89" s="35"/>
      <c r="AD89" s="35"/>
      <c r="AE89" s="35"/>
    </row>
    <row r="90" spans="1:65" s="2" customFormat="1" ht="10.35" customHeight="1">
      <c r="A90" s="35"/>
      <c r="B90" s="36"/>
      <c r="C90" s="37"/>
      <c r="D90" s="37"/>
      <c r="E90" s="37"/>
      <c r="F90" s="37"/>
      <c r="G90" s="37"/>
      <c r="H90" s="37"/>
      <c r="I90" s="37"/>
      <c r="J90" s="37"/>
      <c r="K90" s="37"/>
      <c r="L90" s="115"/>
      <c r="S90" s="35"/>
      <c r="T90" s="35"/>
      <c r="U90" s="35"/>
      <c r="V90" s="35"/>
      <c r="W90" s="35"/>
      <c r="X90" s="35"/>
      <c r="Y90" s="35"/>
      <c r="Z90" s="35"/>
      <c r="AA90" s="35"/>
      <c r="AB90" s="35"/>
      <c r="AC90" s="35"/>
      <c r="AD90" s="35"/>
      <c r="AE90" s="35"/>
    </row>
    <row r="91" spans="1:65" s="11" customFormat="1" ht="29.25" customHeight="1">
      <c r="A91" s="153"/>
      <c r="B91" s="154"/>
      <c r="C91" s="155" t="s">
        <v>146</v>
      </c>
      <c r="D91" s="156" t="s">
        <v>56</v>
      </c>
      <c r="E91" s="156" t="s">
        <v>52</v>
      </c>
      <c r="F91" s="156" t="s">
        <v>53</v>
      </c>
      <c r="G91" s="156" t="s">
        <v>147</v>
      </c>
      <c r="H91" s="156" t="s">
        <v>148</v>
      </c>
      <c r="I91" s="156" t="s">
        <v>149</v>
      </c>
      <c r="J91" s="156" t="s">
        <v>136</v>
      </c>
      <c r="K91" s="157" t="s">
        <v>150</v>
      </c>
      <c r="L91" s="158"/>
      <c r="M91" s="69" t="s">
        <v>18</v>
      </c>
      <c r="N91" s="70" t="s">
        <v>41</v>
      </c>
      <c r="O91" s="70" t="s">
        <v>151</v>
      </c>
      <c r="P91" s="70" t="s">
        <v>152</v>
      </c>
      <c r="Q91" s="70" t="s">
        <v>153</v>
      </c>
      <c r="R91" s="70" t="s">
        <v>154</v>
      </c>
      <c r="S91" s="70" t="s">
        <v>155</v>
      </c>
      <c r="T91" s="71" t="s">
        <v>156</v>
      </c>
      <c r="U91" s="153"/>
      <c r="V91" s="153"/>
      <c r="W91" s="153"/>
      <c r="X91" s="153"/>
      <c r="Y91" s="153"/>
      <c r="Z91" s="153"/>
      <c r="AA91" s="153"/>
      <c r="AB91" s="153"/>
      <c r="AC91" s="153"/>
      <c r="AD91" s="153"/>
      <c r="AE91" s="153"/>
    </row>
    <row r="92" spans="1:65" s="2" customFormat="1" ht="22.8" customHeight="1">
      <c r="A92" s="35"/>
      <c r="B92" s="36"/>
      <c r="C92" s="76" t="s">
        <v>157</v>
      </c>
      <c r="D92" s="37"/>
      <c r="E92" s="37"/>
      <c r="F92" s="37"/>
      <c r="G92" s="37"/>
      <c r="H92" s="37"/>
      <c r="I92" s="37"/>
      <c r="J92" s="159">
        <f>BK92</f>
        <v>0</v>
      </c>
      <c r="K92" s="37"/>
      <c r="L92" s="40"/>
      <c r="M92" s="72"/>
      <c r="N92" s="160"/>
      <c r="O92" s="73"/>
      <c r="P92" s="161">
        <f>P93</f>
        <v>0</v>
      </c>
      <c r="Q92" s="73"/>
      <c r="R92" s="161">
        <f>R93</f>
        <v>0</v>
      </c>
      <c r="S92" s="73"/>
      <c r="T92" s="162">
        <f>T93</f>
        <v>0</v>
      </c>
      <c r="U92" s="35"/>
      <c r="V92" s="35"/>
      <c r="W92" s="35"/>
      <c r="X92" s="35"/>
      <c r="Y92" s="35"/>
      <c r="Z92" s="35"/>
      <c r="AA92" s="35"/>
      <c r="AB92" s="35"/>
      <c r="AC92" s="35"/>
      <c r="AD92" s="35"/>
      <c r="AE92" s="35"/>
      <c r="AT92" s="18" t="s">
        <v>70</v>
      </c>
      <c r="AU92" s="18" t="s">
        <v>137</v>
      </c>
      <c r="BK92" s="163">
        <f>BK93</f>
        <v>0</v>
      </c>
    </row>
    <row r="93" spans="1:65" s="12" customFormat="1" ht="25.95" customHeight="1">
      <c r="B93" s="164"/>
      <c r="C93" s="165"/>
      <c r="D93" s="166" t="s">
        <v>70</v>
      </c>
      <c r="E93" s="167" t="s">
        <v>1565</v>
      </c>
      <c r="F93" s="167" t="s">
        <v>2346</v>
      </c>
      <c r="G93" s="165"/>
      <c r="H93" s="165"/>
      <c r="I93" s="168"/>
      <c r="J93" s="169">
        <f>BK93</f>
        <v>0</v>
      </c>
      <c r="K93" s="165"/>
      <c r="L93" s="170"/>
      <c r="M93" s="171"/>
      <c r="N93" s="172"/>
      <c r="O93" s="172"/>
      <c r="P93" s="173">
        <f>P94+P96+P100+P105+P107+P110</f>
        <v>0</v>
      </c>
      <c r="Q93" s="172"/>
      <c r="R93" s="173">
        <f>R94+R96+R100+R105+R107+R110</f>
        <v>0</v>
      </c>
      <c r="S93" s="172"/>
      <c r="T93" s="174">
        <f>T94+T96+T100+T105+T107+T110</f>
        <v>0</v>
      </c>
      <c r="AR93" s="175" t="s">
        <v>78</v>
      </c>
      <c r="AT93" s="176" t="s">
        <v>70</v>
      </c>
      <c r="AU93" s="176" t="s">
        <v>71</v>
      </c>
      <c r="AY93" s="175" t="s">
        <v>160</v>
      </c>
      <c r="BK93" s="177">
        <f>BK94+BK96+BK100+BK105+BK107+BK110</f>
        <v>0</v>
      </c>
    </row>
    <row r="94" spans="1:65" s="12" customFormat="1" ht="22.8" customHeight="1">
      <c r="B94" s="164"/>
      <c r="C94" s="165"/>
      <c r="D94" s="166" t="s">
        <v>70</v>
      </c>
      <c r="E94" s="178" t="s">
        <v>1617</v>
      </c>
      <c r="F94" s="178" t="s">
        <v>2347</v>
      </c>
      <c r="G94" s="165"/>
      <c r="H94" s="165"/>
      <c r="I94" s="168"/>
      <c r="J94" s="179">
        <f>BK94</f>
        <v>0</v>
      </c>
      <c r="K94" s="165"/>
      <c r="L94" s="170"/>
      <c r="M94" s="171"/>
      <c r="N94" s="172"/>
      <c r="O94" s="172"/>
      <c r="P94" s="173">
        <f>P95</f>
        <v>0</v>
      </c>
      <c r="Q94" s="172"/>
      <c r="R94" s="173">
        <f>R95</f>
        <v>0</v>
      </c>
      <c r="S94" s="172"/>
      <c r="T94" s="174">
        <f>T95</f>
        <v>0</v>
      </c>
      <c r="AR94" s="175" t="s">
        <v>78</v>
      </c>
      <c r="AT94" s="176" t="s">
        <v>70</v>
      </c>
      <c r="AU94" s="176" t="s">
        <v>78</v>
      </c>
      <c r="AY94" s="175" t="s">
        <v>160</v>
      </c>
      <c r="BK94" s="177">
        <f>BK95</f>
        <v>0</v>
      </c>
    </row>
    <row r="95" spans="1:65" s="2" customFormat="1" ht="16.5" customHeight="1">
      <c r="A95" s="35"/>
      <c r="B95" s="36"/>
      <c r="C95" s="180" t="s">
        <v>71</v>
      </c>
      <c r="D95" s="180" t="s">
        <v>162</v>
      </c>
      <c r="E95" s="181" t="s">
        <v>2348</v>
      </c>
      <c r="F95" s="182" t="s">
        <v>2349</v>
      </c>
      <c r="G95" s="183" t="s">
        <v>1699</v>
      </c>
      <c r="H95" s="184">
        <v>1</v>
      </c>
      <c r="I95" s="185"/>
      <c r="J95" s="186">
        <f>ROUND(I95*H95,2)</f>
        <v>0</v>
      </c>
      <c r="K95" s="182" t="s">
        <v>18</v>
      </c>
      <c r="L95" s="40"/>
      <c r="M95" s="187" t="s">
        <v>18</v>
      </c>
      <c r="N95" s="188" t="s">
        <v>42</v>
      </c>
      <c r="O95" s="65"/>
      <c r="P95" s="189">
        <f>O95*H95</f>
        <v>0</v>
      </c>
      <c r="Q95" s="189">
        <v>0</v>
      </c>
      <c r="R95" s="189">
        <f>Q95*H95</f>
        <v>0</v>
      </c>
      <c r="S95" s="189">
        <v>0</v>
      </c>
      <c r="T95" s="190">
        <f>S95*H95</f>
        <v>0</v>
      </c>
      <c r="U95" s="35"/>
      <c r="V95" s="35"/>
      <c r="W95" s="35"/>
      <c r="X95" s="35"/>
      <c r="Y95" s="35"/>
      <c r="Z95" s="35"/>
      <c r="AA95" s="35"/>
      <c r="AB95" s="35"/>
      <c r="AC95" s="35"/>
      <c r="AD95" s="35"/>
      <c r="AE95" s="35"/>
      <c r="AR95" s="191" t="s">
        <v>166</v>
      </c>
      <c r="AT95" s="191" t="s">
        <v>162</v>
      </c>
      <c r="AU95" s="191" t="s">
        <v>80</v>
      </c>
      <c r="AY95" s="18" t="s">
        <v>160</v>
      </c>
      <c r="BE95" s="192">
        <f>IF(N95="základní",J95,0)</f>
        <v>0</v>
      </c>
      <c r="BF95" s="192">
        <f>IF(N95="snížená",J95,0)</f>
        <v>0</v>
      </c>
      <c r="BG95" s="192">
        <f>IF(N95="zákl. přenesená",J95,0)</f>
        <v>0</v>
      </c>
      <c r="BH95" s="192">
        <f>IF(N95="sníž. přenesená",J95,0)</f>
        <v>0</v>
      </c>
      <c r="BI95" s="192">
        <f>IF(N95="nulová",J95,0)</f>
        <v>0</v>
      </c>
      <c r="BJ95" s="18" t="s">
        <v>78</v>
      </c>
      <c r="BK95" s="192">
        <f>ROUND(I95*H95,2)</f>
        <v>0</v>
      </c>
      <c r="BL95" s="18" t="s">
        <v>166</v>
      </c>
      <c r="BM95" s="191" t="s">
        <v>80</v>
      </c>
    </row>
    <row r="96" spans="1:65" s="12" customFormat="1" ht="22.8" customHeight="1">
      <c r="B96" s="164"/>
      <c r="C96" s="165"/>
      <c r="D96" s="166" t="s">
        <v>70</v>
      </c>
      <c r="E96" s="178" t="s">
        <v>1641</v>
      </c>
      <c r="F96" s="178" t="s">
        <v>2350</v>
      </c>
      <c r="G96" s="165"/>
      <c r="H96" s="165"/>
      <c r="I96" s="168"/>
      <c r="J96" s="179">
        <f>BK96</f>
        <v>0</v>
      </c>
      <c r="K96" s="165"/>
      <c r="L96" s="170"/>
      <c r="M96" s="171"/>
      <c r="N96" s="172"/>
      <c r="O96" s="172"/>
      <c r="P96" s="173">
        <f>SUM(P97:P99)</f>
        <v>0</v>
      </c>
      <c r="Q96" s="172"/>
      <c r="R96" s="173">
        <f>SUM(R97:R99)</f>
        <v>0</v>
      </c>
      <c r="S96" s="172"/>
      <c r="T96" s="174">
        <f>SUM(T97:T99)</f>
        <v>0</v>
      </c>
      <c r="AR96" s="175" t="s">
        <v>78</v>
      </c>
      <c r="AT96" s="176" t="s">
        <v>70</v>
      </c>
      <c r="AU96" s="176" t="s">
        <v>78</v>
      </c>
      <c r="AY96" s="175" t="s">
        <v>160</v>
      </c>
      <c r="BK96" s="177">
        <f>SUM(BK97:BK99)</f>
        <v>0</v>
      </c>
    </row>
    <row r="97" spans="1:65" s="2" customFormat="1" ht="16.5" customHeight="1">
      <c r="A97" s="35"/>
      <c r="B97" s="36"/>
      <c r="C97" s="180" t="s">
        <v>71</v>
      </c>
      <c r="D97" s="180" t="s">
        <v>162</v>
      </c>
      <c r="E97" s="181" t="s">
        <v>2351</v>
      </c>
      <c r="F97" s="182" t="s">
        <v>2352</v>
      </c>
      <c r="G97" s="183" t="s">
        <v>1413</v>
      </c>
      <c r="H97" s="184">
        <v>1</v>
      </c>
      <c r="I97" s="185"/>
      <c r="J97" s="186">
        <f>ROUND(I97*H97,2)</f>
        <v>0</v>
      </c>
      <c r="K97" s="182" t="s">
        <v>18</v>
      </c>
      <c r="L97" s="40"/>
      <c r="M97" s="187" t="s">
        <v>18</v>
      </c>
      <c r="N97" s="188" t="s">
        <v>42</v>
      </c>
      <c r="O97" s="65"/>
      <c r="P97" s="189">
        <f>O97*H97</f>
        <v>0</v>
      </c>
      <c r="Q97" s="189">
        <v>0</v>
      </c>
      <c r="R97" s="189">
        <f>Q97*H97</f>
        <v>0</v>
      </c>
      <c r="S97" s="189">
        <v>0</v>
      </c>
      <c r="T97" s="190">
        <f>S97*H97</f>
        <v>0</v>
      </c>
      <c r="U97" s="35"/>
      <c r="V97" s="35"/>
      <c r="W97" s="35"/>
      <c r="X97" s="35"/>
      <c r="Y97" s="35"/>
      <c r="Z97" s="35"/>
      <c r="AA97" s="35"/>
      <c r="AB97" s="35"/>
      <c r="AC97" s="35"/>
      <c r="AD97" s="35"/>
      <c r="AE97" s="35"/>
      <c r="AR97" s="191" t="s">
        <v>166</v>
      </c>
      <c r="AT97" s="191" t="s">
        <v>162</v>
      </c>
      <c r="AU97" s="191" t="s">
        <v>80</v>
      </c>
      <c r="AY97" s="18" t="s">
        <v>160</v>
      </c>
      <c r="BE97" s="192">
        <f>IF(N97="základní",J97,0)</f>
        <v>0</v>
      </c>
      <c r="BF97" s="192">
        <f>IF(N97="snížená",J97,0)</f>
        <v>0</v>
      </c>
      <c r="BG97" s="192">
        <f>IF(N97="zákl. přenesená",J97,0)</f>
        <v>0</v>
      </c>
      <c r="BH97" s="192">
        <f>IF(N97="sníž. přenesená",J97,0)</f>
        <v>0</v>
      </c>
      <c r="BI97" s="192">
        <f>IF(N97="nulová",J97,0)</f>
        <v>0</v>
      </c>
      <c r="BJ97" s="18" t="s">
        <v>78</v>
      </c>
      <c r="BK97" s="192">
        <f>ROUND(I97*H97,2)</f>
        <v>0</v>
      </c>
      <c r="BL97" s="18" t="s">
        <v>166</v>
      </c>
      <c r="BM97" s="191" t="s">
        <v>166</v>
      </c>
    </row>
    <row r="98" spans="1:65" s="2" customFormat="1" ht="16.5" customHeight="1">
      <c r="A98" s="35"/>
      <c r="B98" s="36"/>
      <c r="C98" s="180" t="s">
        <v>71</v>
      </c>
      <c r="D98" s="180" t="s">
        <v>162</v>
      </c>
      <c r="E98" s="181" t="s">
        <v>2353</v>
      </c>
      <c r="F98" s="182" t="s">
        <v>2354</v>
      </c>
      <c r="G98" s="183" t="s">
        <v>1413</v>
      </c>
      <c r="H98" s="184">
        <v>1</v>
      </c>
      <c r="I98" s="185"/>
      <c r="J98" s="186">
        <f>ROUND(I98*H98,2)</f>
        <v>0</v>
      </c>
      <c r="K98" s="182" t="s">
        <v>18</v>
      </c>
      <c r="L98" s="40"/>
      <c r="M98" s="187" t="s">
        <v>18</v>
      </c>
      <c r="N98" s="188" t="s">
        <v>42</v>
      </c>
      <c r="O98" s="65"/>
      <c r="P98" s="189">
        <f>O98*H98</f>
        <v>0</v>
      </c>
      <c r="Q98" s="189">
        <v>0</v>
      </c>
      <c r="R98" s="189">
        <f>Q98*H98</f>
        <v>0</v>
      </c>
      <c r="S98" s="189">
        <v>0</v>
      </c>
      <c r="T98" s="190">
        <f>S98*H98</f>
        <v>0</v>
      </c>
      <c r="U98" s="35"/>
      <c r="V98" s="35"/>
      <c r="W98" s="35"/>
      <c r="X98" s="35"/>
      <c r="Y98" s="35"/>
      <c r="Z98" s="35"/>
      <c r="AA98" s="35"/>
      <c r="AB98" s="35"/>
      <c r="AC98" s="35"/>
      <c r="AD98" s="35"/>
      <c r="AE98" s="35"/>
      <c r="AR98" s="191" t="s">
        <v>166</v>
      </c>
      <c r="AT98" s="191" t="s">
        <v>162</v>
      </c>
      <c r="AU98" s="191" t="s">
        <v>80</v>
      </c>
      <c r="AY98" s="18" t="s">
        <v>160</v>
      </c>
      <c r="BE98" s="192">
        <f>IF(N98="základní",J98,0)</f>
        <v>0</v>
      </c>
      <c r="BF98" s="192">
        <f>IF(N98="snížená",J98,0)</f>
        <v>0</v>
      </c>
      <c r="BG98" s="192">
        <f>IF(N98="zákl. přenesená",J98,0)</f>
        <v>0</v>
      </c>
      <c r="BH98" s="192">
        <f>IF(N98="sníž. přenesená",J98,0)</f>
        <v>0</v>
      </c>
      <c r="BI98" s="192">
        <f>IF(N98="nulová",J98,0)</f>
        <v>0</v>
      </c>
      <c r="BJ98" s="18" t="s">
        <v>78</v>
      </c>
      <c r="BK98" s="192">
        <f>ROUND(I98*H98,2)</f>
        <v>0</v>
      </c>
      <c r="BL98" s="18" t="s">
        <v>166</v>
      </c>
      <c r="BM98" s="191" t="s">
        <v>189</v>
      </c>
    </row>
    <row r="99" spans="1:65" s="2" customFormat="1" ht="16.5" customHeight="1">
      <c r="A99" s="35"/>
      <c r="B99" s="36"/>
      <c r="C99" s="180" t="s">
        <v>71</v>
      </c>
      <c r="D99" s="180" t="s">
        <v>162</v>
      </c>
      <c r="E99" s="181" t="s">
        <v>2355</v>
      </c>
      <c r="F99" s="182" t="s">
        <v>2356</v>
      </c>
      <c r="G99" s="183" t="s">
        <v>1413</v>
      </c>
      <c r="H99" s="184">
        <v>1</v>
      </c>
      <c r="I99" s="185"/>
      <c r="J99" s="186">
        <f>ROUND(I99*H99,2)</f>
        <v>0</v>
      </c>
      <c r="K99" s="182" t="s">
        <v>18</v>
      </c>
      <c r="L99" s="40"/>
      <c r="M99" s="187" t="s">
        <v>18</v>
      </c>
      <c r="N99" s="188" t="s">
        <v>42</v>
      </c>
      <c r="O99" s="65"/>
      <c r="P99" s="189">
        <f>O99*H99</f>
        <v>0</v>
      </c>
      <c r="Q99" s="189">
        <v>0</v>
      </c>
      <c r="R99" s="189">
        <f>Q99*H99</f>
        <v>0</v>
      </c>
      <c r="S99" s="189">
        <v>0</v>
      </c>
      <c r="T99" s="190">
        <f>S99*H99</f>
        <v>0</v>
      </c>
      <c r="U99" s="35"/>
      <c r="V99" s="35"/>
      <c r="W99" s="35"/>
      <c r="X99" s="35"/>
      <c r="Y99" s="35"/>
      <c r="Z99" s="35"/>
      <c r="AA99" s="35"/>
      <c r="AB99" s="35"/>
      <c r="AC99" s="35"/>
      <c r="AD99" s="35"/>
      <c r="AE99" s="35"/>
      <c r="AR99" s="191" t="s">
        <v>166</v>
      </c>
      <c r="AT99" s="191" t="s">
        <v>162</v>
      </c>
      <c r="AU99" s="191" t="s">
        <v>80</v>
      </c>
      <c r="AY99" s="18" t="s">
        <v>160</v>
      </c>
      <c r="BE99" s="192">
        <f>IF(N99="základní",J99,0)</f>
        <v>0</v>
      </c>
      <c r="BF99" s="192">
        <f>IF(N99="snížená",J99,0)</f>
        <v>0</v>
      </c>
      <c r="BG99" s="192">
        <f>IF(N99="zákl. přenesená",J99,0)</f>
        <v>0</v>
      </c>
      <c r="BH99" s="192">
        <f>IF(N99="sníž. přenesená",J99,0)</f>
        <v>0</v>
      </c>
      <c r="BI99" s="192">
        <f>IF(N99="nulová",J99,0)</f>
        <v>0</v>
      </c>
      <c r="BJ99" s="18" t="s">
        <v>78</v>
      </c>
      <c r="BK99" s="192">
        <f>ROUND(I99*H99,2)</f>
        <v>0</v>
      </c>
      <c r="BL99" s="18" t="s">
        <v>166</v>
      </c>
      <c r="BM99" s="191" t="s">
        <v>208</v>
      </c>
    </row>
    <row r="100" spans="1:65" s="12" customFormat="1" ht="22.8" customHeight="1">
      <c r="B100" s="164"/>
      <c r="C100" s="165"/>
      <c r="D100" s="166" t="s">
        <v>70</v>
      </c>
      <c r="E100" s="178" t="s">
        <v>1643</v>
      </c>
      <c r="F100" s="178" t="s">
        <v>2357</v>
      </c>
      <c r="G100" s="165"/>
      <c r="H100" s="165"/>
      <c r="I100" s="168"/>
      <c r="J100" s="179">
        <f>BK100</f>
        <v>0</v>
      </c>
      <c r="K100" s="165"/>
      <c r="L100" s="170"/>
      <c r="M100" s="171"/>
      <c r="N100" s="172"/>
      <c r="O100" s="172"/>
      <c r="P100" s="173">
        <f>SUM(P101:P104)</f>
        <v>0</v>
      </c>
      <c r="Q100" s="172"/>
      <c r="R100" s="173">
        <f>SUM(R101:R104)</f>
        <v>0</v>
      </c>
      <c r="S100" s="172"/>
      <c r="T100" s="174">
        <f>SUM(T101:T104)</f>
        <v>0</v>
      </c>
      <c r="AR100" s="175" t="s">
        <v>78</v>
      </c>
      <c r="AT100" s="176" t="s">
        <v>70</v>
      </c>
      <c r="AU100" s="176" t="s">
        <v>78</v>
      </c>
      <c r="AY100" s="175" t="s">
        <v>160</v>
      </c>
      <c r="BK100" s="177">
        <f>SUM(BK101:BK104)</f>
        <v>0</v>
      </c>
    </row>
    <row r="101" spans="1:65" s="2" customFormat="1" ht="21.75" customHeight="1">
      <c r="A101" s="35"/>
      <c r="B101" s="36"/>
      <c r="C101" s="180" t="s">
        <v>71</v>
      </c>
      <c r="D101" s="180" t="s">
        <v>162</v>
      </c>
      <c r="E101" s="181" t="s">
        <v>2358</v>
      </c>
      <c r="F101" s="182" t="s">
        <v>2359</v>
      </c>
      <c r="G101" s="183" t="s">
        <v>1413</v>
      </c>
      <c r="H101" s="184">
        <v>4</v>
      </c>
      <c r="I101" s="185"/>
      <c r="J101" s="186">
        <f>ROUND(I101*H101,2)</f>
        <v>0</v>
      </c>
      <c r="K101" s="182" t="s">
        <v>18</v>
      </c>
      <c r="L101" s="40"/>
      <c r="M101" s="187" t="s">
        <v>18</v>
      </c>
      <c r="N101" s="188" t="s">
        <v>42</v>
      </c>
      <c r="O101" s="65"/>
      <c r="P101" s="189">
        <f>O101*H101</f>
        <v>0</v>
      </c>
      <c r="Q101" s="189">
        <v>0</v>
      </c>
      <c r="R101" s="189">
        <f>Q101*H101</f>
        <v>0</v>
      </c>
      <c r="S101" s="189">
        <v>0</v>
      </c>
      <c r="T101" s="190">
        <f>S101*H101</f>
        <v>0</v>
      </c>
      <c r="U101" s="35"/>
      <c r="V101" s="35"/>
      <c r="W101" s="35"/>
      <c r="X101" s="35"/>
      <c r="Y101" s="35"/>
      <c r="Z101" s="35"/>
      <c r="AA101" s="35"/>
      <c r="AB101" s="35"/>
      <c r="AC101" s="35"/>
      <c r="AD101" s="35"/>
      <c r="AE101" s="35"/>
      <c r="AR101" s="191" t="s">
        <v>166</v>
      </c>
      <c r="AT101" s="191" t="s">
        <v>162</v>
      </c>
      <c r="AU101" s="191" t="s">
        <v>80</v>
      </c>
      <c r="AY101" s="18" t="s">
        <v>160</v>
      </c>
      <c r="BE101" s="192">
        <f>IF(N101="základní",J101,0)</f>
        <v>0</v>
      </c>
      <c r="BF101" s="192">
        <f>IF(N101="snížená",J101,0)</f>
        <v>0</v>
      </c>
      <c r="BG101" s="192">
        <f>IF(N101="zákl. přenesená",J101,0)</f>
        <v>0</v>
      </c>
      <c r="BH101" s="192">
        <f>IF(N101="sníž. přenesená",J101,0)</f>
        <v>0</v>
      </c>
      <c r="BI101" s="192">
        <f>IF(N101="nulová",J101,0)</f>
        <v>0</v>
      </c>
      <c r="BJ101" s="18" t="s">
        <v>78</v>
      </c>
      <c r="BK101" s="192">
        <f>ROUND(I101*H101,2)</f>
        <v>0</v>
      </c>
      <c r="BL101" s="18" t="s">
        <v>166</v>
      </c>
      <c r="BM101" s="191" t="s">
        <v>219</v>
      </c>
    </row>
    <row r="102" spans="1:65" s="2" customFormat="1" ht="16.5" customHeight="1">
      <c r="A102" s="35"/>
      <c r="B102" s="36"/>
      <c r="C102" s="180" t="s">
        <v>71</v>
      </c>
      <c r="D102" s="180" t="s">
        <v>162</v>
      </c>
      <c r="E102" s="181" t="s">
        <v>2360</v>
      </c>
      <c r="F102" s="182" t="s">
        <v>2361</v>
      </c>
      <c r="G102" s="183" t="s">
        <v>1413</v>
      </c>
      <c r="H102" s="184">
        <v>4</v>
      </c>
      <c r="I102" s="185"/>
      <c r="J102" s="186">
        <f>ROUND(I102*H102,2)</f>
        <v>0</v>
      </c>
      <c r="K102" s="182" t="s">
        <v>18</v>
      </c>
      <c r="L102" s="40"/>
      <c r="M102" s="187" t="s">
        <v>18</v>
      </c>
      <c r="N102" s="188" t="s">
        <v>42</v>
      </c>
      <c r="O102" s="65"/>
      <c r="P102" s="189">
        <f>O102*H102</f>
        <v>0</v>
      </c>
      <c r="Q102" s="189">
        <v>0</v>
      </c>
      <c r="R102" s="189">
        <f>Q102*H102</f>
        <v>0</v>
      </c>
      <c r="S102" s="189">
        <v>0</v>
      </c>
      <c r="T102" s="190">
        <f>S102*H102</f>
        <v>0</v>
      </c>
      <c r="U102" s="35"/>
      <c r="V102" s="35"/>
      <c r="W102" s="35"/>
      <c r="X102" s="35"/>
      <c r="Y102" s="35"/>
      <c r="Z102" s="35"/>
      <c r="AA102" s="35"/>
      <c r="AB102" s="35"/>
      <c r="AC102" s="35"/>
      <c r="AD102" s="35"/>
      <c r="AE102" s="35"/>
      <c r="AR102" s="191" t="s">
        <v>166</v>
      </c>
      <c r="AT102" s="191" t="s">
        <v>162</v>
      </c>
      <c r="AU102" s="191" t="s">
        <v>80</v>
      </c>
      <c r="AY102" s="18" t="s">
        <v>160</v>
      </c>
      <c r="BE102" s="192">
        <f>IF(N102="základní",J102,0)</f>
        <v>0</v>
      </c>
      <c r="BF102" s="192">
        <f>IF(N102="snížená",J102,0)</f>
        <v>0</v>
      </c>
      <c r="BG102" s="192">
        <f>IF(N102="zákl. přenesená",J102,0)</f>
        <v>0</v>
      </c>
      <c r="BH102" s="192">
        <f>IF(N102="sníž. přenesená",J102,0)</f>
        <v>0</v>
      </c>
      <c r="BI102" s="192">
        <f>IF(N102="nulová",J102,0)</f>
        <v>0</v>
      </c>
      <c r="BJ102" s="18" t="s">
        <v>78</v>
      </c>
      <c r="BK102" s="192">
        <f>ROUND(I102*H102,2)</f>
        <v>0</v>
      </c>
      <c r="BL102" s="18" t="s">
        <v>166</v>
      </c>
      <c r="BM102" s="191" t="s">
        <v>8</v>
      </c>
    </row>
    <row r="103" spans="1:65" s="2" customFormat="1" ht="16.5" customHeight="1">
      <c r="A103" s="35"/>
      <c r="B103" s="36"/>
      <c r="C103" s="180" t="s">
        <v>71</v>
      </c>
      <c r="D103" s="180" t="s">
        <v>162</v>
      </c>
      <c r="E103" s="181" t="s">
        <v>2362</v>
      </c>
      <c r="F103" s="182" t="s">
        <v>2363</v>
      </c>
      <c r="G103" s="183" t="s">
        <v>1413</v>
      </c>
      <c r="H103" s="184">
        <v>10</v>
      </c>
      <c r="I103" s="185"/>
      <c r="J103" s="186">
        <f>ROUND(I103*H103,2)</f>
        <v>0</v>
      </c>
      <c r="K103" s="182" t="s">
        <v>18</v>
      </c>
      <c r="L103" s="40"/>
      <c r="M103" s="187" t="s">
        <v>18</v>
      </c>
      <c r="N103" s="188" t="s">
        <v>42</v>
      </c>
      <c r="O103" s="65"/>
      <c r="P103" s="189">
        <f>O103*H103</f>
        <v>0</v>
      </c>
      <c r="Q103" s="189">
        <v>0</v>
      </c>
      <c r="R103" s="189">
        <f>Q103*H103</f>
        <v>0</v>
      </c>
      <c r="S103" s="189">
        <v>0</v>
      </c>
      <c r="T103" s="190">
        <f>S103*H103</f>
        <v>0</v>
      </c>
      <c r="U103" s="35"/>
      <c r="V103" s="35"/>
      <c r="W103" s="35"/>
      <c r="X103" s="35"/>
      <c r="Y103" s="35"/>
      <c r="Z103" s="35"/>
      <c r="AA103" s="35"/>
      <c r="AB103" s="35"/>
      <c r="AC103" s="35"/>
      <c r="AD103" s="35"/>
      <c r="AE103" s="35"/>
      <c r="AR103" s="191" t="s">
        <v>166</v>
      </c>
      <c r="AT103" s="191" t="s">
        <v>162</v>
      </c>
      <c r="AU103" s="191" t="s">
        <v>80</v>
      </c>
      <c r="AY103" s="18" t="s">
        <v>160</v>
      </c>
      <c r="BE103" s="192">
        <f>IF(N103="základní",J103,0)</f>
        <v>0</v>
      </c>
      <c r="BF103" s="192">
        <f>IF(N103="snížená",J103,0)</f>
        <v>0</v>
      </c>
      <c r="BG103" s="192">
        <f>IF(N103="zákl. přenesená",J103,0)</f>
        <v>0</v>
      </c>
      <c r="BH103" s="192">
        <f>IF(N103="sníž. přenesená",J103,0)</f>
        <v>0</v>
      </c>
      <c r="BI103" s="192">
        <f>IF(N103="nulová",J103,0)</f>
        <v>0</v>
      </c>
      <c r="BJ103" s="18" t="s">
        <v>78</v>
      </c>
      <c r="BK103" s="192">
        <f>ROUND(I103*H103,2)</f>
        <v>0</v>
      </c>
      <c r="BL103" s="18" t="s">
        <v>166</v>
      </c>
      <c r="BM103" s="191" t="s">
        <v>240</v>
      </c>
    </row>
    <row r="104" spans="1:65" s="2" customFormat="1" ht="16.5" customHeight="1">
      <c r="A104" s="35"/>
      <c r="B104" s="36"/>
      <c r="C104" s="180" t="s">
        <v>71</v>
      </c>
      <c r="D104" s="180" t="s">
        <v>162</v>
      </c>
      <c r="E104" s="181" t="s">
        <v>2364</v>
      </c>
      <c r="F104" s="182" t="s">
        <v>2365</v>
      </c>
      <c r="G104" s="183" t="s">
        <v>1413</v>
      </c>
      <c r="H104" s="184">
        <v>8</v>
      </c>
      <c r="I104" s="185"/>
      <c r="J104" s="186">
        <f>ROUND(I104*H104,2)</f>
        <v>0</v>
      </c>
      <c r="K104" s="182" t="s">
        <v>18</v>
      </c>
      <c r="L104" s="40"/>
      <c r="M104" s="187" t="s">
        <v>18</v>
      </c>
      <c r="N104" s="188" t="s">
        <v>42</v>
      </c>
      <c r="O104" s="65"/>
      <c r="P104" s="189">
        <f>O104*H104</f>
        <v>0</v>
      </c>
      <c r="Q104" s="189">
        <v>0</v>
      </c>
      <c r="R104" s="189">
        <f>Q104*H104</f>
        <v>0</v>
      </c>
      <c r="S104" s="189">
        <v>0</v>
      </c>
      <c r="T104" s="190">
        <f>S104*H104</f>
        <v>0</v>
      </c>
      <c r="U104" s="35"/>
      <c r="V104" s="35"/>
      <c r="W104" s="35"/>
      <c r="X104" s="35"/>
      <c r="Y104" s="35"/>
      <c r="Z104" s="35"/>
      <c r="AA104" s="35"/>
      <c r="AB104" s="35"/>
      <c r="AC104" s="35"/>
      <c r="AD104" s="35"/>
      <c r="AE104" s="35"/>
      <c r="AR104" s="191" t="s">
        <v>166</v>
      </c>
      <c r="AT104" s="191" t="s">
        <v>162</v>
      </c>
      <c r="AU104" s="191" t="s">
        <v>80</v>
      </c>
      <c r="AY104" s="18" t="s">
        <v>160</v>
      </c>
      <c r="BE104" s="192">
        <f>IF(N104="základní",J104,0)</f>
        <v>0</v>
      </c>
      <c r="BF104" s="192">
        <f>IF(N104="snížená",J104,0)</f>
        <v>0</v>
      </c>
      <c r="BG104" s="192">
        <f>IF(N104="zákl. přenesená",J104,0)</f>
        <v>0</v>
      </c>
      <c r="BH104" s="192">
        <f>IF(N104="sníž. přenesená",J104,0)</f>
        <v>0</v>
      </c>
      <c r="BI104" s="192">
        <f>IF(N104="nulová",J104,0)</f>
        <v>0</v>
      </c>
      <c r="BJ104" s="18" t="s">
        <v>78</v>
      </c>
      <c r="BK104" s="192">
        <f>ROUND(I104*H104,2)</f>
        <v>0</v>
      </c>
      <c r="BL104" s="18" t="s">
        <v>166</v>
      </c>
      <c r="BM104" s="191" t="s">
        <v>255</v>
      </c>
    </row>
    <row r="105" spans="1:65" s="12" customFormat="1" ht="22.8" customHeight="1">
      <c r="B105" s="164"/>
      <c r="C105" s="165"/>
      <c r="D105" s="166" t="s">
        <v>70</v>
      </c>
      <c r="E105" s="178" t="s">
        <v>1662</v>
      </c>
      <c r="F105" s="178" t="s">
        <v>2366</v>
      </c>
      <c r="G105" s="165"/>
      <c r="H105" s="165"/>
      <c r="I105" s="168"/>
      <c r="J105" s="179">
        <f>BK105</f>
        <v>0</v>
      </c>
      <c r="K105" s="165"/>
      <c r="L105" s="170"/>
      <c r="M105" s="171"/>
      <c r="N105" s="172"/>
      <c r="O105" s="172"/>
      <c r="P105" s="173">
        <f>P106</f>
        <v>0</v>
      </c>
      <c r="Q105" s="172"/>
      <c r="R105" s="173">
        <f>R106</f>
        <v>0</v>
      </c>
      <c r="S105" s="172"/>
      <c r="T105" s="174">
        <f>T106</f>
        <v>0</v>
      </c>
      <c r="AR105" s="175" t="s">
        <v>78</v>
      </c>
      <c r="AT105" s="176" t="s">
        <v>70</v>
      </c>
      <c r="AU105" s="176" t="s">
        <v>78</v>
      </c>
      <c r="AY105" s="175" t="s">
        <v>160</v>
      </c>
      <c r="BK105" s="177">
        <f>BK106</f>
        <v>0</v>
      </c>
    </row>
    <row r="106" spans="1:65" s="2" customFormat="1" ht="16.5" customHeight="1">
      <c r="A106" s="35"/>
      <c r="B106" s="36"/>
      <c r="C106" s="180" t="s">
        <v>71</v>
      </c>
      <c r="D106" s="180" t="s">
        <v>162</v>
      </c>
      <c r="E106" s="181" t="s">
        <v>2367</v>
      </c>
      <c r="F106" s="182" t="s">
        <v>2368</v>
      </c>
      <c r="G106" s="183" t="s">
        <v>1413</v>
      </c>
      <c r="H106" s="184">
        <v>6</v>
      </c>
      <c r="I106" s="185"/>
      <c r="J106" s="186">
        <f>ROUND(I106*H106,2)</f>
        <v>0</v>
      </c>
      <c r="K106" s="182" t="s">
        <v>18</v>
      </c>
      <c r="L106" s="40"/>
      <c r="M106" s="187" t="s">
        <v>18</v>
      </c>
      <c r="N106" s="188" t="s">
        <v>42</v>
      </c>
      <c r="O106" s="65"/>
      <c r="P106" s="189">
        <f>O106*H106</f>
        <v>0</v>
      </c>
      <c r="Q106" s="189">
        <v>0</v>
      </c>
      <c r="R106" s="189">
        <f>Q106*H106</f>
        <v>0</v>
      </c>
      <c r="S106" s="189">
        <v>0</v>
      </c>
      <c r="T106" s="190">
        <f>S106*H106</f>
        <v>0</v>
      </c>
      <c r="U106" s="35"/>
      <c r="V106" s="35"/>
      <c r="W106" s="35"/>
      <c r="X106" s="35"/>
      <c r="Y106" s="35"/>
      <c r="Z106" s="35"/>
      <c r="AA106" s="35"/>
      <c r="AB106" s="35"/>
      <c r="AC106" s="35"/>
      <c r="AD106" s="35"/>
      <c r="AE106" s="35"/>
      <c r="AR106" s="191" t="s">
        <v>166</v>
      </c>
      <c r="AT106" s="191" t="s">
        <v>162</v>
      </c>
      <c r="AU106" s="191" t="s">
        <v>80</v>
      </c>
      <c r="AY106" s="18" t="s">
        <v>160</v>
      </c>
      <c r="BE106" s="192">
        <f>IF(N106="základní",J106,0)</f>
        <v>0</v>
      </c>
      <c r="BF106" s="192">
        <f>IF(N106="snížená",J106,0)</f>
        <v>0</v>
      </c>
      <c r="BG106" s="192">
        <f>IF(N106="zákl. přenesená",J106,0)</f>
        <v>0</v>
      </c>
      <c r="BH106" s="192">
        <f>IF(N106="sníž. přenesená",J106,0)</f>
        <v>0</v>
      </c>
      <c r="BI106" s="192">
        <f>IF(N106="nulová",J106,0)</f>
        <v>0</v>
      </c>
      <c r="BJ106" s="18" t="s">
        <v>78</v>
      </c>
      <c r="BK106" s="192">
        <f>ROUND(I106*H106,2)</f>
        <v>0</v>
      </c>
      <c r="BL106" s="18" t="s">
        <v>166</v>
      </c>
      <c r="BM106" s="191" t="s">
        <v>271</v>
      </c>
    </row>
    <row r="107" spans="1:65" s="12" customFormat="1" ht="22.8" customHeight="1">
      <c r="B107" s="164"/>
      <c r="C107" s="165"/>
      <c r="D107" s="166" t="s">
        <v>70</v>
      </c>
      <c r="E107" s="178" t="s">
        <v>1678</v>
      </c>
      <c r="F107" s="178" t="s">
        <v>2369</v>
      </c>
      <c r="G107" s="165"/>
      <c r="H107" s="165"/>
      <c r="I107" s="168"/>
      <c r="J107" s="179">
        <f>BK107</f>
        <v>0</v>
      </c>
      <c r="K107" s="165"/>
      <c r="L107" s="170"/>
      <c r="M107" s="171"/>
      <c r="N107" s="172"/>
      <c r="O107" s="172"/>
      <c r="P107" s="173">
        <f>SUM(P108:P109)</f>
        <v>0</v>
      </c>
      <c r="Q107" s="172"/>
      <c r="R107" s="173">
        <f>SUM(R108:R109)</f>
        <v>0</v>
      </c>
      <c r="S107" s="172"/>
      <c r="T107" s="174">
        <f>SUM(T108:T109)</f>
        <v>0</v>
      </c>
      <c r="AR107" s="175" t="s">
        <v>78</v>
      </c>
      <c r="AT107" s="176" t="s">
        <v>70</v>
      </c>
      <c r="AU107" s="176" t="s">
        <v>78</v>
      </c>
      <c r="AY107" s="175" t="s">
        <v>160</v>
      </c>
      <c r="BK107" s="177">
        <f>SUM(BK108:BK109)</f>
        <v>0</v>
      </c>
    </row>
    <row r="108" spans="1:65" s="2" customFormat="1" ht="16.5" customHeight="1">
      <c r="A108" s="35"/>
      <c r="B108" s="36"/>
      <c r="C108" s="180" t="s">
        <v>71</v>
      </c>
      <c r="D108" s="180" t="s">
        <v>162</v>
      </c>
      <c r="E108" s="181" t="s">
        <v>2370</v>
      </c>
      <c r="F108" s="182" t="s">
        <v>2371</v>
      </c>
      <c r="G108" s="183" t="s">
        <v>249</v>
      </c>
      <c r="H108" s="184">
        <v>435</v>
      </c>
      <c r="I108" s="185"/>
      <c r="J108" s="186">
        <f>ROUND(I108*H108,2)</f>
        <v>0</v>
      </c>
      <c r="K108" s="182" t="s">
        <v>18</v>
      </c>
      <c r="L108" s="40"/>
      <c r="M108" s="187" t="s">
        <v>18</v>
      </c>
      <c r="N108" s="188" t="s">
        <v>42</v>
      </c>
      <c r="O108" s="65"/>
      <c r="P108" s="189">
        <f>O108*H108</f>
        <v>0</v>
      </c>
      <c r="Q108" s="189">
        <v>0</v>
      </c>
      <c r="R108" s="189">
        <f>Q108*H108</f>
        <v>0</v>
      </c>
      <c r="S108" s="189">
        <v>0</v>
      </c>
      <c r="T108" s="190">
        <f>S108*H108</f>
        <v>0</v>
      </c>
      <c r="U108" s="35"/>
      <c r="V108" s="35"/>
      <c r="W108" s="35"/>
      <c r="X108" s="35"/>
      <c r="Y108" s="35"/>
      <c r="Z108" s="35"/>
      <c r="AA108" s="35"/>
      <c r="AB108" s="35"/>
      <c r="AC108" s="35"/>
      <c r="AD108" s="35"/>
      <c r="AE108" s="35"/>
      <c r="AR108" s="191" t="s">
        <v>166</v>
      </c>
      <c r="AT108" s="191" t="s">
        <v>162</v>
      </c>
      <c r="AU108" s="191" t="s">
        <v>80</v>
      </c>
      <c r="AY108" s="18" t="s">
        <v>160</v>
      </c>
      <c r="BE108" s="192">
        <f>IF(N108="základní",J108,0)</f>
        <v>0</v>
      </c>
      <c r="BF108" s="192">
        <f>IF(N108="snížená",J108,0)</f>
        <v>0</v>
      </c>
      <c r="BG108" s="192">
        <f>IF(N108="zákl. přenesená",J108,0)</f>
        <v>0</v>
      </c>
      <c r="BH108" s="192">
        <f>IF(N108="sníž. přenesená",J108,0)</f>
        <v>0</v>
      </c>
      <c r="BI108" s="192">
        <f>IF(N108="nulová",J108,0)</f>
        <v>0</v>
      </c>
      <c r="BJ108" s="18" t="s">
        <v>78</v>
      </c>
      <c r="BK108" s="192">
        <f>ROUND(I108*H108,2)</f>
        <v>0</v>
      </c>
      <c r="BL108" s="18" t="s">
        <v>166</v>
      </c>
      <c r="BM108" s="191" t="s">
        <v>286</v>
      </c>
    </row>
    <row r="109" spans="1:65" s="2" customFormat="1" ht="16.5" customHeight="1">
      <c r="A109" s="35"/>
      <c r="B109" s="36"/>
      <c r="C109" s="180" t="s">
        <v>71</v>
      </c>
      <c r="D109" s="180" t="s">
        <v>162</v>
      </c>
      <c r="E109" s="181" t="s">
        <v>2372</v>
      </c>
      <c r="F109" s="182" t="s">
        <v>2373</v>
      </c>
      <c r="G109" s="183" t="s">
        <v>249</v>
      </c>
      <c r="H109" s="184">
        <v>210</v>
      </c>
      <c r="I109" s="185"/>
      <c r="J109" s="186">
        <f>ROUND(I109*H109,2)</f>
        <v>0</v>
      </c>
      <c r="K109" s="182" t="s">
        <v>18</v>
      </c>
      <c r="L109" s="40"/>
      <c r="M109" s="187" t="s">
        <v>18</v>
      </c>
      <c r="N109" s="188" t="s">
        <v>42</v>
      </c>
      <c r="O109" s="65"/>
      <c r="P109" s="189">
        <f>O109*H109</f>
        <v>0</v>
      </c>
      <c r="Q109" s="189">
        <v>0</v>
      </c>
      <c r="R109" s="189">
        <f>Q109*H109</f>
        <v>0</v>
      </c>
      <c r="S109" s="189">
        <v>0</v>
      </c>
      <c r="T109" s="190">
        <f>S109*H109</f>
        <v>0</v>
      </c>
      <c r="U109" s="35"/>
      <c r="V109" s="35"/>
      <c r="W109" s="35"/>
      <c r="X109" s="35"/>
      <c r="Y109" s="35"/>
      <c r="Z109" s="35"/>
      <c r="AA109" s="35"/>
      <c r="AB109" s="35"/>
      <c r="AC109" s="35"/>
      <c r="AD109" s="35"/>
      <c r="AE109" s="35"/>
      <c r="AR109" s="191" t="s">
        <v>166</v>
      </c>
      <c r="AT109" s="191" t="s">
        <v>162</v>
      </c>
      <c r="AU109" s="191" t="s">
        <v>80</v>
      </c>
      <c r="AY109" s="18" t="s">
        <v>160</v>
      </c>
      <c r="BE109" s="192">
        <f>IF(N109="základní",J109,0)</f>
        <v>0</v>
      </c>
      <c r="BF109" s="192">
        <f>IF(N109="snížená",J109,0)</f>
        <v>0</v>
      </c>
      <c r="BG109" s="192">
        <f>IF(N109="zákl. přenesená",J109,0)</f>
        <v>0</v>
      </c>
      <c r="BH109" s="192">
        <f>IF(N109="sníž. přenesená",J109,0)</f>
        <v>0</v>
      </c>
      <c r="BI109" s="192">
        <f>IF(N109="nulová",J109,0)</f>
        <v>0</v>
      </c>
      <c r="BJ109" s="18" t="s">
        <v>78</v>
      </c>
      <c r="BK109" s="192">
        <f>ROUND(I109*H109,2)</f>
        <v>0</v>
      </c>
      <c r="BL109" s="18" t="s">
        <v>166</v>
      </c>
      <c r="BM109" s="191" t="s">
        <v>304</v>
      </c>
    </row>
    <row r="110" spans="1:65" s="12" customFormat="1" ht="22.8" customHeight="1">
      <c r="B110" s="164"/>
      <c r="C110" s="165"/>
      <c r="D110" s="166" t="s">
        <v>70</v>
      </c>
      <c r="E110" s="178" t="s">
        <v>1692</v>
      </c>
      <c r="F110" s="178" t="s">
        <v>1693</v>
      </c>
      <c r="G110" s="165"/>
      <c r="H110" s="165"/>
      <c r="I110" s="168"/>
      <c r="J110" s="179">
        <f>BK110</f>
        <v>0</v>
      </c>
      <c r="K110" s="165"/>
      <c r="L110" s="170"/>
      <c r="M110" s="171"/>
      <c r="N110" s="172"/>
      <c r="O110" s="172"/>
      <c r="P110" s="173">
        <f>SUM(P111:P124)</f>
        <v>0</v>
      </c>
      <c r="Q110" s="172"/>
      <c r="R110" s="173">
        <f>SUM(R111:R124)</f>
        <v>0</v>
      </c>
      <c r="S110" s="172"/>
      <c r="T110" s="174">
        <f>SUM(T111:T124)</f>
        <v>0</v>
      </c>
      <c r="AR110" s="175" t="s">
        <v>78</v>
      </c>
      <c r="AT110" s="176" t="s">
        <v>70</v>
      </c>
      <c r="AU110" s="176" t="s">
        <v>78</v>
      </c>
      <c r="AY110" s="175" t="s">
        <v>160</v>
      </c>
      <c r="BK110" s="177">
        <f>SUM(BK111:BK124)</f>
        <v>0</v>
      </c>
    </row>
    <row r="111" spans="1:65" s="2" customFormat="1" ht="16.5" customHeight="1">
      <c r="A111" s="35"/>
      <c r="B111" s="36"/>
      <c r="C111" s="180" t="s">
        <v>71</v>
      </c>
      <c r="D111" s="180" t="s">
        <v>162</v>
      </c>
      <c r="E111" s="181" t="s">
        <v>2374</v>
      </c>
      <c r="F111" s="182" t="s">
        <v>2375</v>
      </c>
      <c r="G111" s="183" t="s">
        <v>1699</v>
      </c>
      <c r="H111" s="184">
        <v>1</v>
      </c>
      <c r="I111" s="185"/>
      <c r="J111" s="186">
        <f t="shared" ref="J111:J124" si="0">ROUND(I111*H111,2)</f>
        <v>0</v>
      </c>
      <c r="K111" s="182" t="s">
        <v>18</v>
      </c>
      <c r="L111" s="40"/>
      <c r="M111" s="187" t="s">
        <v>18</v>
      </c>
      <c r="N111" s="188" t="s">
        <v>42</v>
      </c>
      <c r="O111" s="65"/>
      <c r="P111" s="189">
        <f t="shared" ref="P111:P124" si="1">O111*H111</f>
        <v>0</v>
      </c>
      <c r="Q111" s="189">
        <v>0</v>
      </c>
      <c r="R111" s="189">
        <f t="shared" ref="R111:R124" si="2">Q111*H111</f>
        <v>0</v>
      </c>
      <c r="S111" s="189">
        <v>0</v>
      </c>
      <c r="T111" s="190">
        <f t="shared" ref="T111:T124" si="3">S111*H111</f>
        <v>0</v>
      </c>
      <c r="U111" s="35"/>
      <c r="V111" s="35"/>
      <c r="W111" s="35"/>
      <c r="X111" s="35"/>
      <c r="Y111" s="35"/>
      <c r="Z111" s="35"/>
      <c r="AA111" s="35"/>
      <c r="AB111" s="35"/>
      <c r="AC111" s="35"/>
      <c r="AD111" s="35"/>
      <c r="AE111" s="35"/>
      <c r="AR111" s="191" t="s">
        <v>166</v>
      </c>
      <c r="AT111" s="191" t="s">
        <v>162</v>
      </c>
      <c r="AU111" s="191" t="s">
        <v>80</v>
      </c>
      <c r="AY111" s="18" t="s">
        <v>160</v>
      </c>
      <c r="BE111" s="192">
        <f t="shared" ref="BE111:BE124" si="4">IF(N111="základní",J111,0)</f>
        <v>0</v>
      </c>
      <c r="BF111" s="192">
        <f t="shared" ref="BF111:BF124" si="5">IF(N111="snížená",J111,0)</f>
        <v>0</v>
      </c>
      <c r="BG111" s="192">
        <f t="shared" ref="BG111:BG124" si="6">IF(N111="zákl. přenesená",J111,0)</f>
        <v>0</v>
      </c>
      <c r="BH111" s="192">
        <f t="shared" ref="BH111:BH124" si="7">IF(N111="sníž. přenesená",J111,0)</f>
        <v>0</v>
      </c>
      <c r="BI111" s="192">
        <f t="shared" ref="BI111:BI124" si="8">IF(N111="nulová",J111,0)</f>
        <v>0</v>
      </c>
      <c r="BJ111" s="18" t="s">
        <v>78</v>
      </c>
      <c r="BK111" s="192">
        <f t="shared" ref="BK111:BK124" si="9">ROUND(I111*H111,2)</f>
        <v>0</v>
      </c>
      <c r="BL111" s="18" t="s">
        <v>166</v>
      </c>
      <c r="BM111" s="191" t="s">
        <v>316</v>
      </c>
    </row>
    <row r="112" spans="1:65" s="2" customFormat="1" ht="16.5" customHeight="1">
      <c r="A112" s="35"/>
      <c r="B112" s="36"/>
      <c r="C112" s="180" t="s">
        <v>71</v>
      </c>
      <c r="D112" s="180" t="s">
        <v>162</v>
      </c>
      <c r="E112" s="181" t="s">
        <v>2376</v>
      </c>
      <c r="F112" s="182" t="s">
        <v>2377</v>
      </c>
      <c r="G112" s="183" t="s">
        <v>1699</v>
      </c>
      <c r="H112" s="184">
        <v>1</v>
      </c>
      <c r="I112" s="185"/>
      <c r="J112" s="186">
        <f t="shared" si="0"/>
        <v>0</v>
      </c>
      <c r="K112" s="182" t="s">
        <v>18</v>
      </c>
      <c r="L112" s="40"/>
      <c r="M112" s="187" t="s">
        <v>18</v>
      </c>
      <c r="N112" s="188" t="s">
        <v>42</v>
      </c>
      <c r="O112" s="65"/>
      <c r="P112" s="189">
        <f t="shared" si="1"/>
        <v>0</v>
      </c>
      <c r="Q112" s="189">
        <v>0</v>
      </c>
      <c r="R112" s="189">
        <f t="shared" si="2"/>
        <v>0</v>
      </c>
      <c r="S112" s="189">
        <v>0</v>
      </c>
      <c r="T112" s="190">
        <f t="shared" si="3"/>
        <v>0</v>
      </c>
      <c r="U112" s="35"/>
      <c r="V112" s="35"/>
      <c r="W112" s="35"/>
      <c r="X112" s="35"/>
      <c r="Y112" s="35"/>
      <c r="Z112" s="35"/>
      <c r="AA112" s="35"/>
      <c r="AB112" s="35"/>
      <c r="AC112" s="35"/>
      <c r="AD112" s="35"/>
      <c r="AE112" s="35"/>
      <c r="AR112" s="191" t="s">
        <v>166</v>
      </c>
      <c r="AT112" s="191" t="s">
        <v>162</v>
      </c>
      <c r="AU112" s="191" t="s">
        <v>80</v>
      </c>
      <c r="AY112" s="18" t="s">
        <v>160</v>
      </c>
      <c r="BE112" s="192">
        <f t="shared" si="4"/>
        <v>0</v>
      </c>
      <c r="BF112" s="192">
        <f t="shared" si="5"/>
        <v>0</v>
      </c>
      <c r="BG112" s="192">
        <f t="shared" si="6"/>
        <v>0</v>
      </c>
      <c r="BH112" s="192">
        <f t="shared" si="7"/>
        <v>0</v>
      </c>
      <c r="BI112" s="192">
        <f t="shared" si="8"/>
        <v>0</v>
      </c>
      <c r="BJ112" s="18" t="s">
        <v>78</v>
      </c>
      <c r="BK112" s="192">
        <f t="shared" si="9"/>
        <v>0</v>
      </c>
      <c r="BL112" s="18" t="s">
        <v>166</v>
      </c>
      <c r="BM112" s="191" t="s">
        <v>328</v>
      </c>
    </row>
    <row r="113" spans="1:65" s="2" customFormat="1" ht="16.5" customHeight="1">
      <c r="A113" s="35"/>
      <c r="B113" s="36"/>
      <c r="C113" s="180" t="s">
        <v>71</v>
      </c>
      <c r="D113" s="180" t="s">
        <v>162</v>
      </c>
      <c r="E113" s="181" t="s">
        <v>2378</v>
      </c>
      <c r="F113" s="182" t="s">
        <v>2379</v>
      </c>
      <c r="G113" s="183" t="s">
        <v>1699</v>
      </c>
      <c r="H113" s="184">
        <v>1</v>
      </c>
      <c r="I113" s="185"/>
      <c r="J113" s="186">
        <f t="shared" si="0"/>
        <v>0</v>
      </c>
      <c r="K113" s="182" t="s">
        <v>18</v>
      </c>
      <c r="L113" s="40"/>
      <c r="M113" s="187" t="s">
        <v>18</v>
      </c>
      <c r="N113" s="188" t="s">
        <v>42</v>
      </c>
      <c r="O113" s="65"/>
      <c r="P113" s="189">
        <f t="shared" si="1"/>
        <v>0</v>
      </c>
      <c r="Q113" s="189">
        <v>0</v>
      </c>
      <c r="R113" s="189">
        <f t="shared" si="2"/>
        <v>0</v>
      </c>
      <c r="S113" s="189">
        <v>0</v>
      </c>
      <c r="T113" s="190">
        <f t="shared" si="3"/>
        <v>0</v>
      </c>
      <c r="U113" s="35"/>
      <c r="V113" s="35"/>
      <c r="W113" s="35"/>
      <c r="X113" s="35"/>
      <c r="Y113" s="35"/>
      <c r="Z113" s="35"/>
      <c r="AA113" s="35"/>
      <c r="AB113" s="35"/>
      <c r="AC113" s="35"/>
      <c r="AD113" s="35"/>
      <c r="AE113" s="35"/>
      <c r="AR113" s="191" t="s">
        <v>166</v>
      </c>
      <c r="AT113" s="191" t="s">
        <v>162</v>
      </c>
      <c r="AU113" s="191" t="s">
        <v>80</v>
      </c>
      <c r="AY113" s="18" t="s">
        <v>160</v>
      </c>
      <c r="BE113" s="192">
        <f t="shared" si="4"/>
        <v>0</v>
      </c>
      <c r="BF113" s="192">
        <f t="shared" si="5"/>
        <v>0</v>
      </c>
      <c r="BG113" s="192">
        <f t="shared" si="6"/>
        <v>0</v>
      </c>
      <c r="BH113" s="192">
        <f t="shared" si="7"/>
        <v>0</v>
      </c>
      <c r="BI113" s="192">
        <f t="shared" si="8"/>
        <v>0</v>
      </c>
      <c r="BJ113" s="18" t="s">
        <v>78</v>
      </c>
      <c r="BK113" s="192">
        <f t="shared" si="9"/>
        <v>0</v>
      </c>
      <c r="BL113" s="18" t="s">
        <v>166</v>
      </c>
      <c r="BM113" s="191" t="s">
        <v>344</v>
      </c>
    </row>
    <row r="114" spans="1:65" s="2" customFormat="1" ht="16.5" customHeight="1">
      <c r="A114" s="35"/>
      <c r="B114" s="36"/>
      <c r="C114" s="180" t="s">
        <v>71</v>
      </c>
      <c r="D114" s="180" t="s">
        <v>162</v>
      </c>
      <c r="E114" s="181" t="s">
        <v>2380</v>
      </c>
      <c r="F114" s="182" t="s">
        <v>2381</v>
      </c>
      <c r="G114" s="183" t="s">
        <v>1699</v>
      </c>
      <c r="H114" s="184">
        <v>1</v>
      </c>
      <c r="I114" s="185"/>
      <c r="J114" s="186">
        <f t="shared" si="0"/>
        <v>0</v>
      </c>
      <c r="K114" s="182" t="s">
        <v>18</v>
      </c>
      <c r="L114" s="40"/>
      <c r="M114" s="187" t="s">
        <v>18</v>
      </c>
      <c r="N114" s="188" t="s">
        <v>42</v>
      </c>
      <c r="O114" s="65"/>
      <c r="P114" s="189">
        <f t="shared" si="1"/>
        <v>0</v>
      </c>
      <c r="Q114" s="189">
        <v>0</v>
      </c>
      <c r="R114" s="189">
        <f t="shared" si="2"/>
        <v>0</v>
      </c>
      <c r="S114" s="189">
        <v>0</v>
      </c>
      <c r="T114" s="190">
        <f t="shared" si="3"/>
        <v>0</v>
      </c>
      <c r="U114" s="35"/>
      <c r="V114" s="35"/>
      <c r="W114" s="35"/>
      <c r="X114" s="35"/>
      <c r="Y114" s="35"/>
      <c r="Z114" s="35"/>
      <c r="AA114" s="35"/>
      <c r="AB114" s="35"/>
      <c r="AC114" s="35"/>
      <c r="AD114" s="35"/>
      <c r="AE114" s="35"/>
      <c r="AR114" s="191" t="s">
        <v>166</v>
      </c>
      <c r="AT114" s="191" t="s">
        <v>162</v>
      </c>
      <c r="AU114" s="191" t="s">
        <v>80</v>
      </c>
      <c r="AY114" s="18" t="s">
        <v>160</v>
      </c>
      <c r="BE114" s="192">
        <f t="shared" si="4"/>
        <v>0</v>
      </c>
      <c r="BF114" s="192">
        <f t="shared" si="5"/>
        <v>0</v>
      </c>
      <c r="BG114" s="192">
        <f t="shared" si="6"/>
        <v>0</v>
      </c>
      <c r="BH114" s="192">
        <f t="shared" si="7"/>
        <v>0</v>
      </c>
      <c r="BI114" s="192">
        <f t="shared" si="8"/>
        <v>0</v>
      </c>
      <c r="BJ114" s="18" t="s">
        <v>78</v>
      </c>
      <c r="BK114" s="192">
        <f t="shared" si="9"/>
        <v>0</v>
      </c>
      <c r="BL114" s="18" t="s">
        <v>166</v>
      </c>
      <c r="BM114" s="191" t="s">
        <v>292</v>
      </c>
    </row>
    <row r="115" spans="1:65" s="2" customFormat="1" ht="16.5" customHeight="1">
      <c r="A115" s="35"/>
      <c r="B115" s="36"/>
      <c r="C115" s="180" t="s">
        <v>71</v>
      </c>
      <c r="D115" s="180" t="s">
        <v>162</v>
      </c>
      <c r="E115" s="181" t="s">
        <v>2382</v>
      </c>
      <c r="F115" s="182" t="s">
        <v>2383</v>
      </c>
      <c r="G115" s="183" t="s">
        <v>1699</v>
      </c>
      <c r="H115" s="184">
        <v>1</v>
      </c>
      <c r="I115" s="185"/>
      <c r="J115" s="186">
        <f t="shared" si="0"/>
        <v>0</v>
      </c>
      <c r="K115" s="182" t="s">
        <v>18</v>
      </c>
      <c r="L115" s="40"/>
      <c r="M115" s="187" t="s">
        <v>18</v>
      </c>
      <c r="N115" s="188" t="s">
        <v>42</v>
      </c>
      <c r="O115" s="65"/>
      <c r="P115" s="189">
        <f t="shared" si="1"/>
        <v>0</v>
      </c>
      <c r="Q115" s="189">
        <v>0</v>
      </c>
      <c r="R115" s="189">
        <f t="shared" si="2"/>
        <v>0</v>
      </c>
      <c r="S115" s="189">
        <v>0</v>
      </c>
      <c r="T115" s="190">
        <f t="shared" si="3"/>
        <v>0</v>
      </c>
      <c r="U115" s="35"/>
      <c r="V115" s="35"/>
      <c r="W115" s="35"/>
      <c r="X115" s="35"/>
      <c r="Y115" s="35"/>
      <c r="Z115" s="35"/>
      <c r="AA115" s="35"/>
      <c r="AB115" s="35"/>
      <c r="AC115" s="35"/>
      <c r="AD115" s="35"/>
      <c r="AE115" s="35"/>
      <c r="AR115" s="191" t="s">
        <v>166</v>
      </c>
      <c r="AT115" s="191" t="s">
        <v>162</v>
      </c>
      <c r="AU115" s="191" t="s">
        <v>80</v>
      </c>
      <c r="AY115" s="18" t="s">
        <v>160</v>
      </c>
      <c r="BE115" s="192">
        <f t="shared" si="4"/>
        <v>0</v>
      </c>
      <c r="BF115" s="192">
        <f t="shared" si="5"/>
        <v>0</v>
      </c>
      <c r="BG115" s="192">
        <f t="shared" si="6"/>
        <v>0</v>
      </c>
      <c r="BH115" s="192">
        <f t="shared" si="7"/>
        <v>0</v>
      </c>
      <c r="BI115" s="192">
        <f t="shared" si="8"/>
        <v>0</v>
      </c>
      <c r="BJ115" s="18" t="s">
        <v>78</v>
      </c>
      <c r="BK115" s="192">
        <f t="shared" si="9"/>
        <v>0</v>
      </c>
      <c r="BL115" s="18" t="s">
        <v>166</v>
      </c>
      <c r="BM115" s="191" t="s">
        <v>538</v>
      </c>
    </row>
    <row r="116" spans="1:65" s="2" customFormat="1" ht="16.5" customHeight="1">
      <c r="A116" s="35"/>
      <c r="B116" s="36"/>
      <c r="C116" s="180" t="s">
        <v>71</v>
      </c>
      <c r="D116" s="180" t="s">
        <v>162</v>
      </c>
      <c r="E116" s="181" t="s">
        <v>2384</v>
      </c>
      <c r="F116" s="182" t="s">
        <v>2385</v>
      </c>
      <c r="G116" s="183" t="s">
        <v>1699</v>
      </c>
      <c r="H116" s="184">
        <v>1</v>
      </c>
      <c r="I116" s="185"/>
      <c r="J116" s="186">
        <f t="shared" si="0"/>
        <v>0</v>
      </c>
      <c r="K116" s="182" t="s">
        <v>18</v>
      </c>
      <c r="L116" s="40"/>
      <c r="M116" s="187" t="s">
        <v>18</v>
      </c>
      <c r="N116" s="188" t="s">
        <v>42</v>
      </c>
      <c r="O116" s="65"/>
      <c r="P116" s="189">
        <f t="shared" si="1"/>
        <v>0</v>
      </c>
      <c r="Q116" s="189">
        <v>0</v>
      </c>
      <c r="R116" s="189">
        <f t="shared" si="2"/>
        <v>0</v>
      </c>
      <c r="S116" s="189">
        <v>0</v>
      </c>
      <c r="T116" s="190">
        <f t="shared" si="3"/>
        <v>0</v>
      </c>
      <c r="U116" s="35"/>
      <c r="V116" s="35"/>
      <c r="W116" s="35"/>
      <c r="X116" s="35"/>
      <c r="Y116" s="35"/>
      <c r="Z116" s="35"/>
      <c r="AA116" s="35"/>
      <c r="AB116" s="35"/>
      <c r="AC116" s="35"/>
      <c r="AD116" s="35"/>
      <c r="AE116" s="35"/>
      <c r="AR116" s="191" t="s">
        <v>166</v>
      </c>
      <c r="AT116" s="191" t="s">
        <v>162</v>
      </c>
      <c r="AU116" s="191" t="s">
        <v>80</v>
      </c>
      <c r="AY116" s="18" t="s">
        <v>160</v>
      </c>
      <c r="BE116" s="192">
        <f t="shared" si="4"/>
        <v>0</v>
      </c>
      <c r="BF116" s="192">
        <f t="shared" si="5"/>
        <v>0</v>
      </c>
      <c r="BG116" s="192">
        <f t="shared" si="6"/>
        <v>0</v>
      </c>
      <c r="BH116" s="192">
        <f t="shared" si="7"/>
        <v>0</v>
      </c>
      <c r="BI116" s="192">
        <f t="shared" si="8"/>
        <v>0</v>
      </c>
      <c r="BJ116" s="18" t="s">
        <v>78</v>
      </c>
      <c r="BK116" s="192">
        <f t="shared" si="9"/>
        <v>0</v>
      </c>
      <c r="BL116" s="18" t="s">
        <v>166</v>
      </c>
      <c r="BM116" s="191" t="s">
        <v>547</v>
      </c>
    </row>
    <row r="117" spans="1:65" s="2" customFormat="1" ht="16.5" customHeight="1">
      <c r="A117" s="35"/>
      <c r="B117" s="36"/>
      <c r="C117" s="180" t="s">
        <v>71</v>
      </c>
      <c r="D117" s="180" t="s">
        <v>162</v>
      </c>
      <c r="E117" s="181" t="s">
        <v>2386</v>
      </c>
      <c r="F117" s="182" t="s">
        <v>2387</v>
      </c>
      <c r="G117" s="183" t="s">
        <v>1699</v>
      </c>
      <c r="H117" s="184">
        <v>1</v>
      </c>
      <c r="I117" s="185"/>
      <c r="J117" s="186">
        <f t="shared" si="0"/>
        <v>0</v>
      </c>
      <c r="K117" s="182" t="s">
        <v>18</v>
      </c>
      <c r="L117" s="40"/>
      <c r="M117" s="187" t="s">
        <v>18</v>
      </c>
      <c r="N117" s="188" t="s">
        <v>42</v>
      </c>
      <c r="O117" s="65"/>
      <c r="P117" s="189">
        <f t="shared" si="1"/>
        <v>0</v>
      </c>
      <c r="Q117" s="189">
        <v>0</v>
      </c>
      <c r="R117" s="189">
        <f t="shared" si="2"/>
        <v>0</v>
      </c>
      <c r="S117" s="189">
        <v>0</v>
      </c>
      <c r="T117" s="190">
        <f t="shared" si="3"/>
        <v>0</v>
      </c>
      <c r="U117" s="35"/>
      <c r="V117" s="35"/>
      <c r="W117" s="35"/>
      <c r="X117" s="35"/>
      <c r="Y117" s="35"/>
      <c r="Z117" s="35"/>
      <c r="AA117" s="35"/>
      <c r="AB117" s="35"/>
      <c r="AC117" s="35"/>
      <c r="AD117" s="35"/>
      <c r="AE117" s="35"/>
      <c r="AR117" s="191" t="s">
        <v>166</v>
      </c>
      <c r="AT117" s="191" t="s">
        <v>162</v>
      </c>
      <c r="AU117" s="191" t="s">
        <v>80</v>
      </c>
      <c r="AY117" s="18" t="s">
        <v>160</v>
      </c>
      <c r="BE117" s="192">
        <f t="shared" si="4"/>
        <v>0</v>
      </c>
      <c r="BF117" s="192">
        <f t="shared" si="5"/>
        <v>0</v>
      </c>
      <c r="BG117" s="192">
        <f t="shared" si="6"/>
        <v>0</v>
      </c>
      <c r="BH117" s="192">
        <f t="shared" si="7"/>
        <v>0</v>
      </c>
      <c r="BI117" s="192">
        <f t="shared" si="8"/>
        <v>0</v>
      </c>
      <c r="BJ117" s="18" t="s">
        <v>78</v>
      </c>
      <c r="BK117" s="192">
        <f t="shared" si="9"/>
        <v>0</v>
      </c>
      <c r="BL117" s="18" t="s">
        <v>166</v>
      </c>
      <c r="BM117" s="191" t="s">
        <v>560</v>
      </c>
    </row>
    <row r="118" spans="1:65" s="2" customFormat="1" ht="16.5" customHeight="1">
      <c r="A118" s="35"/>
      <c r="B118" s="36"/>
      <c r="C118" s="180" t="s">
        <v>71</v>
      </c>
      <c r="D118" s="180" t="s">
        <v>162</v>
      </c>
      <c r="E118" s="181" t="s">
        <v>2388</v>
      </c>
      <c r="F118" s="182" t="s">
        <v>2389</v>
      </c>
      <c r="G118" s="183" t="s">
        <v>1699</v>
      </c>
      <c r="H118" s="184">
        <v>1</v>
      </c>
      <c r="I118" s="185"/>
      <c r="J118" s="186">
        <f t="shared" si="0"/>
        <v>0</v>
      </c>
      <c r="K118" s="182" t="s">
        <v>18</v>
      </c>
      <c r="L118" s="40"/>
      <c r="M118" s="187" t="s">
        <v>18</v>
      </c>
      <c r="N118" s="188" t="s">
        <v>42</v>
      </c>
      <c r="O118" s="65"/>
      <c r="P118" s="189">
        <f t="shared" si="1"/>
        <v>0</v>
      </c>
      <c r="Q118" s="189">
        <v>0</v>
      </c>
      <c r="R118" s="189">
        <f t="shared" si="2"/>
        <v>0</v>
      </c>
      <c r="S118" s="189">
        <v>0</v>
      </c>
      <c r="T118" s="190">
        <f t="shared" si="3"/>
        <v>0</v>
      </c>
      <c r="U118" s="35"/>
      <c r="V118" s="35"/>
      <c r="W118" s="35"/>
      <c r="X118" s="35"/>
      <c r="Y118" s="35"/>
      <c r="Z118" s="35"/>
      <c r="AA118" s="35"/>
      <c r="AB118" s="35"/>
      <c r="AC118" s="35"/>
      <c r="AD118" s="35"/>
      <c r="AE118" s="35"/>
      <c r="AR118" s="191" t="s">
        <v>166</v>
      </c>
      <c r="AT118" s="191" t="s">
        <v>162</v>
      </c>
      <c r="AU118" s="191" t="s">
        <v>80</v>
      </c>
      <c r="AY118" s="18" t="s">
        <v>160</v>
      </c>
      <c r="BE118" s="192">
        <f t="shared" si="4"/>
        <v>0</v>
      </c>
      <c r="BF118" s="192">
        <f t="shared" si="5"/>
        <v>0</v>
      </c>
      <c r="BG118" s="192">
        <f t="shared" si="6"/>
        <v>0</v>
      </c>
      <c r="BH118" s="192">
        <f t="shared" si="7"/>
        <v>0</v>
      </c>
      <c r="BI118" s="192">
        <f t="shared" si="8"/>
        <v>0</v>
      </c>
      <c r="BJ118" s="18" t="s">
        <v>78</v>
      </c>
      <c r="BK118" s="192">
        <f t="shared" si="9"/>
        <v>0</v>
      </c>
      <c r="BL118" s="18" t="s">
        <v>166</v>
      </c>
      <c r="BM118" s="191" t="s">
        <v>572</v>
      </c>
    </row>
    <row r="119" spans="1:65" s="2" customFormat="1" ht="16.5" customHeight="1">
      <c r="A119" s="35"/>
      <c r="B119" s="36"/>
      <c r="C119" s="180" t="s">
        <v>71</v>
      </c>
      <c r="D119" s="180" t="s">
        <v>162</v>
      </c>
      <c r="E119" s="181" t="s">
        <v>2390</v>
      </c>
      <c r="F119" s="182" t="s">
        <v>2391</v>
      </c>
      <c r="G119" s="183" t="s">
        <v>1699</v>
      </c>
      <c r="H119" s="184">
        <v>1</v>
      </c>
      <c r="I119" s="185"/>
      <c r="J119" s="186">
        <f t="shared" si="0"/>
        <v>0</v>
      </c>
      <c r="K119" s="182" t="s">
        <v>18</v>
      </c>
      <c r="L119" s="40"/>
      <c r="M119" s="187" t="s">
        <v>18</v>
      </c>
      <c r="N119" s="188" t="s">
        <v>42</v>
      </c>
      <c r="O119" s="65"/>
      <c r="P119" s="189">
        <f t="shared" si="1"/>
        <v>0</v>
      </c>
      <c r="Q119" s="189">
        <v>0</v>
      </c>
      <c r="R119" s="189">
        <f t="shared" si="2"/>
        <v>0</v>
      </c>
      <c r="S119" s="189">
        <v>0</v>
      </c>
      <c r="T119" s="190">
        <f t="shared" si="3"/>
        <v>0</v>
      </c>
      <c r="U119" s="35"/>
      <c r="V119" s="35"/>
      <c r="W119" s="35"/>
      <c r="X119" s="35"/>
      <c r="Y119" s="35"/>
      <c r="Z119" s="35"/>
      <c r="AA119" s="35"/>
      <c r="AB119" s="35"/>
      <c r="AC119" s="35"/>
      <c r="AD119" s="35"/>
      <c r="AE119" s="35"/>
      <c r="AR119" s="191" t="s">
        <v>166</v>
      </c>
      <c r="AT119" s="191" t="s">
        <v>162</v>
      </c>
      <c r="AU119" s="191" t="s">
        <v>80</v>
      </c>
      <c r="AY119" s="18" t="s">
        <v>160</v>
      </c>
      <c r="BE119" s="192">
        <f t="shared" si="4"/>
        <v>0</v>
      </c>
      <c r="BF119" s="192">
        <f t="shared" si="5"/>
        <v>0</v>
      </c>
      <c r="BG119" s="192">
        <f t="shared" si="6"/>
        <v>0</v>
      </c>
      <c r="BH119" s="192">
        <f t="shared" si="7"/>
        <v>0</v>
      </c>
      <c r="BI119" s="192">
        <f t="shared" si="8"/>
        <v>0</v>
      </c>
      <c r="BJ119" s="18" t="s">
        <v>78</v>
      </c>
      <c r="BK119" s="192">
        <f t="shared" si="9"/>
        <v>0</v>
      </c>
      <c r="BL119" s="18" t="s">
        <v>166</v>
      </c>
      <c r="BM119" s="191" t="s">
        <v>581</v>
      </c>
    </row>
    <row r="120" spans="1:65" s="2" customFormat="1" ht="16.5" customHeight="1">
      <c r="A120" s="35"/>
      <c r="B120" s="36"/>
      <c r="C120" s="180" t="s">
        <v>71</v>
      </c>
      <c r="D120" s="180" t="s">
        <v>162</v>
      </c>
      <c r="E120" s="181" t="s">
        <v>2392</v>
      </c>
      <c r="F120" s="182" t="s">
        <v>2393</v>
      </c>
      <c r="G120" s="183" t="s">
        <v>1699</v>
      </c>
      <c r="H120" s="184">
        <v>1</v>
      </c>
      <c r="I120" s="185"/>
      <c r="J120" s="186">
        <f t="shared" si="0"/>
        <v>0</v>
      </c>
      <c r="K120" s="182" t="s">
        <v>18</v>
      </c>
      <c r="L120" s="40"/>
      <c r="M120" s="187" t="s">
        <v>18</v>
      </c>
      <c r="N120" s="188" t="s">
        <v>42</v>
      </c>
      <c r="O120" s="65"/>
      <c r="P120" s="189">
        <f t="shared" si="1"/>
        <v>0</v>
      </c>
      <c r="Q120" s="189">
        <v>0</v>
      </c>
      <c r="R120" s="189">
        <f t="shared" si="2"/>
        <v>0</v>
      </c>
      <c r="S120" s="189">
        <v>0</v>
      </c>
      <c r="T120" s="190">
        <f t="shared" si="3"/>
        <v>0</v>
      </c>
      <c r="U120" s="35"/>
      <c r="V120" s="35"/>
      <c r="W120" s="35"/>
      <c r="X120" s="35"/>
      <c r="Y120" s="35"/>
      <c r="Z120" s="35"/>
      <c r="AA120" s="35"/>
      <c r="AB120" s="35"/>
      <c r="AC120" s="35"/>
      <c r="AD120" s="35"/>
      <c r="AE120" s="35"/>
      <c r="AR120" s="191" t="s">
        <v>166</v>
      </c>
      <c r="AT120" s="191" t="s">
        <v>162</v>
      </c>
      <c r="AU120" s="191" t="s">
        <v>80</v>
      </c>
      <c r="AY120" s="18" t="s">
        <v>160</v>
      </c>
      <c r="BE120" s="192">
        <f t="shared" si="4"/>
        <v>0</v>
      </c>
      <c r="BF120" s="192">
        <f t="shared" si="5"/>
        <v>0</v>
      </c>
      <c r="BG120" s="192">
        <f t="shared" si="6"/>
        <v>0</v>
      </c>
      <c r="BH120" s="192">
        <f t="shared" si="7"/>
        <v>0</v>
      </c>
      <c r="BI120" s="192">
        <f t="shared" si="8"/>
        <v>0</v>
      </c>
      <c r="BJ120" s="18" t="s">
        <v>78</v>
      </c>
      <c r="BK120" s="192">
        <f t="shared" si="9"/>
        <v>0</v>
      </c>
      <c r="BL120" s="18" t="s">
        <v>166</v>
      </c>
      <c r="BM120" s="191" t="s">
        <v>589</v>
      </c>
    </row>
    <row r="121" spans="1:65" s="2" customFormat="1" ht="16.5" customHeight="1">
      <c r="A121" s="35"/>
      <c r="B121" s="36"/>
      <c r="C121" s="180" t="s">
        <v>71</v>
      </c>
      <c r="D121" s="180" t="s">
        <v>162</v>
      </c>
      <c r="E121" s="181" t="s">
        <v>2394</v>
      </c>
      <c r="F121" s="182" t="s">
        <v>2395</v>
      </c>
      <c r="G121" s="183" t="s">
        <v>1699</v>
      </c>
      <c r="H121" s="184">
        <v>1</v>
      </c>
      <c r="I121" s="185"/>
      <c r="J121" s="186">
        <f t="shared" si="0"/>
        <v>0</v>
      </c>
      <c r="K121" s="182" t="s">
        <v>18</v>
      </c>
      <c r="L121" s="40"/>
      <c r="M121" s="187" t="s">
        <v>18</v>
      </c>
      <c r="N121" s="188" t="s">
        <v>42</v>
      </c>
      <c r="O121" s="65"/>
      <c r="P121" s="189">
        <f t="shared" si="1"/>
        <v>0</v>
      </c>
      <c r="Q121" s="189">
        <v>0</v>
      </c>
      <c r="R121" s="189">
        <f t="shared" si="2"/>
        <v>0</v>
      </c>
      <c r="S121" s="189">
        <v>0</v>
      </c>
      <c r="T121" s="190">
        <f t="shared" si="3"/>
        <v>0</v>
      </c>
      <c r="U121" s="35"/>
      <c r="V121" s="35"/>
      <c r="W121" s="35"/>
      <c r="X121" s="35"/>
      <c r="Y121" s="35"/>
      <c r="Z121" s="35"/>
      <c r="AA121" s="35"/>
      <c r="AB121" s="35"/>
      <c r="AC121" s="35"/>
      <c r="AD121" s="35"/>
      <c r="AE121" s="35"/>
      <c r="AR121" s="191" t="s">
        <v>166</v>
      </c>
      <c r="AT121" s="191" t="s">
        <v>162</v>
      </c>
      <c r="AU121" s="191" t="s">
        <v>80</v>
      </c>
      <c r="AY121" s="18" t="s">
        <v>160</v>
      </c>
      <c r="BE121" s="192">
        <f t="shared" si="4"/>
        <v>0</v>
      </c>
      <c r="BF121" s="192">
        <f t="shared" si="5"/>
        <v>0</v>
      </c>
      <c r="BG121" s="192">
        <f t="shared" si="6"/>
        <v>0</v>
      </c>
      <c r="BH121" s="192">
        <f t="shared" si="7"/>
        <v>0</v>
      </c>
      <c r="BI121" s="192">
        <f t="shared" si="8"/>
        <v>0</v>
      </c>
      <c r="BJ121" s="18" t="s">
        <v>78</v>
      </c>
      <c r="BK121" s="192">
        <f t="shared" si="9"/>
        <v>0</v>
      </c>
      <c r="BL121" s="18" t="s">
        <v>166</v>
      </c>
      <c r="BM121" s="191" t="s">
        <v>599</v>
      </c>
    </row>
    <row r="122" spans="1:65" s="2" customFormat="1" ht="16.5" customHeight="1">
      <c r="A122" s="35"/>
      <c r="B122" s="36"/>
      <c r="C122" s="180" t="s">
        <v>71</v>
      </c>
      <c r="D122" s="180" t="s">
        <v>162</v>
      </c>
      <c r="E122" s="181" t="s">
        <v>2396</v>
      </c>
      <c r="F122" s="182" t="s">
        <v>2397</v>
      </c>
      <c r="G122" s="183" t="s">
        <v>1699</v>
      </c>
      <c r="H122" s="184">
        <v>1</v>
      </c>
      <c r="I122" s="185"/>
      <c r="J122" s="186">
        <f t="shared" si="0"/>
        <v>0</v>
      </c>
      <c r="K122" s="182" t="s">
        <v>18</v>
      </c>
      <c r="L122" s="40"/>
      <c r="M122" s="187" t="s">
        <v>18</v>
      </c>
      <c r="N122" s="188" t="s">
        <v>42</v>
      </c>
      <c r="O122" s="65"/>
      <c r="P122" s="189">
        <f t="shared" si="1"/>
        <v>0</v>
      </c>
      <c r="Q122" s="189">
        <v>0</v>
      </c>
      <c r="R122" s="189">
        <f t="shared" si="2"/>
        <v>0</v>
      </c>
      <c r="S122" s="189">
        <v>0</v>
      </c>
      <c r="T122" s="190">
        <f t="shared" si="3"/>
        <v>0</v>
      </c>
      <c r="U122" s="35"/>
      <c r="V122" s="35"/>
      <c r="W122" s="35"/>
      <c r="X122" s="35"/>
      <c r="Y122" s="35"/>
      <c r="Z122" s="35"/>
      <c r="AA122" s="35"/>
      <c r="AB122" s="35"/>
      <c r="AC122" s="35"/>
      <c r="AD122" s="35"/>
      <c r="AE122" s="35"/>
      <c r="AR122" s="191" t="s">
        <v>166</v>
      </c>
      <c r="AT122" s="191" t="s">
        <v>162</v>
      </c>
      <c r="AU122" s="191" t="s">
        <v>80</v>
      </c>
      <c r="AY122" s="18" t="s">
        <v>160</v>
      </c>
      <c r="BE122" s="192">
        <f t="shared" si="4"/>
        <v>0</v>
      </c>
      <c r="BF122" s="192">
        <f t="shared" si="5"/>
        <v>0</v>
      </c>
      <c r="BG122" s="192">
        <f t="shared" si="6"/>
        <v>0</v>
      </c>
      <c r="BH122" s="192">
        <f t="shared" si="7"/>
        <v>0</v>
      </c>
      <c r="BI122" s="192">
        <f t="shared" si="8"/>
        <v>0</v>
      </c>
      <c r="BJ122" s="18" t="s">
        <v>78</v>
      </c>
      <c r="BK122" s="192">
        <f t="shared" si="9"/>
        <v>0</v>
      </c>
      <c r="BL122" s="18" t="s">
        <v>166</v>
      </c>
      <c r="BM122" s="191" t="s">
        <v>611</v>
      </c>
    </row>
    <row r="123" spans="1:65" s="2" customFormat="1" ht="16.5" customHeight="1">
      <c r="A123" s="35"/>
      <c r="B123" s="36"/>
      <c r="C123" s="180" t="s">
        <v>71</v>
      </c>
      <c r="D123" s="180" t="s">
        <v>162</v>
      </c>
      <c r="E123" s="181" t="s">
        <v>2398</v>
      </c>
      <c r="F123" s="182" t="s">
        <v>2399</v>
      </c>
      <c r="G123" s="183" t="s">
        <v>1699</v>
      </c>
      <c r="H123" s="184">
        <v>1</v>
      </c>
      <c r="I123" s="185"/>
      <c r="J123" s="186">
        <f t="shared" si="0"/>
        <v>0</v>
      </c>
      <c r="K123" s="182" t="s">
        <v>18</v>
      </c>
      <c r="L123" s="40"/>
      <c r="M123" s="187" t="s">
        <v>18</v>
      </c>
      <c r="N123" s="188" t="s">
        <v>42</v>
      </c>
      <c r="O123" s="65"/>
      <c r="P123" s="189">
        <f t="shared" si="1"/>
        <v>0</v>
      </c>
      <c r="Q123" s="189">
        <v>0</v>
      </c>
      <c r="R123" s="189">
        <f t="shared" si="2"/>
        <v>0</v>
      </c>
      <c r="S123" s="189">
        <v>0</v>
      </c>
      <c r="T123" s="190">
        <f t="shared" si="3"/>
        <v>0</v>
      </c>
      <c r="U123" s="35"/>
      <c r="V123" s="35"/>
      <c r="W123" s="35"/>
      <c r="X123" s="35"/>
      <c r="Y123" s="35"/>
      <c r="Z123" s="35"/>
      <c r="AA123" s="35"/>
      <c r="AB123" s="35"/>
      <c r="AC123" s="35"/>
      <c r="AD123" s="35"/>
      <c r="AE123" s="35"/>
      <c r="AR123" s="191" t="s">
        <v>166</v>
      </c>
      <c r="AT123" s="191" t="s">
        <v>162</v>
      </c>
      <c r="AU123" s="191" t="s">
        <v>80</v>
      </c>
      <c r="AY123" s="18" t="s">
        <v>160</v>
      </c>
      <c r="BE123" s="192">
        <f t="shared" si="4"/>
        <v>0</v>
      </c>
      <c r="BF123" s="192">
        <f t="shared" si="5"/>
        <v>0</v>
      </c>
      <c r="BG123" s="192">
        <f t="shared" si="6"/>
        <v>0</v>
      </c>
      <c r="BH123" s="192">
        <f t="shared" si="7"/>
        <v>0</v>
      </c>
      <c r="BI123" s="192">
        <f t="shared" si="8"/>
        <v>0</v>
      </c>
      <c r="BJ123" s="18" t="s">
        <v>78</v>
      </c>
      <c r="BK123" s="192">
        <f t="shared" si="9"/>
        <v>0</v>
      </c>
      <c r="BL123" s="18" t="s">
        <v>166</v>
      </c>
      <c r="BM123" s="191" t="s">
        <v>618</v>
      </c>
    </row>
    <row r="124" spans="1:65" s="2" customFormat="1" ht="16.5" customHeight="1">
      <c r="A124" s="35"/>
      <c r="B124" s="36"/>
      <c r="C124" s="180" t="s">
        <v>71</v>
      </c>
      <c r="D124" s="180" t="s">
        <v>162</v>
      </c>
      <c r="E124" s="181" t="s">
        <v>2400</v>
      </c>
      <c r="F124" s="182" t="s">
        <v>1964</v>
      </c>
      <c r="G124" s="183" t="s">
        <v>2401</v>
      </c>
      <c r="H124" s="184">
        <v>72</v>
      </c>
      <c r="I124" s="185"/>
      <c r="J124" s="186">
        <f t="shared" si="0"/>
        <v>0</v>
      </c>
      <c r="K124" s="182" t="s">
        <v>18</v>
      </c>
      <c r="L124" s="40"/>
      <c r="M124" s="239" t="s">
        <v>18</v>
      </c>
      <c r="N124" s="240" t="s">
        <v>42</v>
      </c>
      <c r="O124" s="237"/>
      <c r="P124" s="241">
        <f t="shared" si="1"/>
        <v>0</v>
      </c>
      <c r="Q124" s="241">
        <v>0</v>
      </c>
      <c r="R124" s="241">
        <f t="shared" si="2"/>
        <v>0</v>
      </c>
      <c r="S124" s="241">
        <v>0</v>
      </c>
      <c r="T124" s="242">
        <f t="shared" si="3"/>
        <v>0</v>
      </c>
      <c r="U124" s="35"/>
      <c r="V124" s="35"/>
      <c r="W124" s="35"/>
      <c r="X124" s="35"/>
      <c r="Y124" s="35"/>
      <c r="Z124" s="35"/>
      <c r="AA124" s="35"/>
      <c r="AB124" s="35"/>
      <c r="AC124" s="35"/>
      <c r="AD124" s="35"/>
      <c r="AE124" s="35"/>
      <c r="AR124" s="191" t="s">
        <v>166</v>
      </c>
      <c r="AT124" s="191" t="s">
        <v>162</v>
      </c>
      <c r="AU124" s="191" t="s">
        <v>80</v>
      </c>
      <c r="AY124" s="18" t="s">
        <v>160</v>
      </c>
      <c r="BE124" s="192">
        <f t="shared" si="4"/>
        <v>0</v>
      </c>
      <c r="BF124" s="192">
        <f t="shared" si="5"/>
        <v>0</v>
      </c>
      <c r="BG124" s="192">
        <f t="shared" si="6"/>
        <v>0</v>
      </c>
      <c r="BH124" s="192">
        <f t="shared" si="7"/>
        <v>0</v>
      </c>
      <c r="BI124" s="192">
        <f t="shared" si="8"/>
        <v>0</v>
      </c>
      <c r="BJ124" s="18" t="s">
        <v>78</v>
      </c>
      <c r="BK124" s="192">
        <f t="shared" si="9"/>
        <v>0</v>
      </c>
      <c r="BL124" s="18" t="s">
        <v>166</v>
      </c>
      <c r="BM124" s="191" t="s">
        <v>631</v>
      </c>
    </row>
    <row r="125" spans="1:65" s="2" customFormat="1" ht="6.9" customHeight="1">
      <c r="A125" s="35"/>
      <c r="B125" s="48"/>
      <c r="C125" s="49"/>
      <c r="D125" s="49"/>
      <c r="E125" s="49"/>
      <c r="F125" s="49"/>
      <c r="G125" s="49"/>
      <c r="H125" s="49"/>
      <c r="I125" s="49"/>
      <c r="J125" s="49"/>
      <c r="K125" s="49"/>
      <c r="L125" s="40"/>
      <c r="M125" s="35"/>
      <c r="O125" s="35"/>
      <c r="P125" s="35"/>
      <c r="Q125" s="35"/>
      <c r="R125" s="35"/>
      <c r="S125" s="35"/>
      <c r="T125" s="35"/>
      <c r="U125" s="35"/>
      <c r="V125" s="35"/>
      <c r="W125" s="35"/>
      <c r="X125" s="35"/>
      <c r="Y125" s="35"/>
      <c r="Z125" s="35"/>
      <c r="AA125" s="35"/>
      <c r="AB125" s="35"/>
      <c r="AC125" s="35"/>
      <c r="AD125" s="35"/>
      <c r="AE125" s="35"/>
    </row>
  </sheetData>
  <sheetProtection algorithmName="SHA-512" hashValue="uQwS/reflZ44ThCU0UdjwDXwUGB7eJlLj8oiSinR2X6YiDYtCWA1ZRDfnaOMr5assLscpMnDhQlq4F6tJcI7HQ==" saltValue="GhwhO1jTt7A/cRwZjsHKO5OUsvpc8m3iS7a6NEYfmRKVDE/NpWUaGJ7MixqGrs2NS5Hx3uwysFq3ziMmeYMS5A==" spinCount="100000" sheet="1" objects="1" scenarios="1" formatColumns="0" formatRows="0" autoFilter="0"/>
  <autoFilter ref="C91:K124"/>
  <mergeCells count="12">
    <mergeCell ref="E84:H84"/>
    <mergeCell ref="L2:V2"/>
    <mergeCell ref="E50:H50"/>
    <mergeCell ref="E52:H52"/>
    <mergeCell ref="E54:H54"/>
    <mergeCell ref="E80:H80"/>
    <mergeCell ref="E82:H8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0"/>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122</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2" customFormat="1" ht="12" customHeight="1">
      <c r="A8" s="35"/>
      <c r="B8" s="40"/>
      <c r="C8" s="35"/>
      <c r="D8" s="114" t="s">
        <v>132</v>
      </c>
      <c r="E8" s="35"/>
      <c r="F8" s="35"/>
      <c r="G8" s="35"/>
      <c r="H8" s="35"/>
      <c r="I8" s="35"/>
      <c r="J8" s="35"/>
      <c r="K8" s="35"/>
      <c r="L8" s="115"/>
      <c r="S8" s="35"/>
      <c r="T8" s="35"/>
      <c r="U8" s="35"/>
      <c r="V8" s="35"/>
      <c r="W8" s="35"/>
      <c r="X8" s="35"/>
      <c r="Y8" s="35"/>
      <c r="Z8" s="35"/>
      <c r="AA8" s="35"/>
      <c r="AB8" s="35"/>
      <c r="AC8" s="35"/>
      <c r="AD8" s="35"/>
      <c r="AE8" s="35"/>
    </row>
    <row r="9" spans="1:46" s="2" customFormat="1" ht="16.5" customHeight="1">
      <c r="A9" s="35"/>
      <c r="B9" s="40"/>
      <c r="C9" s="35"/>
      <c r="D9" s="35"/>
      <c r="E9" s="389" t="s">
        <v>2402</v>
      </c>
      <c r="F9" s="390"/>
      <c r="G9" s="390"/>
      <c r="H9" s="390"/>
      <c r="I9" s="35"/>
      <c r="J9" s="35"/>
      <c r="K9" s="35"/>
      <c r="L9" s="115"/>
      <c r="S9" s="35"/>
      <c r="T9" s="35"/>
      <c r="U9" s="35"/>
      <c r="V9" s="35"/>
      <c r="W9" s="35"/>
      <c r="X9" s="35"/>
      <c r="Y9" s="35"/>
      <c r="Z9" s="35"/>
      <c r="AA9" s="35"/>
      <c r="AB9" s="35"/>
      <c r="AC9" s="35"/>
      <c r="AD9" s="35"/>
      <c r="AE9" s="35"/>
    </row>
    <row r="10" spans="1:46" s="2" customFormat="1" ht="10.199999999999999">
      <c r="A10" s="35"/>
      <c r="B10" s="40"/>
      <c r="C10" s="35"/>
      <c r="D10" s="35"/>
      <c r="E10" s="35"/>
      <c r="F10" s="35"/>
      <c r="G10" s="35"/>
      <c r="H10" s="35"/>
      <c r="I10" s="35"/>
      <c r="J10" s="35"/>
      <c r="K10" s="35"/>
      <c r="L10" s="115"/>
      <c r="S10" s="35"/>
      <c r="T10" s="35"/>
      <c r="U10" s="35"/>
      <c r="V10" s="35"/>
      <c r="W10" s="35"/>
      <c r="X10" s="35"/>
      <c r="Y10" s="35"/>
      <c r="Z10" s="35"/>
      <c r="AA10" s="35"/>
      <c r="AB10" s="35"/>
      <c r="AC10" s="35"/>
      <c r="AD10" s="35"/>
      <c r="AE10" s="35"/>
    </row>
    <row r="11" spans="1:46" s="2" customFormat="1" ht="12" customHeight="1">
      <c r="A11" s="35"/>
      <c r="B11" s="40"/>
      <c r="C11" s="35"/>
      <c r="D11" s="114" t="s">
        <v>17</v>
      </c>
      <c r="E11" s="35"/>
      <c r="F11" s="104" t="s">
        <v>18</v>
      </c>
      <c r="G11" s="35"/>
      <c r="H11" s="35"/>
      <c r="I11" s="114" t="s">
        <v>19</v>
      </c>
      <c r="J11" s="104" t="s">
        <v>18</v>
      </c>
      <c r="K11" s="35"/>
      <c r="L11" s="115"/>
      <c r="S11" s="35"/>
      <c r="T11" s="35"/>
      <c r="U11" s="35"/>
      <c r="V11" s="35"/>
      <c r="W11" s="35"/>
      <c r="X11" s="35"/>
      <c r="Y11" s="35"/>
      <c r="Z11" s="35"/>
      <c r="AA11" s="35"/>
      <c r="AB11" s="35"/>
      <c r="AC11" s="35"/>
      <c r="AD11" s="35"/>
      <c r="AE11" s="35"/>
    </row>
    <row r="12" spans="1:46" s="2" customFormat="1" ht="12" customHeight="1">
      <c r="A12" s="35"/>
      <c r="B12" s="40"/>
      <c r="C12" s="35"/>
      <c r="D12" s="114" t="s">
        <v>20</v>
      </c>
      <c r="E12" s="35"/>
      <c r="F12" s="104" t="s">
        <v>21</v>
      </c>
      <c r="G12" s="35"/>
      <c r="H12" s="35"/>
      <c r="I12" s="114" t="s">
        <v>22</v>
      </c>
      <c r="J12" s="116" t="str">
        <f>'Rekapitulace stavby'!AN8</f>
        <v>4. 4. 2024</v>
      </c>
      <c r="K12" s="35"/>
      <c r="L12" s="115"/>
      <c r="S12" s="35"/>
      <c r="T12" s="35"/>
      <c r="U12" s="35"/>
      <c r="V12" s="35"/>
      <c r="W12" s="35"/>
      <c r="X12" s="35"/>
      <c r="Y12" s="35"/>
      <c r="Z12" s="35"/>
      <c r="AA12" s="35"/>
      <c r="AB12" s="35"/>
      <c r="AC12" s="35"/>
      <c r="AD12" s="35"/>
      <c r="AE12" s="35"/>
    </row>
    <row r="13" spans="1:46" s="2" customFormat="1" ht="10.8" customHeight="1">
      <c r="A13" s="35"/>
      <c r="B13" s="40"/>
      <c r="C13" s="35"/>
      <c r="D13" s="35"/>
      <c r="E13" s="35"/>
      <c r="F13" s="35"/>
      <c r="G13" s="35"/>
      <c r="H13" s="35"/>
      <c r="I13" s="35"/>
      <c r="J13" s="35"/>
      <c r="K13" s="35"/>
      <c r="L13" s="115"/>
      <c r="S13" s="35"/>
      <c r="T13" s="35"/>
      <c r="U13" s="35"/>
      <c r="V13" s="35"/>
      <c r="W13" s="35"/>
      <c r="X13" s="35"/>
      <c r="Y13" s="35"/>
      <c r="Z13" s="35"/>
      <c r="AA13" s="35"/>
      <c r="AB13" s="35"/>
      <c r="AC13" s="35"/>
      <c r="AD13" s="35"/>
      <c r="AE13" s="35"/>
    </row>
    <row r="14" spans="1:46" s="2" customFormat="1" ht="12" customHeight="1">
      <c r="A14" s="35"/>
      <c r="B14" s="40"/>
      <c r="C14" s="35"/>
      <c r="D14" s="114" t="s">
        <v>24</v>
      </c>
      <c r="E14" s="35"/>
      <c r="F14" s="35"/>
      <c r="G14" s="35"/>
      <c r="H14" s="35"/>
      <c r="I14" s="114" t="s">
        <v>25</v>
      </c>
      <c r="J14" s="104" t="s">
        <v>18</v>
      </c>
      <c r="K14" s="35"/>
      <c r="L14" s="115"/>
      <c r="S14" s="35"/>
      <c r="T14" s="35"/>
      <c r="U14" s="35"/>
      <c r="V14" s="35"/>
      <c r="W14" s="35"/>
      <c r="X14" s="35"/>
      <c r="Y14" s="35"/>
      <c r="Z14" s="35"/>
      <c r="AA14" s="35"/>
      <c r="AB14" s="35"/>
      <c r="AC14" s="35"/>
      <c r="AD14" s="35"/>
      <c r="AE14" s="35"/>
    </row>
    <row r="15" spans="1:46" s="2" customFormat="1" ht="18" customHeight="1">
      <c r="A15" s="35"/>
      <c r="B15" s="40"/>
      <c r="C15" s="35"/>
      <c r="D15" s="35"/>
      <c r="E15" s="104" t="s">
        <v>26</v>
      </c>
      <c r="F15" s="35"/>
      <c r="G15" s="35"/>
      <c r="H15" s="35"/>
      <c r="I15" s="114" t="s">
        <v>27</v>
      </c>
      <c r="J15" s="104" t="s">
        <v>18</v>
      </c>
      <c r="K15" s="35"/>
      <c r="L15" s="115"/>
      <c r="S15" s="35"/>
      <c r="T15" s="35"/>
      <c r="U15" s="35"/>
      <c r="V15" s="35"/>
      <c r="W15" s="35"/>
      <c r="X15" s="35"/>
      <c r="Y15" s="35"/>
      <c r="Z15" s="35"/>
      <c r="AA15" s="35"/>
      <c r="AB15" s="35"/>
      <c r="AC15" s="35"/>
      <c r="AD15" s="35"/>
      <c r="AE15" s="35"/>
    </row>
    <row r="16" spans="1:46" s="2" customFormat="1" ht="6.9" customHeight="1">
      <c r="A16" s="35"/>
      <c r="B16" s="40"/>
      <c r="C16" s="35"/>
      <c r="D16" s="35"/>
      <c r="E16" s="35"/>
      <c r="F16" s="35"/>
      <c r="G16" s="35"/>
      <c r="H16" s="35"/>
      <c r="I16" s="35"/>
      <c r="J16" s="35"/>
      <c r="K16" s="35"/>
      <c r="L16" s="115"/>
      <c r="S16" s="35"/>
      <c r="T16" s="35"/>
      <c r="U16" s="35"/>
      <c r="V16" s="35"/>
      <c r="W16" s="35"/>
      <c r="X16" s="35"/>
      <c r="Y16" s="35"/>
      <c r="Z16" s="35"/>
      <c r="AA16" s="35"/>
      <c r="AB16" s="35"/>
      <c r="AC16" s="35"/>
      <c r="AD16" s="35"/>
      <c r="AE16" s="35"/>
    </row>
    <row r="17" spans="1:31" s="2" customFormat="1" ht="12" customHeight="1">
      <c r="A17" s="35"/>
      <c r="B17" s="40"/>
      <c r="C17" s="35"/>
      <c r="D17" s="114" t="s">
        <v>28</v>
      </c>
      <c r="E17" s="35"/>
      <c r="F17" s="35"/>
      <c r="G17" s="35"/>
      <c r="H17" s="35"/>
      <c r="I17" s="114" t="s">
        <v>25</v>
      </c>
      <c r="J17" s="31" t="str">
        <f>'Rekapitulace stavby'!AN13</f>
        <v>Vyplň údaj</v>
      </c>
      <c r="K17" s="35"/>
      <c r="L17" s="115"/>
      <c r="S17" s="35"/>
      <c r="T17" s="35"/>
      <c r="U17" s="35"/>
      <c r="V17" s="35"/>
      <c r="W17" s="35"/>
      <c r="X17" s="35"/>
      <c r="Y17" s="35"/>
      <c r="Z17" s="35"/>
      <c r="AA17" s="35"/>
      <c r="AB17" s="35"/>
      <c r="AC17" s="35"/>
      <c r="AD17" s="35"/>
      <c r="AE17" s="35"/>
    </row>
    <row r="18" spans="1:31" s="2" customFormat="1" ht="18" customHeight="1">
      <c r="A18" s="35"/>
      <c r="B18" s="40"/>
      <c r="C18" s="35"/>
      <c r="D18" s="35"/>
      <c r="E18" s="391" t="str">
        <f>'Rekapitulace stavby'!E14</f>
        <v>Vyplň údaj</v>
      </c>
      <c r="F18" s="392"/>
      <c r="G18" s="392"/>
      <c r="H18" s="392"/>
      <c r="I18" s="114" t="s">
        <v>27</v>
      </c>
      <c r="J18" s="31" t="str">
        <f>'Rekapitulace stavby'!AN14</f>
        <v>Vyplň údaj</v>
      </c>
      <c r="K18" s="35"/>
      <c r="L18" s="115"/>
      <c r="S18" s="35"/>
      <c r="T18" s="35"/>
      <c r="U18" s="35"/>
      <c r="V18" s="35"/>
      <c r="W18" s="35"/>
      <c r="X18" s="35"/>
      <c r="Y18" s="35"/>
      <c r="Z18" s="35"/>
      <c r="AA18" s="35"/>
      <c r="AB18" s="35"/>
      <c r="AC18" s="35"/>
      <c r="AD18" s="35"/>
      <c r="AE18" s="35"/>
    </row>
    <row r="19" spans="1:31" s="2" customFormat="1" ht="6.9" customHeight="1">
      <c r="A19" s="35"/>
      <c r="B19" s="40"/>
      <c r="C19" s="35"/>
      <c r="D19" s="35"/>
      <c r="E19" s="35"/>
      <c r="F19" s="35"/>
      <c r="G19" s="35"/>
      <c r="H19" s="35"/>
      <c r="I19" s="35"/>
      <c r="J19" s="35"/>
      <c r="K19" s="35"/>
      <c r="L19" s="115"/>
      <c r="S19" s="35"/>
      <c r="T19" s="35"/>
      <c r="U19" s="35"/>
      <c r="V19" s="35"/>
      <c r="W19" s="35"/>
      <c r="X19" s="35"/>
      <c r="Y19" s="35"/>
      <c r="Z19" s="35"/>
      <c r="AA19" s="35"/>
      <c r="AB19" s="35"/>
      <c r="AC19" s="35"/>
      <c r="AD19" s="35"/>
      <c r="AE19" s="35"/>
    </row>
    <row r="20" spans="1:31" s="2" customFormat="1" ht="12" customHeight="1">
      <c r="A20" s="35"/>
      <c r="B20" s="40"/>
      <c r="C20" s="35"/>
      <c r="D20" s="114" t="s">
        <v>30</v>
      </c>
      <c r="E20" s="35"/>
      <c r="F20" s="35"/>
      <c r="G20" s="35"/>
      <c r="H20" s="35"/>
      <c r="I20" s="114" t="s">
        <v>25</v>
      </c>
      <c r="J20" s="104" t="s">
        <v>18</v>
      </c>
      <c r="K20" s="35"/>
      <c r="L20" s="115"/>
      <c r="S20" s="35"/>
      <c r="T20" s="35"/>
      <c r="U20" s="35"/>
      <c r="V20" s="35"/>
      <c r="W20" s="35"/>
      <c r="X20" s="35"/>
      <c r="Y20" s="35"/>
      <c r="Z20" s="35"/>
      <c r="AA20" s="35"/>
      <c r="AB20" s="35"/>
      <c r="AC20" s="35"/>
      <c r="AD20" s="35"/>
      <c r="AE20" s="35"/>
    </row>
    <row r="21" spans="1:31" s="2" customFormat="1" ht="18" customHeight="1">
      <c r="A21" s="35"/>
      <c r="B21" s="40"/>
      <c r="C21" s="35"/>
      <c r="D21" s="35"/>
      <c r="E21" s="104" t="s">
        <v>31</v>
      </c>
      <c r="F21" s="35"/>
      <c r="G21" s="35"/>
      <c r="H21" s="35"/>
      <c r="I21" s="114" t="s">
        <v>27</v>
      </c>
      <c r="J21" s="104" t="s">
        <v>18</v>
      </c>
      <c r="K21" s="35"/>
      <c r="L21" s="115"/>
      <c r="S21" s="35"/>
      <c r="T21" s="35"/>
      <c r="U21" s="35"/>
      <c r="V21" s="35"/>
      <c r="W21" s="35"/>
      <c r="X21" s="35"/>
      <c r="Y21" s="35"/>
      <c r="Z21" s="35"/>
      <c r="AA21" s="35"/>
      <c r="AB21" s="35"/>
      <c r="AC21" s="35"/>
      <c r="AD21" s="35"/>
      <c r="AE21" s="35"/>
    </row>
    <row r="22" spans="1:31" s="2" customFormat="1" ht="6.9" customHeight="1">
      <c r="A22" s="35"/>
      <c r="B22" s="40"/>
      <c r="C22" s="35"/>
      <c r="D22" s="35"/>
      <c r="E22" s="35"/>
      <c r="F22" s="35"/>
      <c r="G22" s="35"/>
      <c r="H22" s="35"/>
      <c r="I22" s="35"/>
      <c r="J22" s="35"/>
      <c r="K22" s="35"/>
      <c r="L22" s="115"/>
      <c r="S22" s="35"/>
      <c r="T22" s="35"/>
      <c r="U22" s="35"/>
      <c r="V22" s="35"/>
      <c r="W22" s="35"/>
      <c r="X22" s="35"/>
      <c r="Y22" s="35"/>
      <c r="Z22" s="35"/>
      <c r="AA22" s="35"/>
      <c r="AB22" s="35"/>
      <c r="AC22" s="35"/>
      <c r="AD22" s="35"/>
      <c r="AE22" s="35"/>
    </row>
    <row r="23" spans="1:31" s="2" customFormat="1" ht="12" customHeight="1">
      <c r="A23" s="35"/>
      <c r="B23" s="40"/>
      <c r="C23" s="35"/>
      <c r="D23" s="114" t="s">
        <v>33</v>
      </c>
      <c r="E23" s="35"/>
      <c r="F23" s="35"/>
      <c r="G23" s="35"/>
      <c r="H23" s="35"/>
      <c r="I23" s="114" t="s">
        <v>25</v>
      </c>
      <c r="J23" s="104" t="s">
        <v>18</v>
      </c>
      <c r="K23" s="35"/>
      <c r="L23" s="115"/>
      <c r="S23" s="35"/>
      <c r="T23" s="35"/>
      <c r="U23" s="35"/>
      <c r="V23" s="35"/>
      <c r="W23" s="35"/>
      <c r="X23" s="35"/>
      <c r="Y23" s="35"/>
      <c r="Z23" s="35"/>
      <c r="AA23" s="35"/>
      <c r="AB23" s="35"/>
      <c r="AC23" s="35"/>
      <c r="AD23" s="35"/>
      <c r="AE23" s="35"/>
    </row>
    <row r="24" spans="1:31" s="2" customFormat="1" ht="18" customHeight="1">
      <c r="A24" s="35"/>
      <c r="B24" s="40"/>
      <c r="C24" s="35"/>
      <c r="D24" s="35"/>
      <c r="E24" s="104" t="s">
        <v>34</v>
      </c>
      <c r="F24" s="35"/>
      <c r="G24" s="35"/>
      <c r="H24" s="35"/>
      <c r="I24" s="114" t="s">
        <v>27</v>
      </c>
      <c r="J24" s="104" t="s">
        <v>18</v>
      </c>
      <c r="K24" s="35"/>
      <c r="L24" s="115"/>
      <c r="S24" s="35"/>
      <c r="T24" s="35"/>
      <c r="U24" s="35"/>
      <c r="V24" s="35"/>
      <c r="W24" s="35"/>
      <c r="X24" s="35"/>
      <c r="Y24" s="35"/>
      <c r="Z24" s="35"/>
      <c r="AA24" s="35"/>
      <c r="AB24" s="35"/>
      <c r="AC24" s="35"/>
      <c r="AD24" s="35"/>
      <c r="AE24" s="35"/>
    </row>
    <row r="25" spans="1:31" s="2" customFormat="1" ht="6.9" customHeight="1">
      <c r="A25" s="35"/>
      <c r="B25" s="40"/>
      <c r="C25" s="35"/>
      <c r="D25" s="35"/>
      <c r="E25" s="35"/>
      <c r="F25" s="35"/>
      <c r="G25" s="35"/>
      <c r="H25" s="35"/>
      <c r="I25" s="35"/>
      <c r="J25" s="35"/>
      <c r="K25" s="35"/>
      <c r="L25" s="115"/>
      <c r="S25" s="35"/>
      <c r="T25" s="35"/>
      <c r="U25" s="35"/>
      <c r="V25" s="35"/>
      <c r="W25" s="35"/>
      <c r="X25" s="35"/>
      <c r="Y25" s="35"/>
      <c r="Z25" s="35"/>
      <c r="AA25" s="35"/>
      <c r="AB25" s="35"/>
      <c r="AC25" s="35"/>
      <c r="AD25" s="35"/>
      <c r="AE25" s="35"/>
    </row>
    <row r="26" spans="1:31" s="2" customFormat="1" ht="12" customHeight="1">
      <c r="A26" s="35"/>
      <c r="B26" s="40"/>
      <c r="C26" s="35"/>
      <c r="D26" s="114" t="s">
        <v>35</v>
      </c>
      <c r="E26" s="35"/>
      <c r="F26" s="35"/>
      <c r="G26" s="35"/>
      <c r="H26" s="35"/>
      <c r="I26" s="35"/>
      <c r="J26" s="35"/>
      <c r="K26" s="35"/>
      <c r="L26" s="115"/>
      <c r="S26" s="35"/>
      <c r="T26" s="35"/>
      <c r="U26" s="35"/>
      <c r="V26" s="35"/>
      <c r="W26" s="35"/>
      <c r="X26" s="35"/>
      <c r="Y26" s="35"/>
      <c r="Z26" s="35"/>
      <c r="AA26" s="35"/>
      <c r="AB26" s="35"/>
      <c r="AC26" s="35"/>
      <c r="AD26" s="35"/>
      <c r="AE26" s="35"/>
    </row>
    <row r="27" spans="1:31" s="8" customFormat="1" ht="16.5" customHeight="1">
      <c r="A27" s="117"/>
      <c r="B27" s="118"/>
      <c r="C27" s="117"/>
      <c r="D27" s="117"/>
      <c r="E27" s="393" t="s">
        <v>18</v>
      </c>
      <c r="F27" s="393"/>
      <c r="G27" s="393"/>
      <c r="H27" s="393"/>
      <c r="I27" s="117"/>
      <c r="J27" s="117"/>
      <c r="K27" s="117"/>
      <c r="L27" s="119"/>
      <c r="S27" s="117"/>
      <c r="T27" s="117"/>
      <c r="U27" s="117"/>
      <c r="V27" s="117"/>
      <c r="W27" s="117"/>
      <c r="X27" s="117"/>
      <c r="Y27" s="117"/>
      <c r="Z27" s="117"/>
      <c r="AA27" s="117"/>
      <c r="AB27" s="117"/>
      <c r="AC27" s="117"/>
      <c r="AD27" s="117"/>
      <c r="AE27" s="117"/>
    </row>
    <row r="28" spans="1:31" s="2" customFormat="1" ht="6.9" customHeight="1">
      <c r="A28" s="35"/>
      <c r="B28" s="40"/>
      <c r="C28" s="35"/>
      <c r="D28" s="35"/>
      <c r="E28" s="35"/>
      <c r="F28" s="35"/>
      <c r="G28" s="35"/>
      <c r="H28" s="35"/>
      <c r="I28" s="35"/>
      <c r="J28" s="35"/>
      <c r="K28" s="35"/>
      <c r="L28" s="115"/>
      <c r="S28" s="35"/>
      <c r="T28" s="35"/>
      <c r="U28" s="35"/>
      <c r="V28" s="35"/>
      <c r="W28" s="35"/>
      <c r="X28" s="35"/>
      <c r="Y28" s="35"/>
      <c r="Z28" s="35"/>
      <c r="AA28" s="35"/>
      <c r="AB28" s="35"/>
      <c r="AC28" s="35"/>
      <c r="AD28" s="35"/>
      <c r="AE28" s="35"/>
    </row>
    <row r="29" spans="1:31" s="2" customFormat="1" ht="6.9" customHeight="1">
      <c r="A29" s="35"/>
      <c r="B29" s="40"/>
      <c r="C29" s="35"/>
      <c r="D29" s="120"/>
      <c r="E29" s="120"/>
      <c r="F29" s="120"/>
      <c r="G29" s="120"/>
      <c r="H29" s="120"/>
      <c r="I29" s="120"/>
      <c r="J29" s="120"/>
      <c r="K29" s="120"/>
      <c r="L29" s="115"/>
      <c r="S29" s="35"/>
      <c r="T29" s="35"/>
      <c r="U29" s="35"/>
      <c r="V29" s="35"/>
      <c r="W29" s="35"/>
      <c r="X29" s="35"/>
      <c r="Y29" s="35"/>
      <c r="Z29" s="35"/>
      <c r="AA29" s="35"/>
      <c r="AB29" s="35"/>
      <c r="AC29" s="35"/>
      <c r="AD29" s="35"/>
      <c r="AE29" s="35"/>
    </row>
    <row r="30" spans="1:31" s="2" customFormat="1" ht="25.35" customHeight="1">
      <c r="A30" s="35"/>
      <c r="B30" s="40"/>
      <c r="C30" s="35"/>
      <c r="D30" s="121" t="s">
        <v>37</v>
      </c>
      <c r="E30" s="35"/>
      <c r="F30" s="35"/>
      <c r="G30" s="35"/>
      <c r="H30" s="35"/>
      <c r="I30" s="35"/>
      <c r="J30" s="122">
        <f>ROUND(J85, 2)</f>
        <v>0</v>
      </c>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14.4" customHeight="1">
      <c r="A32" s="35"/>
      <c r="B32" s="40"/>
      <c r="C32" s="35"/>
      <c r="D32" s="35"/>
      <c r="E32" s="35"/>
      <c r="F32" s="123" t="s">
        <v>39</v>
      </c>
      <c r="G32" s="35"/>
      <c r="H32" s="35"/>
      <c r="I32" s="123" t="s">
        <v>38</v>
      </c>
      <c r="J32" s="123" t="s">
        <v>40</v>
      </c>
      <c r="K32" s="35"/>
      <c r="L32" s="115"/>
      <c r="S32" s="35"/>
      <c r="T32" s="35"/>
      <c r="U32" s="35"/>
      <c r="V32" s="35"/>
      <c r="W32" s="35"/>
      <c r="X32" s="35"/>
      <c r="Y32" s="35"/>
      <c r="Z32" s="35"/>
      <c r="AA32" s="35"/>
      <c r="AB32" s="35"/>
      <c r="AC32" s="35"/>
      <c r="AD32" s="35"/>
      <c r="AE32" s="35"/>
    </row>
    <row r="33" spans="1:31" s="2" customFormat="1" ht="14.4" customHeight="1">
      <c r="A33" s="35"/>
      <c r="B33" s="40"/>
      <c r="C33" s="35"/>
      <c r="D33" s="124" t="s">
        <v>41</v>
      </c>
      <c r="E33" s="114" t="s">
        <v>42</v>
      </c>
      <c r="F33" s="125">
        <f>ROUND((SUM(BE85:BE109)),  2)</f>
        <v>0</v>
      </c>
      <c r="G33" s="35"/>
      <c r="H33" s="35"/>
      <c r="I33" s="126">
        <v>0.21</v>
      </c>
      <c r="J33" s="125">
        <f>ROUND(((SUM(BE85:BE109))*I33),  2)</f>
        <v>0</v>
      </c>
      <c r="K33" s="35"/>
      <c r="L33" s="115"/>
      <c r="S33" s="35"/>
      <c r="T33" s="35"/>
      <c r="U33" s="35"/>
      <c r="V33" s="35"/>
      <c r="W33" s="35"/>
      <c r="X33" s="35"/>
      <c r="Y33" s="35"/>
      <c r="Z33" s="35"/>
      <c r="AA33" s="35"/>
      <c r="AB33" s="35"/>
      <c r="AC33" s="35"/>
      <c r="AD33" s="35"/>
      <c r="AE33" s="35"/>
    </row>
    <row r="34" spans="1:31" s="2" customFormat="1" ht="14.4" customHeight="1">
      <c r="A34" s="35"/>
      <c r="B34" s="40"/>
      <c r="C34" s="35"/>
      <c r="D34" s="35"/>
      <c r="E34" s="114" t="s">
        <v>43</v>
      </c>
      <c r="F34" s="125">
        <f>ROUND((SUM(BF85:BF109)),  2)</f>
        <v>0</v>
      </c>
      <c r="G34" s="35"/>
      <c r="H34" s="35"/>
      <c r="I34" s="126">
        <v>0.12</v>
      </c>
      <c r="J34" s="125">
        <f>ROUND(((SUM(BF85:BF109))*I34),  2)</f>
        <v>0</v>
      </c>
      <c r="K34" s="35"/>
      <c r="L34" s="115"/>
      <c r="S34" s="35"/>
      <c r="T34" s="35"/>
      <c r="U34" s="35"/>
      <c r="V34" s="35"/>
      <c r="W34" s="35"/>
      <c r="X34" s="35"/>
      <c r="Y34" s="35"/>
      <c r="Z34" s="35"/>
      <c r="AA34" s="35"/>
      <c r="AB34" s="35"/>
      <c r="AC34" s="35"/>
      <c r="AD34" s="35"/>
      <c r="AE34" s="35"/>
    </row>
    <row r="35" spans="1:31" s="2" customFormat="1" ht="14.4" hidden="1" customHeight="1">
      <c r="A35" s="35"/>
      <c r="B35" s="40"/>
      <c r="C35" s="35"/>
      <c r="D35" s="35"/>
      <c r="E35" s="114" t="s">
        <v>44</v>
      </c>
      <c r="F35" s="125">
        <f>ROUND((SUM(BG85:BG109)),  2)</f>
        <v>0</v>
      </c>
      <c r="G35" s="35"/>
      <c r="H35" s="35"/>
      <c r="I35" s="126">
        <v>0.21</v>
      </c>
      <c r="J35" s="125">
        <f>0</f>
        <v>0</v>
      </c>
      <c r="K35" s="35"/>
      <c r="L35" s="115"/>
      <c r="S35" s="35"/>
      <c r="T35" s="35"/>
      <c r="U35" s="35"/>
      <c r="V35" s="35"/>
      <c r="W35" s="35"/>
      <c r="X35" s="35"/>
      <c r="Y35" s="35"/>
      <c r="Z35" s="35"/>
      <c r="AA35" s="35"/>
      <c r="AB35" s="35"/>
      <c r="AC35" s="35"/>
      <c r="AD35" s="35"/>
      <c r="AE35" s="35"/>
    </row>
    <row r="36" spans="1:31" s="2" customFormat="1" ht="14.4" hidden="1" customHeight="1">
      <c r="A36" s="35"/>
      <c r="B36" s="40"/>
      <c r="C36" s="35"/>
      <c r="D36" s="35"/>
      <c r="E36" s="114" t="s">
        <v>45</v>
      </c>
      <c r="F36" s="125">
        <f>ROUND((SUM(BH85:BH109)),  2)</f>
        <v>0</v>
      </c>
      <c r="G36" s="35"/>
      <c r="H36" s="35"/>
      <c r="I36" s="126">
        <v>0.12</v>
      </c>
      <c r="J36" s="125">
        <f>0</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46</v>
      </c>
      <c r="F37" s="125">
        <f>ROUND((SUM(BI85:BI109)),  2)</f>
        <v>0</v>
      </c>
      <c r="G37" s="35"/>
      <c r="H37" s="35"/>
      <c r="I37" s="126">
        <v>0</v>
      </c>
      <c r="J37" s="125">
        <f>0</f>
        <v>0</v>
      </c>
      <c r="K37" s="35"/>
      <c r="L37" s="115"/>
      <c r="S37" s="35"/>
      <c r="T37" s="35"/>
      <c r="U37" s="35"/>
      <c r="V37" s="35"/>
      <c r="W37" s="35"/>
      <c r="X37" s="35"/>
      <c r="Y37" s="35"/>
      <c r="Z37" s="35"/>
      <c r="AA37" s="35"/>
      <c r="AB37" s="35"/>
      <c r="AC37" s="35"/>
      <c r="AD37" s="35"/>
      <c r="AE37" s="35"/>
    </row>
    <row r="38" spans="1:31" s="2" customFormat="1" ht="6.9" customHeight="1">
      <c r="A38" s="35"/>
      <c r="B38" s="40"/>
      <c r="C38" s="35"/>
      <c r="D38" s="35"/>
      <c r="E38" s="35"/>
      <c r="F38" s="35"/>
      <c r="G38" s="35"/>
      <c r="H38" s="35"/>
      <c r="I38" s="35"/>
      <c r="J38" s="35"/>
      <c r="K38" s="35"/>
      <c r="L38" s="115"/>
      <c r="S38" s="35"/>
      <c r="T38" s="35"/>
      <c r="U38" s="35"/>
      <c r="V38" s="35"/>
      <c r="W38" s="35"/>
      <c r="X38" s="35"/>
      <c r="Y38" s="35"/>
      <c r="Z38" s="35"/>
      <c r="AA38" s="35"/>
      <c r="AB38" s="35"/>
      <c r="AC38" s="35"/>
      <c r="AD38" s="35"/>
      <c r="AE38" s="35"/>
    </row>
    <row r="39" spans="1:31" s="2" customFormat="1" ht="25.35" customHeight="1">
      <c r="A39" s="35"/>
      <c r="B39" s="40"/>
      <c r="C39" s="127"/>
      <c r="D39" s="128" t="s">
        <v>47</v>
      </c>
      <c r="E39" s="129"/>
      <c r="F39" s="129"/>
      <c r="G39" s="130" t="s">
        <v>48</v>
      </c>
      <c r="H39" s="131" t="s">
        <v>49</v>
      </c>
      <c r="I39" s="129"/>
      <c r="J39" s="132">
        <f>SUM(J30:J37)</f>
        <v>0</v>
      </c>
      <c r="K39" s="133"/>
      <c r="L39" s="115"/>
      <c r="S39" s="35"/>
      <c r="T39" s="35"/>
      <c r="U39" s="35"/>
      <c r="V39" s="35"/>
      <c r="W39" s="35"/>
      <c r="X39" s="35"/>
      <c r="Y39" s="35"/>
      <c r="Z39" s="35"/>
      <c r="AA39" s="35"/>
      <c r="AB39" s="35"/>
      <c r="AC39" s="35"/>
      <c r="AD39" s="35"/>
      <c r="AE39" s="35"/>
    </row>
    <row r="40" spans="1:31" s="2" customFormat="1" ht="14.4" customHeight="1">
      <c r="A40" s="35"/>
      <c r="B40" s="134"/>
      <c r="C40" s="135"/>
      <c r="D40" s="135"/>
      <c r="E40" s="135"/>
      <c r="F40" s="135"/>
      <c r="G40" s="135"/>
      <c r="H40" s="135"/>
      <c r="I40" s="135"/>
      <c r="J40" s="135"/>
      <c r="K40" s="135"/>
      <c r="L40" s="115"/>
      <c r="S40" s="35"/>
      <c r="T40" s="35"/>
      <c r="U40" s="35"/>
      <c r="V40" s="35"/>
      <c r="W40" s="35"/>
      <c r="X40" s="35"/>
      <c r="Y40" s="35"/>
      <c r="Z40" s="35"/>
      <c r="AA40" s="35"/>
      <c r="AB40" s="35"/>
      <c r="AC40" s="35"/>
      <c r="AD40" s="35"/>
      <c r="AE40" s="35"/>
    </row>
    <row r="44" spans="1:31" s="2" customFormat="1" ht="6.9" customHeight="1">
      <c r="A44" s="35"/>
      <c r="B44" s="136"/>
      <c r="C44" s="137"/>
      <c r="D44" s="137"/>
      <c r="E44" s="137"/>
      <c r="F44" s="137"/>
      <c r="G44" s="137"/>
      <c r="H44" s="137"/>
      <c r="I44" s="137"/>
      <c r="J44" s="137"/>
      <c r="K44" s="137"/>
      <c r="L44" s="115"/>
      <c r="S44" s="35"/>
      <c r="T44" s="35"/>
      <c r="U44" s="35"/>
      <c r="V44" s="35"/>
      <c r="W44" s="35"/>
      <c r="X44" s="35"/>
      <c r="Y44" s="35"/>
      <c r="Z44" s="35"/>
      <c r="AA44" s="35"/>
      <c r="AB44" s="35"/>
      <c r="AC44" s="35"/>
      <c r="AD44" s="35"/>
      <c r="AE44" s="35"/>
    </row>
    <row r="45" spans="1:31" s="2" customFormat="1" ht="24.9" customHeight="1">
      <c r="A45" s="35"/>
      <c r="B45" s="36"/>
      <c r="C45" s="24" t="s">
        <v>134</v>
      </c>
      <c r="D45" s="37"/>
      <c r="E45" s="37"/>
      <c r="F45" s="37"/>
      <c r="G45" s="37"/>
      <c r="H45" s="37"/>
      <c r="I45" s="37"/>
      <c r="J45" s="37"/>
      <c r="K45" s="37"/>
      <c r="L45" s="115"/>
      <c r="S45" s="35"/>
      <c r="T45" s="35"/>
      <c r="U45" s="35"/>
      <c r="V45" s="35"/>
      <c r="W45" s="35"/>
      <c r="X45" s="35"/>
      <c r="Y45" s="35"/>
      <c r="Z45" s="35"/>
      <c r="AA45" s="35"/>
      <c r="AB45" s="35"/>
      <c r="AC45" s="35"/>
      <c r="AD45" s="35"/>
      <c r="AE45" s="35"/>
    </row>
    <row r="46" spans="1:31" s="2" customFormat="1" ht="6.9" customHeight="1">
      <c r="A46" s="35"/>
      <c r="B46" s="36"/>
      <c r="C46" s="37"/>
      <c r="D46" s="37"/>
      <c r="E46" s="37"/>
      <c r="F46" s="37"/>
      <c r="G46" s="37"/>
      <c r="H46" s="37"/>
      <c r="I46" s="37"/>
      <c r="J46" s="37"/>
      <c r="K46" s="37"/>
      <c r="L46" s="115"/>
      <c r="S46" s="35"/>
      <c r="T46" s="35"/>
      <c r="U46" s="35"/>
      <c r="V46" s="35"/>
      <c r="W46" s="35"/>
      <c r="X46" s="35"/>
      <c r="Y46" s="35"/>
      <c r="Z46" s="35"/>
      <c r="AA46" s="35"/>
      <c r="AB46" s="35"/>
      <c r="AC46" s="35"/>
      <c r="AD46" s="35"/>
      <c r="AE46" s="35"/>
    </row>
    <row r="47" spans="1:31" s="2" customFormat="1" ht="12" customHeight="1">
      <c r="A47" s="35"/>
      <c r="B47" s="36"/>
      <c r="C47" s="30" t="s">
        <v>15</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16.5" customHeight="1">
      <c r="A48" s="35"/>
      <c r="B48" s="36"/>
      <c r="C48" s="37"/>
      <c r="D48" s="37"/>
      <c r="E48" s="394" t="str">
        <f>E7</f>
        <v>Zázemí pro studenty se speciálními potřebami - F, úprava 13.6.2025</v>
      </c>
      <c r="F48" s="395"/>
      <c r="G48" s="395"/>
      <c r="H48" s="395"/>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132</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50" t="str">
        <f>E9</f>
        <v>04 - VRN</v>
      </c>
      <c r="F50" s="396"/>
      <c r="G50" s="396"/>
      <c r="H50" s="396"/>
      <c r="I50" s="37"/>
      <c r="J50" s="37"/>
      <c r="K50" s="37"/>
      <c r="L50" s="115"/>
      <c r="S50" s="35"/>
      <c r="T50" s="35"/>
      <c r="U50" s="35"/>
      <c r="V50" s="35"/>
      <c r="W50" s="35"/>
      <c r="X50" s="35"/>
      <c r="Y50" s="35"/>
      <c r="Z50" s="35"/>
      <c r="AA50" s="35"/>
      <c r="AB50" s="35"/>
      <c r="AC50" s="35"/>
      <c r="AD50" s="35"/>
      <c r="AE50" s="35"/>
    </row>
    <row r="51" spans="1:47" s="2" customFormat="1" ht="6.9" customHeight="1">
      <c r="A51" s="35"/>
      <c r="B51" s="36"/>
      <c r="C51" s="37"/>
      <c r="D51" s="37"/>
      <c r="E51" s="37"/>
      <c r="F51" s="37"/>
      <c r="G51" s="37"/>
      <c r="H51" s="37"/>
      <c r="I51" s="37"/>
      <c r="J51" s="37"/>
      <c r="K51" s="37"/>
      <c r="L51" s="115"/>
      <c r="S51" s="35"/>
      <c r="T51" s="35"/>
      <c r="U51" s="35"/>
      <c r="V51" s="35"/>
      <c r="W51" s="35"/>
      <c r="X51" s="35"/>
      <c r="Y51" s="35"/>
      <c r="Z51" s="35"/>
      <c r="AA51" s="35"/>
      <c r="AB51" s="35"/>
      <c r="AC51" s="35"/>
      <c r="AD51" s="35"/>
      <c r="AE51" s="35"/>
    </row>
    <row r="52" spans="1:47" s="2" customFormat="1" ht="12" customHeight="1">
      <c r="A52" s="35"/>
      <c r="B52" s="36"/>
      <c r="C52" s="30" t="s">
        <v>20</v>
      </c>
      <c r="D52" s="37"/>
      <c r="E52" s="37"/>
      <c r="F52" s="28" t="str">
        <f>F12</f>
        <v>Praha - Suchdol</v>
      </c>
      <c r="G52" s="37"/>
      <c r="H52" s="37"/>
      <c r="I52" s="30" t="s">
        <v>22</v>
      </c>
      <c r="J52" s="60" t="str">
        <f>IF(J12="","",J12)</f>
        <v>4. 4. 2024</v>
      </c>
      <c r="K52" s="37"/>
      <c r="L52" s="115"/>
      <c r="S52" s="35"/>
      <c r="T52" s="35"/>
      <c r="U52" s="35"/>
      <c r="V52" s="35"/>
      <c r="W52" s="35"/>
      <c r="X52" s="35"/>
      <c r="Y52" s="35"/>
      <c r="Z52" s="35"/>
      <c r="AA52" s="35"/>
      <c r="AB52" s="35"/>
      <c r="AC52" s="35"/>
      <c r="AD52" s="35"/>
      <c r="AE52" s="35"/>
    </row>
    <row r="53" spans="1:47" s="2" customFormat="1" ht="6.9" customHeight="1">
      <c r="A53" s="35"/>
      <c r="B53" s="36"/>
      <c r="C53" s="37"/>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25.65" customHeight="1">
      <c r="A54" s="35"/>
      <c r="B54" s="36"/>
      <c r="C54" s="30" t="s">
        <v>24</v>
      </c>
      <c r="D54" s="37"/>
      <c r="E54" s="37"/>
      <c r="F54" s="28" t="str">
        <f>E15</f>
        <v>Česká zemědělská univerzoita</v>
      </c>
      <c r="G54" s="37"/>
      <c r="H54" s="37"/>
      <c r="I54" s="30" t="s">
        <v>30</v>
      </c>
      <c r="J54" s="33" t="str">
        <f>E21</f>
        <v>GREBNER, spol. s r-o-</v>
      </c>
      <c r="K54" s="37"/>
      <c r="L54" s="115"/>
      <c r="S54" s="35"/>
      <c r="T54" s="35"/>
      <c r="U54" s="35"/>
      <c r="V54" s="35"/>
      <c r="W54" s="35"/>
      <c r="X54" s="35"/>
      <c r="Y54" s="35"/>
      <c r="Z54" s="35"/>
      <c r="AA54" s="35"/>
      <c r="AB54" s="35"/>
      <c r="AC54" s="35"/>
      <c r="AD54" s="35"/>
      <c r="AE54" s="35"/>
    </row>
    <row r="55" spans="1:47" s="2" customFormat="1" ht="15.15" customHeight="1">
      <c r="A55" s="35"/>
      <c r="B55" s="36"/>
      <c r="C55" s="30" t="s">
        <v>28</v>
      </c>
      <c r="D55" s="37"/>
      <c r="E55" s="37"/>
      <c r="F55" s="28" t="str">
        <f>IF(E18="","",E18)</f>
        <v>Vyplň údaj</v>
      </c>
      <c r="G55" s="37"/>
      <c r="H55" s="37"/>
      <c r="I55" s="30" t="s">
        <v>33</v>
      </c>
      <c r="J55" s="33" t="str">
        <f>E24</f>
        <v>Ing. Josef Němeček</v>
      </c>
      <c r="K55" s="37"/>
      <c r="L55" s="115"/>
      <c r="S55" s="35"/>
      <c r="T55" s="35"/>
      <c r="U55" s="35"/>
      <c r="V55" s="35"/>
      <c r="W55" s="35"/>
      <c r="X55" s="35"/>
      <c r="Y55" s="35"/>
      <c r="Z55" s="35"/>
      <c r="AA55" s="35"/>
      <c r="AB55" s="35"/>
      <c r="AC55" s="35"/>
      <c r="AD55" s="35"/>
      <c r="AE55" s="35"/>
    </row>
    <row r="56" spans="1:47" s="2" customFormat="1" ht="10.35" customHeight="1">
      <c r="A56" s="35"/>
      <c r="B56" s="36"/>
      <c r="C56" s="37"/>
      <c r="D56" s="37"/>
      <c r="E56" s="37"/>
      <c r="F56" s="37"/>
      <c r="G56" s="37"/>
      <c r="H56" s="37"/>
      <c r="I56" s="37"/>
      <c r="J56" s="37"/>
      <c r="K56" s="37"/>
      <c r="L56" s="115"/>
      <c r="S56" s="35"/>
      <c r="T56" s="35"/>
      <c r="U56" s="35"/>
      <c r="V56" s="35"/>
      <c r="W56" s="35"/>
      <c r="X56" s="35"/>
      <c r="Y56" s="35"/>
      <c r="Z56" s="35"/>
      <c r="AA56" s="35"/>
      <c r="AB56" s="35"/>
      <c r="AC56" s="35"/>
      <c r="AD56" s="35"/>
      <c r="AE56" s="35"/>
    </row>
    <row r="57" spans="1:47" s="2" customFormat="1" ht="29.25" customHeight="1">
      <c r="A57" s="35"/>
      <c r="B57" s="36"/>
      <c r="C57" s="138" t="s">
        <v>135</v>
      </c>
      <c r="D57" s="139"/>
      <c r="E57" s="139"/>
      <c r="F57" s="139"/>
      <c r="G57" s="139"/>
      <c r="H57" s="139"/>
      <c r="I57" s="139"/>
      <c r="J57" s="140" t="s">
        <v>136</v>
      </c>
      <c r="K57" s="139"/>
      <c r="L57" s="115"/>
      <c r="S57" s="35"/>
      <c r="T57" s="35"/>
      <c r="U57" s="35"/>
      <c r="V57" s="35"/>
      <c r="W57" s="35"/>
      <c r="X57" s="35"/>
      <c r="Y57" s="35"/>
      <c r="Z57" s="35"/>
      <c r="AA57" s="35"/>
      <c r="AB57" s="35"/>
      <c r="AC57" s="35"/>
      <c r="AD57" s="35"/>
      <c r="AE57" s="35"/>
    </row>
    <row r="58" spans="1:47" s="2" customFormat="1" ht="10.35" customHeight="1">
      <c r="A58" s="35"/>
      <c r="B58" s="36"/>
      <c r="C58" s="37"/>
      <c r="D58" s="37"/>
      <c r="E58" s="37"/>
      <c r="F58" s="37"/>
      <c r="G58" s="37"/>
      <c r="H58" s="37"/>
      <c r="I58" s="37"/>
      <c r="J58" s="37"/>
      <c r="K58" s="37"/>
      <c r="L58" s="115"/>
      <c r="S58" s="35"/>
      <c r="T58" s="35"/>
      <c r="U58" s="35"/>
      <c r="V58" s="35"/>
      <c r="W58" s="35"/>
      <c r="X58" s="35"/>
      <c r="Y58" s="35"/>
      <c r="Z58" s="35"/>
      <c r="AA58" s="35"/>
      <c r="AB58" s="35"/>
      <c r="AC58" s="35"/>
      <c r="AD58" s="35"/>
      <c r="AE58" s="35"/>
    </row>
    <row r="59" spans="1:47" s="2" customFormat="1" ht="22.8" customHeight="1">
      <c r="A59" s="35"/>
      <c r="B59" s="36"/>
      <c r="C59" s="141" t="s">
        <v>69</v>
      </c>
      <c r="D59" s="37"/>
      <c r="E59" s="37"/>
      <c r="F59" s="37"/>
      <c r="G59" s="37"/>
      <c r="H59" s="37"/>
      <c r="I59" s="37"/>
      <c r="J59" s="78">
        <f>J85</f>
        <v>0</v>
      </c>
      <c r="K59" s="37"/>
      <c r="L59" s="115"/>
      <c r="S59" s="35"/>
      <c r="T59" s="35"/>
      <c r="U59" s="35"/>
      <c r="V59" s="35"/>
      <c r="W59" s="35"/>
      <c r="X59" s="35"/>
      <c r="Y59" s="35"/>
      <c r="Z59" s="35"/>
      <c r="AA59" s="35"/>
      <c r="AB59" s="35"/>
      <c r="AC59" s="35"/>
      <c r="AD59" s="35"/>
      <c r="AE59" s="35"/>
      <c r="AU59" s="18" t="s">
        <v>137</v>
      </c>
    </row>
    <row r="60" spans="1:47" s="9" customFormat="1" ht="24.9" customHeight="1">
      <c r="B60" s="142"/>
      <c r="C60" s="143"/>
      <c r="D60" s="144" t="s">
        <v>2403</v>
      </c>
      <c r="E60" s="145"/>
      <c r="F60" s="145"/>
      <c r="G60" s="145"/>
      <c r="H60" s="145"/>
      <c r="I60" s="145"/>
      <c r="J60" s="146">
        <f>J86</f>
        <v>0</v>
      </c>
      <c r="K60" s="143"/>
      <c r="L60" s="147"/>
    </row>
    <row r="61" spans="1:47" s="10" customFormat="1" ht="19.95" customHeight="1">
      <c r="B61" s="148"/>
      <c r="C61" s="98"/>
      <c r="D61" s="149" t="s">
        <v>2404</v>
      </c>
      <c r="E61" s="150"/>
      <c r="F61" s="150"/>
      <c r="G61" s="150"/>
      <c r="H61" s="150"/>
      <c r="I61" s="150"/>
      <c r="J61" s="151">
        <f>J87</f>
        <v>0</v>
      </c>
      <c r="K61" s="98"/>
      <c r="L61" s="152"/>
    </row>
    <row r="62" spans="1:47" s="10" customFormat="1" ht="19.95" customHeight="1">
      <c r="B62" s="148"/>
      <c r="C62" s="98"/>
      <c r="D62" s="149" t="s">
        <v>2405</v>
      </c>
      <c r="E62" s="150"/>
      <c r="F62" s="150"/>
      <c r="G62" s="150"/>
      <c r="H62" s="150"/>
      <c r="I62" s="150"/>
      <c r="J62" s="151">
        <f>J92</f>
        <v>0</v>
      </c>
      <c r="K62" s="98"/>
      <c r="L62" s="152"/>
    </row>
    <row r="63" spans="1:47" s="10" customFormat="1" ht="19.95" customHeight="1">
      <c r="B63" s="148"/>
      <c r="C63" s="98"/>
      <c r="D63" s="149" t="s">
        <v>2406</v>
      </c>
      <c r="E63" s="150"/>
      <c r="F63" s="150"/>
      <c r="G63" s="150"/>
      <c r="H63" s="150"/>
      <c r="I63" s="150"/>
      <c r="J63" s="151">
        <f>J102</f>
        <v>0</v>
      </c>
      <c r="K63" s="98"/>
      <c r="L63" s="152"/>
    </row>
    <row r="64" spans="1:47" s="10" customFormat="1" ht="19.95" customHeight="1">
      <c r="B64" s="148"/>
      <c r="C64" s="98"/>
      <c r="D64" s="149" t="s">
        <v>2407</v>
      </c>
      <c r="E64" s="150"/>
      <c r="F64" s="150"/>
      <c r="G64" s="150"/>
      <c r="H64" s="150"/>
      <c r="I64" s="150"/>
      <c r="J64" s="151">
        <f>J106</f>
        <v>0</v>
      </c>
      <c r="K64" s="98"/>
      <c r="L64" s="152"/>
    </row>
    <row r="65" spans="1:31" s="10" customFormat="1" ht="19.95" customHeight="1">
      <c r="B65" s="148"/>
      <c r="C65" s="98"/>
      <c r="D65" s="149" t="s">
        <v>2408</v>
      </c>
      <c r="E65" s="150"/>
      <c r="F65" s="150"/>
      <c r="G65" s="150"/>
      <c r="H65" s="150"/>
      <c r="I65" s="150"/>
      <c r="J65" s="151">
        <f>J108</f>
        <v>0</v>
      </c>
      <c r="K65" s="98"/>
      <c r="L65" s="152"/>
    </row>
    <row r="66" spans="1:31" s="2" customFormat="1" ht="21.7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31" s="2" customFormat="1" ht="6.9" customHeight="1">
      <c r="A67" s="35"/>
      <c r="B67" s="48"/>
      <c r="C67" s="49"/>
      <c r="D67" s="49"/>
      <c r="E67" s="49"/>
      <c r="F67" s="49"/>
      <c r="G67" s="49"/>
      <c r="H67" s="49"/>
      <c r="I67" s="49"/>
      <c r="J67" s="49"/>
      <c r="K67" s="49"/>
      <c r="L67" s="115"/>
      <c r="S67" s="35"/>
      <c r="T67" s="35"/>
      <c r="U67" s="35"/>
      <c r="V67" s="35"/>
      <c r="W67" s="35"/>
      <c r="X67" s="35"/>
      <c r="Y67" s="35"/>
      <c r="Z67" s="35"/>
      <c r="AA67" s="35"/>
      <c r="AB67" s="35"/>
      <c r="AC67" s="35"/>
      <c r="AD67" s="35"/>
      <c r="AE67" s="35"/>
    </row>
    <row r="71" spans="1:31" s="2" customFormat="1" ht="6.9" customHeight="1">
      <c r="A71" s="35"/>
      <c r="B71" s="50"/>
      <c r="C71" s="51"/>
      <c r="D71" s="51"/>
      <c r="E71" s="51"/>
      <c r="F71" s="51"/>
      <c r="G71" s="51"/>
      <c r="H71" s="51"/>
      <c r="I71" s="51"/>
      <c r="J71" s="51"/>
      <c r="K71" s="51"/>
      <c r="L71" s="115"/>
      <c r="S71" s="35"/>
      <c r="T71" s="35"/>
      <c r="U71" s="35"/>
      <c r="V71" s="35"/>
      <c r="W71" s="35"/>
      <c r="X71" s="35"/>
      <c r="Y71" s="35"/>
      <c r="Z71" s="35"/>
      <c r="AA71" s="35"/>
      <c r="AB71" s="35"/>
      <c r="AC71" s="35"/>
      <c r="AD71" s="35"/>
      <c r="AE71" s="35"/>
    </row>
    <row r="72" spans="1:31" s="2" customFormat="1" ht="24.9" customHeight="1">
      <c r="A72" s="35"/>
      <c r="B72" s="36"/>
      <c r="C72" s="24" t="s">
        <v>145</v>
      </c>
      <c r="D72" s="37"/>
      <c r="E72" s="37"/>
      <c r="F72" s="37"/>
      <c r="G72" s="37"/>
      <c r="H72" s="37"/>
      <c r="I72" s="37"/>
      <c r="J72" s="37"/>
      <c r="K72" s="37"/>
      <c r="L72" s="115"/>
      <c r="S72" s="35"/>
      <c r="T72" s="35"/>
      <c r="U72" s="35"/>
      <c r="V72" s="35"/>
      <c r="W72" s="35"/>
      <c r="X72" s="35"/>
      <c r="Y72" s="35"/>
      <c r="Z72" s="35"/>
      <c r="AA72" s="35"/>
      <c r="AB72" s="35"/>
      <c r="AC72" s="35"/>
      <c r="AD72" s="35"/>
      <c r="AE72" s="35"/>
    </row>
    <row r="73" spans="1:31" s="2" customFormat="1" ht="6.9" customHeight="1">
      <c r="A73" s="35"/>
      <c r="B73" s="36"/>
      <c r="C73" s="37"/>
      <c r="D73" s="37"/>
      <c r="E73" s="37"/>
      <c r="F73" s="37"/>
      <c r="G73" s="37"/>
      <c r="H73" s="37"/>
      <c r="I73" s="37"/>
      <c r="J73" s="37"/>
      <c r="K73" s="37"/>
      <c r="L73" s="115"/>
      <c r="S73" s="35"/>
      <c r="T73" s="35"/>
      <c r="U73" s="35"/>
      <c r="V73" s="35"/>
      <c r="W73" s="35"/>
      <c r="X73" s="35"/>
      <c r="Y73" s="35"/>
      <c r="Z73" s="35"/>
      <c r="AA73" s="35"/>
      <c r="AB73" s="35"/>
      <c r="AC73" s="35"/>
      <c r="AD73" s="35"/>
      <c r="AE73" s="35"/>
    </row>
    <row r="74" spans="1:31" s="2" customFormat="1" ht="12" customHeight="1">
      <c r="A74" s="35"/>
      <c r="B74" s="36"/>
      <c r="C74" s="30" t="s">
        <v>15</v>
      </c>
      <c r="D74" s="37"/>
      <c r="E74" s="37"/>
      <c r="F74" s="37"/>
      <c r="G74" s="37"/>
      <c r="H74" s="37"/>
      <c r="I74" s="37"/>
      <c r="J74" s="37"/>
      <c r="K74" s="37"/>
      <c r="L74" s="115"/>
      <c r="S74" s="35"/>
      <c r="T74" s="35"/>
      <c r="U74" s="35"/>
      <c r="V74" s="35"/>
      <c r="W74" s="35"/>
      <c r="X74" s="35"/>
      <c r="Y74" s="35"/>
      <c r="Z74" s="35"/>
      <c r="AA74" s="35"/>
      <c r="AB74" s="35"/>
      <c r="AC74" s="35"/>
      <c r="AD74" s="35"/>
      <c r="AE74" s="35"/>
    </row>
    <row r="75" spans="1:31" s="2" customFormat="1" ht="16.5" customHeight="1">
      <c r="A75" s="35"/>
      <c r="B75" s="36"/>
      <c r="C75" s="37"/>
      <c r="D75" s="37"/>
      <c r="E75" s="394" t="str">
        <f>E7</f>
        <v>Zázemí pro studenty se speciálními potřebami - F, úprava 13.6.2025</v>
      </c>
      <c r="F75" s="395"/>
      <c r="G75" s="395"/>
      <c r="H75" s="395"/>
      <c r="I75" s="37"/>
      <c r="J75" s="37"/>
      <c r="K75" s="37"/>
      <c r="L75" s="115"/>
      <c r="S75" s="35"/>
      <c r="T75" s="35"/>
      <c r="U75" s="35"/>
      <c r="V75" s="35"/>
      <c r="W75" s="35"/>
      <c r="X75" s="35"/>
      <c r="Y75" s="35"/>
      <c r="Z75" s="35"/>
      <c r="AA75" s="35"/>
      <c r="AB75" s="35"/>
      <c r="AC75" s="35"/>
      <c r="AD75" s="35"/>
      <c r="AE75" s="35"/>
    </row>
    <row r="76" spans="1:31" s="2" customFormat="1" ht="12" customHeight="1">
      <c r="A76" s="35"/>
      <c r="B76" s="36"/>
      <c r="C76" s="30" t="s">
        <v>132</v>
      </c>
      <c r="D76" s="37"/>
      <c r="E76" s="37"/>
      <c r="F76" s="37"/>
      <c r="G76" s="37"/>
      <c r="H76" s="37"/>
      <c r="I76" s="37"/>
      <c r="J76" s="37"/>
      <c r="K76" s="37"/>
      <c r="L76" s="115"/>
      <c r="S76" s="35"/>
      <c r="T76" s="35"/>
      <c r="U76" s="35"/>
      <c r="V76" s="35"/>
      <c r="W76" s="35"/>
      <c r="X76" s="35"/>
      <c r="Y76" s="35"/>
      <c r="Z76" s="35"/>
      <c r="AA76" s="35"/>
      <c r="AB76" s="35"/>
      <c r="AC76" s="35"/>
      <c r="AD76" s="35"/>
      <c r="AE76" s="35"/>
    </row>
    <row r="77" spans="1:31" s="2" customFormat="1" ht="16.5" customHeight="1">
      <c r="A77" s="35"/>
      <c r="B77" s="36"/>
      <c r="C77" s="37"/>
      <c r="D77" s="37"/>
      <c r="E77" s="350" t="str">
        <f>E9</f>
        <v>04 - VRN</v>
      </c>
      <c r="F77" s="396"/>
      <c r="G77" s="396"/>
      <c r="H77" s="396"/>
      <c r="I77" s="37"/>
      <c r="J77" s="37"/>
      <c r="K77" s="37"/>
      <c r="L77" s="115"/>
      <c r="S77" s="35"/>
      <c r="T77" s="35"/>
      <c r="U77" s="35"/>
      <c r="V77" s="35"/>
      <c r="W77" s="35"/>
      <c r="X77" s="35"/>
      <c r="Y77" s="35"/>
      <c r="Z77" s="35"/>
      <c r="AA77" s="35"/>
      <c r="AB77" s="35"/>
      <c r="AC77" s="35"/>
      <c r="AD77" s="35"/>
      <c r="AE77" s="35"/>
    </row>
    <row r="78" spans="1:31" s="2" customFormat="1" ht="6.9" customHeight="1">
      <c r="A78" s="35"/>
      <c r="B78" s="36"/>
      <c r="C78" s="37"/>
      <c r="D78" s="37"/>
      <c r="E78" s="37"/>
      <c r="F78" s="37"/>
      <c r="G78" s="37"/>
      <c r="H78" s="37"/>
      <c r="I78" s="37"/>
      <c r="J78" s="37"/>
      <c r="K78" s="37"/>
      <c r="L78" s="115"/>
      <c r="S78" s="35"/>
      <c r="T78" s="35"/>
      <c r="U78" s="35"/>
      <c r="V78" s="35"/>
      <c r="W78" s="35"/>
      <c r="X78" s="35"/>
      <c r="Y78" s="35"/>
      <c r="Z78" s="35"/>
      <c r="AA78" s="35"/>
      <c r="AB78" s="35"/>
      <c r="AC78" s="35"/>
      <c r="AD78" s="35"/>
      <c r="AE78" s="35"/>
    </row>
    <row r="79" spans="1:31" s="2" customFormat="1" ht="12" customHeight="1">
      <c r="A79" s="35"/>
      <c r="B79" s="36"/>
      <c r="C79" s="30" t="s">
        <v>20</v>
      </c>
      <c r="D79" s="37"/>
      <c r="E79" s="37"/>
      <c r="F79" s="28" t="str">
        <f>F12</f>
        <v>Praha - Suchdol</v>
      </c>
      <c r="G79" s="37"/>
      <c r="H79" s="37"/>
      <c r="I79" s="30" t="s">
        <v>22</v>
      </c>
      <c r="J79" s="60" t="str">
        <f>IF(J12="","",J12)</f>
        <v>4. 4. 2024</v>
      </c>
      <c r="K79" s="37"/>
      <c r="L79" s="115"/>
      <c r="S79" s="35"/>
      <c r="T79" s="35"/>
      <c r="U79" s="35"/>
      <c r="V79" s="35"/>
      <c r="W79" s="35"/>
      <c r="X79" s="35"/>
      <c r="Y79" s="35"/>
      <c r="Z79" s="35"/>
      <c r="AA79" s="35"/>
      <c r="AB79" s="35"/>
      <c r="AC79" s="35"/>
      <c r="AD79" s="35"/>
      <c r="AE79" s="35"/>
    </row>
    <row r="80" spans="1:31" s="2" customFormat="1" ht="6.9" customHeight="1">
      <c r="A80" s="35"/>
      <c r="B80" s="36"/>
      <c r="C80" s="37"/>
      <c r="D80" s="37"/>
      <c r="E80" s="37"/>
      <c r="F80" s="37"/>
      <c r="G80" s="37"/>
      <c r="H80" s="37"/>
      <c r="I80" s="37"/>
      <c r="J80" s="37"/>
      <c r="K80" s="37"/>
      <c r="L80" s="115"/>
      <c r="S80" s="35"/>
      <c r="T80" s="35"/>
      <c r="U80" s="35"/>
      <c r="V80" s="35"/>
      <c r="W80" s="35"/>
      <c r="X80" s="35"/>
      <c r="Y80" s="35"/>
      <c r="Z80" s="35"/>
      <c r="AA80" s="35"/>
      <c r="AB80" s="35"/>
      <c r="AC80" s="35"/>
      <c r="AD80" s="35"/>
      <c r="AE80" s="35"/>
    </row>
    <row r="81" spans="1:65" s="2" customFormat="1" ht="25.65" customHeight="1">
      <c r="A81" s="35"/>
      <c r="B81" s="36"/>
      <c r="C81" s="30" t="s">
        <v>24</v>
      </c>
      <c r="D81" s="37"/>
      <c r="E81" s="37"/>
      <c r="F81" s="28" t="str">
        <f>E15</f>
        <v>Česká zemědělská univerzoita</v>
      </c>
      <c r="G81" s="37"/>
      <c r="H81" s="37"/>
      <c r="I81" s="30" t="s">
        <v>30</v>
      </c>
      <c r="J81" s="33" t="str">
        <f>E21</f>
        <v>GREBNER, spol. s r-o-</v>
      </c>
      <c r="K81" s="37"/>
      <c r="L81" s="115"/>
      <c r="S81" s="35"/>
      <c r="T81" s="35"/>
      <c r="U81" s="35"/>
      <c r="V81" s="35"/>
      <c r="W81" s="35"/>
      <c r="X81" s="35"/>
      <c r="Y81" s="35"/>
      <c r="Z81" s="35"/>
      <c r="AA81" s="35"/>
      <c r="AB81" s="35"/>
      <c r="AC81" s="35"/>
      <c r="AD81" s="35"/>
      <c r="AE81" s="35"/>
    </row>
    <row r="82" spans="1:65" s="2" customFormat="1" ht="15.15" customHeight="1">
      <c r="A82" s="35"/>
      <c r="B82" s="36"/>
      <c r="C82" s="30" t="s">
        <v>28</v>
      </c>
      <c r="D82" s="37"/>
      <c r="E82" s="37"/>
      <c r="F82" s="28" t="str">
        <f>IF(E18="","",E18)</f>
        <v>Vyplň údaj</v>
      </c>
      <c r="G82" s="37"/>
      <c r="H82" s="37"/>
      <c r="I82" s="30" t="s">
        <v>33</v>
      </c>
      <c r="J82" s="33" t="str">
        <f>E24</f>
        <v>Ing. Josef Němeček</v>
      </c>
      <c r="K82" s="37"/>
      <c r="L82" s="115"/>
      <c r="S82" s="35"/>
      <c r="T82" s="35"/>
      <c r="U82" s="35"/>
      <c r="V82" s="35"/>
      <c r="W82" s="35"/>
      <c r="X82" s="35"/>
      <c r="Y82" s="35"/>
      <c r="Z82" s="35"/>
      <c r="AA82" s="35"/>
      <c r="AB82" s="35"/>
      <c r="AC82" s="35"/>
      <c r="AD82" s="35"/>
      <c r="AE82" s="35"/>
    </row>
    <row r="83" spans="1:65" s="2" customFormat="1" ht="10.35" customHeight="1">
      <c r="A83" s="35"/>
      <c r="B83" s="36"/>
      <c r="C83" s="37"/>
      <c r="D83" s="37"/>
      <c r="E83" s="37"/>
      <c r="F83" s="37"/>
      <c r="G83" s="37"/>
      <c r="H83" s="37"/>
      <c r="I83" s="37"/>
      <c r="J83" s="37"/>
      <c r="K83" s="37"/>
      <c r="L83" s="115"/>
      <c r="S83" s="35"/>
      <c r="T83" s="35"/>
      <c r="U83" s="35"/>
      <c r="V83" s="35"/>
      <c r="W83" s="35"/>
      <c r="X83" s="35"/>
      <c r="Y83" s="35"/>
      <c r="Z83" s="35"/>
      <c r="AA83" s="35"/>
      <c r="AB83" s="35"/>
      <c r="AC83" s="35"/>
      <c r="AD83" s="35"/>
      <c r="AE83" s="35"/>
    </row>
    <row r="84" spans="1:65" s="11" customFormat="1" ht="29.25" customHeight="1">
      <c r="A84" s="153"/>
      <c r="B84" s="154"/>
      <c r="C84" s="155" t="s">
        <v>146</v>
      </c>
      <c r="D84" s="156" t="s">
        <v>56</v>
      </c>
      <c r="E84" s="156" t="s">
        <v>52</v>
      </c>
      <c r="F84" s="156" t="s">
        <v>53</v>
      </c>
      <c r="G84" s="156" t="s">
        <v>147</v>
      </c>
      <c r="H84" s="156" t="s">
        <v>148</v>
      </c>
      <c r="I84" s="156" t="s">
        <v>149</v>
      </c>
      <c r="J84" s="156" t="s">
        <v>136</v>
      </c>
      <c r="K84" s="157" t="s">
        <v>150</v>
      </c>
      <c r="L84" s="158"/>
      <c r="M84" s="69" t="s">
        <v>18</v>
      </c>
      <c r="N84" s="70" t="s">
        <v>41</v>
      </c>
      <c r="O84" s="70" t="s">
        <v>151</v>
      </c>
      <c r="P84" s="70" t="s">
        <v>152</v>
      </c>
      <c r="Q84" s="70" t="s">
        <v>153</v>
      </c>
      <c r="R84" s="70" t="s">
        <v>154</v>
      </c>
      <c r="S84" s="70" t="s">
        <v>155</v>
      </c>
      <c r="T84" s="71" t="s">
        <v>156</v>
      </c>
      <c r="U84" s="153"/>
      <c r="V84" s="153"/>
      <c r="W84" s="153"/>
      <c r="X84" s="153"/>
      <c r="Y84" s="153"/>
      <c r="Z84" s="153"/>
      <c r="AA84" s="153"/>
      <c r="AB84" s="153"/>
      <c r="AC84" s="153"/>
      <c r="AD84" s="153"/>
      <c r="AE84" s="153"/>
    </row>
    <row r="85" spans="1:65" s="2" customFormat="1" ht="22.8" customHeight="1">
      <c r="A85" s="35"/>
      <c r="B85" s="36"/>
      <c r="C85" s="76" t="s">
        <v>157</v>
      </c>
      <c r="D85" s="37"/>
      <c r="E85" s="37"/>
      <c r="F85" s="37"/>
      <c r="G85" s="37"/>
      <c r="H85" s="37"/>
      <c r="I85" s="37"/>
      <c r="J85" s="159">
        <f>BK85</f>
        <v>0</v>
      </c>
      <c r="K85" s="37"/>
      <c r="L85" s="40"/>
      <c r="M85" s="72"/>
      <c r="N85" s="160"/>
      <c r="O85" s="73"/>
      <c r="P85" s="161">
        <f>P86</f>
        <v>0</v>
      </c>
      <c r="Q85" s="73"/>
      <c r="R85" s="161">
        <f>R86</f>
        <v>0</v>
      </c>
      <c r="S85" s="73"/>
      <c r="T85" s="162">
        <f>T86</f>
        <v>0.01</v>
      </c>
      <c r="U85" s="35"/>
      <c r="V85" s="35"/>
      <c r="W85" s="35"/>
      <c r="X85" s="35"/>
      <c r="Y85" s="35"/>
      <c r="Z85" s="35"/>
      <c r="AA85" s="35"/>
      <c r="AB85" s="35"/>
      <c r="AC85" s="35"/>
      <c r="AD85" s="35"/>
      <c r="AE85" s="35"/>
      <c r="AT85" s="18" t="s">
        <v>70</v>
      </c>
      <c r="AU85" s="18" t="s">
        <v>137</v>
      </c>
      <c r="BK85" s="163">
        <f>BK86</f>
        <v>0</v>
      </c>
    </row>
    <row r="86" spans="1:65" s="12" customFormat="1" ht="25.95" customHeight="1">
      <c r="B86" s="164"/>
      <c r="C86" s="165"/>
      <c r="D86" s="166" t="s">
        <v>70</v>
      </c>
      <c r="E86" s="167" t="s">
        <v>120</v>
      </c>
      <c r="F86" s="167" t="s">
        <v>2409</v>
      </c>
      <c r="G86" s="165"/>
      <c r="H86" s="165"/>
      <c r="I86" s="168"/>
      <c r="J86" s="169">
        <f>BK86</f>
        <v>0</v>
      </c>
      <c r="K86" s="165"/>
      <c r="L86" s="170"/>
      <c r="M86" s="171"/>
      <c r="N86" s="172"/>
      <c r="O86" s="172"/>
      <c r="P86" s="173">
        <f>P87+P92+P102+P106+P108</f>
        <v>0</v>
      </c>
      <c r="Q86" s="172"/>
      <c r="R86" s="173">
        <f>R87+R92+R102+R106+R108</f>
        <v>0</v>
      </c>
      <c r="S86" s="172"/>
      <c r="T86" s="174">
        <f>T87+T92+T102+T106+T108</f>
        <v>0.01</v>
      </c>
      <c r="AR86" s="175" t="s">
        <v>196</v>
      </c>
      <c r="AT86" s="176" t="s">
        <v>70</v>
      </c>
      <c r="AU86" s="176" t="s">
        <v>71</v>
      </c>
      <c r="AY86" s="175" t="s">
        <v>160</v>
      </c>
      <c r="BK86" s="177">
        <f>BK87+BK92+BK102+BK106+BK108</f>
        <v>0</v>
      </c>
    </row>
    <row r="87" spans="1:65" s="12" customFormat="1" ht="22.8" customHeight="1">
      <c r="B87" s="164"/>
      <c r="C87" s="165"/>
      <c r="D87" s="166" t="s">
        <v>70</v>
      </c>
      <c r="E87" s="178" t="s">
        <v>2410</v>
      </c>
      <c r="F87" s="178" t="s">
        <v>2411</v>
      </c>
      <c r="G87" s="165"/>
      <c r="H87" s="165"/>
      <c r="I87" s="168"/>
      <c r="J87" s="179">
        <f>BK87</f>
        <v>0</v>
      </c>
      <c r="K87" s="165"/>
      <c r="L87" s="170"/>
      <c r="M87" s="171"/>
      <c r="N87" s="172"/>
      <c r="O87" s="172"/>
      <c r="P87" s="173">
        <f>SUM(P88:P91)</f>
        <v>0</v>
      </c>
      <c r="Q87" s="172"/>
      <c r="R87" s="173">
        <f>SUM(R88:R91)</f>
        <v>0</v>
      </c>
      <c r="S87" s="172"/>
      <c r="T87" s="174">
        <f>SUM(T88:T91)</f>
        <v>0</v>
      </c>
      <c r="AR87" s="175" t="s">
        <v>196</v>
      </c>
      <c r="AT87" s="176" t="s">
        <v>70</v>
      </c>
      <c r="AU87" s="176" t="s">
        <v>78</v>
      </c>
      <c r="AY87" s="175" t="s">
        <v>160</v>
      </c>
      <c r="BK87" s="177">
        <f>SUM(BK88:BK91)</f>
        <v>0</v>
      </c>
    </row>
    <row r="88" spans="1:65" s="2" customFormat="1" ht="16.5" customHeight="1">
      <c r="A88" s="35"/>
      <c r="B88" s="36"/>
      <c r="C88" s="180" t="s">
        <v>78</v>
      </c>
      <c r="D88" s="180" t="s">
        <v>162</v>
      </c>
      <c r="E88" s="181" t="s">
        <v>2412</v>
      </c>
      <c r="F88" s="182" t="s">
        <v>2413</v>
      </c>
      <c r="G88" s="183" t="s">
        <v>2414</v>
      </c>
      <c r="H88" s="184">
        <v>1</v>
      </c>
      <c r="I88" s="185"/>
      <c r="J88" s="186">
        <f>ROUND(I88*H88,2)</f>
        <v>0</v>
      </c>
      <c r="K88" s="182" t="s">
        <v>18</v>
      </c>
      <c r="L88" s="40"/>
      <c r="M88" s="187" t="s">
        <v>18</v>
      </c>
      <c r="N88" s="188" t="s">
        <v>42</v>
      </c>
      <c r="O88" s="65"/>
      <c r="P88" s="189">
        <f>O88*H88</f>
        <v>0</v>
      </c>
      <c r="Q88" s="189">
        <v>0</v>
      </c>
      <c r="R88" s="189">
        <f>Q88*H88</f>
        <v>0</v>
      </c>
      <c r="S88" s="189">
        <v>0</v>
      </c>
      <c r="T88" s="190">
        <f>S88*H88</f>
        <v>0</v>
      </c>
      <c r="U88" s="35"/>
      <c r="V88" s="35"/>
      <c r="W88" s="35"/>
      <c r="X88" s="35"/>
      <c r="Y88" s="35"/>
      <c r="Z88" s="35"/>
      <c r="AA88" s="35"/>
      <c r="AB88" s="35"/>
      <c r="AC88" s="35"/>
      <c r="AD88" s="35"/>
      <c r="AE88" s="35"/>
      <c r="AR88" s="191" t="s">
        <v>2415</v>
      </c>
      <c r="AT88" s="191" t="s">
        <v>162</v>
      </c>
      <c r="AU88" s="191" t="s">
        <v>80</v>
      </c>
      <c r="AY88" s="18" t="s">
        <v>160</v>
      </c>
      <c r="BE88" s="192">
        <f>IF(N88="základní",J88,0)</f>
        <v>0</v>
      </c>
      <c r="BF88" s="192">
        <f>IF(N88="snížená",J88,0)</f>
        <v>0</v>
      </c>
      <c r="BG88" s="192">
        <f>IF(N88="zákl. přenesená",J88,0)</f>
        <v>0</v>
      </c>
      <c r="BH88" s="192">
        <f>IF(N88="sníž. přenesená",J88,0)</f>
        <v>0</v>
      </c>
      <c r="BI88" s="192">
        <f>IF(N88="nulová",J88,0)</f>
        <v>0</v>
      </c>
      <c r="BJ88" s="18" t="s">
        <v>78</v>
      </c>
      <c r="BK88" s="192">
        <f>ROUND(I88*H88,2)</f>
        <v>0</v>
      </c>
      <c r="BL88" s="18" t="s">
        <v>2415</v>
      </c>
      <c r="BM88" s="191" t="s">
        <v>2416</v>
      </c>
    </row>
    <row r="89" spans="1:65" s="2" customFormat="1" ht="16.5" customHeight="1">
      <c r="A89" s="35"/>
      <c r="B89" s="36"/>
      <c r="C89" s="180" t="s">
        <v>80</v>
      </c>
      <c r="D89" s="180" t="s">
        <v>162</v>
      </c>
      <c r="E89" s="181" t="s">
        <v>2417</v>
      </c>
      <c r="F89" s="182" t="s">
        <v>2418</v>
      </c>
      <c r="G89" s="183" t="s">
        <v>2414</v>
      </c>
      <c r="H89" s="184">
        <v>1</v>
      </c>
      <c r="I89" s="185"/>
      <c r="J89" s="186">
        <f>ROUND(I89*H89,2)</f>
        <v>0</v>
      </c>
      <c r="K89" s="182" t="s">
        <v>18</v>
      </c>
      <c r="L89" s="40"/>
      <c r="M89" s="187" t="s">
        <v>18</v>
      </c>
      <c r="N89" s="188" t="s">
        <v>42</v>
      </c>
      <c r="O89" s="65"/>
      <c r="P89" s="189">
        <f>O89*H89</f>
        <v>0</v>
      </c>
      <c r="Q89" s="189">
        <v>0</v>
      </c>
      <c r="R89" s="189">
        <f>Q89*H89</f>
        <v>0</v>
      </c>
      <c r="S89" s="189">
        <v>0</v>
      </c>
      <c r="T89" s="190">
        <f>S89*H89</f>
        <v>0</v>
      </c>
      <c r="U89" s="35"/>
      <c r="V89" s="35"/>
      <c r="W89" s="35"/>
      <c r="X89" s="35"/>
      <c r="Y89" s="35"/>
      <c r="Z89" s="35"/>
      <c r="AA89" s="35"/>
      <c r="AB89" s="35"/>
      <c r="AC89" s="35"/>
      <c r="AD89" s="35"/>
      <c r="AE89" s="35"/>
      <c r="AR89" s="191" t="s">
        <v>2415</v>
      </c>
      <c r="AT89" s="191" t="s">
        <v>162</v>
      </c>
      <c r="AU89" s="191" t="s">
        <v>80</v>
      </c>
      <c r="AY89" s="18" t="s">
        <v>160</v>
      </c>
      <c r="BE89" s="192">
        <f>IF(N89="základní",J89,0)</f>
        <v>0</v>
      </c>
      <c r="BF89" s="192">
        <f>IF(N89="snížená",J89,0)</f>
        <v>0</v>
      </c>
      <c r="BG89" s="192">
        <f>IF(N89="zákl. přenesená",J89,0)</f>
        <v>0</v>
      </c>
      <c r="BH89" s="192">
        <f>IF(N89="sníž. přenesená",J89,0)</f>
        <v>0</v>
      </c>
      <c r="BI89" s="192">
        <f>IF(N89="nulová",J89,0)</f>
        <v>0</v>
      </c>
      <c r="BJ89" s="18" t="s">
        <v>78</v>
      </c>
      <c r="BK89" s="192">
        <f>ROUND(I89*H89,2)</f>
        <v>0</v>
      </c>
      <c r="BL89" s="18" t="s">
        <v>2415</v>
      </c>
      <c r="BM89" s="191" t="s">
        <v>2419</v>
      </c>
    </row>
    <row r="90" spans="1:65" s="2" customFormat="1" ht="16.5" customHeight="1">
      <c r="A90" s="35"/>
      <c r="B90" s="36"/>
      <c r="C90" s="180" t="s">
        <v>102</v>
      </c>
      <c r="D90" s="180" t="s">
        <v>162</v>
      </c>
      <c r="E90" s="181" t="s">
        <v>2420</v>
      </c>
      <c r="F90" s="182" t="s">
        <v>1716</v>
      </c>
      <c r="G90" s="183" t="s">
        <v>2414</v>
      </c>
      <c r="H90" s="184">
        <v>1</v>
      </c>
      <c r="I90" s="185"/>
      <c r="J90" s="186">
        <f>ROUND(I90*H90,2)</f>
        <v>0</v>
      </c>
      <c r="K90" s="182" t="s">
        <v>18</v>
      </c>
      <c r="L90" s="40"/>
      <c r="M90" s="187" t="s">
        <v>18</v>
      </c>
      <c r="N90" s="188" t="s">
        <v>42</v>
      </c>
      <c r="O90" s="65"/>
      <c r="P90" s="189">
        <f>O90*H90</f>
        <v>0</v>
      </c>
      <c r="Q90" s="189">
        <v>0</v>
      </c>
      <c r="R90" s="189">
        <f>Q90*H90</f>
        <v>0</v>
      </c>
      <c r="S90" s="189">
        <v>0</v>
      </c>
      <c r="T90" s="190">
        <f>S90*H90</f>
        <v>0</v>
      </c>
      <c r="U90" s="35"/>
      <c r="V90" s="35"/>
      <c r="W90" s="35"/>
      <c r="X90" s="35"/>
      <c r="Y90" s="35"/>
      <c r="Z90" s="35"/>
      <c r="AA90" s="35"/>
      <c r="AB90" s="35"/>
      <c r="AC90" s="35"/>
      <c r="AD90" s="35"/>
      <c r="AE90" s="35"/>
      <c r="AR90" s="191" t="s">
        <v>2415</v>
      </c>
      <c r="AT90" s="191" t="s">
        <v>162</v>
      </c>
      <c r="AU90" s="191" t="s">
        <v>80</v>
      </c>
      <c r="AY90" s="18" t="s">
        <v>160</v>
      </c>
      <c r="BE90" s="192">
        <f>IF(N90="základní",J90,0)</f>
        <v>0</v>
      </c>
      <c r="BF90" s="192">
        <f>IF(N90="snížená",J90,0)</f>
        <v>0</v>
      </c>
      <c r="BG90" s="192">
        <f>IF(N90="zákl. přenesená",J90,0)</f>
        <v>0</v>
      </c>
      <c r="BH90" s="192">
        <f>IF(N90="sníž. přenesená",J90,0)</f>
        <v>0</v>
      </c>
      <c r="BI90" s="192">
        <f>IF(N90="nulová",J90,0)</f>
        <v>0</v>
      </c>
      <c r="BJ90" s="18" t="s">
        <v>78</v>
      </c>
      <c r="BK90" s="192">
        <f>ROUND(I90*H90,2)</f>
        <v>0</v>
      </c>
      <c r="BL90" s="18" t="s">
        <v>2415</v>
      </c>
      <c r="BM90" s="191" t="s">
        <v>2421</v>
      </c>
    </row>
    <row r="91" spans="1:65" s="2" customFormat="1" ht="16.5" customHeight="1">
      <c r="A91" s="35"/>
      <c r="B91" s="36"/>
      <c r="C91" s="180" t="s">
        <v>166</v>
      </c>
      <c r="D91" s="180" t="s">
        <v>162</v>
      </c>
      <c r="E91" s="181" t="s">
        <v>2422</v>
      </c>
      <c r="F91" s="182" t="s">
        <v>2423</v>
      </c>
      <c r="G91" s="183" t="s">
        <v>2414</v>
      </c>
      <c r="H91" s="184">
        <v>1</v>
      </c>
      <c r="I91" s="185"/>
      <c r="J91" s="186">
        <f>ROUND(I91*H91,2)</f>
        <v>0</v>
      </c>
      <c r="K91" s="182" t="s">
        <v>18</v>
      </c>
      <c r="L91" s="40"/>
      <c r="M91" s="187" t="s">
        <v>18</v>
      </c>
      <c r="N91" s="188" t="s">
        <v>42</v>
      </c>
      <c r="O91" s="65"/>
      <c r="P91" s="189">
        <f>O91*H91</f>
        <v>0</v>
      </c>
      <c r="Q91" s="189">
        <v>0</v>
      </c>
      <c r="R91" s="189">
        <f>Q91*H91</f>
        <v>0</v>
      </c>
      <c r="S91" s="189">
        <v>0</v>
      </c>
      <c r="T91" s="190">
        <f>S91*H91</f>
        <v>0</v>
      </c>
      <c r="U91" s="35"/>
      <c r="V91" s="35"/>
      <c r="W91" s="35"/>
      <c r="X91" s="35"/>
      <c r="Y91" s="35"/>
      <c r="Z91" s="35"/>
      <c r="AA91" s="35"/>
      <c r="AB91" s="35"/>
      <c r="AC91" s="35"/>
      <c r="AD91" s="35"/>
      <c r="AE91" s="35"/>
      <c r="AR91" s="191" t="s">
        <v>2415</v>
      </c>
      <c r="AT91" s="191" t="s">
        <v>162</v>
      </c>
      <c r="AU91" s="191" t="s">
        <v>80</v>
      </c>
      <c r="AY91" s="18" t="s">
        <v>160</v>
      </c>
      <c r="BE91" s="192">
        <f>IF(N91="základní",J91,0)</f>
        <v>0</v>
      </c>
      <c r="BF91" s="192">
        <f>IF(N91="snížená",J91,0)</f>
        <v>0</v>
      </c>
      <c r="BG91" s="192">
        <f>IF(N91="zákl. přenesená",J91,0)</f>
        <v>0</v>
      </c>
      <c r="BH91" s="192">
        <f>IF(N91="sníž. přenesená",J91,0)</f>
        <v>0</v>
      </c>
      <c r="BI91" s="192">
        <f>IF(N91="nulová",J91,0)</f>
        <v>0</v>
      </c>
      <c r="BJ91" s="18" t="s">
        <v>78</v>
      </c>
      <c r="BK91" s="192">
        <f>ROUND(I91*H91,2)</f>
        <v>0</v>
      </c>
      <c r="BL91" s="18" t="s">
        <v>2415</v>
      </c>
      <c r="BM91" s="191" t="s">
        <v>2424</v>
      </c>
    </row>
    <row r="92" spans="1:65" s="12" customFormat="1" ht="22.8" customHeight="1">
      <c r="B92" s="164"/>
      <c r="C92" s="165"/>
      <c r="D92" s="166" t="s">
        <v>70</v>
      </c>
      <c r="E92" s="178" t="s">
        <v>2425</v>
      </c>
      <c r="F92" s="178" t="s">
        <v>1549</v>
      </c>
      <c r="G92" s="165"/>
      <c r="H92" s="165"/>
      <c r="I92" s="168"/>
      <c r="J92" s="179">
        <f>BK92</f>
        <v>0</v>
      </c>
      <c r="K92" s="165"/>
      <c r="L92" s="170"/>
      <c r="M92" s="171"/>
      <c r="N92" s="172"/>
      <c r="O92" s="172"/>
      <c r="P92" s="173">
        <f>SUM(P93:P101)</f>
        <v>0</v>
      </c>
      <c r="Q92" s="172"/>
      <c r="R92" s="173">
        <f>SUM(R93:R101)</f>
        <v>0</v>
      </c>
      <c r="S92" s="172"/>
      <c r="T92" s="174">
        <f>SUM(T93:T101)</f>
        <v>0</v>
      </c>
      <c r="AR92" s="175" t="s">
        <v>196</v>
      </c>
      <c r="AT92" s="176" t="s">
        <v>70</v>
      </c>
      <c r="AU92" s="176" t="s">
        <v>78</v>
      </c>
      <c r="AY92" s="175" t="s">
        <v>160</v>
      </c>
      <c r="BK92" s="177">
        <f>SUM(BK93:BK101)</f>
        <v>0</v>
      </c>
    </row>
    <row r="93" spans="1:65" s="2" customFormat="1" ht="16.5" customHeight="1">
      <c r="A93" s="35"/>
      <c r="B93" s="36"/>
      <c r="C93" s="180" t="s">
        <v>196</v>
      </c>
      <c r="D93" s="180" t="s">
        <v>162</v>
      </c>
      <c r="E93" s="181" t="s">
        <v>2426</v>
      </c>
      <c r="F93" s="182" t="s">
        <v>1549</v>
      </c>
      <c r="G93" s="183" t="s">
        <v>2414</v>
      </c>
      <c r="H93" s="184">
        <v>1</v>
      </c>
      <c r="I93" s="185"/>
      <c r="J93" s="186">
        <f t="shared" ref="J93:J98" si="0">ROUND(I93*H93,2)</f>
        <v>0</v>
      </c>
      <c r="K93" s="182" t="s">
        <v>18</v>
      </c>
      <c r="L93" s="40"/>
      <c r="M93" s="187" t="s">
        <v>18</v>
      </c>
      <c r="N93" s="188" t="s">
        <v>42</v>
      </c>
      <c r="O93" s="65"/>
      <c r="P93" s="189">
        <f t="shared" ref="P93:P98" si="1">O93*H93</f>
        <v>0</v>
      </c>
      <c r="Q93" s="189">
        <v>0</v>
      </c>
      <c r="R93" s="189">
        <f t="shared" ref="R93:R98" si="2">Q93*H93</f>
        <v>0</v>
      </c>
      <c r="S93" s="189">
        <v>0</v>
      </c>
      <c r="T93" s="190">
        <f t="shared" ref="T93:T98" si="3">S93*H93</f>
        <v>0</v>
      </c>
      <c r="U93" s="35"/>
      <c r="V93" s="35"/>
      <c r="W93" s="35"/>
      <c r="X93" s="35"/>
      <c r="Y93" s="35"/>
      <c r="Z93" s="35"/>
      <c r="AA93" s="35"/>
      <c r="AB93" s="35"/>
      <c r="AC93" s="35"/>
      <c r="AD93" s="35"/>
      <c r="AE93" s="35"/>
      <c r="AR93" s="191" t="s">
        <v>2415</v>
      </c>
      <c r="AT93" s="191" t="s">
        <v>162</v>
      </c>
      <c r="AU93" s="191" t="s">
        <v>80</v>
      </c>
      <c r="AY93" s="18" t="s">
        <v>160</v>
      </c>
      <c r="BE93" s="192">
        <f t="shared" ref="BE93:BE98" si="4">IF(N93="základní",J93,0)</f>
        <v>0</v>
      </c>
      <c r="BF93" s="192">
        <f t="shared" ref="BF93:BF98" si="5">IF(N93="snížená",J93,0)</f>
        <v>0</v>
      </c>
      <c r="BG93" s="192">
        <f t="shared" ref="BG93:BG98" si="6">IF(N93="zákl. přenesená",J93,0)</f>
        <v>0</v>
      </c>
      <c r="BH93" s="192">
        <f t="shared" ref="BH93:BH98" si="7">IF(N93="sníž. přenesená",J93,0)</f>
        <v>0</v>
      </c>
      <c r="BI93" s="192">
        <f t="shared" ref="BI93:BI98" si="8">IF(N93="nulová",J93,0)</f>
        <v>0</v>
      </c>
      <c r="BJ93" s="18" t="s">
        <v>78</v>
      </c>
      <c r="BK93" s="192">
        <f t="shared" ref="BK93:BK98" si="9">ROUND(I93*H93,2)</f>
        <v>0</v>
      </c>
      <c r="BL93" s="18" t="s">
        <v>2415</v>
      </c>
      <c r="BM93" s="191" t="s">
        <v>2427</v>
      </c>
    </row>
    <row r="94" spans="1:65" s="2" customFormat="1" ht="16.5" customHeight="1">
      <c r="A94" s="35"/>
      <c r="B94" s="36"/>
      <c r="C94" s="180" t="s">
        <v>189</v>
      </c>
      <c r="D94" s="180" t="s">
        <v>162</v>
      </c>
      <c r="E94" s="181" t="s">
        <v>2428</v>
      </c>
      <c r="F94" s="182" t="s">
        <v>2429</v>
      </c>
      <c r="G94" s="183" t="s">
        <v>2414</v>
      </c>
      <c r="H94" s="184">
        <v>1</v>
      </c>
      <c r="I94" s="185"/>
      <c r="J94" s="186">
        <f t="shared" si="0"/>
        <v>0</v>
      </c>
      <c r="K94" s="182" t="s">
        <v>18</v>
      </c>
      <c r="L94" s="40"/>
      <c r="M94" s="187" t="s">
        <v>18</v>
      </c>
      <c r="N94" s="188" t="s">
        <v>42</v>
      </c>
      <c r="O94" s="65"/>
      <c r="P94" s="189">
        <f t="shared" si="1"/>
        <v>0</v>
      </c>
      <c r="Q94" s="189">
        <v>0</v>
      </c>
      <c r="R94" s="189">
        <f t="shared" si="2"/>
        <v>0</v>
      </c>
      <c r="S94" s="189">
        <v>0</v>
      </c>
      <c r="T94" s="190">
        <f t="shared" si="3"/>
        <v>0</v>
      </c>
      <c r="U94" s="35"/>
      <c r="V94" s="35"/>
      <c r="W94" s="35"/>
      <c r="X94" s="35"/>
      <c r="Y94" s="35"/>
      <c r="Z94" s="35"/>
      <c r="AA94" s="35"/>
      <c r="AB94" s="35"/>
      <c r="AC94" s="35"/>
      <c r="AD94" s="35"/>
      <c r="AE94" s="35"/>
      <c r="AR94" s="191" t="s">
        <v>2415</v>
      </c>
      <c r="AT94" s="191" t="s">
        <v>162</v>
      </c>
      <c r="AU94" s="191" t="s">
        <v>80</v>
      </c>
      <c r="AY94" s="18" t="s">
        <v>160</v>
      </c>
      <c r="BE94" s="192">
        <f t="shared" si="4"/>
        <v>0</v>
      </c>
      <c r="BF94" s="192">
        <f t="shared" si="5"/>
        <v>0</v>
      </c>
      <c r="BG94" s="192">
        <f t="shared" si="6"/>
        <v>0</v>
      </c>
      <c r="BH94" s="192">
        <f t="shared" si="7"/>
        <v>0</v>
      </c>
      <c r="BI94" s="192">
        <f t="shared" si="8"/>
        <v>0</v>
      </c>
      <c r="BJ94" s="18" t="s">
        <v>78</v>
      </c>
      <c r="BK94" s="192">
        <f t="shared" si="9"/>
        <v>0</v>
      </c>
      <c r="BL94" s="18" t="s">
        <v>2415</v>
      </c>
      <c r="BM94" s="191" t="s">
        <v>2430</v>
      </c>
    </row>
    <row r="95" spans="1:65" s="2" customFormat="1" ht="16.5" customHeight="1">
      <c r="A95" s="35"/>
      <c r="B95" s="36"/>
      <c r="C95" s="180" t="s">
        <v>202</v>
      </c>
      <c r="D95" s="180" t="s">
        <v>162</v>
      </c>
      <c r="E95" s="181" t="s">
        <v>2431</v>
      </c>
      <c r="F95" s="182" t="s">
        <v>2432</v>
      </c>
      <c r="G95" s="183" t="s">
        <v>1699</v>
      </c>
      <c r="H95" s="184">
        <v>1</v>
      </c>
      <c r="I95" s="185"/>
      <c r="J95" s="186">
        <f t="shared" si="0"/>
        <v>0</v>
      </c>
      <c r="K95" s="182" t="s">
        <v>18</v>
      </c>
      <c r="L95" s="40"/>
      <c r="M95" s="187" t="s">
        <v>18</v>
      </c>
      <c r="N95" s="188" t="s">
        <v>42</v>
      </c>
      <c r="O95" s="65"/>
      <c r="P95" s="189">
        <f t="shared" si="1"/>
        <v>0</v>
      </c>
      <c r="Q95" s="189">
        <v>0</v>
      </c>
      <c r="R95" s="189">
        <f t="shared" si="2"/>
        <v>0</v>
      </c>
      <c r="S95" s="189">
        <v>0</v>
      </c>
      <c r="T95" s="190">
        <f t="shared" si="3"/>
        <v>0</v>
      </c>
      <c r="U95" s="35"/>
      <c r="V95" s="35"/>
      <c r="W95" s="35"/>
      <c r="X95" s="35"/>
      <c r="Y95" s="35"/>
      <c r="Z95" s="35"/>
      <c r="AA95" s="35"/>
      <c r="AB95" s="35"/>
      <c r="AC95" s="35"/>
      <c r="AD95" s="35"/>
      <c r="AE95" s="35"/>
      <c r="AR95" s="191" t="s">
        <v>2415</v>
      </c>
      <c r="AT95" s="191" t="s">
        <v>162</v>
      </c>
      <c r="AU95" s="191" t="s">
        <v>80</v>
      </c>
      <c r="AY95" s="18" t="s">
        <v>160</v>
      </c>
      <c r="BE95" s="192">
        <f t="shared" si="4"/>
        <v>0</v>
      </c>
      <c r="BF95" s="192">
        <f t="shared" si="5"/>
        <v>0</v>
      </c>
      <c r="BG95" s="192">
        <f t="shared" si="6"/>
        <v>0</v>
      </c>
      <c r="BH95" s="192">
        <f t="shared" si="7"/>
        <v>0</v>
      </c>
      <c r="BI95" s="192">
        <f t="shared" si="8"/>
        <v>0</v>
      </c>
      <c r="BJ95" s="18" t="s">
        <v>78</v>
      </c>
      <c r="BK95" s="192">
        <f t="shared" si="9"/>
        <v>0</v>
      </c>
      <c r="BL95" s="18" t="s">
        <v>2415</v>
      </c>
      <c r="BM95" s="191" t="s">
        <v>2433</v>
      </c>
    </row>
    <row r="96" spans="1:65" s="2" customFormat="1" ht="16.5" customHeight="1">
      <c r="A96" s="35"/>
      <c r="B96" s="36"/>
      <c r="C96" s="180" t="s">
        <v>208</v>
      </c>
      <c r="D96" s="180" t="s">
        <v>162</v>
      </c>
      <c r="E96" s="181" t="s">
        <v>2434</v>
      </c>
      <c r="F96" s="182" t="s">
        <v>2435</v>
      </c>
      <c r="G96" s="183" t="s">
        <v>2414</v>
      </c>
      <c r="H96" s="184">
        <v>1</v>
      </c>
      <c r="I96" s="185"/>
      <c r="J96" s="186">
        <f t="shared" si="0"/>
        <v>0</v>
      </c>
      <c r="K96" s="182" t="s">
        <v>18</v>
      </c>
      <c r="L96" s="40"/>
      <c r="M96" s="187" t="s">
        <v>18</v>
      </c>
      <c r="N96" s="188" t="s">
        <v>42</v>
      </c>
      <c r="O96" s="65"/>
      <c r="P96" s="189">
        <f t="shared" si="1"/>
        <v>0</v>
      </c>
      <c r="Q96" s="189">
        <v>0</v>
      </c>
      <c r="R96" s="189">
        <f t="shared" si="2"/>
        <v>0</v>
      </c>
      <c r="S96" s="189">
        <v>0</v>
      </c>
      <c r="T96" s="190">
        <f t="shared" si="3"/>
        <v>0</v>
      </c>
      <c r="U96" s="35"/>
      <c r="V96" s="35"/>
      <c r="W96" s="35"/>
      <c r="X96" s="35"/>
      <c r="Y96" s="35"/>
      <c r="Z96" s="35"/>
      <c r="AA96" s="35"/>
      <c r="AB96" s="35"/>
      <c r="AC96" s="35"/>
      <c r="AD96" s="35"/>
      <c r="AE96" s="35"/>
      <c r="AR96" s="191" t="s">
        <v>2415</v>
      </c>
      <c r="AT96" s="191" t="s">
        <v>162</v>
      </c>
      <c r="AU96" s="191" t="s">
        <v>80</v>
      </c>
      <c r="AY96" s="18" t="s">
        <v>160</v>
      </c>
      <c r="BE96" s="192">
        <f t="shared" si="4"/>
        <v>0</v>
      </c>
      <c r="BF96" s="192">
        <f t="shared" si="5"/>
        <v>0</v>
      </c>
      <c r="BG96" s="192">
        <f t="shared" si="6"/>
        <v>0</v>
      </c>
      <c r="BH96" s="192">
        <f t="shared" si="7"/>
        <v>0</v>
      </c>
      <c r="BI96" s="192">
        <f t="shared" si="8"/>
        <v>0</v>
      </c>
      <c r="BJ96" s="18" t="s">
        <v>78</v>
      </c>
      <c r="BK96" s="192">
        <f t="shared" si="9"/>
        <v>0</v>
      </c>
      <c r="BL96" s="18" t="s">
        <v>2415</v>
      </c>
      <c r="BM96" s="191" t="s">
        <v>2436</v>
      </c>
    </row>
    <row r="97" spans="1:65" s="2" customFormat="1" ht="16.5" customHeight="1">
      <c r="A97" s="35"/>
      <c r="B97" s="36"/>
      <c r="C97" s="180" t="s">
        <v>214</v>
      </c>
      <c r="D97" s="180" t="s">
        <v>162</v>
      </c>
      <c r="E97" s="181" t="s">
        <v>2437</v>
      </c>
      <c r="F97" s="182" t="s">
        <v>2438</v>
      </c>
      <c r="G97" s="183" t="s">
        <v>2414</v>
      </c>
      <c r="H97" s="184">
        <v>1</v>
      </c>
      <c r="I97" s="185"/>
      <c r="J97" s="186">
        <f t="shared" si="0"/>
        <v>0</v>
      </c>
      <c r="K97" s="182" t="s">
        <v>18</v>
      </c>
      <c r="L97" s="40"/>
      <c r="M97" s="187" t="s">
        <v>18</v>
      </c>
      <c r="N97" s="188" t="s">
        <v>42</v>
      </c>
      <c r="O97" s="65"/>
      <c r="P97" s="189">
        <f t="shared" si="1"/>
        <v>0</v>
      </c>
      <c r="Q97" s="189">
        <v>0</v>
      </c>
      <c r="R97" s="189">
        <f t="shared" si="2"/>
        <v>0</v>
      </c>
      <c r="S97" s="189">
        <v>0</v>
      </c>
      <c r="T97" s="190">
        <f t="shared" si="3"/>
        <v>0</v>
      </c>
      <c r="U97" s="35"/>
      <c r="V97" s="35"/>
      <c r="W97" s="35"/>
      <c r="X97" s="35"/>
      <c r="Y97" s="35"/>
      <c r="Z97" s="35"/>
      <c r="AA97" s="35"/>
      <c r="AB97" s="35"/>
      <c r="AC97" s="35"/>
      <c r="AD97" s="35"/>
      <c r="AE97" s="35"/>
      <c r="AR97" s="191" t="s">
        <v>2415</v>
      </c>
      <c r="AT97" s="191" t="s">
        <v>162</v>
      </c>
      <c r="AU97" s="191" t="s">
        <v>80</v>
      </c>
      <c r="AY97" s="18" t="s">
        <v>160</v>
      </c>
      <c r="BE97" s="192">
        <f t="shared" si="4"/>
        <v>0</v>
      </c>
      <c r="BF97" s="192">
        <f t="shared" si="5"/>
        <v>0</v>
      </c>
      <c r="BG97" s="192">
        <f t="shared" si="6"/>
        <v>0</v>
      </c>
      <c r="BH97" s="192">
        <f t="shared" si="7"/>
        <v>0</v>
      </c>
      <c r="BI97" s="192">
        <f t="shared" si="8"/>
        <v>0</v>
      </c>
      <c r="BJ97" s="18" t="s">
        <v>78</v>
      </c>
      <c r="BK97" s="192">
        <f t="shared" si="9"/>
        <v>0</v>
      </c>
      <c r="BL97" s="18" t="s">
        <v>2415</v>
      </c>
      <c r="BM97" s="191" t="s">
        <v>2439</v>
      </c>
    </row>
    <row r="98" spans="1:65" s="2" customFormat="1" ht="16.5" customHeight="1">
      <c r="A98" s="35"/>
      <c r="B98" s="36"/>
      <c r="C98" s="180" t="s">
        <v>219</v>
      </c>
      <c r="D98" s="180" t="s">
        <v>162</v>
      </c>
      <c r="E98" s="181" t="s">
        <v>2440</v>
      </c>
      <c r="F98" s="182" t="s">
        <v>2441</v>
      </c>
      <c r="G98" s="183" t="s">
        <v>2414</v>
      </c>
      <c r="H98" s="184">
        <v>1</v>
      </c>
      <c r="I98" s="185"/>
      <c r="J98" s="186">
        <f t="shared" si="0"/>
        <v>0</v>
      </c>
      <c r="K98" s="182" t="s">
        <v>18</v>
      </c>
      <c r="L98" s="40"/>
      <c r="M98" s="187" t="s">
        <v>18</v>
      </c>
      <c r="N98" s="188" t="s">
        <v>42</v>
      </c>
      <c r="O98" s="65"/>
      <c r="P98" s="189">
        <f t="shared" si="1"/>
        <v>0</v>
      </c>
      <c r="Q98" s="189">
        <v>0</v>
      </c>
      <c r="R98" s="189">
        <f t="shared" si="2"/>
        <v>0</v>
      </c>
      <c r="S98" s="189">
        <v>0</v>
      </c>
      <c r="T98" s="190">
        <f t="shared" si="3"/>
        <v>0</v>
      </c>
      <c r="U98" s="35"/>
      <c r="V98" s="35"/>
      <c r="W98" s="35"/>
      <c r="X98" s="35"/>
      <c r="Y98" s="35"/>
      <c r="Z98" s="35"/>
      <c r="AA98" s="35"/>
      <c r="AB98" s="35"/>
      <c r="AC98" s="35"/>
      <c r="AD98" s="35"/>
      <c r="AE98" s="35"/>
      <c r="AR98" s="191" t="s">
        <v>2415</v>
      </c>
      <c r="AT98" s="191" t="s">
        <v>162</v>
      </c>
      <c r="AU98" s="191" t="s">
        <v>80</v>
      </c>
      <c r="AY98" s="18" t="s">
        <v>160</v>
      </c>
      <c r="BE98" s="192">
        <f t="shared" si="4"/>
        <v>0</v>
      </c>
      <c r="BF98" s="192">
        <f t="shared" si="5"/>
        <v>0</v>
      </c>
      <c r="BG98" s="192">
        <f t="shared" si="6"/>
        <v>0</v>
      </c>
      <c r="BH98" s="192">
        <f t="shared" si="7"/>
        <v>0</v>
      </c>
      <c r="BI98" s="192">
        <f t="shared" si="8"/>
        <v>0</v>
      </c>
      <c r="BJ98" s="18" t="s">
        <v>78</v>
      </c>
      <c r="BK98" s="192">
        <f t="shared" si="9"/>
        <v>0</v>
      </c>
      <c r="BL98" s="18" t="s">
        <v>2415</v>
      </c>
      <c r="BM98" s="191" t="s">
        <v>2442</v>
      </c>
    </row>
    <row r="99" spans="1:65" s="13" customFormat="1" ht="10.199999999999999">
      <c r="B99" s="198"/>
      <c r="C99" s="199"/>
      <c r="D99" s="200" t="s">
        <v>170</v>
      </c>
      <c r="E99" s="201" t="s">
        <v>18</v>
      </c>
      <c r="F99" s="202" t="s">
        <v>2443</v>
      </c>
      <c r="G99" s="199"/>
      <c r="H99" s="203">
        <v>1</v>
      </c>
      <c r="I99" s="204"/>
      <c r="J99" s="199"/>
      <c r="K99" s="199"/>
      <c r="L99" s="205"/>
      <c r="M99" s="206"/>
      <c r="N99" s="207"/>
      <c r="O99" s="207"/>
      <c r="P99" s="207"/>
      <c r="Q99" s="207"/>
      <c r="R99" s="207"/>
      <c r="S99" s="207"/>
      <c r="T99" s="208"/>
      <c r="AT99" s="209" t="s">
        <v>170</v>
      </c>
      <c r="AU99" s="209" t="s">
        <v>80</v>
      </c>
      <c r="AV99" s="13" t="s">
        <v>80</v>
      </c>
      <c r="AW99" s="13" t="s">
        <v>32</v>
      </c>
      <c r="AX99" s="13" t="s">
        <v>78</v>
      </c>
      <c r="AY99" s="209" t="s">
        <v>160</v>
      </c>
    </row>
    <row r="100" spans="1:65" s="2" customFormat="1" ht="16.5" customHeight="1">
      <c r="A100" s="35"/>
      <c r="B100" s="36"/>
      <c r="C100" s="180" t="s">
        <v>224</v>
      </c>
      <c r="D100" s="180" t="s">
        <v>162</v>
      </c>
      <c r="E100" s="181" t="s">
        <v>2444</v>
      </c>
      <c r="F100" s="182" t="s">
        <v>2445</v>
      </c>
      <c r="G100" s="183" t="s">
        <v>496</v>
      </c>
      <c r="H100" s="184">
        <v>1</v>
      </c>
      <c r="I100" s="185"/>
      <c r="J100" s="186">
        <f>ROUND(I100*H100,2)</f>
        <v>0</v>
      </c>
      <c r="K100" s="182" t="s">
        <v>18</v>
      </c>
      <c r="L100" s="40"/>
      <c r="M100" s="187" t="s">
        <v>18</v>
      </c>
      <c r="N100" s="188" t="s">
        <v>42</v>
      </c>
      <c r="O100" s="65"/>
      <c r="P100" s="189">
        <f>O100*H100</f>
        <v>0</v>
      </c>
      <c r="Q100" s="189">
        <v>0</v>
      </c>
      <c r="R100" s="189">
        <f>Q100*H100</f>
        <v>0</v>
      </c>
      <c r="S100" s="189">
        <v>0</v>
      </c>
      <c r="T100" s="190">
        <f>S100*H100</f>
        <v>0</v>
      </c>
      <c r="U100" s="35"/>
      <c r="V100" s="35"/>
      <c r="W100" s="35"/>
      <c r="X100" s="35"/>
      <c r="Y100" s="35"/>
      <c r="Z100" s="35"/>
      <c r="AA100" s="35"/>
      <c r="AB100" s="35"/>
      <c r="AC100" s="35"/>
      <c r="AD100" s="35"/>
      <c r="AE100" s="35"/>
      <c r="AR100" s="191" t="s">
        <v>2415</v>
      </c>
      <c r="AT100" s="191" t="s">
        <v>162</v>
      </c>
      <c r="AU100" s="191" t="s">
        <v>80</v>
      </c>
      <c r="AY100" s="18" t="s">
        <v>160</v>
      </c>
      <c r="BE100" s="192">
        <f>IF(N100="základní",J100,0)</f>
        <v>0</v>
      </c>
      <c r="BF100" s="192">
        <f>IF(N100="snížená",J100,0)</f>
        <v>0</v>
      </c>
      <c r="BG100" s="192">
        <f>IF(N100="zákl. přenesená",J100,0)</f>
        <v>0</v>
      </c>
      <c r="BH100" s="192">
        <f>IF(N100="sníž. přenesená",J100,0)</f>
        <v>0</v>
      </c>
      <c r="BI100" s="192">
        <f>IF(N100="nulová",J100,0)</f>
        <v>0</v>
      </c>
      <c r="BJ100" s="18" t="s">
        <v>78</v>
      </c>
      <c r="BK100" s="192">
        <f>ROUND(I100*H100,2)</f>
        <v>0</v>
      </c>
      <c r="BL100" s="18" t="s">
        <v>2415</v>
      </c>
      <c r="BM100" s="191" t="s">
        <v>2446</v>
      </c>
    </row>
    <row r="101" spans="1:65" s="2" customFormat="1" ht="16.5" customHeight="1">
      <c r="A101" s="35"/>
      <c r="B101" s="36"/>
      <c r="C101" s="180" t="s">
        <v>8</v>
      </c>
      <c r="D101" s="180" t="s">
        <v>162</v>
      </c>
      <c r="E101" s="181" t="s">
        <v>2447</v>
      </c>
      <c r="F101" s="182" t="s">
        <v>2448</v>
      </c>
      <c r="G101" s="183" t="s">
        <v>2414</v>
      </c>
      <c r="H101" s="184">
        <v>1</v>
      </c>
      <c r="I101" s="185"/>
      <c r="J101" s="186">
        <f>ROUND(I101*H101,2)</f>
        <v>0</v>
      </c>
      <c r="K101" s="182" t="s">
        <v>18</v>
      </c>
      <c r="L101" s="40"/>
      <c r="M101" s="187" t="s">
        <v>18</v>
      </c>
      <c r="N101" s="188" t="s">
        <v>42</v>
      </c>
      <c r="O101" s="65"/>
      <c r="P101" s="189">
        <f>O101*H101</f>
        <v>0</v>
      </c>
      <c r="Q101" s="189">
        <v>0</v>
      </c>
      <c r="R101" s="189">
        <f>Q101*H101</f>
        <v>0</v>
      </c>
      <c r="S101" s="189">
        <v>0</v>
      </c>
      <c r="T101" s="190">
        <f>S101*H101</f>
        <v>0</v>
      </c>
      <c r="U101" s="35"/>
      <c r="V101" s="35"/>
      <c r="W101" s="35"/>
      <c r="X101" s="35"/>
      <c r="Y101" s="35"/>
      <c r="Z101" s="35"/>
      <c r="AA101" s="35"/>
      <c r="AB101" s="35"/>
      <c r="AC101" s="35"/>
      <c r="AD101" s="35"/>
      <c r="AE101" s="35"/>
      <c r="AR101" s="191" t="s">
        <v>2415</v>
      </c>
      <c r="AT101" s="191" t="s">
        <v>162</v>
      </c>
      <c r="AU101" s="191" t="s">
        <v>80</v>
      </c>
      <c r="AY101" s="18" t="s">
        <v>160</v>
      </c>
      <c r="BE101" s="192">
        <f>IF(N101="základní",J101,0)</f>
        <v>0</v>
      </c>
      <c r="BF101" s="192">
        <f>IF(N101="snížená",J101,0)</f>
        <v>0</v>
      </c>
      <c r="BG101" s="192">
        <f>IF(N101="zákl. přenesená",J101,0)</f>
        <v>0</v>
      </c>
      <c r="BH101" s="192">
        <f>IF(N101="sníž. přenesená",J101,0)</f>
        <v>0</v>
      </c>
      <c r="BI101" s="192">
        <f>IF(N101="nulová",J101,0)</f>
        <v>0</v>
      </c>
      <c r="BJ101" s="18" t="s">
        <v>78</v>
      </c>
      <c r="BK101" s="192">
        <f>ROUND(I101*H101,2)</f>
        <v>0</v>
      </c>
      <c r="BL101" s="18" t="s">
        <v>2415</v>
      </c>
      <c r="BM101" s="191" t="s">
        <v>2449</v>
      </c>
    </row>
    <row r="102" spans="1:65" s="12" customFormat="1" ht="22.8" customHeight="1">
      <c r="B102" s="164"/>
      <c r="C102" s="165"/>
      <c r="D102" s="166" t="s">
        <v>70</v>
      </c>
      <c r="E102" s="178" t="s">
        <v>2450</v>
      </c>
      <c r="F102" s="178" t="s">
        <v>2451</v>
      </c>
      <c r="G102" s="165"/>
      <c r="H102" s="165"/>
      <c r="I102" s="168"/>
      <c r="J102" s="179">
        <f>BK102</f>
        <v>0</v>
      </c>
      <c r="K102" s="165"/>
      <c r="L102" s="170"/>
      <c r="M102" s="171"/>
      <c r="N102" s="172"/>
      <c r="O102" s="172"/>
      <c r="P102" s="173">
        <f>SUM(P103:P105)</f>
        <v>0</v>
      </c>
      <c r="Q102" s="172"/>
      <c r="R102" s="173">
        <f>SUM(R103:R105)</f>
        <v>0</v>
      </c>
      <c r="S102" s="172"/>
      <c r="T102" s="174">
        <f>SUM(T103:T105)</f>
        <v>0</v>
      </c>
      <c r="AR102" s="175" t="s">
        <v>196</v>
      </c>
      <c r="AT102" s="176" t="s">
        <v>70</v>
      </c>
      <c r="AU102" s="176" t="s">
        <v>78</v>
      </c>
      <c r="AY102" s="175" t="s">
        <v>160</v>
      </c>
      <c r="BK102" s="177">
        <f>SUM(BK103:BK105)</f>
        <v>0</v>
      </c>
    </row>
    <row r="103" spans="1:65" s="2" customFormat="1" ht="16.5" customHeight="1">
      <c r="A103" s="35"/>
      <c r="B103" s="36"/>
      <c r="C103" s="180" t="s">
        <v>235</v>
      </c>
      <c r="D103" s="180" t="s">
        <v>162</v>
      </c>
      <c r="E103" s="181" t="s">
        <v>2452</v>
      </c>
      <c r="F103" s="182" t="s">
        <v>2453</v>
      </c>
      <c r="G103" s="183" t="s">
        <v>2414</v>
      </c>
      <c r="H103" s="184">
        <v>1</v>
      </c>
      <c r="I103" s="185"/>
      <c r="J103" s="186">
        <f>ROUND(I103*H103,2)</f>
        <v>0</v>
      </c>
      <c r="K103" s="182" t="s">
        <v>18</v>
      </c>
      <c r="L103" s="40"/>
      <c r="M103" s="187" t="s">
        <v>18</v>
      </c>
      <c r="N103" s="188" t="s">
        <v>42</v>
      </c>
      <c r="O103" s="65"/>
      <c r="P103" s="189">
        <f>O103*H103</f>
        <v>0</v>
      </c>
      <c r="Q103" s="189">
        <v>0</v>
      </c>
      <c r="R103" s="189">
        <f>Q103*H103</f>
        <v>0</v>
      </c>
      <c r="S103" s="189">
        <v>0</v>
      </c>
      <c r="T103" s="190">
        <f>S103*H103</f>
        <v>0</v>
      </c>
      <c r="U103" s="35"/>
      <c r="V103" s="35"/>
      <c r="W103" s="35"/>
      <c r="X103" s="35"/>
      <c r="Y103" s="35"/>
      <c r="Z103" s="35"/>
      <c r="AA103" s="35"/>
      <c r="AB103" s="35"/>
      <c r="AC103" s="35"/>
      <c r="AD103" s="35"/>
      <c r="AE103" s="35"/>
      <c r="AR103" s="191" t="s">
        <v>2415</v>
      </c>
      <c r="AT103" s="191" t="s">
        <v>162</v>
      </c>
      <c r="AU103" s="191" t="s">
        <v>80</v>
      </c>
      <c r="AY103" s="18" t="s">
        <v>160</v>
      </c>
      <c r="BE103" s="192">
        <f>IF(N103="základní",J103,0)</f>
        <v>0</v>
      </c>
      <c r="BF103" s="192">
        <f>IF(N103="snížená",J103,0)</f>
        <v>0</v>
      </c>
      <c r="BG103" s="192">
        <f>IF(N103="zákl. přenesená",J103,0)</f>
        <v>0</v>
      </c>
      <c r="BH103" s="192">
        <f>IF(N103="sníž. přenesená",J103,0)</f>
        <v>0</v>
      </c>
      <c r="BI103" s="192">
        <f>IF(N103="nulová",J103,0)</f>
        <v>0</v>
      </c>
      <c r="BJ103" s="18" t="s">
        <v>78</v>
      </c>
      <c r="BK103" s="192">
        <f>ROUND(I103*H103,2)</f>
        <v>0</v>
      </c>
      <c r="BL103" s="18" t="s">
        <v>2415</v>
      </c>
      <c r="BM103" s="191" t="s">
        <v>2454</v>
      </c>
    </row>
    <row r="104" spans="1:65" s="2" customFormat="1" ht="16.5" customHeight="1">
      <c r="A104" s="35"/>
      <c r="B104" s="36"/>
      <c r="C104" s="180" t="s">
        <v>240</v>
      </c>
      <c r="D104" s="180" t="s">
        <v>162</v>
      </c>
      <c r="E104" s="181" t="s">
        <v>2455</v>
      </c>
      <c r="F104" s="182" t="s">
        <v>2456</v>
      </c>
      <c r="G104" s="183" t="s">
        <v>2414</v>
      </c>
      <c r="H104" s="184">
        <v>1</v>
      </c>
      <c r="I104" s="185"/>
      <c r="J104" s="186">
        <f>ROUND(I104*H104,2)</f>
        <v>0</v>
      </c>
      <c r="K104" s="182" t="s">
        <v>18</v>
      </c>
      <c r="L104" s="40"/>
      <c r="M104" s="187" t="s">
        <v>18</v>
      </c>
      <c r="N104" s="188" t="s">
        <v>42</v>
      </c>
      <c r="O104" s="65"/>
      <c r="P104" s="189">
        <f>O104*H104</f>
        <v>0</v>
      </c>
      <c r="Q104" s="189">
        <v>0</v>
      </c>
      <c r="R104" s="189">
        <f>Q104*H104</f>
        <v>0</v>
      </c>
      <c r="S104" s="189">
        <v>0</v>
      </c>
      <c r="T104" s="190">
        <f>S104*H104</f>
        <v>0</v>
      </c>
      <c r="U104" s="35"/>
      <c r="V104" s="35"/>
      <c r="W104" s="35"/>
      <c r="X104" s="35"/>
      <c r="Y104" s="35"/>
      <c r="Z104" s="35"/>
      <c r="AA104" s="35"/>
      <c r="AB104" s="35"/>
      <c r="AC104" s="35"/>
      <c r="AD104" s="35"/>
      <c r="AE104" s="35"/>
      <c r="AR104" s="191" t="s">
        <v>2415</v>
      </c>
      <c r="AT104" s="191" t="s">
        <v>162</v>
      </c>
      <c r="AU104" s="191" t="s">
        <v>80</v>
      </c>
      <c r="AY104" s="18" t="s">
        <v>160</v>
      </c>
      <c r="BE104" s="192">
        <f>IF(N104="základní",J104,0)</f>
        <v>0</v>
      </c>
      <c r="BF104" s="192">
        <f>IF(N104="snížená",J104,0)</f>
        <v>0</v>
      </c>
      <c r="BG104" s="192">
        <f>IF(N104="zákl. přenesená",J104,0)</f>
        <v>0</v>
      </c>
      <c r="BH104" s="192">
        <f>IF(N104="sníž. přenesená",J104,0)</f>
        <v>0</v>
      </c>
      <c r="BI104" s="192">
        <f>IF(N104="nulová",J104,0)</f>
        <v>0</v>
      </c>
      <c r="BJ104" s="18" t="s">
        <v>78</v>
      </c>
      <c r="BK104" s="192">
        <f>ROUND(I104*H104,2)</f>
        <v>0</v>
      </c>
      <c r="BL104" s="18" t="s">
        <v>2415</v>
      </c>
      <c r="BM104" s="191" t="s">
        <v>2457</v>
      </c>
    </row>
    <row r="105" spans="1:65" s="2" customFormat="1" ht="16.5" customHeight="1">
      <c r="A105" s="35"/>
      <c r="B105" s="36"/>
      <c r="C105" s="180" t="s">
        <v>246</v>
      </c>
      <c r="D105" s="180" t="s">
        <v>162</v>
      </c>
      <c r="E105" s="181" t="s">
        <v>2458</v>
      </c>
      <c r="F105" s="182" t="s">
        <v>2459</v>
      </c>
      <c r="G105" s="183" t="s">
        <v>2414</v>
      </c>
      <c r="H105" s="184">
        <v>1</v>
      </c>
      <c r="I105" s="185"/>
      <c r="J105" s="186">
        <f>ROUND(I105*H105,2)</f>
        <v>0</v>
      </c>
      <c r="K105" s="182" t="s">
        <v>18</v>
      </c>
      <c r="L105" s="40"/>
      <c r="M105" s="187" t="s">
        <v>18</v>
      </c>
      <c r="N105" s="188" t="s">
        <v>42</v>
      </c>
      <c r="O105" s="65"/>
      <c r="P105" s="189">
        <f>O105*H105</f>
        <v>0</v>
      </c>
      <c r="Q105" s="189">
        <v>0</v>
      </c>
      <c r="R105" s="189">
        <f>Q105*H105</f>
        <v>0</v>
      </c>
      <c r="S105" s="189">
        <v>0</v>
      </c>
      <c r="T105" s="190">
        <f>S105*H105</f>
        <v>0</v>
      </c>
      <c r="U105" s="35"/>
      <c r="V105" s="35"/>
      <c r="W105" s="35"/>
      <c r="X105" s="35"/>
      <c r="Y105" s="35"/>
      <c r="Z105" s="35"/>
      <c r="AA105" s="35"/>
      <c r="AB105" s="35"/>
      <c r="AC105" s="35"/>
      <c r="AD105" s="35"/>
      <c r="AE105" s="35"/>
      <c r="AR105" s="191" t="s">
        <v>2415</v>
      </c>
      <c r="AT105" s="191" t="s">
        <v>162</v>
      </c>
      <c r="AU105" s="191" t="s">
        <v>80</v>
      </c>
      <c r="AY105" s="18" t="s">
        <v>160</v>
      </c>
      <c r="BE105" s="192">
        <f>IF(N105="základní",J105,0)</f>
        <v>0</v>
      </c>
      <c r="BF105" s="192">
        <f>IF(N105="snížená",J105,0)</f>
        <v>0</v>
      </c>
      <c r="BG105" s="192">
        <f>IF(N105="zákl. přenesená",J105,0)</f>
        <v>0</v>
      </c>
      <c r="BH105" s="192">
        <f>IF(N105="sníž. přenesená",J105,0)</f>
        <v>0</v>
      </c>
      <c r="BI105" s="192">
        <f>IF(N105="nulová",J105,0)</f>
        <v>0</v>
      </c>
      <c r="BJ105" s="18" t="s">
        <v>78</v>
      </c>
      <c r="BK105" s="192">
        <f>ROUND(I105*H105,2)</f>
        <v>0</v>
      </c>
      <c r="BL105" s="18" t="s">
        <v>2415</v>
      </c>
      <c r="BM105" s="191" t="s">
        <v>2460</v>
      </c>
    </row>
    <row r="106" spans="1:65" s="12" customFormat="1" ht="22.8" customHeight="1">
      <c r="B106" s="164"/>
      <c r="C106" s="165"/>
      <c r="D106" s="166" t="s">
        <v>70</v>
      </c>
      <c r="E106" s="178" t="s">
        <v>2461</v>
      </c>
      <c r="F106" s="178" t="s">
        <v>1552</v>
      </c>
      <c r="G106" s="165"/>
      <c r="H106" s="165"/>
      <c r="I106" s="168"/>
      <c r="J106" s="179">
        <f>BK106</f>
        <v>0</v>
      </c>
      <c r="K106" s="165"/>
      <c r="L106" s="170"/>
      <c r="M106" s="171"/>
      <c r="N106" s="172"/>
      <c r="O106" s="172"/>
      <c r="P106" s="173">
        <f>P107</f>
        <v>0</v>
      </c>
      <c r="Q106" s="172"/>
      <c r="R106" s="173">
        <f>R107</f>
        <v>0</v>
      </c>
      <c r="S106" s="172"/>
      <c r="T106" s="174">
        <f>T107</f>
        <v>0</v>
      </c>
      <c r="AR106" s="175" t="s">
        <v>196</v>
      </c>
      <c r="AT106" s="176" t="s">
        <v>70</v>
      </c>
      <c r="AU106" s="176" t="s">
        <v>78</v>
      </c>
      <c r="AY106" s="175" t="s">
        <v>160</v>
      </c>
      <c r="BK106" s="177">
        <f>BK107</f>
        <v>0</v>
      </c>
    </row>
    <row r="107" spans="1:65" s="2" customFormat="1" ht="16.5" customHeight="1">
      <c r="A107" s="35"/>
      <c r="B107" s="36"/>
      <c r="C107" s="180" t="s">
        <v>255</v>
      </c>
      <c r="D107" s="180" t="s">
        <v>162</v>
      </c>
      <c r="E107" s="181" t="s">
        <v>2462</v>
      </c>
      <c r="F107" s="182" t="s">
        <v>2463</v>
      </c>
      <c r="G107" s="183" t="s">
        <v>728</v>
      </c>
      <c r="H107" s="184">
        <v>1</v>
      </c>
      <c r="I107" s="185"/>
      <c r="J107" s="186">
        <f>ROUND(I107*H107,2)</f>
        <v>0</v>
      </c>
      <c r="K107" s="182" t="s">
        <v>18</v>
      </c>
      <c r="L107" s="40"/>
      <c r="M107" s="187" t="s">
        <v>18</v>
      </c>
      <c r="N107" s="188" t="s">
        <v>42</v>
      </c>
      <c r="O107" s="65"/>
      <c r="P107" s="189">
        <f>O107*H107</f>
        <v>0</v>
      </c>
      <c r="Q107" s="189">
        <v>0</v>
      </c>
      <c r="R107" s="189">
        <f>Q107*H107</f>
        <v>0</v>
      </c>
      <c r="S107" s="189">
        <v>0</v>
      </c>
      <c r="T107" s="190">
        <f>S107*H107</f>
        <v>0</v>
      </c>
      <c r="U107" s="35"/>
      <c r="V107" s="35"/>
      <c r="W107" s="35"/>
      <c r="X107" s="35"/>
      <c r="Y107" s="35"/>
      <c r="Z107" s="35"/>
      <c r="AA107" s="35"/>
      <c r="AB107" s="35"/>
      <c r="AC107" s="35"/>
      <c r="AD107" s="35"/>
      <c r="AE107" s="35"/>
      <c r="AR107" s="191" t="s">
        <v>2415</v>
      </c>
      <c r="AT107" s="191" t="s">
        <v>162</v>
      </c>
      <c r="AU107" s="191" t="s">
        <v>80</v>
      </c>
      <c r="AY107" s="18" t="s">
        <v>160</v>
      </c>
      <c r="BE107" s="192">
        <f>IF(N107="základní",J107,0)</f>
        <v>0</v>
      </c>
      <c r="BF107" s="192">
        <f>IF(N107="snížená",J107,0)</f>
        <v>0</v>
      </c>
      <c r="BG107" s="192">
        <f>IF(N107="zákl. přenesená",J107,0)</f>
        <v>0</v>
      </c>
      <c r="BH107" s="192">
        <f>IF(N107="sníž. přenesená",J107,0)</f>
        <v>0</v>
      </c>
      <c r="BI107" s="192">
        <f>IF(N107="nulová",J107,0)</f>
        <v>0</v>
      </c>
      <c r="BJ107" s="18" t="s">
        <v>78</v>
      </c>
      <c r="BK107" s="192">
        <f>ROUND(I107*H107,2)</f>
        <v>0</v>
      </c>
      <c r="BL107" s="18" t="s">
        <v>2415</v>
      </c>
      <c r="BM107" s="191" t="s">
        <v>2464</v>
      </c>
    </row>
    <row r="108" spans="1:65" s="12" customFormat="1" ht="22.8" customHeight="1">
      <c r="B108" s="164"/>
      <c r="C108" s="165"/>
      <c r="D108" s="166" t="s">
        <v>70</v>
      </c>
      <c r="E108" s="178" t="s">
        <v>2465</v>
      </c>
      <c r="F108" s="178" t="s">
        <v>2466</v>
      </c>
      <c r="G108" s="165"/>
      <c r="H108" s="165"/>
      <c r="I108" s="168"/>
      <c r="J108" s="179">
        <f>BK108</f>
        <v>0</v>
      </c>
      <c r="K108" s="165"/>
      <c r="L108" s="170"/>
      <c r="M108" s="171"/>
      <c r="N108" s="172"/>
      <c r="O108" s="172"/>
      <c r="P108" s="173">
        <f>P109</f>
        <v>0</v>
      </c>
      <c r="Q108" s="172"/>
      <c r="R108" s="173">
        <f>R109</f>
        <v>0</v>
      </c>
      <c r="S108" s="172"/>
      <c r="T108" s="174">
        <f>T109</f>
        <v>0.01</v>
      </c>
      <c r="AR108" s="175" t="s">
        <v>196</v>
      </c>
      <c r="AT108" s="176" t="s">
        <v>70</v>
      </c>
      <c r="AU108" s="176" t="s">
        <v>78</v>
      </c>
      <c r="AY108" s="175" t="s">
        <v>160</v>
      </c>
      <c r="BK108" s="177">
        <f>BK109</f>
        <v>0</v>
      </c>
    </row>
    <row r="109" spans="1:65" s="2" customFormat="1" ht="21.75" customHeight="1">
      <c r="A109" s="35"/>
      <c r="B109" s="36"/>
      <c r="C109" s="180" t="s">
        <v>262</v>
      </c>
      <c r="D109" s="180" t="s">
        <v>162</v>
      </c>
      <c r="E109" s="181" t="s">
        <v>2467</v>
      </c>
      <c r="F109" s="182" t="s">
        <v>2468</v>
      </c>
      <c r="G109" s="183" t="s">
        <v>2414</v>
      </c>
      <c r="H109" s="184">
        <v>1</v>
      </c>
      <c r="I109" s="185"/>
      <c r="J109" s="186">
        <f>ROUND(I109*H109,2)</f>
        <v>0</v>
      </c>
      <c r="K109" s="182" t="s">
        <v>18</v>
      </c>
      <c r="L109" s="40"/>
      <c r="M109" s="239" t="s">
        <v>18</v>
      </c>
      <c r="N109" s="240" t="s">
        <v>42</v>
      </c>
      <c r="O109" s="237"/>
      <c r="P109" s="241">
        <f>O109*H109</f>
        <v>0</v>
      </c>
      <c r="Q109" s="241">
        <v>0</v>
      </c>
      <c r="R109" s="241">
        <f>Q109*H109</f>
        <v>0</v>
      </c>
      <c r="S109" s="241">
        <v>0.01</v>
      </c>
      <c r="T109" s="242">
        <f>S109*H109</f>
        <v>0.01</v>
      </c>
      <c r="U109" s="35"/>
      <c r="V109" s="35"/>
      <c r="W109" s="35"/>
      <c r="X109" s="35"/>
      <c r="Y109" s="35"/>
      <c r="Z109" s="35"/>
      <c r="AA109" s="35"/>
      <c r="AB109" s="35"/>
      <c r="AC109" s="35"/>
      <c r="AD109" s="35"/>
      <c r="AE109" s="35"/>
      <c r="AR109" s="191" t="s">
        <v>2415</v>
      </c>
      <c r="AT109" s="191" t="s">
        <v>162</v>
      </c>
      <c r="AU109" s="191" t="s">
        <v>80</v>
      </c>
      <c r="AY109" s="18" t="s">
        <v>160</v>
      </c>
      <c r="BE109" s="192">
        <f>IF(N109="základní",J109,0)</f>
        <v>0</v>
      </c>
      <c r="BF109" s="192">
        <f>IF(N109="snížená",J109,0)</f>
        <v>0</v>
      </c>
      <c r="BG109" s="192">
        <f>IF(N109="zákl. přenesená",J109,0)</f>
        <v>0</v>
      </c>
      <c r="BH109" s="192">
        <f>IF(N109="sníž. přenesená",J109,0)</f>
        <v>0</v>
      </c>
      <c r="BI109" s="192">
        <f>IF(N109="nulová",J109,0)</f>
        <v>0</v>
      </c>
      <c r="BJ109" s="18" t="s">
        <v>78</v>
      </c>
      <c r="BK109" s="192">
        <f>ROUND(I109*H109,2)</f>
        <v>0</v>
      </c>
      <c r="BL109" s="18" t="s">
        <v>2415</v>
      </c>
      <c r="BM109" s="191" t="s">
        <v>2469</v>
      </c>
    </row>
    <row r="110" spans="1:65" s="2" customFormat="1" ht="6.9" customHeight="1">
      <c r="A110" s="35"/>
      <c r="B110" s="48"/>
      <c r="C110" s="49"/>
      <c r="D110" s="49"/>
      <c r="E110" s="49"/>
      <c r="F110" s="49"/>
      <c r="G110" s="49"/>
      <c r="H110" s="49"/>
      <c r="I110" s="49"/>
      <c r="J110" s="49"/>
      <c r="K110" s="49"/>
      <c r="L110" s="40"/>
      <c r="M110" s="35"/>
      <c r="O110" s="35"/>
      <c r="P110" s="35"/>
      <c r="Q110" s="35"/>
      <c r="R110" s="35"/>
      <c r="S110" s="35"/>
      <c r="T110" s="35"/>
      <c r="U110" s="35"/>
      <c r="V110" s="35"/>
      <c r="W110" s="35"/>
      <c r="X110" s="35"/>
      <c r="Y110" s="35"/>
      <c r="Z110" s="35"/>
      <c r="AA110" s="35"/>
      <c r="AB110" s="35"/>
      <c r="AC110" s="35"/>
      <c r="AD110" s="35"/>
      <c r="AE110" s="35"/>
    </row>
  </sheetData>
  <sheetProtection algorithmName="SHA-512" hashValue="Dlydq35gKWNlfUGJb71mqMXp+R7eaJHrxyb1IpmwuhvbmA6axo0LokIJrHUu6XUw9iUtRz8yMCwdbyNhp5iR7A==" saltValue="1bwqGh09T/Njyi0wPm8yCDf/VbWlKZr/D6uP3zXhUAlihXTNwe3YLDjoBeTaDpwx6SYjDPMKdsddcsj376PLaA==" spinCount="100000" sheet="1" objects="1" scenarios="1" formatColumns="0" formatRows="0" autoFilter="0"/>
  <autoFilter ref="C84:K109"/>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
  <sheetViews>
    <sheetView zoomScale="85" zoomScaleNormal="85" workbookViewId="0">
      <pane ySplit="1" topLeftCell="A2" activePane="bottomLeft" state="frozen"/>
      <selection pane="bottomLeft" activeCell="G2" sqref="G2"/>
    </sheetView>
  </sheetViews>
  <sheetFormatPr defaultColWidth="10.140625" defaultRowHeight="30" customHeight="1"/>
  <cols>
    <col min="1" max="1" width="26.7109375" style="409" bestFit="1" customWidth="1"/>
    <col min="2" max="2" width="73.140625" style="408" customWidth="1"/>
    <col min="3" max="3" width="36.42578125" style="408" bestFit="1" customWidth="1"/>
    <col min="4" max="5" width="47" style="408" customWidth="1"/>
    <col min="6" max="6" width="57.42578125" style="408" customWidth="1"/>
    <col min="7" max="7" width="86.85546875" style="408" customWidth="1"/>
    <col min="8" max="16384" width="10.140625" style="408"/>
  </cols>
  <sheetData>
    <row r="1" spans="1:7" s="422" customFormat="1" ht="94.2" thickTop="1">
      <c r="A1" s="426"/>
      <c r="B1" s="425" t="s">
        <v>2709</v>
      </c>
      <c r="C1" s="425" t="s">
        <v>2708</v>
      </c>
      <c r="D1" s="425" t="s">
        <v>2707</v>
      </c>
      <c r="E1" s="425" t="s">
        <v>2706</v>
      </c>
      <c r="F1" s="424" t="s">
        <v>2705</v>
      </c>
      <c r="G1" s="423" t="s">
        <v>2704</v>
      </c>
    </row>
    <row r="2" spans="1:7" ht="409.6">
      <c r="A2" s="417" t="s">
        <v>2703</v>
      </c>
      <c r="B2" s="416" t="s">
        <v>2702</v>
      </c>
      <c r="C2" s="416" t="s">
        <v>2701</v>
      </c>
      <c r="D2" s="416" t="s">
        <v>2700</v>
      </c>
      <c r="E2" s="421" t="s">
        <v>2699</v>
      </c>
      <c r="F2" s="416" t="s">
        <v>2698</v>
      </c>
      <c r="G2" s="420"/>
    </row>
    <row r="3" spans="1:7" ht="409.6">
      <c r="A3" s="417" t="s">
        <v>2697</v>
      </c>
      <c r="B3" s="416" t="s">
        <v>2696</v>
      </c>
      <c r="C3" s="416" t="s">
        <v>2695</v>
      </c>
      <c r="D3" s="416" t="s">
        <v>2694</v>
      </c>
      <c r="E3" s="416"/>
      <c r="F3" s="418" t="s">
        <v>2693</v>
      </c>
      <c r="G3" s="420" t="s">
        <v>2692</v>
      </c>
    </row>
    <row r="4" spans="1:7" ht="158.4">
      <c r="A4" s="417" t="s">
        <v>2691</v>
      </c>
      <c r="B4" s="416" t="s">
        <v>2690</v>
      </c>
      <c r="C4" s="416" t="s">
        <v>2689</v>
      </c>
      <c r="D4" s="416" t="s">
        <v>2688</v>
      </c>
      <c r="E4" s="416"/>
      <c r="F4" s="416"/>
      <c r="G4" s="420"/>
    </row>
    <row r="5" spans="1:7" ht="409.6">
      <c r="A5" s="419" t="s">
        <v>2687</v>
      </c>
      <c r="B5" s="416" t="s">
        <v>2686</v>
      </c>
      <c r="C5" s="416" t="s">
        <v>2685</v>
      </c>
      <c r="D5" s="416"/>
      <c r="E5" s="416"/>
      <c r="F5" s="418" t="s">
        <v>2684</v>
      </c>
      <c r="G5" s="414"/>
    </row>
    <row r="6" spans="1:7" ht="288">
      <c r="A6" s="417" t="s">
        <v>2683</v>
      </c>
      <c r="B6" s="416" t="s">
        <v>2682</v>
      </c>
      <c r="C6" s="416" t="s">
        <v>2681</v>
      </c>
      <c r="D6" s="416" t="s">
        <v>2680</v>
      </c>
      <c r="E6" s="416" t="s">
        <v>2679</v>
      </c>
      <c r="F6" s="415"/>
      <c r="G6" s="414"/>
    </row>
    <row r="7" spans="1:7" ht="409.6" thickBot="1">
      <c r="A7" s="413" t="s">
        <v>2678</v>
      </c>
      <c r="B7" s="412" t="s">
        <v>2677</v>
      </c>
      <c r="C7" s="412"/>
      <c r="D7" s="412" t="s">
        <v>2676</v>
      </c>
      <c r="E7" s="412" t="s">
        <v>2675</v>
      </c>
      <c r="F7" s="411"/>
      <c r="G7" s="410"/>
    </row>
    <row r="8" spans="1:7" ht="30" customHeight="1" thickTop="1"/>
  </sheetData>
  <sheetProtection algorithmName="SHA-512" hashValue="JpYAs1TVGuPFMnZAv88+6vGhXowfuQzXCs+vo26fdUWPCbYOKwe4AJIgoVKKhc1IjekMdZTdXCEhMfm5N6wxXg==" saltValue="aJKYXg97WpcTiCK9xM8xXQ==" spinCount="100000" sheet="1" objects="1" scenarios="1"/>
  <hyperlinks>
    <hyperlink ref="E2" r:id="rId1" display="https://portal-vz.cz/wp-content/uploads/2019/06/Nakupujte-zelene_1.pdf"/>
  </hyperlinks>
  <printOptions horizontalCentered="1" verticalCentered="1"/>
  <pageMargins left="0" right="0" top="0" bottom="0" header="0.31496062992125984" footer="0.31496062992125984"/>
  <pageSetup paperSize="294" scale="36" orientation="portrait"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workbookViewId="0"/>
  </sheetViews>
  <sheetFormatPr defaultRowHeight="14.4"/>
  <cols>
    <col min="1" max="1" width="8.28515625" style="1" customWidth="1"/>
    <col min="2" max="2" width="1.7109375" style="1" customWidth="1"/>
    <col min="3" max="3" width="25" style="1" customWidth="1"/>
    <col min="4" max="4" width="130.85546875" style="1" customWidth="1"/>
    <col min="5" max="5" width="13.28515625" style="1" customWidth="1"/>
    <col min="6" max="6" width="20" style="1" customWidth="1"/>
    <col min="7" max="7" width="1.7109375" style="1" customWidth="1"/>
    <col min="8" max="8" width="8.28515625" style="1" customWidth="1"/>
  </cols>
  <sheetData>
    <row r="1" spans="1:8" s="1" customFormat="1" ht="11.25" customHeight="1"/>
    <row r="2" spans="1:8" s="1" customFormat="1" ht="36.9" customHeight="1"/>
    <row r="3" spans="1:8" s="1" customFormat="1" ht="6.9" customHeight="1">
      <c r="B3" s="110"/>
      <c r="C3" s="111"/>
      <c r="D3" s="111"/>
      <c r="E3" s="111"/>
      <c r="F3" s="111"/>
      <c r="G3" s="111"/>
      <c r="H3" s="21"/>
    </row>
    <row r="4" spans="1:8" s="1" customFormat="1" ht="24.9" customHeight="1">
      <c r="B4" s="21"/>
      <c r="C4" s="112" t="s">
        <v>2470</v>
      </c>
      <c r="H4" s="21"/>
    </row>
    <row r="5" spans="1:8" s="1" customFormat="1" ht="12" customHeight="1">
      <c r="B5" s="21"/>
      <c r="C5" s="244" t="s">
        <v>13</v>
      </c>
      <c r="D5" s="393" t="s">
        <v>14</v>
      </c>
      <c r="E5" s="369"/>
      <c r="F5" s="369"/>
      <c r="H5" s="21"/>
    </row>
    <row r="6" spans="1:8" s="1" customFormat="1" ht="36.9" customHeight="1">
      <c r="B6" s="21"/>
      <c r="C6" s="245" t="s">
        <v>15</v>
      </c>
      <c r="D6" s="399" t="s">
        <v>16</v>
      </c>
      <c r="E6" s="369"/>
      <c r="F6" s="369"/>
      <c r="H6" s="21"/>
    </row>
    <row r="7" spans="1:8" s="1" customFormat="1" ht="16.5" customHeight="1">
      <c r="B7" s="21"/>
      <c r="C7" s="114" t="s">
        <v>22</v>
      </c>
      <c r="D7" s="116" t="str">
        <f>'Rekapitulace stavby'!AN8</f>
        <v>4. 4. 2024</v>
      </c>
      <c r="H7" s="21"/>
    </row>
    <row r="8" spans="1:8" s="2" customFormat="1" ht="10.8" customHeight="1">
      <c r="A8" s="35"/>
      <c r="B8" s="40"/>
      <c r="C8" s="35"/>
      <c r="D8" s="35"/>
      <c r="E8" s="35"/>
      <c r="F8" s="35"/>
      <c r="G8" s="35"/>
      <c r="H8" s="40"/>
    </row>
    <row r="9" spans="1:8" s="11" customFormat="1" ht="29.25" customHeight="1">
      <c r="A9" s="153"/>
      <c r="B9" s="246"/>
      <c r="C9" s="247" t="s">
        <v>52</v>
      </c>
      <c r="D9" s="248" t="s">
        <v>53</v>
      </c>
      <c r="E9" s="248" t="s">
        <v>147</v>
      </c>
      <c r="F9" s="249" t="s">
        <v>2471</v>
      </c>
      <c r="G9" s="153"/>
      <c r="H9" s="246"/>
    </row>
    <row r="10" spans="1:8" s="2" customFormat="1" ht="26.4" customHeight="1">
      <c r="A10" s="35"/>
      <c r="B10" s="40"/>
      <c r="C10" s="250" t="s">
        <v>75</v>
      </c>
      <c r="D10" s="250" t="s">
        <v>76</v>
      </c>
      <c r="E10" s="35"/>
      <c r="F10" s="35"/>
      <c r="G10" s="35"/>
      <c r="H10" s="40"/>
    </row>
    <row r="11" spans="1:8" s="2" customFormat="1" ht="16.8" customHeight="1">
      <c r="A11" s="35"/>
      <c r="B11" s="40"/>
      <c r="C11" s="251" t="s">
        <v>123</v>
      </c>
      <c r="D11" s="252" t="s">
        <v>124</v>
      </c>
      <c r="E11" s="253" t="s">
        <v>125</v>
      </c>
      <c r="F11" s="254">
        <v>43.61</v>
      </c>
      <c r="G11" s="35"/>
      <c r="H11" s="40"/>
    </row>
    <row r="12" spans="1:8" s="2" customFormat="1" ht="16.8" customHeight="1">
      <c r="A12" s="35"/>
      <c r="B12" s="40"/>
      <c r="C12" s="255" t="s">
        <v>123</v>
      </c>
      <c r="D12" s="255" t="s">
        <v>260</v>
      </c>
      <c r="E12" s="18" t="s">
        <v>18</v>
      </c>
      <c r="F12" s="256">
        <v>43.61</v>
      </c>
      <c r="G12" s="35"/>
      <c r="H12" s="40"/>
    </row>
    <row r="13" spans="1:8" s="2" customFormat="1" ht="16.8" customHeight="1">
      <c r="A13" s="35"/>
      <c r="B13" s="40"/>
      <c r="C13" s="257" t="s">
        <v>2472</v>
      </c>
      <c r="D13" s="35"/>
      <c r="E13" s="35"/>
      <c r="F13" s="35"/>
      <c r="G13" s="35"/>
      <c r="H13" s="40"/>
    </row>
    <row r="14" spans="1:8" s="2" customFormat="1" ht="16.8" customHeight="1">
      <c r="A14" s="35"/>
      <c r="B14" s="40"/>
      <c r="C14" s="255" t="s">
        <v>256</v>
      </c>
      <c r="D14" s="255" t="s">
        <v>2473</v>
      </c>
      <c r="E14" s="18" t="s">
        <v>129</v>
      </c>
      <c r="F14" s="256">
        <v>10.903</v>
      </c>
      <c r="G14" s="35"/>
      <c r="H14" s="40"/>
    </row>
    <row r="15" spans="1:8" s="2" customFormat="1" ht="16.8" customHeight="1">
      <c r="A15" s="35"/>
      <c r="B15" s="40"/>
      <c r="C15" s="255" t="s">
        <v>190</v>
      </c>
      <c r="D15" s="255" t="s">
        <v>2474</v>
      </c>
      <c r="E15" s="18" t="s">
        <v>129</v>
      </c>
      <c r="F15" s="256">
        <v>16.579000000000001</v>
      </c>
      <c r="G15" s="35"/>
      <c r="H15" s="40"/>
    </row>
    <row r="16" spans="1:8" s="2" customFormat="1" ht="16.8" customHeight="1">
      <c r="A16" s="35"/>
      <c r="B16" s="40"/>
      <c r="C16" s="255" t="s">
        <v>345</v>
      </c>
      <c r="D16" s="255" t="s">
        <v>2475</v>
      </c>
      <c r="E16" s="18" t="s">
        <v>125</v>
      </c>
      <c r="F16" s="256">
        <v>43.61</v>
      </c>
      <c r="G16" s="35"/>
      <c r="H16" s="40"/>
    </row>
    <row r="17" spans="1:8" s="2" customFormat="1" ht="16.8" customHeight="1">
      <c r="A17" s="35"/>
      <c r="B17" s="40"/>
      <c r="C17" s="255" t="s">
        <v>353</v>
      </c>
      <c r="D17" s="255" t="s">
        <v>2476</v>
      </c>
      <c r="E17" s="18" t="s">
        <v>125</v>
      </c>
      <c r="F17" s="256">
        <v>52.332000000000001</v>
      </c>
      <c r="G17" s="35"/>
      <c r="H17" s="40"/>
    </row>
    <row r="18" spans="1:8" s="2" customFormat="1" ht="16.8" customHeight="1">
      <c r="A18" s="35"/>
      <c r="B18" s="40"/>
      <c r="C18" s="255" t="s">
        <v>281</v>
      </c>
      <c r="D18" s="255" t="s">
        <v>2477</v>
      </c>
      <c r="E18" s="18" t="s">
        <v>129</v>
      </c>
      <c r="F18" s="256">
        <v>6.5419999999999998</v>
      </c>
      <c r="G18" s="35"/>
      <c r="H18" s="40"/>
    </row>
    <row r="19" spans="1:8" s="2" customFormat="1" ht="16.8" customHeight="1">
      <c r="A19" s="35"/>
      <c r="B19" s="40"/>
      <c r="C19" s="251" t="s">
        <v>127</v>
      </c>
      <c r="D19" s="252" t="s">
        <v>128</v>
      </c>
      <c r="E19" s="253" t="s">
        <v>129</v>
      </c>
      <c r="F19" s="254">
        <v>27.632000000000001</v>
      </c>
      <c r="G19" s="35"/>
      <c r="H19" s="40"/>
    </row>
    <row r="20" spans="1:8" s="2" customFormat="1" ht="16.8" customHeight="1">
      <c r="A20" s="35"/>
      <c r="B20" s="40"/>
      <c r="C20" s="255" t="s">
        <v>127</v>
      </c>
      <c r="D20" s="255" t="s">
        <v>194</v>
      </c>
      <c r="E20" s="18" t="s">
        <v>18</v>
      </c>
      <c r="F20" s="256">
        <v>27.632000000000001</v>
      </c>
      <c r="G20" s="35"/>
      <c r="H20" s="40"/>
    </row>
    <row r="21" spans="1:8" s="2" customFormat="1" ht="16.8" customHeight="1">
      <c r="A21" s="35"/>
      <c r="B21" s="40"/>
      <c r="C21" s="257" t="s">
        <v>2472</v>
      </c>
      <c r="D21" s="35"/>
      <c r="E21" s="35"/>
      <c r="F21" s="35"/>
      <c r="G21" s="35"/>
      <c r="H21" s="40"/>
    </row>
    <row r="22" spans="1:8" s="2" customFormat="1" ht="16.8" customHeight="1">
      <c r="A22" s="35"/>
      <c r="B22" s="40"/>
      <c r="C22" s="255" t="s">
        <v>190</v>
      </c>
      <c r="D22" s="255" t="s">
        <v>2474</v>
      </c>
      <c r="E22" s="18" t="s">
        <v>129</v>
      </c>
      <c r="F22" s="256">
        <v>16.579000000000001</v>
      </c>
      <c r="G22" s="35"/>
      <c r="H22" s="40"/>
    </row>
    <row r="23" spans="1:8" s="2" customFormat="1" ht="16.8" customHeight="1">
      <c r="A23" s="35"/>
      <c r="B23" s="40"/>
      <c r="C23" s="255" t="s">
        <v>197</v>
      </c>
      <c r="D23" s="255" t="s">
        <v>2478</v>
      </c>
      <c r="E23" s="18" t="s">
        <v>129</v>
      </c>
      <c r="F23" s="256">
        <v>11.053000000000001</v>
      </c>
      <c r="G23" s="35"/>
      <c r="H23" s="40"/>
    </row>
    <row r="24" spans="1:8" s="2" customFormat="1" ht="16.8" customHeight="1">
      <c r="A24" s="35"/>
      <c r="B24" s="40"/>
      <c r="C24" s="255" t="s">
        <v>209</v>
      </c>
      <c r="D24" s="255" t="s">
        <v>2479</v>
      </c>
      <c r="E24" s="18" t="s">
        <v>129</v>
      </c>
      <c r="F24" s="256">
        <v>46.006999999999998</v>
      </c>
      <c r="G24" s="35"/>
      <c r="H24" s="40"/>
    </row>
    <row r="25" spans="1:8" s="2" customFormat="1" ht="26.4" customHeight="1">
      <c r="A25" s="35"/>
      <c r="B25" s="40"/>
      <c r="C25" s="250" t="s">
        <v>2480</v>
      </c>
      <c r="D25" s="250" t="s">
        <v>84</v>
      </c>
      <c r="E25" s="35"/>
      <c r="F25" s="35"/>
      <c r="G25" s="35"/>
      <c r="H25" s="40"/>
    </row>
    <row r="26" spans="1:8" s="2" customFormat="1" ht="16.8" customHeight="1">
      <c r="A26" s="35"/>
      <c r="B26" s="40"/>
      <c r="C26" s="251" t="s">
        <v>2481</v>
      </c>
      <c r="D26" s="252" t="s">
        <v>2482</v>
      </c>
      <c r="E26" s="253" t="s">
        <v>125</v>
      </c>
      <c r="F26" s="254">
        <v>61.4</v>
      </c>
      <c r="G26" s="35"/>
      <c r="H26" s="40"/>
    </row>
    <row r="27" spans="1:8" s="2" customFormat="1" ht="16.8" customHeight="1">
      <c r="A27" s="35"/>
      <c r="B27" s="40"/>
      <c r="C27" s="251" t="s">
        <v>123</v>
      </c>
      <c r="D27" s="252" t="s">
        <v>124</v>
      </c>
      <c r="E27" s="253" t="s">
        <v>125</v>
      </c>
      <c r="F27" s="254">
        <v>16.309999999999999</v>
      </c>
      <c r="G27" s="35"/>
      <c r="H27" s="40"/>
    </row>
    <row r="28" spans="1:8" s="2" customFormat="1" ht="16.8" customHeight="1">
      <c r="A28" s="35"/>
      <c r="B28" s="40"/>
      <c r="C28" s="255" t="s">
        <v>123</v>
      </c>
      <c r="D28" s="255" t="s">
        <v>583</v>
      </c>
      <c r="E28" s="18" t="s">
        <v>18</v>
      </c>
      <c r="F28" s="256">
        <v>16.309999999999999</v>
      </c>
      <c r="G28" s="35"/>
      <c r="H28" s="40"/>
    </row>
    <row r="29" spans="1:8" s="2" customFormat="1" ht="16.8" customHeight="1">
      <c r="A29" s="35"/>
      <c r="B29" s="40"/>
      <c r="C29" s="257" t="s">
        <v>2472</v>
      </c>
      <c r="D29" s="35"/>
      <c r="E29" s="35"/>
      <c r="F29" s="35"/>
      <c r="G29" s="35"/>
      <c r="H29" s="40"/>
    </row>
    <row r="30" spans="1:8" s="2" customFormat="1" ht="16.8" customHeight="1">
      <c r="A30" s="35"/>
      <c r="B30" s="40"/>
      <c r="C30" s="255" t="s">
        <v>256</v>
      </c>
      <c r="D30" s="255" t="s">
        <v>2473</v>
      </c>
      <c r="E30" s="18" t="s">
        <v>129</v>
      </c>
      <c r="F30" s="256">
        <v>1.631</v>
      </c>
      <c r="G30" s="35"/>
      <c r="H30" s="40"/>
    </row>
    <row r="31" spans="1:8" s="2" customFormat="1" ht="16.8" customHeight="1">
      <c r="A31" s="35"/>
      <c r="B31" s="40"/>
      <c r="C31" s="255" t="s">
        <v>399</v>
      </c>
      <c r="D31" s="255" t="s">
        <v>2483</v>
      </c>
      <c r="E31" s="18" t="s">
        <v>129</v>
      </c>
      <c r="F31" s="256">
        <v>1.631</v>
      </c>
      <c r="G31" s="35"/>
      <c r="H31" s="40"/>
    </row>
    <row r="32" spans="1:8" s="2" customFormat="1" ht="16.8" customHeight="1">
      <c r="A32" s="35"/>
      <c r="B32" s="40"/>
      <c r="C32" s="255" t="s">
        <v>404</v>
      </c>
      <c r="D32" s="255" t="s">
        <v>2484</v>
      </c>
      <c r="E32" s="18" t="s">
        <v>232</v>
      </c>
      <c r="F32" s="256">
        <v>0.25800000000000001</v>
      </c>
      <c r="G32" s="35"/>
      <c r="H32" s="40"/>
    </row>
    <row r="33" spans="1:8" s="2" customFormat="1" ht="16.8" customHeight="1">
      <c r="A33" s="35"/>
      <c r="B33" s="40"/>
      <c r="C33" s="255" t="s">
        <v>484</v>
      </c>
      <c r="D33" s="255" t="s">
        <v>2485</v>
      </c>
      <c r="E33" s="18" t="s">
        <v>125</v>
      </c>
      <c r="F33" s="256">
        <v>22.834</v>
      </c>
      <c r="G33" s="35"/>
      <c r="H33" s="40"/>
    </row>
    <row r="34" spans="1:8" s="2" customFormat="1" ht="16.8" customHeight="1">
      <c r="A34" s="35"/>
      <c r="B34" s="40"/>
      <c r="C34" s="255" t="s">
        <v>688</v>
      </c>
      <c r="D34" s="255" t="s">
        <v>2486</v>
      </c>
      <c r="E34" s="18" t="s">
        <v>125</v>
      </c>
      <c r="F34" s="256">
        <v>16.309999999999999</v>
      </c>
      <c r="G34" s="35"/>
      <c r="H34" s="40"/>
    </row>
    <row r="35" spans="1:8" s="2" customFormat="1" ht="16.8" customHeight="1">
      <c r="A35" s="35"/>
      <c r="B35" s="40"/>
      <c r="C35" s="255" t="s">
        <v>345</v>
      </c>
      <c r="D35" s="255" t="s">
        <v>2475</v>
      </c>
      <c r="E35" s="18" t="s">
        <v>125</v>
      </c>
      <c r="F35" s="256">
        <v>16.309999999999999</v>
      </c>
      <c r="G35" s="35"/>
      <c r="H35" s="40"/>
    </row>
    <row r="36" spans="1:8" s="2" customFormat="1" ht="16.8" customHeight="1">
      <c r="A36" s="35"/>
      <c r="B36" s="40"/>
      <c r="C36" s="255" t="s">
        <v>703</v>
      </c>
      <c r="D36" s="255" t="s">
        <v>2487</v>
      </c>
      <c r="E36" s="18" t="s">
        <v>125</v>
      </c>
      <c r="F36" s="256">
        <v>16.309999999999999</v>
      </c>
      <c r="G36" s="35"/>
      <c r="H36" s="40"/>
    </row>
    <row r="37" spans="1:8" s="2" customFormat="1" ht="16.8" customHeight="1">
      <c r="A37" s="35"/>
      <c r="B37" s="40"/>
      <c r="C37" s="255" t="s">
        <v>594</v>
      </c>
      <c r="D37" s="255" t="s">
        <v>2488</v>
      </c>
      <c r="E37" s="18" t="s">
        <v>125</v>
      </c>
      <c r="F37" s="256">
        <v>31.31</v>
      </c>
      <c r="G37" s="35"/>
      <c r="H37" s="40"/>
    </row>
    <row r="38" spans="1:8" s="2" customFormat="1" ht="20.399999999999999">
      <c r="A38" s="35"/>
      <c r="B38" s="40"/>
      <c r="C38" s="255" t="s">
        <v>709</v>
      </c>
      <c r="D38" s="255" t="s">
        <v>710</v>
      </c>
      <c r="E38" s="18" t="s">
        <v>125</v>
      </c>
      <c r="F38" s="256">
        <v>18.757000000000001</v>
      </c>
      <c r="G38" s="35"/>
      <c r="H38" s="40"/>
    </row>
    <row r="39" spans="1:8" s="2" customFormat="1" ht="20.399999999999999">
      <c r="A39" s="35"/>
      <c r="B39" s="40"/>
      <c r="C39" s="255" t="s">
        <v>714</v>
      </c>
      <c r="D39" s="255" t="s">
        <v>715</v>
      </c>
      <c r="E39" s="18" t="s">
        <v>125</v>
      </c>
      <c r="F39" s="256">
        <v>18.757000000000001</v>
      </c>
      <c r="G39" s="35"/>
      <c r="H39" s="40"/>
    </row>
    <row r="40" spans="1:8" s="2" customFormat="1" ht="16.8" customHeight="1">
      <c r="A40" s="35"/>
      <c r="B40" s="40"/>
      <c r="C40" s="251" t="s">
        <v>359</v>
      </c>
      <c r="D40" s="252" t="s">
        <v>360</v>
      </c>
      <c r="E40" s="253" t="s">
        <v>125</v>
      </c>
      <c r="F40" s="254">
        <v>117.7</v>
      </c>
      <c r="G40" s="35"/>
      <c r="H40" s="40"/>
    </row>
    <row r="41" spans="1:8" s="2" customFormat="1" ht="16.8" customHeight="1">
      <c r="A41" s="35"/>
      <c r="B41" s="40"/>
      <c r="C41" s="255" t="s">
        <v>359</v>
      </c>
      <c r="D41" s="255" t="s">
        <v>1051</v>
      </c>
      <c r="E41" s="18" t="s">
        <v>18</v>
      </c>
      <c r="F41" s="256">
        <v>117.7</v>
      </c>
      <c r="G41" s="35"/>
      <c r="H41" s="40"/>
    </row>
    <row r="42" spans="1:8" s="2" customFormat="1" ht="16.8" customHeight="1">
      <c r="A42" s="35"/>
      <c r="B42" s="40"/>
      <c r="C42" s="257" t="s">
        <v>2472</v>
      </c>
      <c r="D42" s="35"/>
      <c r="E42" s="35"/>
      <c r="F42" s="35"/>
      <c r="G42" s="35"/>
      <c r="H42" s="40"/>
    </row>
    <row r="43" spans="1:8" s="2" customFormat="1" ht="16.8" customHeight="1">
      <c r="A43" s="35"/>
      <c r="B43" s="40"/>
      <c r="C43" s="255" t="s">
        <v>1046</v>
      </c>
      <c r="D43" s="255" t="s">
        <v>2489</v>
      </c>
      <c r="E43" s="18" t="s">
        <v>125</v>
      </c>
      <c r="F43" s="256">
        <v>212</v>
      </c>
      <c r="G43" s="35"/>
      <c r="H43" s="40"/>
    </row>
    <row r="44" spans="1:8" s="2" customFormat="1" ht="16.8" customHeight="1">
      <c r="A44" s="35"/>
      <c r="B44" s="40"/>
      <c r="C44" s="255" t="s">
        <v>1028</v>
      </c>
      <c r="D44" s="255" t="s">
        <v>2490</v>
      </c>
      <c r="E44" s="18" t="s">
        <v>125</v>
      </c>
      <c r="F44" s="256">
        <v>212</v>
      </c>
      <c r="G44" s="35"/>
      <c r="H44" s="40"/>
    </row>
    <row r="45" spans="1:8" s="2" customFormat="1" ht="20.399999999999999">
      <c r="A45" s="35"/>
      <c r="B45" s="40"/>
      <c r="C45" s="255" t="s">
        <v>1053</v>
      </c>
      <c r="D45" s="255" t="s">
        <v>2491</v>
      </c>
      <c r="E45" s="18" t="s">
        <v>125</v>
      </c>
      <c r="F45" s="256">
        <v>129.47</v>
      </c>
      <c r="G45" s="35"/>
      <c r="H45" s="40"/>
    </row>
    <row r="46" spans="1:8" s="2" customFormat="1" ht="16.8" customHeight="1">
      <c r="A46" s="35"/>
      <c r="B46" s="40"/>
      <c r="C46" s="251" t="s">
        <v>362</v>
      </c>
      <c r="D46" s="252" t="s">
        <v>363</v>
      </c>
      <c r="E46" s="253" t="s">
        <v>125</v>
      </c>
      <c r="F46" s="254">
        <v>94.3</v>
      </c>
      <c r="G46" s="35"/>
      <c r="H46" s="40"/>
    </row>
    <row r="47" spans="1:8" s="2" customFormat="1" ht="16.8" customHeight="1">
      <c r="A47" s="35"/>
      <c r="B47" s="40"/>
      <c r="C47" s="255" t="s">
        <v>362</v>
      </c>
      <c r="D47" s="255" t="s">
        <v>1050</v>
      </c>
      <c r="E47" s="18" t="s">
        <v>18</v>
      </c>
      <c r="F47" s="256">
        <v>94.3</v>
      </c>
      <c r="G47" s="35"/>
      <c r="H47" s="40"/>
    </row>
    <row r="48" spans="1:8" s="2" customFormat="1" ht="16.8" customHeight="1">
      <c r="A48" s="35"/>
      <c r="B48" s="40"/>
      <c r="C48" s="257" t="s">
        <v>2472</v>
      </c>
      <c r="D48" s="35"/>
      <c r="E48" s="35"/>
      <c r="F48" s="35"/>
      <c r="G48" s="35"/>
      <c r="H48" s="40"/>
    </row>
    <row r="49" spans="1:8" s="2" customFormat="1" ht="16.8" customHeight="1">
      <c r="A49" s="35"/>
      <c r="B49" s="40"/>
      <c r="C49" s="255" t="s">
        <v>1046</v>
      </c>
      <c r="D49" s="255" t="s">
        <v>2489</v>
      </c>
      <c r="E49" s="18" t="s">
        <v>125</v>
      </c>
      <c r="F49" s="256">
        <v>212</v>
      </c>
      <c r="G49" s="35"/>
      <c r="H49" s="40"/>
    </row>
    <row r="50" spans="1:8" s="2" customFormat="1" ht="16.8" customHeight="1">
      <c r="A50" s="35"/>
      <c r="B50" s="40"/>
      <c r="C50" s="255" t="s">
        <v>1028</v>
      </c>
      <c r="D50" s="255" t="s">
        <v>2490</v>
      </c>
      <c r="E50" s="18" t="s">
        <v>125</v>
      </c>
      <c r="F50" s="256">
        <v>212</v>
      </c>
      <c r="G50" s="35"/>
      <c r="H50" s="40"/>
    </row>
    <row r="51" spans="1:8" s="2" customFormat="1" ht="20.399999999999999">
      <c r="A51" s="35"/>
      <c r="B51" s="40"/>
      <c r="C51" s="255" t="s">
        <v>1058</v>
      </c>
      <c r="D51" s="255" t="s">
        <v>1059</v>
      </c>
      <c r="E51" s="18" t="s">
        <v>125</v>
      </c>
      <c r="F51" s="256">
        <v>96.186000000000007</v>
      </c>
      <c r="G51" s="35"/>
      <c r="H51" s="40"/>
    </row>
    <row r="52" spans="1:8" s="2" customFormat="1" ht="7.35" customHeight="1">
      <c r="A52" s="35"/>
      <c r="B52" s="134"/>
      <c r="C52" s="135"/>
      <c r="D52" s="135"/>
      <c r="E52" s="135"/>
      <c r="F52" s="135"/>
      <c r="G52" s="135"/>
      <c r="H52" s="40"/>
    </row>
    <row r="53" spans="1:8" s="2" customFormat="1" ht="10.199999999999999">
      <c r="A53" s="35"/>
      <c r="B53" s="35"/>
      <c r="C53" s="35"/>
      <c r="D53" s="35"/>
      <c r="E53" s="35"/>
      <c r="F53" s="35"/>
      <c r="G53" s="35"/>
      <c r="H53" s="35"/>
    </row>
  </sheetData>
  <sheetProtection algorithmName="SHA-512" hashValue="19EGbdXGbO4E0208IDaPRaY8AyKpD+vUG4k57ij/3kxEZqtIidTEVABGqSD9TUX3vmgQRzmZAIaZspP50k9c5g==" saltValue="G8OFEF63XsG3ql40BiPhKM4449cS4sxLwI1/irN0mL/1H6Zz2Cv7ta8ktp6N2bu8w8EyO+KEA0HpbFlnvbj/sQ==" spinCount="100000" sheet="1" objects="1" scenarios="1" formatColumns="0" formatRows="0"/>
  <mergeCells count="2">
    <mergeCell ref="D5:F5"/>
    <mergeCell ref="D6:F6"/>
  </mergeCells>
  <pageMargins left="0.7" right="0.7" top="0.78740157499999996" bottom="0.78740157499999996" header="0.3" footer="0.3"/>
  <pageSetup paperSize="9" fitToHeight="0" orientation="landscape" blackAndWhite="1"/>
  <headerFooter>
    <oddFooter>&amp;CStrana &amp;P z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43" zoomScale="110" zoomScaleNormal="110" workbookViewId="0"/>
  </sheetViews>
  <sheetFormatPr defaultRowHeight="14.4"/>
  <cols>
    <col min="1" max="1" width="8.28515625" style="258" customWidth="1"/>
    <col min="2" max="2" width="1.7109375" style="258" customWidth="1"/>
    <col min="3" max="4" width="5" style="258" customWidth="1"/>
    <col min="5" max="5" width="11.7109375" style="258" customWidth="1"/>
    <col min="6" max="6" width="9.140625" style="258" customWidth="1"/>
    <col min="7" max="7" width="5" style="258" customWidth="1"/>
    <col min="8" max="8" width="77.85546875" style="258" customWidth="1"/>
    <col min="9" max="10" width="20" style="258" customWidth="1"/>
    <col min="11" max="11" width="1.7109375" style="258" customWidth="1"/>
  </cols>
  <sheetData>
    <row r="1" spans="2:11" s="1" customFormat="1" ht="37.5" customHeight="1"/>
    <row r="2" spans="2:11" s="1" customFormat="1" ht="7.5" customHeight="1">
      <c r="B2" s="259"/>
      <c r="C2" s="260"/>
      <c r="D2" s="260"/>
      <c r="E2" s="260"/>
      <c r="F2" s="260"/>
      <c r="G2" s="260"/>
      <c r="H2" s="260"/>
      <c r="I2" s="260"/>
      <c r="J2" s="260"/>
      <c r="K2" s="261"/>
    </row>
    <row r="3" spans="2:11" s="15" customFormat="1" ht="45" customHeight="1">
      <c r="B3" s="262"/>
      <c r="C3" s="402" t="s">
        <v>2492</v>
      </c>
      <c r="D3" s="402"/>
      <c r="E3" s="402"/>
      <c r="F3" s="402"/>
      <c r="G3" s="402"/>
      <c r="H3" s="402"/>
      <c r="I3" s="402"/>
      <c r="J3" s="402"/>
      <c r="K3" s="263"/>
    </row>
    <row r="4" spans="2:11" s="1" customFormat="1" ht="25.5" customHeight="1">
      <c r="B4" s="264"/>
      <c r="C4" s="401" t="s">
        <v>2493</v>
      </c>
      <c r="D4" s="401"/>
      <c r="E4" s="401"/>
      <c r="F4" s="401"/>
      <c r="G4" s="401"/>
      <c r="H4" s="401"/>
      <c r="I4" s="401"/>
      <c r="J4" s="401"/>
      <c r="K4" s="265"/>
    </row>
    <row r="5" spans="2:11" s="1" customFormat="1" ht="5.25" customHeight="1">
      <c r="B5" s="264"/>
      <c r="C5" s="266"/>
      <c r="D5" s="266"/>
      <c r="E5" s="266"/>
      <c r="F5" s="266"/>
      <c r="G5" s="266"/>
      <c r="H5" s="266"/>
      <c r="I5" s="266"/>
      <c r="J5" s="266"/>
      <c r="K5" s="265"/>
    </row>
    <row r="6" spans="2:11" s="1" customFormat="1" ht="15" customHeight="1">
      <c r="B6" s="264"/>
      <c r="C6" s="400" t="s">
        <v>2494</v>
      </c>
      <c r="D6" s="400"/>
      <c r="E6" s="400"/>
      <c r="F6" s="400"/>
      <c r="G6" s="400"/>
      <c r="H6" s="400"/>
      <c r="I6" s="400"/>
      <c r="J6" s="400"/>
      <c r="K6" s="265"/>
    </row>
    <row r="7" spans="2:11" s="1" customFormat="1" ht="15" customHeight="1">
      <c r="B7" s="268"/>
      <c r="C7" s="400" t="s">
        <v>2495</v>
      </c>
      <c r="D7" s="400"/>
      <c r="E7" s="400"/>
      <c r="F7" s="400"/>
      <c r="G7" s="400"/>
      <c r="H7" s="400"/>
      <c r="I7" s="400"/>
      <c r="J7" s="400"/>
      <c r="K7" s="265"/>
    </row>
    <row r="8" spans="2:11" s="1" customFormat="1" ht="12.75" customHeight="1">
      <c r="B8" s="268"/>
      <c r="C8" s="267"/>
      <c r="D8" s="267"/>
      <c r="E8" s="267"/>
      <c r="F8" s="267"/>
      <c r="G8" s="267"/>
      <c r="H8" s="267"/>
      <c r="I8" s="267"/>
      <c r="J8" s="267"/>
      <c r="K8" s="265"/>
    </row>
    <row r="9" spans="2:11" s="1" customFormat="1" ht="15" customHeight="1">
      <c r="B9" s="268"/>
      <c r="C9" s="400" t="s">
        <v>2496</v>
      </c>
      <c r="D9" s="400"/>
      <c r="E9" s="400"/>
      <c r="F9" s="400"/>
      <c r="G9" s="400"/>
      <c r="H9" s="400"/>
      <c r="I9" s="400"/>
      <c r="J9" s="400"/>
      <c r="K9" s="265"/>
    </row>
    <row r="10" spans="2:11" s="1" customFormat="1" ht="15" customHeight="1">
      <c r="B10" s="268"/>
      <c r="C10" s="267"/>
      <c r="D10" s="400" t="s">
        <v>2497</v>
      </c>
      <c r="E10" s="400"/>
      <c r="F10" s="400"/>
      <c r="G10" s="400"/>
      <c r="H10" s="400"/>
      <c r="I10" s="400"/>
      <c r="J10" s="400"/>
      <c r="K10" s="265"/>
    </row>
    <row r="11" spans="2:11" s="1" customFormat="1" ht="15" customHeight="1">
      <c r="B11" s="268"/>
      <c r="C11" s="269"/>
      <c r="D11" s="400" t="s">
        <v>2498</v>
      </c>
      <c r="E11" s="400"/>
      <c r="F11" s="400"/>
      <c r="G11" s="400"/>
      <c r="H11" s="400"/>
      <c r="I11" s="400"/>
      <c r="J11" s="400"/>
      <c r="K11" s="265"/>
    </row>
    <row r="12" spans="2:11" s="1" customFormat="1" ht="15" customHeight="1">
      <c r="B12" s="268"/>
      <c r="C12" s="269"/>
      <c r="D12" s="267"/>
      <c r="E12" s="267"/>
      <c r="F12" s="267"/>
      <c r="G12" s="267"/>
      <c r="H12" s="267"/>
      <c r="I12" s="267"/>
      <c r="J12" s="267"/>
      <c r="K12" s="265"/>
    </row>
    <row r="13" spans="2:11" s="1" customFormat="1" ht="15" customHeight="1">
      <c r="B13" s="268"/>
      <c r="C13" s="269"/>
      <c r="D13" s="270" t="s">
        <v>2499</v>
      </c>
      <c r="E13" s="267"/>
      <c r="F13" s="267"/>
      <c r="G13" s="267"/>
      <c r="H13" s="267"/>
      <c r="I13" s="267"/>
      <c r="J13" s="267"/>
      <c r="K13" s="265"/>
    </row>
    <row r="14" spans="2:11" s="1" customFormat="1" ht="12.75" customHeight="1">
      <c r="B14" s="268"/>
      <c r="C14" s="269"/>
      <c r="D14" s="269"/>
      <c r="E14" s="269"/>
      <c r="F14" s="269"/>
      <c r="G14" s="269"/>
      <c r="H14" s="269"/>
      <c r="I14" s="269"/>
      <c r="J14" s="269"/>
      <c r="K14" s="265"/>
    </row>
    <row r="15" spans="2:11" s="1" customFormat="1" ht="15" customHeight="1">
      <c r="B15" s="268"/>
      <c r="C15" s="269"/>
      <c r="D15" s="400" t="s">
        <v>2500</v>
      </c>
      <c r="E15" s="400"/>
      <c r="F15" s="400"/>
      <c r="G15" s="400"/>
      <c r="H15" s="400"/>
      <c r="I15" s="400"/>
      <c r="J15" s="400"/>
      <c r="K15" s="265"/>
    </row>
    <row r="16" spans="2:11" s="1" customFormat="1" ht="15" customHeight="1">
      <c r="B16" s="268"/>
      <c r="C16" s="269"/>
      <c r="D16" s="400" t="s">
        <v>2501</v>
      </c>
      <c r="E16" s="400"/>
      <c r="F16" s="400"/>
      <c r="G16" s="400"/>
      <c r="H16" s="400"/>
      <c r="I16" s="400"/>
      <c r="J16" s="400"/>
      <c r="K16" s="265"/>
    </row>
    <row r="17" spans="2:11" s="1" customFormat="1" ht="15" customHeight="1">
      <c r="B17" s="268"/>
      <c r="C17" s="269"/>
      <c r="D17" s="400" t="s">
        <v>2502</v>
      </c>
      <c r="E17" s="400"/>
      <c r="F17" s="400"/>
      <c r="G17" s="400"/>
      <c r="H17" s="400"/>
      <c r="I17" s="400"/>
      <c r="J17" s="400"/>
      <c r="K17" s="265"/>
    </row>
    <row r="18" spans="2:11" s="1" customFormat="1" ht="15" customHeight="1">
      <c r="B18" s="268"/>
      <c r="C18" s="269"/>
      <c r="D18" s="269"/>
      <c r="E18" s="271" t="s">
        <v>77</v>
      </c>
      <c r="F18" s="400" t="s">
        <v>2503</v>
      </c>
      <c r="G18" s="400"/>
      <c r="H18" s="400"/>
      <c r="I18" s="400"/>
      <c r="J18" s="400"/>
      <c r="K18" s="265"/>
    </row>
    <row r="19" spans="2:11" s="1" customFormat="1" ht="15" customHeight="1">
      <c r="B19" s="268"/>
      <c r="C19" s="269"/>
      <c r="D19" s="269"/>
      <c r="E19" s="271" t="s">
        <v>2504</v>
      </c>
      <c r="F19" s="400" t="s">
        <v>2505</v>
      </c>
      <c r="G19" s="400"/>
      <c r="H19" s="400"/>
      <c r="I19" s="400"/>
      <c r="J19" s="400"/>
      <c r="K19" s="265"/>
    </row>
    <row r="20" spans="2:11" s="1" customFormat="1" ht="15" customHeight="1">
      <c r="B20" s="268"/>
      <c r="C20" s="269"/>
      <c r="D20" s="269"/>
      <c r="E20" s="271" t="s">
        <v>2506</v>
      </c>
      <c r="F20" s="400" t="s">
        <v>2507</v>
      </c>
      <c r="G20" s="400"/>
      <c r="H20" s="400"/>
      <c r="I20" s="400"/>
      <c r="J20" s="400"/>
      <c r="K20" s="265"/>
    </row>
    <row r="21" spans="2:11" s="1" customFormat="1" ht="15" customHeight="1">
      <c r="B21" s="268"/>
      <c r="C21" s="269"/>
      <c r="D21" s="269"/>
      <c r="E21" s="271" t="s">
        <v>121</v>
      </c>
      <c r="F21" s="400" t="s">
        <v>2508</v>
      </c>
      <c r="G21" s="400"/>
      <c r="H21" s="400"/>
      <c r="I21" s="400"/>
      <c r="J21" s="400"/>
      <c r="K21" s="265"/>
    </row>
    <row r="22" spans="2:11" s="1" customFormat="1" ht="15" customHeight="1">
      <c r="B22" s="268"/>
      <c r="C22" s="269"/>
      <c r="D22" s="269"/>
      <c r="E22" s="271" t="s">
        <v>2509</v>
      </c>
      <c r="F22" s="400" t="s">
        <v>1693</v>
      </c>
      <c r="G22" s="400"/>
      <c r="H22" s="400"/>
      <c r="I22" s="400"/>
      <c r="J22" s="400"/>
      <c r="K22" s="265"/>
    </row>
    <row r="23" spans="2:11" s="1" customFormat="1" ht="15" customHeight="1">
      <c r="B23" s="268"/>
      <c r="C23" s="269"/>
      <c r="D23" s="269"/>
      <c r="E23" s="271" t="s">
        <v>82</v>
      </c>
      <c r="F23" s="400" t="s">
        <v>2510</v>
      </c>
      <c r="G23" s="400"/>
      <c r="H23" s="400"/>
      <c r="I23" s="400"/>
      <c r="J23" s="400"/>
      <c r="K23" s="265"/>
    </row>
    <row r="24" spans="2:11" s="1" customFormat="1" ht="12.75" customHeight="1">
      <c r="B24" s="268"/>
      <c r="C24" s="269"/>
      <c r="D24" s="269"/>
      <c r="E24" s="269"/>
      <c r="F24" s="269"/>
      <c r="G24" s="269"/>
      <c r="H24" s="269"/>
      <c r="I24" s="269"/>
      <c r="J24" s="269"/>
      <c r="K24" s="265"/>
    </row>
    <row r="25" spans="2:11" s="1" customFormat="1" ht="15" customHeight="1">
      <c r="B25" s="268"/>
      <c r="C25" s="400" t="s">
        <v>2511</v>
      </c>
      <c r="D25" s="400"/>
      <c r="E25" s="400"/>
      <c r="F25" s="400"/>
      <c r="G25" s="400"/>
      <c r="H25" s="400"/>
      <c r="I25" s="400"/>
      <c r="J25" s="400"/>
      <c r="K25" s="265"/>
    </row>
    <row r="26" spans="2:11" s="1" customFormat="1" ht="15" customHeight="1">
      <c r="B26" s="268"/>
      <c r="C26" s="400" t="s">
        <v>2512</v>
      </c>
      <c r="D26" s="400"/>
      <c r="E26" s="400"/>
      <c r="F26" s="400"/>
      <c r="G26" s="400"/>
      <c r="H26" s="400"/>
      <c r="I26" s="400"/>
      <c r="J26" s="400"/>
      <c r="K26" s="265"/>
    </row>
    <row r="27" spans="2:11" s="1" customFormat="1" ht="15" customHeight="1">
      <c r="B27" s="268"/>
      <c r="C27" s="267"/>
      <c r="D27" s="400" t="s">
        <v>2513</v>
      </c>
      <c r="E27" s="400"/>
      <c r="F27" s="400"/>
      <c r="G27" s="400"/>
      <c r="H27" s="400"/>
      <c r="I27" s="400"/>
      <c r="J27" s="400"/>
      <c r="K27" s="265"/>
    </row>
    <row r="28" spans="2:11" s="1" customFormat="1" ht="15" customHeight="1">
      <c r="B28" s="268"/>
      <c r="C28" s="269"/>
      <c r="D28" s="400" t="s">
        <v>2514</v>
      </c>
      <c r="E28" s="400"/>
      <c r="F28" s="400"/>
      <c r="G28" s="400"/>
      <c r="H28" s="400"/>
      <c r="I28" s="400"/>
      <c r="J28" s="400"/>
      <c r="K28" s="265"/>
    </row>
    <row r="29" spans="2:11" s="1" customFormat="1" ht="12.75" customHeight="1">
      <c r="B29" s="268"/>
      <c r="C29" s="269"/>
      <c r="D29" s="269"/>
      <c r="E29" s="269"/>
      <c r="F29" s="269"/>
      <c r="G29" s="269"/>
      <c r="H29" s="269"/>
      <c r="I29" s="269"/>
      <c r="J29" s="269"/>
      <c r="K29" s="265"/>
    </row>
    <row r="30" spans="2:11" s="1" customFormat="1" ht="15" customHeight="1">
      <c r="B30" s="268"/>
      <c r="C30" s="269"/>
      <c r="D30" s="400" t="s">
        <v>2515</v>
      </c>
      <c r="E30" s="400"/>
      <c r="F30" s="400"/>
      <c r="G30" s="400"/>
      <c r="H30" s="400"/>
      <c r="I30" s="400"/>
      <c r="J30" s="400"/>
      <c r="K30" s="265"/>
    </row>
    <row r="31" spans="2:11" s="1" customFormat="1" ht="15" customHeight="1">
      <c r="B31" s="268"/>
      <c r="C31" s="269"/>
      <c r="D31" s="400" t="s">
        <v>2516</v>
      </c>
      <c r="E31" s="400"/>
      <c r="F31" s="400"/>
      <c r="G31" s="400"/>
      <c r="H31" s="400"/>
      <c r="I31" s="400"/>
      <c r="J31" s="400"/>
      <c r="K31" s="265"/>
    </row>
    <row r="32" spans="2:11" s="1" customFormat="1" ht="12.75" customHeight="1">
      <c r="B32" s="268"/>
      <c r="C32" s="269"/>
      <c r="D32" s="269"/>
      <c r="E32" s="269"/>
      <c r="F32" s="269"/>
      <c r="G32" s="269"/>
      <c r="H32" s="269"/>
      <c r="I32" s="269"/>
      <c r="J32" s="269"/>
      <c r="K32" s="265"/>
    </row>
    <row r="33" spans="2:11" s="1" customFormat="1" ht="15" customHeight="1">
      <c r="B33" s="268"/>
      <c r="C33" s="269"/>
      <c r="D33" s="400" t="s">
        <v>2517</v>
      </c>
      <c r="E33" s="400"/>
      <c r="F33" s="400"/>
      <c r="G33" s="400"/>
      <c r="H33" s="400"/>
      <c r="I33" s="400"/>
      <c r="J33" s="400"/>
      <c r="K33" s="265"/>
    </row>
    <row r="34" spans="2:11" s="1" customFormat="1" ht="15" customHeight="1">
      <c r="B34" s="268"/>
      <c r="C34" s="269"/>
      <c r="D34" s="400" t="s">
        <v>2518</v>
      </c>
      <c r="E34" s="400"/>
      <c r="F34" s="400"/>
      <c r="G34" s="400"/>
      <c r="H34" s="400"/>
      <c r="I34" s="400"/>
      <c r="J34" s="400"/>
      <c r="K34" s="265"/>
    </row>
    <row r="35" spans="2:11" s="1" customFormat="1" ht="15" customHeight="1">
      <c r="B35" s="268"/>
      <c r="C35" s="269"/>
      <c r="D35" s="400" t="s">
        <v>2519</v>
      </c>
      <c r="E35" s="400"/>
      <c r="F35" s="400"/>
      <c r="G35" s="400"/>
      <c r="H35" s="400"/>
      <c r="I35" s="400"/>
      <c r="J35" s="400"/>
      <c r="K35" s="265"/>
    </row>
    <row r="36" spans="2:11" s="1" customFormat="1" ht="15" customHeight="1">
      <c r="B36" s="268"/>
      <c r="C36" s="269"/>
      <c r="D36" s="267"/>
      <c r="E36" s="270" t="s">
        <v>146</v>
      </c>
      <c r="F36" s="267"/>
      <c r="G36" s="400" t="s">
        <v>2520</v>
      </c>
      <c r="H36" s="400"/>
      <c r="I36" s="400"/>
      <c r="J36" s="400"/>
      <c r="K36" s="265"/>
    </row>
    <row r="37" spans="2:11" s="1" customFormat="1" ht="30.75" customHeight="1">
      <c r="B37" s="268"/>
      <c r="C37" s="269"/>
      <c r="D37" s="267"/>
      <c r="E37" s="270" t="s">
        <v>2521</v>
      </c>
      <c r="F37" s="267"/>
      <c r="G37" s="400" t="s">
        <v>2522</v>
      </c>
      <c r="H37" s="400"/>
      <c r="I37" s="400"/>
      <c r="J37" s="400"/>
      <c r="K37" s="265"/>
    </row>
    <row r="38" spans="2:11" s="1" customFormat="1" ht="15" customHeight="1">
      <c r="B38" s="268"/>
      <c r="C38" s="269"/>
      <c r="D38" s="267"/>
      <c r="E38" s="270" t="s">
        <v>52</v>
      </c>
      <c r="F38" s="267"/>
      <c r="G38" s="400" t="s">
        <v>2523</v>
      </c>
      <c r="H38" s="400"/>
      <c r="I38" s="400"/>
      <c r="J38" s="400"/>
      <c r="K38" s="265"/>
    </row>
    <row r="39" spans="2:11" s="1" customFormat="1" ht="15" customHeight="1">
      <c r="B39" s="268"/>
      <c r="C39" s="269"/>
      <c r="D39" s="267"/>
      <c r="E39" s="270" t="s">
        <v>53</v>
      </c>
      <c r="F39" s="267"/>
      <c r="G39" s="400" t="s">
        <v>2524</v>
      </c>
      <c r="H39" s="400"/>
      <c r="I39" s="400"/>
      <c r="J39" s="400"/>
      <c r="K39" s="265"/>
    </row>
    <row r="40" spans="2:11" s="1" customFormat="1" ht="15" customHeight="1">
      <c r="B40" s="268"/>
      <c r="C40" s="269"/>
      <c r="D40" s="267"/>
      <c r="E40" s="270" t="s">
        <v>147</v>
      </c>
      <c r="F40" s="267"/>
      <c r="G40" s="400" t="s">
        <v>2525</v>
      </c>
      <c r="H40" s="400"/>
      <c r="I40" s="400"/>
      <c r="J40" s="400"/>
      <c r="K40" s="265"/>
    </row>
    <row r="41" spans="2:11" s="1" customFormat="1" ht="15" customHeight="1">
      <c r="B41" s="268"/>
      <c r="C41" s="269"/>
      <c r="D41" s="267"/>
      <c r="E41" s="270" t="s">
        <v>148</v>
      </c>
      <c r="F41" s="267"/>
      <c r="G41" s="400" t="s">
        <v>2526</v>
      </c>
      <c r="H41" s="400"/>
      <c r="I41" s="400"/>
      <c r="J41" s="400"/>
      <c r="K41" s="265"/>
    </row>
    <row r="42" spans="2:11" s="1" customFormat="1" ht="15" customHeight="1">
      <c r="B42" s="268"/>
      <c r="C42" s="269"/>
      <c r="D42" s="267"/>
      <c r="E42" s="270" t="s">
        <v>2527</v>
      </c>
      <c r="F42" s="267"/>
      <c r="G42" s="400" t="s">
        <v>2528</v>
      </c>
      <c r="H42" s="400"/>
      <c r="I42" s="400"/>
      <c r="J42" s="400"/>
      <c r="K42" s="265"/>
    </row>
    <row r="43" spans="2:11" s="1" customFormat="1" ht="15" customHeight="1">
      <c r="B43" s="268"/>
      <c r="C43" s="269"/>
      <c r="D43" s="267"/>
      <c r="E43" s="270"/>
      <c r="F43" s="267"/>
      <c r="G43" s="400" t="s">
        <v>2529</v>
      </c>
      <c r="H43" s="400"/>
      <c r="I43" s="400"/>
      <c r="J43" s="400"/>
      <c r="K43" s="265"/>
    </row>
    <row r="44" spans="2:11" s="1" customFormat="1" ht="15" customHeight="1">
      <c r="B44" s="268"/>
      <c r="C44" s="269"/>
      <c r="D44" s="267"/>
      <c r="E44" s="270" t="s">
        <v>2530</v>
      </c>
      <c r="F44" s="267"/>
      <c r="G44" s="400" t="s">
        <v>2531</v>
      </c>
      <c r="H44" s="400"/>
      <c r="I44" s="400"/>
      <c r="J44" s="400"/>
      <c r="K44" s="265"/>
    </row>
    <row r="45" spans="2:11" s="1" customFormat="1" ht="15" customHeight="1">
      <c r="B45" s="268"/>
      <c r="C45" s="269"/>
      <c r="D45" s="267"/>
      <c r="E45" s="270" t="s">
        <v>150</v>
      </c>
      <c r="F45" s="267"/>
      <c r="G45" s="400" t="s">
        <v>2532</v>
      </c>
      <c r="H45" s="400"/>
      <c r="I45" s="400"/>
      <c r="J45" s="400"/>
      <c r="K45" s="265"/>
    </row>
    <row r="46" spans="2:11" s="1" customFormat="1" ht="12.75" customHeight="1">
      <c r="B46" s="268"/>
      <c r="C46" s="269"/>
      <c r="D46" s="267"/>
      <c r="E46" s="267"/>
      <c r="F46" s="267"/>
      <c r="G46" s="267"/>
      <c r="H46" s="267"/>
      <c r="I46" s="267"/>
      <c r="J46" s="267"/>
      <c r="K46" s="265"/>
    </row>
    <row r="47" spans="2:11" s="1" customFormat="1" ht="15" customHeight="1">
      <c r="B47" s="268"/>
      <c r="C47" s="269"/>
      <c r="D47" s="400" t="s">
        <v>2533</v>
      </c>
      <c r="E47" s="400"/>
      <c r="F47" s="400"/>
      <c r="G47" s="400"/>
      <c r="H47" s="400"/>
      <c r="I47" s="400"/>
      <c r="J47" s="400"/>
      <c r="K47" s="265"/>
    </row>
    <row r="48" spans="2:11" s="1" customFormat="1" ht="15" customHeight="1">
      <c r="B48" s="268"/>
      <c r="C48" s="269"/>
      <c r="D48" s="269"/>
      <c r="E48" s="400" t="s">
        <v>2534</v>
      </c>
      <c r="F48" s="400"/>
      <c r="G48" s="400"/>
      <c r="H48" s="400"/>
      <c r="I48" s="400"/>
      <c r="J48" s="400"/>
      <c r="K48" s="265"/>
    </row>
    <row r="49" spans="2:11" s="1" customFormat="1" ht="15" customHeight="1">
      <c r="B49" s="268"/>
      <c r="C49" s="269"/>
      <c r="D49" s="269"/>
      <c r="E49" s="400" t="s">
        <v>2535</v>
      </c>
      <c r="F49" s="400"/>
      <c r="G49" s="400"/>
      <c r="H49" s="400"/>
      <c r="I49" s="400"/>
      <c r="J49" s="400"/>
      <c r="K49" s="265"/>
    </row>
    <row r="50" spans="2:11" s="1" customFormat="1" ht="15" customHeight="1">
      <c r="B50" s="268"/>
      <c r="C50" s="269"/>
      <c r="D50" s="269"/>
      <c r="E50" s="400" t="s">
        <v>2536</v>
      </c>
      <c r="F50" s="400"/>
      <c r="G50" s="400"/>
      <c r="H50" s="400"/>
      <c r="I50" s="400"/>
      <c r="J50" s="400"/>
      <c r="K50" s="265"/>
    </row>
    <row r="51" spans="2:11" s="1" customFormat="1" ht="15" customHeight="1">
      <c r="B51" s="268"/>
      <c r="C51" s="269"/>
      <c r="D51" s="400" t="s">
        <v>2537</v>
      </c>
      <c r="E51" s="400"/>
      <c r="F51" s="400"/>
      <c r="G51" s="400"/>
      <c r="H51" s="400"/>
      <c r="I51" s="400"/>
      <c r="J51" s="400"/>
      <c r="K51" s="265"/>
    </row>
    <row r="52" spans="2:11" s="1" customFormat="1" ht="25.5" customHeight="1">
      <c r="B52" s="264"/>
      <c r="C52" s="401" t="s">
        <v>2538</v>
      </c>
      <c r="D52" s="401"/>
      <c r="E52" s="401"/>
      <c r="F52" s="401"/>
      <c r="G52" s="401"/>
      <c r="H52" s="401"/>
      <c r="I52" s="401"/>
      <c r="J52" s="401"/>
      <c r="K52" s="265"/>
    </row>
    <row r="53" spans="2:11" s="1" customFormat="1" ht="5.25" customHeight="1">
      <c r="B53" s="264"/>
      <c r="C53" s="266"/>
      <c r="D53" s="266"/>
      <c r="E53" s="266"/>
      <c r="F53" s="266"/>
      <c r="G53" s="266"/>
      <c r="H53" s="266"/>
      <c r="I53" s="266"/>
      <c r="J53" s="266"/>
      <c r="K53" s="265"/>
    </row>
    <row r="54" spans="2:11" s="1" customFormat="1" ht="15" customHeight="1">
      <c r="B54" s="264"/>
      <c r="C54" s="400" t="s">
        <v>2539</v>
      </c>
      <c r="D54" s="400"/>
      <c r="E54" s="400"/>
      <c r="F54" s="400"/>
      <c r="G54" s="400"/>
      <c r="H54" s="400"/>
      <c r="I54" s="400"/>
      <c r="J54" s="400"/>
      <c r="K54" s="265"/>
    </row>
    <row r="55" spans="2:11" s="1" customFormat="1" ht="15" customHeight="1">
      <c r="B55" s="264"/>
      <c r="C55" s="400" t="s">
        <v>2540</v>
      </c>
      <c r="D55" s="400"/>
      <c r="E55" s="400"/>
      <c r="F55" s="400"/>
      <c r="G55" s="400"/>
      <c r="H55" s="400"/>
      <c r="I55" s="400"/>
      <c r="J55" s="400"/>
      <c r="K55" s="265"/>
    </row>
    <row r="56" spans="2:11" s="1" customFormat="1" ht="12.75" customHeight="1">
      <c r="B56" s="264"/>
      <c r="C56" s="267"/>
      <c r="D56" s="267"/>
      <c r="E56" s="267"/>
      <c r="F56" s="267"/>
      <c r="G56" s="267"/>
      <c r="H56" s="267"/>
      <c r="I56" s="267"/>
      <c r="J56" s="267"/>
      <c r="K56" s="265"/>
    </row>
    <row r="57" spans="2:11" s="1" customFormat="1" ht="15" customHeight="1">
      <c r="B57" s="264"/>
      <c r="C57" s="400" t="s">
        <v>2541</v>
      </c>
      <c r="D57" s="400"/>
      <c r="E57" s="400"/>
      <c r="F57" s="400"/>
      <c r="G57" s="400"/>
      <c r="H57" s="400"/>
      <c r="I57" s="400"/>
      <c r="J57" s="400"/>
      <c r="K57" s="265"/>
    </row>
    <row r="58" spans="2:11" s="1" customFormat="1" ht="15" customHeight="1">
      <c r="B58" s="264"/>
      <c r="C58" s="269"/>
      <c r="D58" s="400" t="s">
        <v>2542</v>
      </c>
      <c r="E58" s="400"/>
      <c r="F58" s="400"/>
      <c r="G58" s="400"/>
      <c r="H58" s="400"/>
      <c r="I58" s="400"/>
      <c r="J58" s="400"/>
      <c r="K58" s="265"/>
    </row>
    <row r="59" spans="2:11" s="1" customFormat="1" ht="15" customHeight="1">
      <c r="B59" s="264"/>
      <c r="C59" s="269"/>
      <c r="D59" s="400" t="s">
        <v>2543</v>
      </c>
      <c r="E59" s="400"/>
      <c r="F59" s="400"/>
      <c r="G59" s="400"/>
      <c r="H59" s="400"/>
      <c r="I59" s="400"/>
      <c r="J59" s="400"/>
      <c r="K59" s="265"/>
    </row>
    <row r="60" spans="2:11" s="1" customFormat="1" ht="15" customHeight="1">
      <c r="B60" s="264"/>
      <c r="C60" s="269"/>
      <c r="D60" s="400" t="s">
        <v>2544</v>
      </c>
      <c r="E60" s="400"/>
      <c r="F60" s="400"/>
      <c r="G60" s="400"/>
      <c r="H60" s="400"/>
      <c r="I60" s="400"/>
      <c r="J60" s="400"/>
      <c r="K60" s="265"/>
    </row>
    <row r="61" spans="2:11" s="1" customFormat="1" ht="15" customHeight="1">
      <c r="B61" s="264"/>
      <c r="C61" s="269"/>
      <c r="D61" s="400" t="s">
        <v>2545</v>
      </c>
      <c r="E61" s="400"/>
      <c r="F61" s="400"/>
      <c r="G61" s="400"/>
      <c r="H61" s="400"/>
      <c r="I61" s="400"/>
      <c r="J61" s="400"/>
      <c r="K61" s="265"/>
    </row>
    <row r="62" spans="2:11" s="1" customFormat="1" ht="15" customHeight="1">
      <c r="B62" s="264"/>
      <c r="C62" s="269"/>
      <c r="D62" s="403" t="s">
        <v>2546</v>
      </c>
      <c r="E62" s="403"/>
      <c r="F62" s="403"/>
      <c r="G62" s="403"/>
      <c r="H62" s="403"/>
      <c r="I62" s="403"/>
      <c r="J62" s="403"/>
      <c r="K62" s="265"/>
    </row>
    <row r="63" spans="2:11" s="1" customFormat="1" ht="15" customHeight="1">
      <c r="B63" s="264"/>
      <c r="C63" s="269"/>
      <c r="D63" s="400" t="s">
        <v>2547</v>
      </c>
      <c r="E63" s="400"/>
      <c r="F63" s="400"/>
      <c r="G63" s="400"/>
      <c r="H63" s="400"/>
      <c r="I63" s="400"/>
      <c r="J63" s="400"/>
      <c r="K63" s="265"/>
    </row>
    <row r="64" spans="2:11" s="1" customFormat="1" ht="12.75" customHeight="1">
      <c r="B64" s="264"/>
      <c r="C64" s="269"/>
      <c r="D64" s="269"/>
      <c r="E64" s="272"/>
      <c r="F64" s="269"/>
      <c r="G64" s="269"/>
      <c r="H64" s="269"/>
      <c r="I64" s="269"/>
      <c r="J64" s="269"/>
      <c r="K64" s="265"/>
    </row>
    <row r="65" spans="2:11" s="1" customFormat="1" ht="15" customHeight="1">
      <c r="B65" s="264"/>
      <c r="C65" s="269"/>
      <c r="D65" s="400" t="s">
        <v>2548</v>
      </c>
      <c r="E65" s="400"/>
      <c r="F65" s="400"/>
      <c r="G65" s="400"/>
      <c r="H65" s="400"/>
      <c r="I65" s="400"/>
      <c r="J65" s="400"/>
      <c r="K65" s="265"/>
    </row>
    <row r="66" spans="2:11" s="1" customFormat="1" ht="15" customHeight="1">
      <c r="B66" s="264"/>
      <c r="C66" s="269"/>
      <c r="D66" s="403" t="s">
        <v>2549</v>
      </c>
      <c r="E66" s="403"/>
      <c r="F66" s="403"/>
      <c r="G66" s="403"/>
      <c r="H66" s="403"/>
      <c r="I66" s="403"/>
      <c r="J66" s="403"/>
      <c r="K66" s="265"/>
    </row>
    <row r="67" spans="2:11" s="1" customFormat="1" ht="15" customHeight="1">
      <c r="B67" s="264"/>
      <c r="C67" s="269"/>
      <c r="D67" s="400" t="s">
        <v>2550</v>
      </c>
      <c r="E67" s="400"/>
      <c r="F67" s="400"/>
      <c r="G67" s="400"/>
      <c r="H67" s="400"/>
      <c r="I67" s="400"/>
      <c r="J67" s="400"/>
      <c r="K67" s="265"/>
    </row>
    <row r="68" spans="2:11" s="1" customFormat="1" ht="15" customHeight="1">
      <c r="B68" s="264"/>
      <c r="C68" s="269"/>
      <c r="D68" s="400" t="s">
        <v>2551</v>
      </c>
      <c r="E68" s="400"/>
      <c r="F68" s="400"/>
      <c r="G68" s="400"/>
      <c r="H68" s="400"/>
      <c r="I68" s="400"/>
      <c r="J68" s="400"/>
      <c r="K68" s="265"/>
    </row>
    <row r="69" spans="2:11" s="1" customFormat="1" ht="15" customHeight="1">
      <c r="B69" s="264"/>
      <c r="C69" s="269"/>
      <c r="D69" s="400" t="s">
        <v>2552</v>
      </c>
      <c r="E69" s="400"/>
      <c r="F69" s="400"/>
      <c r="G69" s="400"/>
      <c r="H69" s="400"/>
      <c r="I69" s="400"/>
      <c r="J69" s="400"/>
      <c r="K69" s="265"/>
    </row>
    <row r="70" spans="2:11" s="1" customFormat="1" ht="15" customHeight="1">
      <c r="B70" s="264"/>
      <c r="C70" s="269"/>
      <c r="D70" s="400" t="s">
        <v>2553</v>
      </c>
      <c r="E70" s="400"/>
      <c r="F70" s="400"/>
      <c r="G70" s="400"/>
      <c r="H70" s="400"/>
      <c r="I70" s="400"/>
      <c r="J70" s="400"/>
      <c r="K70" s="265"/>
    </row>
    <row r="71" spans="2:11" s="1" customFormat="1" ht="12.75" customHeight="1">
      <c r="B71" s="273"/>
      <c r="C71" s="274"/>
      <c r="D71" s="274"/>
      <c r="E71" s="274"/>
      <c r="F71" s="274"/>
      <c r="G71" s="274"/>
      <c r="H71" s="274"/>
      <c r="I71" s="274"/>
      <c r="J71" s="274"/>
      <c r="K71" s="275"/>
    </row>
    <row r="72" spans="2:11" s="1" customFormat="1" ht="18.75" customHeight="1">
      <c r="B72" s="276"/>
      <c r="C72" s="276"/>
      <c r="D72" s="276"/>
      <c r="E72" s="276"/>
      <c r="F72" s="276"/>
      <c r="G72" s="276"/>
      <c r="H72" s="276"/>
      <c r="I72" s="276"/>
      <c r="J72" s="276"/>
      <c r="K72" s="277"/>
    </row>
    <row r="73" spans="2:11" s="1" customFormat="1" ht="18.75" customHeight="1">
      <c r="B73" s="277"/>
      <c r="C73" s="277"/>
      <c r="D73" s="277"/>
      <c r="E73" s="277"/>
      <c r="F73" s="277"/>
      <c r="G73" s="277"/>
      <c r="H73" s="277"/>
      <c r="I73" s="277"/>
      <c r="J73" s="277"/>
      <c r="K73" s="277"/>
    </row>
    <row r="74" spans="2:11" s="1" customFormat="1" ht="7.5" customHeight="1">
      <c r="B74" s="278"/>
      <c r="C74" s="279"/>
      <c r="D74" s="279"/>
      <c r="E74" s="279"/>
      <c r="F74" s="279"/>
      <c r="G74" s="279"/>
      <c r="H74" s="279"/>
      <c r="I74" s="279"/>
      <c r="J74" s="279"/>
      <c r="K74" s="280"/>
    </row>
    <row r="75" spans="2:11" s="1" customFormat="1" ht="45" customHeight="1">
      <c r="B75" s="281"/>
      <c r="C75" s="404" t="s">
        <v>2554</v>
      </c>
      <c r="D75" s="404"/>
      <c r="E75" s="404"/>
      <c r="F75" s="404"/>
      <c r="G75" s="404"/>
      <c r="H75" s="404"/>
      <c r="I75" s="404"/>
      <c r="J75" s="404"/>
      <c r="K75" s="282"/>
    </row>
    <row r="76" spans="2:11" s="1" customFormat="1" ht="17.25" customHeight="1">
      <c r="B76" s="281"/>
      <c r="C76" s="283" t="s">
        <v>2555</v>
      </c>
      <c r="D76" s="283"/>
      <c r="E76" s="283"/>
      <c r="F76" s="283" t="s">
        <v>2556</v>
      </c>
      <c r="G76" s="284"/>
      <c r="H76" s="283" t="s">
        <v>53</v>
      </c>
      <c r="I76" s="283" t="s">
        <v>56</v>
      </c>
      <c r="J76" s="283" t="s">
        <v>2557</v>
      </c>
      <c r="K76" s="282"/>
    </row>
    <row r="77" spans="2:11" s="1" customFormat="1" ht="17.25" customHeight="1">
      <c r="B77" s="281"/>
      <c r="C77" s="285" t="s">
        <v>2558</v>
      </c>
      <c r="D77" s="285"/>
      <c r="E77" s="285"/>
      <c r="F77" s="286" t="s">
        <v>2559</v>
      </c>
      <c r="G77" s="287"/>
      <c r="H77" s="285"/>
      <c r="I77" s="285"/>
      <c r="J77" s="285" t="s">
        <v>2560</v>
      </c>
      <c r="K77" s="282"/>
    </row>
    <row r="78" spans="2:11" s="1" customFormat="1" ht="5.25" customHeight="1">
      <c r="B78" s="281"/>
      <c r="C78" s="288"/>
      <c r="D78" s="288"/>
      <c r="E78" s="288"/>
      <c r="F78" s="288"/>
      <c r="G78" s="289"/>
      <c r="H78" s="288"/>
      <c r="I78" s="288"/>
      <c r="J78" s="288"/>
      <c r="K78" s="282"/>
    </row>
    <row r="79" spans="2:11" s="1" customFormat="1" ht="15" customHeight="1">
      <c r="B79" s="281"/>
      <c r="C79" s="270" t="s">
        <v>52</v>
      </c>
      <c r="D79" s="290"/>
      <c r="E79" s="290"/>
      <c r="F79" s="291" t="s">
        <v>1779</v>
      </c>
      <c r="G79" s="292"/>
      <c r="H79" s="270" t="s">
        <v>2561</v>
      </c>
      <c r="I79" s="270" t="s">
        <v>2562</v>
      </c>
      <c r="J79" s="270">
        <v>20</v>
      </c>
      <c r="K79" s="282"/>
    </row>
    <row r="80" spans="2:11" s="1" customFormat="1" ht="15" customHeight="1">
      <c r="B80" s="281"/>
      <c r="C80" s="270" t="s">
        <v>2563</v>
      </c>
      <c r="D80" s="270"/>
      <c r="E80" s="270"/>
      <c r="F80" s="291" t="s">
        <v>1779</v>
      </c>
      <c r="G80" s="292"/>
      <c r="H80" s="270" t="s">
        <v>2564</v>
      </c>
      <c r="I80" s="270" t="s">
        <v>2562</v>
      </c>
      <c r="J80" s="270">
        <v>120</v>
      </c>
      <c r="K80" s="282"/>
    </row>
    <row r="81" spans="2:11" s="1" customFormat="1" ht="15" customHeight="1">
      <c r="B81" s="293"/>
      <c r="C81" s="270" t="s">
        <v>2565</v>
      </c>
      <c r="D81" s="270"/>
      <c r="E81" s="270"/>
      <c r="F81" s="291" t="s">
        <v>2566</v>
      </c>
      <c r="G81" s="292"/>
      <c r="H81" s="270" t="s">
        <v>2567</v>
      </c>
      <c r="I81" s="270" t="s">
        <v>2562</v>
      </c>
      <c r="J81" s="270">
        <v>50</v>
      </c>
      <c r="K81" s="282"/>
    </row>
    <row r="82" spans="2:11" s="1" customFormat="1" ht="15" customHeight="1">
      <c r="B82" s="293"/>
      <c r="C82" s="270" t="s">
        <v>2568</v>
      </c>
      <c r="D82" s="270"/>
      <c r="E82" s="270"/>
      <c r="F82" s="291" t="s">
        <v>1779</v>
      </c>
      <c r="G82" s="292"/>
      <c r="H82" s="270" t="s">
        <v>2569</v>
      </c>
      <c r="I82" s="270" t="s">
        <v>2570</v>
      </c>
      <c r="J82" s="270"/>
      <c r="K82" s="282"/>
    </row>
    <row r="83" spans="2:11" s="1" customFormat="1" ht="15" customHeight="1">
      <c r="B83" s="293"/>
      <c r="C83" s="294" t="s">
        <v>2571</v>
      </c>
      <c r="D83" s="294"/>
      <c r="E83" s="294"/>
      <c r="F83" s="295" t="s">
        <v>2566</v>
      </c>
      <c r="G83" s="294"/>
      <c r="H83" s="294" t="s">
        <v>2572</v>
      </c>
      <c r="I83" s="294" t="s">
        <v>2562</v>
      </c>
      <c r="J83" s="294">
        <v>15</v>
      </c>
      <c r="K83" s="282"/>
    </row>
    <row r="84" spans="2:11" s="1" customFormat="1" ht="15" customHeight="1">
      <c r="B84" s="293"/>
      <c r="C84" s="294" t="s">
        <v>2573</v>
      </c>
      <c r="D84" s="294"/>
      <c r="E84" s="294"/>
      <c r="F84" s="295" t="s">
        <v>2566</v>
      </c>
      <c r="G84" s="294"/>
      <c r="H84" s="294" t="s">
        <v>2574</v>
      </c>
      <c r="I84" s="294" t="s">
        <v>2562</v>
      </c>
      <c r="J84" s="294">
        <v>15</v>
      </c>
      <c r="K84" s="282"/>
    </row>
    <row r="85" spans="2:11" s="1" customFormat="1" ht="15" customHeight="1">
      <c r="B85" s="293"/>
      <c r="C85" s="294" t="s">
        <v>2575</v>
      </c>
      <c r="D85" s="294"/>
      <c r="E85" s="294"/>
      <c r="F85" s="295" t="s">
        <v>2566</v>
      </c>
      <c r="G85" s="294"/>
      <c r="H85" s="294" t="s">
        <v>2576</v>
      </c>
      <c r="I85" s="294" t="s">
        <v>2562</v>
      </c>
      <c r="J85" s="294">
        <v>20</v>
      </c>
      <c r="K85" s="282"/>
    </row>
    <row r="86" spans="2:11" s="1" customFormat="1" ht="15" customHeight="1">
      <c r="B86" s="293"/>
      <c r="C86" s="294" t="s">
        <v>2577</v>
      </c>
      <c r="D86" s="294"/>
      <c r="E86" s="294"/>
      <c r="F86" s="295" t="s">
        <v>2566</v>
      </c>
      <c r="G86" s="294"/>
      <c r="H86" s="294" t="s">
        <v>2578</v>
      </c>
      <c r="I86" s="294" t="s">
        <v>2562</v>
      </c>
      <c r="J86" s="294">
        <v>20</v>
      </c>
      <c r="K86" s="282"/>
    </row>
    <row r="87" spans="2:11" s="1" customFormat="1" ht="15" customHeight="1">
      <c r="B87" s="293"/>
      <c r="C87" s="270" t="s">
        <v>2579</v>
      </c>
      <c r="D87" s="270"/>
      <c r="E87" s="270"/>
      <c r="F87" s="291" t="s">
        <v>2566</v>
      </c>
      <c r="G87" s="292"/>
      <c r="H87" s="270" t="s">
        <v>2580</v>
      </c>
      <c r="I87" s="270" t="s">
        <v>2562</v>
      </c>
      <c r="J87" s="270">
        <v>50</v>
      </c>
      <c r="K87" s="282"/>
    </row>
    <row r="88" spans="2:11" s="1" customFormat="1" ht="15" customHeight="1">
      <c r="B88" s="293"/>
      <c r="C88" s="270" t="s">
        <v>2581</v>
      </c>
      <c r="D88" s="270"/>
      <c r="E88" s="270"/>
      <c r="F88" s="291" t="s">
        <v>2566</v>
      </c>
      <c r="G88" s="292"/>
      <c r="H88" s="270" t="s">
        <v>2582</v>
      </c>
      <c r="I88" s="270" t="s">
        <v>2562</v>
      </c>
      <c r="J88" s="270">
        <v>20</v>
      </c>
      <c r="K88" s="282"/>
    </row>
    <row r="89" spans="2:11" s="1" customFormat="1" ht="15" customHeight="1">
      <c r="B89" s="293"/>
      <c r="C89" s="270" t="s">
        <v>2583</v>
      </c>
      <c r="D89" s="270"/>
      <c r="E89" s="270"/>
      <c r="F89" s="291" t="s">
        <v>2566</v>
      </c>
      <c r="G89" s="292"/>
      <c r="H89" s="270" t="s">
        <v>2584</v>
      </c>
      <c r="I89" s="270" t="s">
        <v>2562</v>
      </c>
      <c r="J89" s="270">
        <v>20</v>
      </c>
      <c r="K89" s="282"/>
    </row>
    <row r="90" spans="2:11" s="1" customFormat="1" ht="15" customHeight="1">
      <c r="B90" s="293"/>
      <c r="C90" s="270" t="s">
        <v>2585</v>
      </c>
      <c r="D90" s="270"/>
      <c r="E90" s="270"/>
      <c r="F90" s="291" t="s">
        <v>2566</v>
      </c>
      <c r="G90" s="292"/>
      <c r="H90" s="270" t="s">
        <v>2586</v>
      </c>
      <c r="I90" s="270" t="s">
        <v>2562</v>
      </c>
      <c r="J90" s="270">
        <v>50</v>
      </c>
      <c r="K90" s="282"/>
    </row>
    <row r="91" spans="2:11" s="1" customFormat="1" ht="15" customHeight="1">
      <c r="B91" s="293"/>
      <c r="C91" s="270" t="s">
        <v>2587</v>
      </c>
      <c r="D91" s="270"/>
      <c r="E91" s="270"/>
      <c r="F91" s="291" t="s">
        <v>2566</v>
      </c>
      <c r="G91" s="292"/>
      <c r="H91" s="270" t="s">
        <v>2587</v>
      </c>
      <c r="I91" s="270" t="s">
        <v>2562</v>
      </c>
      <c r="J91" s="270">
        <v>50</v>
      </c>
      <c r="K91" s="282"/>
    </row>
    <row r="92" spans="2:11" s="1" customFormat="1" ht="15" customHeight="1">
      <c r="B92" s="293"/>
      <c r="C92" s="270" t="s">
        <v>2588</v>
      </c>
      <c r="D92" s="270"/>
      <c r="E92" s="270"/>
      <c r="F92" s="291" t="s">
        <v>2566</v>
      </c>
      <c r="G92" s="292"/>
      <c r="H92" s="270" t="s">
        <v>2589</v>
      </c>
      <c r="I92" s="270" t="s">
        <v>2562</v>
      </c>
      <c r="J92" s="270">
        <v>255</v>
      </c>
      <c r="K92" s="282"/>
    </row>
    <row r="93" spans="2:11" s="1" customFormat="1" ht="15" customHeight="1">
      <c r="B93" s="293"/>
      <c r="C93" s="270" t="s">
        <v>2590</v>
      </c>
      <c r="D93" s="270"/>
      <c r="E93" s="270"/>
      <c r="F93" s="291" t="s">
        <v>1779</v>
      </c>
      <c r="G93" s="292"/>
      <c r="H93" s="270" t="s">
        <v>2591</v>
      </c>
      <c r="I93" s="270" t="s">
        <v>2592</v>
      </c>
      <c r="J93" s="270"/>
      <c r="K93" s="282"/>
    </row>
    <row r="94" spans="2:11" s="1" customFormat="1" ht="15" customHeight="1">
      <c r="B94" s="293"/>
      <c r="C94" s="270" t="s">
        <v>2593</v>
      </c>
      <c r="D94" s="270"/>
      <c r="E94" s="270"/>
      <c r="F94" s="291" t="s">
        <v>1779</v>
      </c>
      <c r="G94" s="292"/>
      <c r="H94" s="270" t="s">
        <v>2594</v>
      </c>
      <c r="I94" s="270" t="s">
        <v>2595</v>
      </c>
      <c r="J94" s="270"/>
      <c r="K94" s="282"/>
    </row>
    <row r="95" spans="2:11" s="1" customFormat="1" ht="15" customHeight="1">
      <c r="B95" s="293"/>
      <c r="C95" s="270" t="s">
        <v>2596</v>
      </c>
      <c r="D95" s="270"/>
      <c r="E95" s="270"/>
      <c r="F95" s="291" t="s">
        <v>1779</v>
      </c>
      <c r="G95" s="292"/>
      <c r="H95" s="270" t="s">
        <v>2596</v>
      </c>
      <c r="I95" s="270" t="s">
        <v>2595</v>
      </c>
      <c r="J95" s="270"/>
      <c r="K95" s="282"/>
    </row>
    <row r="96" spans="2:11" s="1" customFormat="1" ht="15" customHeight="1">
      <c r="B96" s="293"/>
      <c r="C96" s="270" t="s">
        <v>37</v>
      </c>
      <c r="D96" s="270"/>
      <c r="E96" s="270"/>
      <c r="F96" s="291" t="s">
        <v>1779</v>
      </c>
      <c r="G96" s="292"/>
      <c r="H96" s="270" t="s">
        <v>2597</v>
      </c>
      <c r="I96" s="270" t="s">
        <v>2595</v>
      </c>
      <c r="J96" s="270"/>
      <c r="K96" s="282"/>
    </row>
    <row r="97" spans="2:11" s="1" customFormat="1" ht="15" customHeight="1">
      <c r="B97" s="293"/>
      <c r="C97" s="270" t="s">
        <v>47</v>
      </c>
      <c r="D97" s="270"/>
      <c r="E97" s="270"/>
      <c r="F97" s="291" t="s">
        <v>1779</v>
      </c>
      <c r="G97" s="292"/>
      <c r="H97" s="270" t="s">
        <v>2598</v>
      </c>
      <c r="I97" s="270" t="s">
        <v>2595</v>
      </c>
      <c r="J97" s="270"/>
      <c r="K97" s="282"/>
    </row>
    <row r="98" spans="2:11" s="1" customFormat="1" ht="15" customHeight="1">
      <c r="B98" s="296"/>
      <c r="C98" s="297"/>
      <c r="D98" s="297"/>
      <c r="E98" s="297"/>
      <c r="F98" s="297"/>
      <c r="G98" s="297"/>
      <c r="H98" s="297"/>
      <c r="I98" s="297"/>
      <c r="J98" s="297"/>
      <c r="K98" s="298"/>
    </row>
    <row r="99" spans="2:11" s="1" customFormat="1" ht="18.75" customHeight="1">
      <c r="B99" s="299"/>
      <c r="C99" s="300"/>
      <c r="D99" s="300"/>
      <c r="E99" s="300"/>
      <c r="F99" s="300"/>
      <c r="G99" s="300"/>
      <c r="H99" s="300"/>
      <c r="I99" s="300"/>
      <c r="J99" s="300"/>
      <c r="K99" s="299"/>
    </row>
    <row r="100" spans="2:11" s="1" customFormat="1" ht="18.75" customHeight="1">
      <c r="B100" s="277"/>
      <c r="C100" s="277"/>
      <c r="D100" s="277"/>
      <c r="E100" s="277"/>
      <c r="F100" s="277"/>
      <c r="G100" s="277"/>
      <c r="H100" s="277"/>
      <c r="I100" s="277"/>
      <c r="J100" s="277"/>
      <c r="K100" s="277"/>
    </row>
    <row r="101" spans="2:11" s="1" customFormat="1" ht="7.5" customHeight="1">
      <c r="B101" s="278"/>
      <c r="C101" s="279"/>
      <c r="D101" s="279"/>
      <c r="E101" s="279"/>
      <c r="F101" s="279"/>
      <c r="G101" s="279"/>
      <c r="H101" s="279"/>
      <c r="I101" s="279"/>
      <c r="J101" s="279"/>
      <c r="K101" s="280"/>
    </row>
    <row r="102" spans="2:11" s="1" customFormat="1" ht="45" customHeight="1">
      <c r="B102" s="281"/>
      <c r="C102" s="404" t="s">
        <v>2599</v>
      </c>
      <c r="D102" s="404"/>
      <c r="E102" s="404"/>
      <c r="F102" s="404"/>
      <c r="G102" s="404"/>
      <c r="H102" s="404"/>
      <c r="I102" s="404"/>
      <c r="J102" s="404"/>
      <c r="K102" s="282"/>
    </row>
    <row r="103" spans="2:11" s="1" customFormat="1" ht="17.25" customHeight="1">
      <c r="B103" s="281"/>
      <c r="C103" s="283" t="s">
        <v>2555</v>
      </c>
      <c r="D103" s="283"/>
      <c r="E103" s="283"/>
      <c r="F103" s="283" t="s">
        <v>2556</v>
      </c>
      <c r="G103" s="284"/>
      <c r="H103" s="283" t="s">
        <v>53</v>
      </c>
      <c r="I103" s="283" t="s">
        <v>56</v>
      </c>
      <c r="J103" s="283" t="s">
        <v>2557</v>
      </c>
      <c r="K103" s="282"/>
    </row>
    <row r="104" spans="2:11" s="1" customFormat="1" ht="17.25" customHeight="1">
      <c r="B104" s="281"/>
      <c r="C104" s="285" t="s">
        <v>2558</v>
      </c>
      <c r="D104" s="285"/>
      <c r="E104" s="285"/>
      <c r="F104" s="286" t="s">
        <v>2559</v>
      </c>
      <c r="G104" s="287"/>
      <c r="H104" s="285"/>
      <c r="I104" s="285"/>
      <c r="J104" s="285" t="s">
        <v>2560</v>
      </c>
      <c r="K104" s="282"/>
    </row>
    <row r="105" spans="2:11" s="1" customFormat="1" ht="5.25" customHeight="1">
      <c r="B105" s="281"/>
      <c r="C105" s="283"/>
      <c r="D105" s="283"/>
      <c r="E105" s="283"/>
      <c r="F105" s="283"/>
      <c r="G105" s="301"/>
      <c r="H105" s="283"/>
      <c r="I105" s="283"/>
      <c r="J105" s="283"/>
      <c r="K105" s="282"/>
    </row>
    <row r="106" spans="2:11" s="1" customFormat="1" ht="15" customHeight="1">
      <c r="B106" s="281"/>
      <c r="C106" s="270" t="s">
        <v>52</v>
      </c>
      <c r="D106" s="290"/>
      <c r="E106" s="290"/>
      <c r="F106" s="291" t="s">
        <v>1779</v>
      </c>
      <c r="G106" s="270"/>
      <c r="H106" s="270" t="s">
        <v>2600</v>
      </c>
      <c r="I106" s="270" t="s">
        <v>2562</v>
      </c>
      <c r="J106" s="270">
        <v>20</v>
      </c>
      <c r="K106" s="282"/>
    </row>
    <row r="107" spans="2:11" s="1" customFormat="1" ht="15" customHeight="1">
      <c r="B107" s="281"/>
      <c r="C107" s="270" t="s">
        <v>2563</v>
      </c>
      <c r="D107" s="270"/>
      <c r="E107" s="270"/>
      <c r="F107" s="291" t="s">
        <v>1779</v>
      </c>
      <c r="G107" s="270"/>
      <c r="H107" s="270" t="s">
        <v>2600</v>
      </c>
      <c r="I107" s="270" t="s">
        <v>2562</v>
      </c>
      <c r="J107" s="270">
        <v>120</v>
      </c>
      <c r="K107" s="282"/>
    </row>
    <row r="108" spans="2:11" s="1" customFormat="1" ht="15" customHeight="1">
      <c r="B108" s="293"/>
      <c r="C108" s="270" t="s">
        <v>2565</v>
      </c>
      <c r="D108" s="270"/>
      <c r="E108" s="270"/>
      <c r="F108" s="291" t="s">
        <v>2566</v>
      </c>
      <c r="G108" s="270"/>
      <c r="H108" s="270" t="s">
        <v>2600</v>
      </c>
      <c r="I108" s="270" t="s">
        <v>2562</v>
      </c>
      <c r="J108" s="270">
        <v>50</v>
      </c>
      <c r="K108" s="282"/>
    </row>
    <row r="109" spans="2:11" s="1" customFormat="1" ht="15" customHeight="1">
      <c r="B109" s="293"/>
      <c r="C109" s="270" t="s">
        <v>2568</v>
      </c>
      <c r="D109" s="270"/>
      <c r="E109" s="270"/>
      <c r="F109" s="291" t="s">
        <v>1779</v>
      </c>
      <c r="G109" s="270"/>
      <c r="H109" s="270" t="s">
        <v>2600</v>
      </c>
      <c r="I109" s="270" t="s">
        <v>2570</v>
      </c>
      <c r="J109" s="270"/>
      <c r="K109" s="282"/>
    </row>
    <row r="110" spans="2:11" s="1" customFormat="1" ht="15" customHeight="1">
      <c r="B110" s="293"/>
      <c r="C110" s="270" t="s">
        <v>2579</v>
      </c>
      <c r="D110" s="270"/>
      <c r="E110" s="270"/>
      <c r="F110" s="291" t="s">
        <v>2566</v>
      </c>
      <c r="G110" s="270"/>
      <c r="H110" s="270" t="s">
        <v>2600</v>
      </c>
      <c r="I110" s="270" t="s">
        <v>2562</v>
      </c>
      <c r="J110" s="270">
        <v>50</v>
      </c>
      <c r="K110" s="282"/>
    </row>
    <row r="111" spans="2:11" s="1" customFormat="1" ht="15" customHeight="1">
      <c r="B111" s="293"/>
      <c r="C111" s="270" t="s">
        <v>2587</v>
      </c>
      <c r="D111" s="270"/>
      <c r="E111" s="270"/>
      <c r="F111" s="291" t="s">
        <v>2566</v>
      </c>
      <c r="G111" s="270"/>
      <c r="H111" s="270" t="s">
        <v>2600</v>
      </c>
      <c r="I111" s="270" t="s">
        <v>2562</v>
      </c>
      <c r="J111" s="270">
        <v>50</v>
      </c>
      <c r="K111" s="282"/>
    </row>
    <row r="112" spans="2:11" s="1" customFormat="1" ht="15" customHeight="1">
      <c r="B112" s="293"/>
      <c r="C112" s="270" t="s">
        <v>2585</v>
      </c>
      <c r="D112" s="270"/>
      <c r="E112" s="270"/>
      <c r="F112" s="291" t="s">
        <v>2566</v>
      </c>
      <c r="G112" s="270"/>
      <c r="H112" s="270" t="s">
        <v>2600</v>
      </c>
      <c r="I112" s="270" t="s">
        <v>2562</v>
      </c>
      <c r="J112" s="270">
        <v>50</v>
      </c>
      <c r="K112" s="282"/>
    </row>
    <row r="113" spans="2:11" s="1" customFormat="1" ht="15" customHeight="1">
      <c r="B113" s="293"/>
      <c r="C113" s="270" t="s">
        <v>52</v>
      </c>
      <c r="D113" s="270"/>
      <c r="E113" s="270"/>
      <c r="F113" s="291" t="s">
        <v>1779</v>
      </c>
      <c r="G113" s="270"/>
      <c r="H113" s="270" t="s">
        <v>2601</v>
      </c>
      <c r="I113" s="270" t="s">
        <v>2562</v>
      </c>
      <c r="J113" s="270">
        <v>20</v>
      </c>
      <c r="K113" s="282"/>
    </row>
    <row r="114" spans="2:11" s="1" customFormat="1" ht="15" customHeight="1">
      <c r="B114" s="293"/>
      <c r="C114" s="270" t="s">
        <v>2602</v>
      </c>
      <c r="D114" s="270"/>
      <c r="E114" s="270"/>
      <c r="F114" s="291" t="s">
        <v>1779</v>
      </c>
      <c r="G114" s="270"/>
      <c r="H114" s="270" t="s">
        <v>2603</v>
      </c>
      <c r="I114" s="270" t="s">
        <v>2562</v>
      </c>
      <c r="J114" s="270">
        <v>120</v>
      </c>
      <c r="K114" s="282"/>
    </row>
    <row r="115" spans="2:11" s="1" customFormat="1" ht="15" customHeight="1">
      <c r="B115" s="293"/>
      <c r="C115" s="270" t="s">
        <v>37</v>
      </c>
      <c r="D115" s="270"/>
      <c r="E115" s="270"/>
      <c r="F115" s="291" t="s">
        <v>1779</v>
      </c>
      <c r="G115" s="270"/>
      <c r="H115" s="270" t="s">
        <v>2604</v>
      </c>
      <c r="I115" s="270" t="s">
        <v>2595</v>
      </c>
      <c r="J115" s="270"/>
      <c r="K115" s="282"/>
    </row>
    <row r="116" spans="2:11" s="1" customFormat="1" ht="15" customHeight="1">
      <c r="B116" s="293"/>
      <c r="C116" s="270" t="s">
        <v>47</v>
      </c>
      <c r="D116" s="270"/>
      <c r="E116" s="270"/>
      <c r="F116" s="291" t="s">
        <v>1779</v>
      </c>
      <c r="G116" s="270"/>
      <c r="H116" s="270" t="s">
        <v>2605</v>
      </c>
      <c r="I116" s="270" t="s">
        <v>2595</v>
      </c>
      <c r="J116" s="270"/>
      <c r="K116" s="282"/>
    </row>
    <row r="117" spans="2:11" s="1" customFormat="1" ht="15" customHeight="1">
      <c r="B117" s="293"/>
      <c r="C117" s="270" t="s">
        <v>56</v>
      </c>
      <c r="D117" s="270"/>
      <c r="E117" s="270"/>
      <c r="F117" s="291" t="s">
        <v>1779</v>
      </c>
      <c r="G117" s="270"/>
      <c r="H117" s="270" t="s">
        <v>2606</v>
      </c>
      <c r="I117" s="270" t="s">
        <v>2607</v>
      </c>
      <c r="J117" s="270"/>
      <c r="K117" s="282"/>
    </row>
    <row r="118" spans="2:11" s="1" customFormat="1" ht="15" customHeight="1">
      <c r="B118" s="296"/>
      <c r="C118" s="302"/>
      <c r="D118" s="302"/>
      <c r="E118" s="302"/>
      <c r="F118" s="302"/>
      <c r="G118" s="302"/>
      <c r="H118" s="302"/>
      <c r="I118" s="302"/>
      <c r="J118" s="302"/>
      <c r="K118" s="298"/>
    </row>
    <row r="119" spans="2:11" s="1" customFormat="1" ht="18.75" customHeight="1">
      <c r="B119" s="303"/>
      <c r="C119" s="304"/>
      <c r="D119" s="304"/>
      <c r="E119" s="304"/>
      <c r="F119" s="305"/>
      <c r="G119" s="304"/>
      <c r="H119" s="304"/>
      <c r="I119" s="304"/>
      <c r="J119" s="304"/>
      <c r="K119" s="303"/>
    </row>
    <row r="120" spans="2:11" s="1" customFormat="1" ht="18.75" customHeight="1">
      <c r="B120" s="277"/>
      <c r="C120" s="277"/>
      <c r="D120" s="277"/>
      <c r="E120" s="277"/>
      <c r="F120" s="277"/>
      <c r="G120" s="277"/>
      <c r="H120" s="277"/>
      <c r="I120" s="277"/>
      <c r="J120" s="277"/>
      <c r="K120" s="277"/>
    </row>
    <row r="121" spans="2:11" s="1" customFormat="1" ht="7.5" customHeight="1">
      <c r="B121" s="306"/>
      <c r="C121" s="307"/>
      <c r="D121" s="307"/>
      <c r="E121" s="307"/>
      <c r="F121" s="307"/>
      <c r="G121" s="307"/>
      <c r="H121" s="307"/>
      <c r="I121" s="307"/>
      <c r="J121" s="307"/>
      <c r="K121" s="308"/>
    </row>
    <row r="122" spans="2:11" s="1" customFormat="1" ht="45" customHeight="1">
      <c r="B122" s="309"/>
      <c r="C122" s="402" t="s">
        <v>2608</v>
      </c>
      <c r="D122" s="402"/>
      <c r="E122" s="402"/>
      <c r="F122" s="402"/>
      <c r="G122" s="402"/>
      <c r="H122" s="402"/>
      <c r="I122" s="402"/>
      <c r="J122" s="402"/>
      <c r="K122" s="310"/>
    </row>
    <row r="123" spans="2:11" s="1" customFormat="1" ht="17.25" customHeight="1">
      <c r="B123" s="311"/>
      <c r="C123" s="283" t="s">
        <v>2555</v>
      </c>
      <c r="D123" s="283"/>
      <c r="E123" s="283"/>
      <c r="F123" s="283" t="s">
        <v>2556</v>
      </c>
      <c r="G123" s="284"/>
      <c r="H123" s="283" t="s">
        <v>53</v>
      </c>
      <c r="I123" s="283" t="s">
        <v>56</v>
      </c>
      <c r="J123" s="283" t="s">
        <v>2557</v>
      </c>
      <c r="K123" s="312"/>
    </row>
    <row r="124" spans="2:11" s="1" customFormat="1" ht="17.25" customHeight="1">
      <c r="B124" s="311"/>
      <c r="C124" s="285" t="s">
        <v>2558</v>
      </c>
      <c r="D124" s="285"/>
      <c r="E124" s="285"/>
      <c r="F124" s="286" t="s">
        <v>2559</v>
      </c>
      <c r="G124" s="287"/>
      <c r="H124" s="285"/>
      <c r="I124" s="285"/>
      <c r="J124" s="285" t="s">
        <v>2560</v>
      </c>
      <c r="K124" s="312"/>
    </row>
    <row r="125" spans="2:11" s="1" customFormat="1" ht="5.25" customHeight="1">
      <c r="B125" s="313"/>
      <c r="C125" s="288"/>
      <c r="D125" s="288"/>
      <c r="E125" s="288"/>
      <c r="F125" s="288"/>
      <c r="G125" s="314"/>
      <c r="H125" s="288"/>
      <c r="I125" s="288"/>
      <c r="J125" s="288"/>
      <c r="K125" s="315"/>
    </row>
    <row r="126" spans="2:11" s="1" customFormat="1" ht="15" customHeight="1">
      <c r="B126" s="313"/>
      <c r="C126" s="270" t="s">
        <v>2563</v>
      </c>
      <c r="D126" s="290"/>
      <c r="E126" s="290"/>
      <c r="F126" s="291" t="s">
        <v>1779</v>
      </c>
      <c r="G126" s="270"/>
      <c r="H126" s="270" t="s">
        <v>2600</v>
      </c>
      <c r="I126" s="270" t="s">
        <v>2562</v>
      </c>
      <c r="J126" s="270">
        <v>120</v>
      </c>
      <c r="K126" s="316"/>
    </row>
    <row r="127" spans="2:11" s="1" customFormat="1" ht="15" customHeight="1">
      <c r="B127" s="313"/>
      <c r="C127" s="270" t="s">
        <v>2609</v>
      </c>
      <c r="D127" s="270"/>
      <c r="E127" s="270"/>
      <c r="F127" s="291" t="s">
        <v>1779</v>
      </c>
      <c r="G127" s="270"/>
      <c r="H127" s="270" t="s">
        <v>2610</v>
      </c>
      <c r="I127" s="270" t="s">
        <v>2562</v>
      </c>
      <c r="J127" s="270" t="s">
        <v>2611</v>
      </c>
      <c r="K127" s="316"/>
    </row>
    <row r="128" spans="2:11" s="1" customFormat="1" ht="15" customHeight="1">
      <c r="B128" s="313"/>
      <c r="C128" s="270" t="s">
        <v>82</v>
      </c>
      <c r="D128" s="270"/>
      <c r="E128" s="270"/>
      <c r="F128" s="291" t="s">
        <v>1779</v>
      </c>
      <c r="G128" s="270"/>
      <c r="H128" s="270" t="s">
        <v>2612</v>
      </c>
      <c r="I128" s="270" t="s">
        <v>2562</v>
      </c>
      <c r="J128" s="270" t="s">
        <v>2611</v>
      </c>
      <c r="K128" s="316"/>
    </row>
    <row r="129" spans="2:11" s="1" customFormat="1" ht="15" customHeight="1">
      <c r="B129" s="313"/>
      <c r="C129" s="270" t="s">
        <v>2571</v>
      </c>
      <c r="D129" s="270"/>
      <c r="E129" s="270"/>
      <c r="F129" s="291" t="s">
        <v>2566</v>
      </c>
      <c r="G129" s="270"/>
      <c r="H129" s="270" t="s">
        <v>2572</v>
      </c>
      <c r="I129" s="270" t="s">
        <v>2562</v>
      </c>
      <c r="J129" s="270">
        <v>15</v>
      </c>
      <c r="K129" s="316"/>
    </row>
    <row r="130" spans="2:11" s="1" customFormat="1" ht="15" customHeight="1">
      <c r="B130" s="313"/>
      <c r="C130" s="294" t="s">
        <v>2573</v>
      </c>
      <c r="D130" s="294"/>
      <c r="E130" s="294"/>
      <c r="F130" s="295" t="s">
        <v>2566</v>
      </c>
      <c r="G130" s="294"/>
      <c r="H130" s="294" t="s">
        <v>2574</v>
      </c>
      <c r="I130" s="294" t="s">
        <v>2562</v>
      </c>
      <c r="J130" s="294">
        <v>15</v>
      </c>
      <c r="K130" s="316"/>
    </row>
    <row r="131" spans="2:11" s="1" customFormat="1" ht="15" customHeight="1">
      <c r="B131" s="313"/>
      <c r="C131" s="294" t="s">
        <v>2575</v>
      </c>
      <c r="D131" s="294"/>
      <c r="E131" s="294"/>
      <c r="F131" s="295" t="s">
        <v>2566</v>
      </c>
      <c r="G131" s="294"/>
      <c r="H131" s="294" t="s">
        <v>2576</v>
      </c>
      <c r="I131" s="294" t="s">
        <v>2562</v>
      </c>
      <c r="J131" s="294">
        <v>20</v>
      </c>
      <c r="K131" s="316"/>
    </row>
    <row r="132" spans="2:11" s="1" customFormat="1" ht="15" customHeight="1">
      <c r="B132" s="313"/>
      <c r="C132" s="294" t="s">
        <v>2577</v>
      </c>
      <c r="D132" s="294"/>
      <c r="E132" s="294"/>
      <c r="F132" s="295" t="s">
        <v>2566</v>
      </c>
      <c r="G132" s="294"/>
      <c r="H132" s="294" t="s">
        <v>2578</v>
      </c>
      <c r="I132" s="294" t="s">
        <v>2562</v>
      </c>
      <c r="J132" s="294">
        <v>20</v>
      </c>
      <c r="K132" s="316"/>
    </row>
    <row r="133" spans="2:11" s="1" customFormat="1" ht="15" customHeight="1">
      <c r="B133" s="313"/>
      <c r="C133" s="270" t="s">
        <v>2565</v>
      </c>
      <c r="D133" s="270"/>
      <c r="E133" s="270"/>
      <c r="F133" s="291" t="s">
        <v>2566</v>
      </c>
      <c r="G133" s="270"/>
      <c r="H133" s="270" t="s">
        <v>2600</v>
      </c>
      <c r="I133" s="270" t="s">
        <v>2562</v>
      </c>
      <c r="J133" s="270">
        <v>50</v>
      </c>
      <c r="K133" s="316"/>
    </row>
    <row r="134" spans="2:11" s="1" customFormat="1" ht="15" customHeight="1">
      <c r="B134" s="313"/>
      <c r="C134" s="270" t="s">
        <v>2579</v>
      </c>
      <c r="D134" s="270"/>
      <c r="E134" s="270"/>
      <c r="F134" s="291" t="s">
        <v>2566</v>
      </c>
      <c r="G134" s="270"/>
      <c r="H134" s="270" t="s">
        <v>2600</v>
      </c>
      <c r="I134" s="270" t="s">
        <v>2562</v>
      </c>
      <c r="J134" s="270">
        <v>50</v>
      </c>
      <c r="K134" s="316"/>
    </row>
    <row r="135" spans="2:11" s="1" customFormat="1" ht="15" customHeight="1">
      <c r="B135" s="313"/>
      <c r="C135" s="270" t="s">
        <v>2585</v>
      </c>
      <c r="D135" s="270"/>
      <c r="E135" s="270"/>
      <c r="F135" s="291" t="s">
        <v>2566</v>
      </c>
      <c r="G135" s="270"/>
      <c r="H135" s="270" t="s">
        <v>2600</v>
      </c>
      <c r="I135" s="270" t="s">
        <v>2562</v>
      </c>
      <c r="J135" s="270">
        <v>50</v>
      </c>
      <c r="K135" s="316"/>
    </row>
    <row r="136" spans="2:11" s="1" customFormat="1" ht="15" customHeight="1">
      <c r="B136" s="313"/>
      <c r="C136" s="270" t="s">
        <v>2587</v>
      </c>
      <c r="D136" s="270"/>
      <c r="E136" s="270"/>
      <c r="F136" s="291" t="s">
        <v>2566</v>
      </c>
      <c r="G136" s="270"/>
      <c r="H136" s="270" t="s">
        <v>2600</v>
      </c>
      <c r="I136" s="270" t="s">
        <v>2562</v>
      </c>
      <c r="J136" s="270">
        <v>50</v>
      </c>
      <c r="K136" s="316"/>
    </row>
    <row r="137" spans="2:11" s="1" customFormat="1" ht="15" customHeight="1">
      <c r="B137" s="313"/>
      <c r="C137" s="270" t="s">
        <v>2588</v>
      </c>
      <c r="D137" s="270"/>
      <c r="E137" s="270"/>
      <c r="F137" s="291" t="s">
        <v>2566</v>
      </c>
      <c r="G137" s="270"/>
      <c r="H137" s="270" t="s">
        <v>2613</v>
      </c>
      <c r="I137" s="270" t="s">
        <v>2562</v>
      </c>
      <c r="J137" s="270">
        <v>255</v>
      </c>
      <c r="K137" s="316"/>
    </row>
    <row r="138" spans="2:11" s="1" customFormat="1" ht="15" customHeight="1">
      <c r="B138" s="313"/>
      <c r="C138" s="270" t="s">
        <v>2590</v>
      </c>
      <c r="D138" s="270"/>
      <c r="E138" s="270"/>
      <c r="F138" s="291" t="s">
        <v>1779</v>
      </c>
      <c r="G138" s="270"/>
      <c r="H138" s="270" t="s">
        <v>2614</v>
      </c>
      <c r="I138" s="270" t="s">
        <v>2592</v>
      </c>
      <c r="J138" s="270"/>
      <c r="K138" s="316"/>
    </row>
    <row r="139" spans="2:11" s="1" customFormat="1" ht="15" customHeight="1">
      <c r="B139" s="313"/>
      <c r="C139" s="270" t="s">
        <v>2593</v>
      </c>
      <c r="D139" s="270"/>
      <c r="E139" s="270"/>
      <c r="F139" s="291" t="s">
        <v>1779</v>
      </c>
      <c r="G139" s="270"/>
      <c r="H139" s="270" t="s">
        <v>2615</v>
      </c>
      <c r="I139" s="270" t="s">
        <v>2595</v>
      </c>
      <c r="J139" s="270"/>
      <c r="K139" s="316"/>
    </row>
    <row r="140" spans="2:11" s="1" customFormat="1" ht="15" customHeight="1">
      <c r="B140" s="313"/>
      <c r="C140" s="270" t="s">
        <v>2596</v>
      </c>
      <c r="D140" s="270"/>
      <c r="E140" s="270"/>
      <c r="F140" s="291" t="s">
        <v>1779</v>
      </c>
      <c r="G140" s="270"/>
      <c r="H140" s="270" t="s">
        <v>2596</v>
      </c>
      <c r="I140" s="270" t="s">
        <v>2595</v>
      </c>
      <c r="J140" s="270"/>
      <c r="K140" s="316"/>
    </row>
    <row r="141" spans="2:11" s="1" customFormat="1" ht="15" customHeight="1">
      <c r="B141" s="313"/>
      <c r="C141" s="270" t="s">
        <v>37</v>
      </c>
      <c r="D141" s="270"/>
      <c r="E141" s="270"/>
      <c r="F141" s="291" t="s">
        <v>1779</v>
      </c>
      <c r="G141" s="270"/>
      <c r="H141" s="270" t="s">
        <v>2616</v>
      </c>
      <c r="I141" s="270" t="s">
        <v>2595</v>
      </c>
      <c r="J141" s="270"/>
      <c r="K141" s="316"/>
    </row>
    <row r="142" spans="2:11" s="1" customFormat="1" ht="15" customHeight="1">
      <c r="B142" s="313"/>
      <c r="C142" s="270" t="s">
        <v>2617</v>
      </c>
      <c r="D142" s="270"/>
      <c r="E142" s="270"/>
      <c r="F142" s="291" t="s">
        <v>1779</v>
      </c>
      <c r="G142" s="270"/>
      <c r="H142" s="270" t="s">
        <v>2618</v>
      </c>
      <c r="I142" s="270" t="s">
        <v>2595</v>
      </c>
      <c r="J142" s="270"/>
      <c r="K142" s="316"/>
    </row>
    <row r="143" spans="2:11" s="1" customFormat="1" ht="15" customHeight="1">
      <c r="B143" s="317"/>
      <c r="C143" s="318"/>
      <c r="D143" s="318"/>
      <c r="E143" s="318"/>
      <c r="F143" s="318"/>
      <c r="G143" s="318"/>
      <c r="H143" s="318"/>
      <c r="I143" s="318"/>
      <c r="J143" s="318"/>
      <c r="K143" s="319"/>
    </row>
    <row r="144" spans="2:11" s="1" customFormat="1" ht="18.75" customHeight="1">
      <c r="B144" s="304"/>
      <c r="C144" s="304"/>
      <c r="D144" s="304"/>
      <c r="E144" s="304"/>
      <c r="F144" s="305"/>
      <c r="G144" s="304"/>
      <c r="H144" s="304"/>
      <c r="I144" s="304"/>
      <c r="J144" s="304"/>
      <c r="K144" s="304"/>
    </row>
    <row r="145" spans="2:11" s="1" customFormat="1" ht="18.75" customHeight="1">
      <c r="B145" s="277"/>
      <c r="C145" s="277"/>
      <c r="D145" s="277"/>
      <c r="E145" s="277"/>
      <c r="F145" s="277"/>
      <c r="G145" s="277"/>
      <c r="H145" s="277"/>
      <c r="I145" s="277"/>
      <c r="J145" s="277"/>
      <c r="K145" s="277"/>
    </row>
    <row r="146" spans="2:11" s="1" customFormat="1" ht="7.5" customHeight="1">
      <c r="B146" s="278"/>
      <c r="C146" s="279"/>
      <c r="D146" s="279"/>
      <c r="E146" s="279"/>
      <c r="F146" s="279"/>
      <c r="G146" s="279"/>
      <c r="H146" s="279"/>
      <c r="I146" s="279"/>
      <c r="J146" s="279"/>
      <c r="K146" s="280"/>
    </row>
    <row r="147" spans="2:11" s="1" customFormat="1" ht="45" customHeight="1">
      <c r="B147" s="281"/>
      <c r="C147" s="404" t="s">
        <v>2619</v>
      </c>
      <c r="D147" s="404"/>
      <c r="E147" s="404"/>
      <c r="F147" s="404"/>
      <c r="G147" s="404"/>
      <c r="H147" s="404"/>
      <c r="I147" s="404"/>
      <c r="J147" s="404"/>
      <c r="K147" s="282"/>
    </row>
    <row r="148" spans="2:11" s="1" customFormat="1" ht="17.25" customHeight="1">
      <c r="B148" s="281"/>
      <c r="C148" s="283" t="s">
        <v>2555</v>
      </c>
      <c r="D148" s="283"/>
      <c r="E148" s="283"/>
      <c r="F148" s="283" t="s">
        <v>2556</v>
      </c>
      <c r="G148" s="284"/>
      <c r="H148" s="283" t="s">
        <v>53</v>
      </c>
      <c r="I148" s="283" t="s">
        <v>56</v>
      </c>
      <c r="J148" s="283" t="s">
        <v>2557</v>
      </c>
      <c r="K148" s="282"/>
    </row>
    <row r="149" spans="2:11" s="1" customFormat="1" ht="17.25" customHeight="1">
      <c r="B149" s="281"/>
      <c r="C149" s="285" t="s">
        <v>2558</v>
      </c>
      <c r="D149" s="285"/>
      <c r="E149" s="285"/>
      <c r="F149" s="286" t="s">
        <v>2559</v>
      </c>
      <c r="G149" s="287"/>
      <c r="H149" s="285"/>
      <c r="I149" s="285"/>
      <c r="J149" s="285" t="s">
        <v>2560</v>
      </c>
      <c r="K149" s="282"/>
    </row>
    <row r="150" spans="2:11" s="1" customFormat="1" ht="5.25" customHeight="1">
      <c r="B150" s="293"/>
      <c r="C150" s="288"/>
      <c r="D150" s="288"/>
      <c r="E150" s="288"/>
      <c r="F150" s="288"/>
      <c r="G150" s="289"/>
      <c r="H150" s="288"/>
      <c r="I150" s="288"/>
      <c r="J150" s="288"/>
      <c r="K150" s="316"/>
    </row>
    <row r="151" spans="2:11" s="1" customFormat="1" ht="15" customHeight="1">
      <c r="B151" s="293"/>
      <c r="C151" s="320" t="s">
        <v>2563</v>
      </c>
      <c r="D151" s="270"/>
      <c r="E151" s="270"/>
      <c r="F151" s="321" t="s">
        <v>1779</v>
      </c>
      <c r="G151" s="270"/>
      <c r="H151" s="320" t="s">
        <v>2600</v>
      </c>
      <c r="I151" s="320" t="s">
        <v>2562</v>
      </c>
      <c r="J151" s="320">
        <v>120</v>
      </c>
      <c r="K151" s="316"/>
    </row>
    <row r="152" spans="2:11" s="1" customFormat="1" ht="15" customHeight="1">
      <c r="B152" s="293"/>
      <c r="C152" s="320" t="s">
        <v>2609</v>
      </c>
      <c r="D152" s="270"/>
      <c r="E152" s="270"/>
      <c r="F152" s="321" t="s">
        <v>1779</v>
      </c>
      <c r="G152" s="270"/>
      <c r="H152" s="320" t="s">
        <v>2620</v>
      </c>
      <c r="I152" s="320" t="s">
        <v>2562</v>
      </c>
      <c r="J152" s="320" t="s">
        <v>2611</v>
      </c>
      <c r="K152" s="316"/>
    </row>
    <row r="153" spans="2:11" s="1" customFormat="1" ht="15" customHeight="1">
      <c r="B153" s="293"/>
      <c r="C153" s="320" t="s">
        <v>82</v>
      </c>
      <c r="D153" s="270"/>
      <c r="E153" s="270"/>
      <c r="F153" s="321" t="s">
        <v>1779</v>
      </c>
      <c r="G153" s="270"/>
      <c r="H153" s="320" t="s">
        <v>2621</v>
      </c>
      <c r="I153" s="320" t="s">
        <v>2562</v>
      </c>
      <c r="J153" s="320" t="s">
        <v>2611</v>
      </c>
      <c r="K153" s="316"/>
    </row>
    <row r="154" spans="2:11" s="1" customFormat="1" ht="15" customHeight="1">
      <c r="B154" s="293"/>
      <c r="C154" s="320" t="s">
        <v>2565</v>
      </c>
      <c r="D154" s="270"/>
      <c r="E154" s="270"/>
      <c r="F154" s="321" t="s">
        <v>2566</v>
      </c>
      <c r="G154" s="270"/>
      <c r="H154" s="320" t="s">
        <v>2600</v>
      </c>
      <c r="I154" s="320" t="s">
        <v>2562</v>
      </c>
      <c r="J154" s="320">
        <v>50</v>
      </c>
      <c r="K154" s="316"/>
    </row>
    <row r="155" spans="2:11" s="1" customFormat="1" ht="15" customHeight="1">
      <c r="B155" s="293"/>
      <c r="C155" s="320" t="s">
        <v>2568</v>
      </c>
      <c r="D155" s="270"/>
      <c r="E155" s="270"/>
      <c r="F155" s="321" t="s">
        <v>1779</v>
      </c>
      <c r="G155" s="270"/>
      <c r="H155" s="320" t="s">
        <v>2600</v>
      </c>
      <c r="I155" s="320" t="s">
        <v>2570</v>
      </c>
      <c r="J155" s="320"/>
      <c r="K155" s="316"/>
    </row>
    <row r="156" spans="2:11" s="1" customFormat="1" ht="15" customHeight="1">
      <c r="B156" s="293"/>
      <c r="C156" s="320" t="s">
        <v>2579</v>
      </c>
      <c r="D156" s="270"/>
      <c r="E156" s="270"/>
      <c r="F156" s="321" t="s">
        <v>2566</v>
      </c>
      <c r="G156" s="270"/>
      <c r="H156" s="320" t="s">
        <v>2600</v>
      </c>
      <c r="I156" s="320" t="s">
        <v>2562</v>
      </c>
      <c r="J156" s="320">
        <v>50</v>
      </c>
      <c r="K156" s="316"/>
    </row>
    <row r="157" spans="2:11" s="1" customFormat="1" ht="15" customHeight="1">
      <c r="B157" s="293"/>
      <c r="C157" s="320" t="s">
        <v>2587</v>
      </c>
      <c r="D157" s="270"/>
      <c r="E157" s="270"/>
      <c r="F157" s="321" t="s">
        <v>2566</v>
      </c>
      <c r="G157" s="270"/>
      <c r="H157" s="320" t="s">
        <v>2600</v>
      </c>
      <c r="I157" s="320" t="s">
        <v>2562</v>
      </c>
      <c r="J157" s="320">
        <v>50</v>
      </c>
      <c r="K157" s="316"/>
    </row>
    <row r="158" spans="2:11" s="1" customFormat="1" ht="15" customHeight="1">
      <c r="B158" s="293"/>
      <c r="C158" s="320" t="s">
        <v>2585</v>
      </c>
      <c r="D158" s="270"/>
      <c r="E158" s="270"/>
      <c r="F158" s="321" t="s">
        <v>2566</v>
      </c>
      <c r="G158" s="270"/>
      <c r="H158" s="320" t="s">
        <v>2600</v>
      </c>
      <c r="I158" s="320" t="s">
        <v>2562</v>
      </c>
      <c r="J158" s="320">
        <v>50</v>
      </c>
      <c r="K158" s="316"/>
    </row>
    <row r="159" spans="2:11" s="1" customFormat="1" ht="15" customHeight="1">
      <c r="B159" s="293"/>
      <c r="C159" s="320" t="s">
        <v>135</v>
      </c>
      <c r="D159" s="270"/>
      <c r="E159" s="270"/>
      <c r="F159" s="321" t="s">
        <v>1779</v>
      </c>
      <c r="G159" s="270"/>
      <c r="H159" s="320" t="s">
        <v>2622</v>
      </c>
      <c r="I159" s="320" t="s">
        <v>2562</v>
      </c>
      <c r="J159" s="320" t="s">
        <v>2623</v>
      </c>
      <c r="K159" s="316"/>
    </row>
    <row r="160" spans="2:11" s="1" customFormat="1" ht="15" customHeight="1">
      <c r="B160" s="293"/>
      <c r="C160" s="320" t="s">
        <v>2624</v>
      </c>
      <c r="D160" s="270"/>
      <c r="E160" s="270"/>
      <c r="F160" s="321" t="s">
        <v>1779</v>
      </c>
      <c r="G160" s="270"/>
      <c r="H160" s="320" t="s">
        <v>2625</v>
      </c>
      <c r="I160" s="320" t="s">
        <v>2595</v>
      </c>
      <c r="J160" s="320"/>
      <c r="K160" s="316"/>
    </row>
    <row r="161" spans="2:11" s="1" customFormat="1" ht="15" customHeight="1">
      <c r="B161" s="322"/>
      <c r="C161" s="302"/>
      <c r="D161" s="302"/>
      <c r="E161" s="302"/>
      <c r="F161" s="302"/>
      <c r="G161" s="302"/>
      <c r="H161" s="302"/>
      <c r="I161" s="302"/>
      <c r="J161" s="302"/>
      <c r="K161" s="323"/>
    </row>
    <row r="162" spans="2:11" s="1" customFormat="1" ht="18.75" customHeight="1">
      <c r="B162" s="304"/>
      <c r="C162" s="314"/>
      <c r="D162" s="314"/>
      <c r="E162" s="314"/>
      <c r="F162" s="324"/>
      <c r="G162" s="314"/>
      <c r="H162" s="314"/>
      <c r="I162" s="314"/>
      <c r="J162" s="314"/>
      <c r="K162" s="304"/>
    </row>
    <row r="163" spans="2:11" s="1" customFormat="1" ht="18.75" customHeight="1">
      <c r="B163" s="277"/>
      <c r="C163" s="277"/>
      <c r="D163" s="277"/>
      <c r="E163" s="277"/>
      <c r="F163" s="277"/>
      <c r="G163" s="277"/>
      <c r="H163" s="277"/>
      <c r="I163" s="277"/>
      <c r="J163" s="277"/>
      <c r="K163" s="277"/>
    </row>
    <row r="164" spans="2:11" s="1" customFormat="1" ht="7.5" customHeight="1">
      <c r="B164" s="259"/>
      <c r="C164" s="260"/>
      <c r="D164" s="260"/>
      <c r="E164" s="260"/>
      <c r="F164" s="260"/>
      <c r="G164" s="260"/>
      <c r="H164" s="260"/>
      <c r="I164" s="260"/>
      <c r="J164" s="260"/>
      <c r="K164" s="261"/>
    </row>
    <row r="165" spans="2:11" s="1" customFormat="1" ht="45" customHeight="1">
      <c r="B165" s="262"/>
      <c r="C165" s="402" t="s">
        <v>2626</v>
      </c>
      <c r="D165" s="402"/>
      <c r="E165" s="402"/>
      <c r="F165" s="402"/>
      <c r="G165" s="402"/>
      <c r="H165" s="402"/>
      <c r="I165" s="402"/>
      <c r="J165" s="402"/>
      <c r="K165" s="263"/>
    </row>
    <row r="166" spans="2:11" s="1" customFormat="1" ht="17.25" customHeight="1">
      <c r="B166" s="262"/>
      <c r="C166" s="283" t="s">
        <v>2555</v>
      </c>
      <c r="D166" s="283"/>
      <c r="E166" s="283"/>
      <c r="F166" s="283" t="s">
        <v>2556</v>
      </c>
      <c r="G166" s="325"/>
      <c r="H166" s="326" t="s">
        <v>53</v>
      </c>
      <c r="I166" s="326" t="s">
        <v>56</v>
      </c>
      <c r="J166" s="283" t="s">
        <v>2557</v>
      </c>
      <c r="K166" s="263"/>
    </row>
    <row r="167" spans="2:11" s="1" customFormat="1" ht="17.25" customHeight="1">
      <c r="B167" s="264"/>
      <c r="C167" s="285" t="s">
        <v>2558</v>
      </c>
      <c r="D167" s="285"/>
      <c r="E167" s="285"/>
      <c r="F167" s="286" t="s">
        <v>2559</v>
      </c>
      <c r="G167" s="327"/>
      <c r="H167" s="328"/>
      <c r="I167" s="328"/>
      <c r="J167" s="285" t="s">
        <v>2560</v>
      </c>
      <c r="K167" s="265"/>
    </row>
    <row r="168" spans="2:11" s="1" customFormat="1" ht="5.25" customHeight="1">
      <c r="B168" s="293"/>
      <c r="C168" s="288"/>
      <c r="D168" s="288"/>
      <c r="E168" s="288"/>
      <c r="F168" s="288"/>
      <c r="G168" s="289"/>
      <c r="H168" s="288"/>
      <c r="I168" s="288"/>
      <c r="J168" s="288"/>
      <c r="K168" s="316"/>
    </row>
    <row r="169" spans="2:11" s="1" customFormat="1" ht="15" customHeight="1">
      <c r="B169" s="293"/>
      <c r="C169" s="270" t="s">
        <v>2563</v>
      </c>
      <c r="D169" s="270"/>
      <c r="E169" s="270"/>
      <c r="F169" s="291" t="s">
        <v>1779</v>
      </c>
      <c r="G169" s="270"/>
      <c r="H169" s="270" t="s">
        <v>2600</v>
      </c>
      <c r="I169" s="270" t="s">
        <v>2562</v>
      </c>
      <c r="J169" s="270">
        <v>120</v>
      </c>
      <c r="K169" s="316"/>
    </row>
    <row r="170" spans="2:11" s="1" customFormat="1" ht="15" customHeight="1">
      <c r="B170" s="293"/>
      <c r="C170" s="270" t="s">
        <v>2609</v>
      </c>
      <c r="D170" s="270"/>
      <c r="E170" s="270"/>
      <c r="F170" s="291" t="s">
        <v>1779</v>
      </c>
      <c r="G170" s="270"/>
      <c r="H170" s="270" t="s">
        <v>2610</v>
      </c>
      <c r="I170" s="270" t="s">
        <v>2562</v>
      </c>
      <c r="J170" s="270" t="s">
        <v>2611</v>
      </c>
      <c r="K170" s="316"/>
    </row>
    <row r="171" spans="2:11" s="1" customFormat="1" ht="15" customHeight="1">
      <c r="B171" s="293"/>
      <c r="C171" s="270" t="s">
        <v>82</v>
      </c>
      <c r="D171" s="270"/>
      <c r="E171" s="270"/>
      <c r="F171" s="291" t="s">
        <v>1779</v>
      </c>
      <c r="G171" s="270"/>
      <c r="H171" s="270" t="s">
        <v>2627</v>
      </c>
      <c r="I171" s="270" t="s">
        <v>2562</v>
      </c>
      <c r="J171" s="270" t="s">
        <v>2611</v>
      </c>
      <c r="K171" s="316"/>
    </row>
    <row r="172" spans="2:11" s="1" customFormat="1" ht="15" customHeight="1">
      <c r="B172" s="293"/>
      <c r="C172" s="270" t="s">
        <v>2565</v>
      </c>
      <c r="D172" s="270"/>
      <c r="E172" s="270"/>
      <c r="F172" s="291" t="s">
        <v>2566</v>
      </c>
      <c r="G172" s="270"/>
      <c r="H172" s="270" t="s">
        <v>2627</v>
      </c>
      <c r="I172" s="270" t="s">
        <v>2562</v>
      </c>
      <c r="J172" s="270">
        <v>50</v>
      </c>
      <c r="K172" s="316"/>
    </row>
    <row r="173" spans="2:11" s="1" customFormat="1" ht="15" customHeight="1">
      <c r="B173" s="293"/>
      <c r="C173" s="270" t="s">
        <v>2568</v>
      </c>
      <c r="D173" s="270"/>
      <c r="E173" s="270"/>
      <c r="F173" s="291" t="s">
        <v>1779</v>
      </c>
      <c r="G173" s="270"/>
      <c r="H173" s="270" t="s">
        <v>2627</v>
      </c>
      <c r="I173" s="270" t="s">
        <v>2570</v>
      </c>
      <c r="J173" s="270"/>
      <c r="K173" s="316"/>
    </row>
    <row r="174" spans="2:11" s="1" customFormat="1" ht="15" customHeight="1">
      <c r="B174" s="293"/>
      <c r="C174" s="270" t="s">
        <v>2579</v>
      </c>
      <c r="D174" s="270"/>
      <c r="E174" s="270"/>
      <c r="F174" s="291" t="s">
        <v>2566</v>
      </c>
      <c r="G174" s="270"/>
      <c r="H174" s="270" t="s">
        <v>2627</v>
      </c>
      <c r="I174" s="270" t="s">
        <v>2562</v>
      </c>
      <c r="J174" s="270">
        <v>50</v>
      </c>
      <c r="K174" s="316"/>
    </row>
    <row r="175" spans="2:11" s="1" customFormat="1" ht="15" customHeight="1">
      <c r="B175" s="293"/>
      <c r="C175" s="270" t="s">
        <v>2587</v>
      </c>
      <c r="D175" s="270"/>
      <c r="E175" s="270"/>
      <c r="F175" s="291" t="s">
        <v>2566</v>
      </c>
      <c r="G175" s="270"/>
      <c r="H175" s="270" t="s">
        <v>2627</v>
      </c>
      <c r="I175" s="270" t="s">
        <v>2562</v>
      </c>
      <c r="J175" s="270">
        <v>50</v>
      </c>
      <c r="K175" s="316"/>
    </row>
    <row r="176" spans="2:11" s="1" customFormat="1" ht="15" customHeight="1">
      <c r="B176" s="293"/>
      <c r="C176" s="270" t="s">
        <v>2585</v>
      </c>
      <c r="D176" s="270"/>
      <c r="E176" s="270"/>
      <c r="F176" s="291" t="s">
        <v>2566</v>
      </c>
      <c r="G176" s="270"/>
      <c r="H176" s="270" t="s">
        <v>2627</v>
      </c>
      <c r="I176" s="270" t="s">
        <v>2562</v>
      </c>
      <c r="J176" s="270">
        <v>50</v>
      </c>
      <c r="K176" s="316"/>
    </row>
    <row r="177" spans="2:11" s="1" customFormat="1" ht="15" customHeight="1">
      <c r="B177" s="293"/>
      <c r="C177" s="270" t="s">
        <v>146</v>
      </c>
      <c r="D177" s="270"/>
      <c r="E177" s="270"/>
      <c r="F177" s="291" t="s">
        <v>1779</v>
      </c>
      <c r="G177" s="270"/>
      <c r="H177" s="270" t="s">
        <v>2628</v>
      </c>
      <c r="I177" s="270" t="s">
        <v>2629</v>
      </c>
      <c r="J177" s="270"/>
      <c r="K177" s="316"/>
    </row>
    <row r="178" spans="2:11" s="1" customFormat="1" ht="15" customHeight="1">
      <c r="B178" s="293"/>
      <c r="C178" s="270" t="s">
        <v>56</v>
      </c>
      <c r="D178" s="270"/>
      <c r="E178" s="270"/>
      <c r="F178" s="291" t="s">
        <v>1779</v>
      </c>
      <c r="G178" s="270"/>
      <c r="H178" s="270" t="s">
        <v>2630</v>
      </c>
      <c r="I178" s="270" t="s">
        <v>2631</v>
      </c>
      <c r="J178" s="270">
        <v>1</v>
      </c>
      <c r="K178" s="316"/>
    </row>
    <row r="179" spans="2:11" s="1" customFormat="1" ht="15" customHeight="1">
      <c r="B179" s="293"/>
      <c r="C179" s="270" t="s">
        <v>52</v>
      </c>
      <c r="D179" s="270"/>
      <c r="E179" s="270"/>
      <c r="F179" s="291" t="s">
        <v>1779</v>
      </c>
      <c r="G179" s="270"/>
      <c r="H179" s="270" t="s">
        <v>2632</v>
      </c>
      <c r="I179" s="270" t="s">
        <v>2562</v>
      </c>
      <c r="J179" s="270">
        <v>20</v>
      </c>
      <c r="K179" s="316"/>
    </row>
    <row r="180" spans="2:11" s="1" customFormat="1" ht="15" customHeight="1">
      <c r="B180" s="293"/>
      <c r="C180" s="270" t="s">
        <v>53</v>
      </c>
      <c r="D180" s="270"/>
      <c r="E180" s="270"/>
      <c r="F180" s="291" t="s">
        <v>1779</v>
      </c>
      <c r="G180" s="270"/>
      <c r="H180" s="270" t="s">
        <v>2633</v>
      </c>
      <c r="I180" s="270" t="s">
        <v>2562</v>
      </c>
      <c r="J180" s="270">
        <v>255</v>
      </c>
      <c r="K180" s="316"/>
    </row>
    <row r="181" spans="2:11" s="1" customFormat="1" ht="15" customHeight="1">
      <c r="B181" s="293"/>
      <c r="C181" s="270" t="s">
        <v>147</v>
      </c>
      <c r="D181" s="270"/>
      <c r="E181" s="270"/>
      <c r="F181" s="291" t="s">
        <v>1779</v>
      </c>
      <c r="G181" s="270"/>
      <c r="H181" s="270" t="s">
        <v>2525</v>
      </c>
      <c r="I181" s="270" t="s">
        <v>2562</v>
      </c>
      <c r="J181" s="270">
        <v>10</v>
      </c>
      <c r="K181" s="316"/>
    </row>
    <row r="182" spans="2:11" s="1" customFormat="1" ht="15" customHeight="1">
      <c r="B182" s="293"/>
      <c r="C182" s="270" t="s">
        <v>148</v>
      </c>
      <c r="D182" s="270"/>
      <c r="E182" s="270"/>
      <c r="F182" s="291" t="s">
        <v>1779</v>
      </c>
      <c r="G182" s="270"/>
      <c r="H182" s="270" t="s">
        <v>2634</v>
      </c>
      <c r="I182" s="270" t="s">
        <v>2595</v>
      </c>
      <c r="J182" s="270"/>
      <c r="K182" s="316"/>
    </row>
    <row r="183" spans="2:11" s="1" customFormat="1" ht="15" customHeight="1">
      <c r="B183" s="293"/>
      <c r="C183" s="270" t="s">
        <v>2635</v>
      </c>
      <c r="D183" s="270"/>
      <c r="E183" s="270"/>
      <c r="F183" s="291" t="s">
        <v>1779</v>
      </c>
      <c r="G183" s="270"/>
      <c r="H183" s="270" t="s">
        <v>2636</v>
      </c>
      <c r="I183" s="270" t="s">
        <v>2595</v>
      </c>
      <c r="J183" s="270"/>
      <c r="K183" s="316"/>
    </row>
    <row r="184" spans="2:11" s="1" customFormat="1" ht="15" customHeight="1">
      <c r="B184" s="293"/>
      <c r="C184" s="270" t="s">
        <v>2624</v>
      </c>
      <c r="D184" s="270"/>
      <c r="E184" s="270"/>
      <c r="F184" s="291" t="s">
        <v>1779</v>
      </c>
      <c r="G184" s="270"/>
      <c r="H184" s="270" t="s">
        <v>2637</v>
      </c>
      <c r="I184" s="270" t="s">
        <v>2595</v>
      </c>
      <c r="J184" s="270"/>
      <c r="K184" s="316"/>
    </row>
    <row r="185" spans="2:11" s="1" customFormat="1" ht="15" customHeight="1">
      <c r="B185" s="293"/>
      <c r="C185" s="270" t="s">
        <v>150</v>
      </c>
      <c r="D185" s="270"/>
      <c r="E185" s="270"/>
      <c r="F185" s="291" t="s">
        <v>2566</v>
      </c>
      <c r="G185" s="270"/>
      <c r="H185" s="270" t="s">
        <v>2638</v>
      </c>
      <c r="I185" s="270" t="s">
        <v>2562</v>
      </c>
      <c r="J185" s="270">
        <v>50</v>
      </c>
      <c r="K185" s="316"/>
    </row>
    <row r="186" spans="2:11" s="1" customFormat="1" ht="15" customHeight="1">
      <c r="B186" s="293"/>
      <c r="C186" s="270" t="s">
        <v>2639</v>
      </c>
      <c r="D186" s="270"/>
      <c r="E186" s="270"/>
      <c r="F186" s="291" t="s">
        <v>2566</v>
      </c>
      <c r="G186" s="270"/>
      <c r="H186" s="270" t="s">
        <v>2640</v>
      </c>
      <c r="I186" s="270" t="s">
        <v>2641</v>
      </c>
      <c r="J186" s="270"/>
      <c r="K186" s="316"/>
    </row>
    <row r="187" spans="2:11" s="1" customFormat="1" ht="15" customHeight="1">
      <c r="B187" s="293"/>
      <c r="C187" s="270" t="s">
        <v>2642</v>
      </c>
      <c r="D187" s="270"/>
      <c r="E187" s="270"/>
      <c r="F187" s="291" t="s">
        <v>2566</v>
      </c>
      <c r="G187" s="270"/>
      <c r="H187" s="270" t="s">
        <v>2643</v>
      </c>
      <c r="I187" s="270" t="s">
        <v>2641</v>
      </c>
      <c r="J187" s="270"/>
      <c r="K187" s="316"/>
    </row>
    <row r="188" spans="2:11" s="1" customFormat="1" ht="15" customHeight="1">
      <c r="B188" s="293"/>
      <c r="C188" s="270" t="s">
        <v>2644</v>
      </c>
      <c r="D188" s="270"/>
      <c r="E188" s="270"/>
      <c r="F188" s="291" t="s">
        <v>2566</v>
      </c>
      <c r="G188" s="270"/>
      <c r="H188" s="270" t="s">
        <v>2645</v>
      </c>
      <c r="I188" s="270" t="s">
        <v>2641</v>
      </c>
      <c r="J188" s="270"/>
      <c r="K188" s="316"/>
    </row>
    <row r="189" spans="2:11" s="1" customFormat="1" ht="15" customHeight="1">
      <c r="B189" s="293"/>
      <c r="C189" s="329" t="s">
        <v>2646</v>
      </c>
      <c r="D189" s="270"/>
      <c r="E189" s="270"/>
      <c r="F189" s="291" t="s">
        <v>2566</v>
      </c>
      <c r="G189" s="270"/>
      <c r="H189" s="270" t="s">
        <v>2647</v>
      </c>
      <c r="I189" s="270" t="s">
        <v>2648</v>
      </c>
      <c r="J189" s="330" t="s">
        <v>2649</v>
      </c>
      <c r="K189" s="316"/>
    </row>
    <row r="190" spans="2:11" s="16" customFormat="1" ht="15" customHeight="1">
      <c r="B190" s="331"/>
      <c r="C190" s="332" t="s">
        <v>2650</v>
      </c>
      <c r="D190" s="333"/>
      <c r="E190" s="333"/>
      <c r="F190" s="334" t="s">
        <v>2566</v>
      </c>
      <c r="G190" s="333"/>
      <c r="H190" s="333" t="s">
        <v>2651</v>
      </c>
      <c r="I190" s="333" t="s">
        <v>2648</v>
      </c>
      <c r="J190" s="335" t="s">
        <v>2649</v>
      </c>
      <c r="K190" s="336"/>
    </row>
    <row r="191" spans="2:11" s="1" customFormat="1" ht="15" customHeight="1">
      <c r="B191" s="293"/>
      <c r="C191" s="329" t="s">
        <v>41</v>
      </c>
      <c r="D191" s="270"/>
      <c r="E191" s="270"/>
      <c r="F191" s="291" t="s">
        <v>1779</v>
      </c>
      <c r="G191" s="270"/>
      <c r="H191" s="267" t="s">
        <v>2652</v>
      </c>
      <c r="I191" s="270" t="s">
        <v>2653</v>
      </c>
      <c r="J191" s="270"/>
      <c r="K191" s="316"/>
    </row>
    <row r="192" spans="2:11" s="1" customFormat="1" ht="15" customHeight="1">
      <c r="B192" s="293"/>
      <c r="C192" s="329" t="s">
        <v>2654</v>
      </c>
      <c r="D192" s="270"/>
      <c r="E192" s="270"/>
      <c r="F192" s="291" t="s">
        <v>1779</v>
      </c>
      <c r="G192" s="270"/>
      <c r="H192" s="270" t="s">
        <v>2655</v>
      </c>
      <c r="I192" s="270" t="s">
        <v>2595</v>
      </c>
      <c r="J192" s="270"/>
      <c r="K192" s="316"/>
    </row>
    <row r="193" spans="2:11" s="1" customFormat="1" ht="15" customHeight="1">
      <c r="B193" s="293"/>
      <c r="C193" s="329" t="s">
        <v>2656</v>
      </c>
      <c r="D193" s="270"/>
      <c r="E193" s="270"/>
      <c r="F193" s="291" t="s">
        <v>1779</v>
      </c>
      <c r="G193" s="270"/>
      <c r="H193" s="270" t="s">
        <v>2657</v>
      </c>
      <c r="I193" s="270" t="s">
        <v>2595</v>
      </c>
      <c r="J193" s="270"/>
      <c r="K193" s="316"/>
    </row>
    <row r="194" spans="2:11" s="1" customFormat="1" ht="15" customHeight="1">
      <c r="B194" s="293"/>
      <c r="C194" s="329" t="s">
        <v>2658</v>
      </c>
      <c r="D194" s="270"/>
      <c r="E194" s="270"/>
      <c r="F194" s="291" t="s">
        <v>2566</v>
      </c>
      <c r="G194" s="270"/>
      <c r="H194" s="270" t="s">
        <v>2659</v>
      </c>
      <c r="I194" s="270" t="s">
        <v>2595</v>
      </c>
      <c r="J194" s="270"/>
      <c r="K194" s="316"/>
    </row>
    <row r="195" spans="2:11" s="1" customFormat="1" ht="15" customHeight="1">
      <c r="B195" s="322"/>
      <c r="C195" s="337"/>
      <c r="D195" s="302"/>
      <c r="E195" s="302"/>
      <c r="F195" s="302"/>
      <c r="G195" s="302"/>
      <c r="H195" s="302"/>
      <c r="I195" s="302"/>
      <c r="J195" s="302"/>
      <c r="K195" s="323"/>
    </row>
    <row r="196" spans="2:11" s="1" customFormat="1" ht="18.75" customHeight="1">
      <c r="B196" s="304"/>
      <c r="C196" s="314"/>
      <c r="D196" s="314"/>
      <c r="E196" s="314"/>
      <c r="F196" s="324"/>
      <c r="G196" s="314"/>
      <c r="H196" s="314"/>
      <c r="I196" s="314"/>
      <c r="J196" s="314"/>
      <c r="K196" s="304"/>
    </row>
    <row r="197" spans="2:11" s="1" customFormat="1" ht="18.75" customHeight="1">
      <c r="B197" s="304"/>
      <c r="C197" s="314"/>
      <c r="D197" s="314"/>
      <c r="E197" s="314"/>
      <c r="F197" s="324"/>
      <c r="G197" s="314"/>
      <c r="H197" s="314"/>
      <c r="I197" s="314"/>
      <c r="J197" s="314"/>
      <c r="K197" s="304"/>
    </row>
    <row r="198" spans="2:11" s="1" customFormat="1" ht="18.75" customHeight="1">
      <c r="B198" s="277"/>
      <c r="C198" s="277"/>
      <c r="D198" s="277"/>
      <c r="E198" s="277"/>
      <c r="F198" s="277"/>
      <c r="G198" s="277"/>
      <c r="H198" s="277"/>
      <c r="I198" s="277"/>
      <c r="J198" s="277"/>
      <c r="K198" s="277"/>
    </row>
    <row r="199" spans="2:11" s="1" customFormat="1" ht="12">
      <c r="B199" s="259"/>
      <c r="C199" s="260"/>
      <c r="D199" s="260"/>
      <c r="E199" s="260"/>
      <c r="F199" s="260"/>
      <c r="G199" s="260"/>
      <c r="H199" s="260"/>
      <c r="I199" s="260"/>
      <c r="J199" s="260"/>
      <c r="K199" s="261"/>
    </row>
    <row r="200" spans="2:11" s="1" customFormat="1" ht="22.2">
      <c r="B200" s="262"/>
      <c r="C200" s="402" t="s">
        <v>2660</v>
      </c>
      <c r="D200" s="402"/>
      <c r="E200" s="402"/>
      <c r="F200" s="402"/>
      <c r="G200" s="402"/>
      <c r="H200" s="402"/>
      <c r="I200" s="402"/>
      <c r="J200" s="402"/>
      <c r="K200" s="263"/>
    </row>
    <row r="201" spans="2:11" s="1" customFormat="1" ht="25.5" customHeight="1">
      <c r="B201" s="262"/>
      <c r="C201" s="338" t="s">
        <v>2661</v>
      </c>
      <c r="D201" s="338"/>
      <c r="E201" s="338"/>
      <c r="F201" s="338" t="s">
        <v>2662</v>
      </c>
      <c r="G201" s="339"/>
      <c r="H201" s="405" t="s">
        <v>2663</v>
      </c>
      <c r="I201" s="405"/>
      <c r="J201" s="405"/>
      <c r="K201" s="263"/>
    </row>
    <row r="202" spans="2:11" s="1" customFormat="1" ht="5.25" customHeight="1">
      <c r="B202" s="293"/>
      <c r="C202" s="288"/>
      <c r="D202" s="288"/>
      <c r="E202" s="288"/>
      <c r="F202" s="288"/>
      <c r="G202" s="314"/>
      <c r="H202" s="288"/>
      <c r="I202" s="288"/>
      <c r="J202" s="288"/>
      <c r="K202" s="316"/>
    </row>
    <row r="203" spans="2:11" s="1" customFormat="1" ht="15" customHeight="1">
      <c r="B203" s="293"/>
      <c r="C203" s="270" t="s">
        <v>2653</v>
      </c>
      <c r="D203" s="270"/>
      <c r="E203" s="270"/>
      <c r="F203" s="291" t="s">
        <v>42</v>
      </c>
      <c r="G203" s="270"/>
      <c r="H203" s="406" t="s">
        <v>2664</v>
      </c>
      <c r="I203" s="406"/>
      <c r="J203" s="406"/>
      <c r="K203" s="316"/>
    </row>
    <row r="204" spans="2:11" s="1" customFormat="1" ht="15" customHeight="1">
      <c r="B204" s="293"/>
      <c r="C204" s="270"/>
      <c r="D204" s="270"/>
      <c r="E204" s="270"/>
      <c r="F204" s="291" t="s">
        <v>43</v>
      </c>
      <c r="G204" s="270"/>
      <c r="H204" s="406" t="s">
        <v>2665</v>
      </c>
      <c r="I204" s="406"/>
      <c r="J204" s="406"/>
      <c r="K204" s="316"/>
    </row>
    <row r="205" spans="2:11" s="1" customFormat="1" ht="15" customHeight="1">
      <c r="B205" s="293"/>
      <c r="C205" s="270"/>
      <c r="D205" s="270"/>
      <c r="E205" s="270"/>
      <c r="F205" s="291" t="s">
        <v>46</v>
      </c>
      <c r="G205" s="270"/>
      <c r="H205" s="406" t="s">
        <v>2666</v>
      </c>
      <c r="I205" s="406"/>
      <c r="J205" s="406"/>
      <c r="K205" s="316"/>
    </row>
    <row r="206" spans="2:11" s="1" customFormat="1" ht="15" customHeight="1">
      <c r="B206" s="293"/>
      <c r="C206" s="270"/>
      <c r="D206" s="270"/>
      <c r="E206" s="270"/>
      <c r="F206" s="291" t="s">
        <v>44</v>
      </c>
      <c r="G206" s="270"/>
      <c r="H206" s="406" t="s">
        <v>2667</v>
      </c>
      <c r="I206" s="406"/>
      <c r="J206" s="406"/>
      <c r="K206" s="316"/>
    </row>
    <row r="207" spans="2:11" s="1" customFormat="1" ht="15" customHeight="1">
      <c r="B207" s="293"/>
      <c r="C207" s="270"/>
      <c r="D207" s="270"/>
      <c r="E207" s="270"/>
      <c r="F207" s="291" t="s">
        <v>45</v>
      </c>
      <c r="G207" s="270"/>
      <c r="H207" s="406" t="s">
        <v>2668</v>
      </c>
      <c r="I207" s="406"/>
      <c r="J207" s="406"/>
      <c r="K207" s="316"/>
    </row>
    <row r="208" spans="2:11" s="1" customFormat="1" ht="15" customHeight="1">
      <c r="B208" s="293"/>
      <c r="C208" s="270"/>
      <c r="D208" s="270"/>
      <c r="E208" s="270"/>
      <c r="F208" s="291"/>
      <c r="G208" s="270"/>
      <c r="H208" s="270"/>
      <c r="I208" s="270"/>
      <c r="J208" s="270"/>
      <c r="K208" s="316"/>
    </row>
    <row r="209" spans="2:11" s="1" customFormat="1" ht="15" customHeight="1">
      <c r="B209" s="293"/>
      <c r="C209" s="270" t="s">
        <v>2607</v>
      </c>
      <c r="D209" s="270"/>
      <c r="E209" s="270"/>
      <c r="F209" s="291" t="s">
        <v>77</v>
      </c>
      <c r="G209" s="270"/>
      <c r="H209" s="406" t="s">
        <v>2669</v>
      </c>
      <c r="I209" s="406"/>
      <c r="J209" s="406"/>
      <c r="K209" s="316"/>
    </row>
    <row r="210" spans="2:11" s="1" customFormat="1" ht="15" customHeight="1">
      <c r="B210" s="293"/>
      <c r="C210" s="270"/>
      <c r="D210" s="270"/>
      <c r="E210" s="270"/>
      <c r="F210" s="291" t="s">
        <v>2506</v>
      </c>
      <c r="G210" s="270"/>
      <c r="H210" s="406" t="s">
        <v>2507</v>
      </c>
      <c r="I210" s="406"/>
      <c r="J210" s="406"/>
      <c r="K210" s="316"/>
    </row>
    <row r="211" spans="2:11" s="1" customFormat="1" ht="15" customHeight="1">
      <c r="B211" s="293"/>
      <c r="C211" s="270"/>
      <c r="D211" s="270"/>
      <c r="E211" s="270"/>
      <c r="F211" s="291" t="s">
        <v>2504</v>
      </c>
      <c r="G211" s="270"/>
      <c r="H211" s="406" t="s">
        <v>2670</v>
      </c>
      <c r="I211" s="406"/>
      <c r="J211" s="406"/>
      <c r="K211" s="316"/>
    </row>
    <row r="212" spans="2:11" s="1" customFormat="1" ht="15" customHeight="1">
      <c r="B212" s="340"/>
      <c r="C212" s="270"/>
      <c r="D212" s="270"/>
      <c r="E212" s="270"/>
      <c r="F212" s="291" t="s">
        <v>121</v>
      </c>
      <c r="G212" s="329"/>
      <c r="H212" s="407" t="s">
        <v>2508</v>
      </c>
      <c r="I212" s="407"/>
      <c r="J212" s="407"/>
      <c r="K212" s="341"/>
    </row>
    <row r="213" spans="2:11" s="1" customFormat="1" ht="15" customHeight="1">
      <c r="B213" s="340"/>
      <c r="C213" s="270"/>
      <c r="D213" s="270"/>
      <c r="E213" s="270"/>
      <c r="F213" s="291" t="s">
        <v>2509</v>
      </c>
      <c r="G213" s="329"/>
      <c r="H213" s="407" t="s">
        <v>2466</v>
      </c>
      <c r="I213" s="407"/>
      <c r="J213" s="407"/>
      <c r="K213" s="341"/>
    </row>
    <row r="214" spans="2:11" s="1" customFormat="1" ht="15" customHeight="1">
      <c r="B214" s="340"/>
      <c r="C214" s="270"/>
      <c r="D214" s="270"/>
      <c r="E214" s="270"/>
      <c r="F214" s="291"/>
      <c r="G214" s="329"/>
      <c r="H214" s="320"/>
      <c r="I214" s="320"/>
      <c r="J214" s="320"/>
      <c r="K214" s="341"/>
    </row>
    <row r="215" spans="2:11" s="1" customFormat="1" ht="15" customHeight="1">
      <c r="B215" s="340"/>
      <c r="C215" s="270" t="s">
        <v>2631</v>
      </c>
      <c r="D215" s="270"/>
      <c r="E215" s="270"/>
      <c r="F215" s="291">
        <v>1</v>
      </c>
      <c r="G215" s="329"/>
      <c r="H215" s="407" t="s">
        <v>2671</v>
      </c>
      <c r="I215" s="407"/>
      <c r="J215" s="407"/>
      <c r="K215" s="341"/>
    </row>
    <row r="216" spans="2:11" s="1" customFormat="1" ht="15" customHeight="1">
      <c r="B216" s="340"/>
      <c r="C216" s="270"/>
      <c r="D216" s="270"/>
      <c r="E216" s="270"/>
      <c r="F216" s="291">
        <v>2</v>
      </c>
      <c r="G216" s="329"/>
      <c r="H216" s="407" t="s">
        <v>2672</v>
      </c>
      <c r="I216" s="407"/>
      <c r="J216" s="407"/>
      <c r="K216" s="341"/>
    </row>
    <row r="217" spans="2:11" s="1" customFormat="1" ht="15" customHeight="1">
      <c r="B217" s="340"/>
      <c r="C217" s="270"/>
      <c r="D217" s="270"/>
      <c r="E217" s="270"/>
      <c r="F217" s="291">
        <v>3</v>
      </c>
      <c r="G217" s="329"/>
      <c r="H217" s="407" t="s">
        <v>2673</v>
      </c>
      <c r="I217" s="407"/>
      <c r="J217" s="407"/>
      <c r="K217" s="341"/>
    </row>
    <row r="218" spans="2:11" s="1" customFormat="1" ht="15" customHeight="1">
      <c r="B218" s="340"/>
      <c r="C218" s="270"/>
      <c r="D218" s="270"/>
      <c r="E218" s="270"/>
      <c r="F218" s="291">
        <v>4</v>
      </c>
      <c r="G218" s="329"/>
      <c r="H218" s="407" t="s">
        <v>2674</v>
      </c>
      <c r="I218" s="407"/>
      <c r="J218" s="407"/>
      <c r="K218" s="341"/>
    </row>
    <row r="219" spans="2:11" s="1" customFormat="1" ht="12.75" customHeight="1">
      <c r="B219" s="342"/>
      <c r="C219" s="343"/>
      <c r="D219" s="343"/>
      <c r="E219" s="343"/>
      <c r="F219" s="343"/>
      <c r="G219" s="343"/>
      <c r="H219" s="343"/>
      <c r="I219" s="343"/>
      <c r="J219" s="343"/>
      <c r="K219" s="344"/>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92"/>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56" s="1" customFormat="1" ht="36.9" customHeight="1">
      <c r="L2" s="369"/>
      <c r="M2" s="369"/>
      <c r="N2" s="369"/>
      <c r="O2" s="369"/>
      <c r="P2" s="369"/>
      <c r="Q2" s="369"/>
      <c r="R2" s="369"/>
      <c r="S2" s="369"/>
      <c r="T2" s="369"/>
      <c r="U2" s="369"/>
      <c r="V2" s="369"/>
      <c r="AT2" s="18" t="s">
        <v>79</v>
      </c>
      <c r="AZ2" s="109" t="s">
        <v>123</v>
      </c>
      <c r="BA2" s="109" t="s">
        <v>124</v>
      </c>
      <c r="BB2" s="109" t="s">
        <v>125</v>
      </c>
      <c r="BC2" s="109" t="s">
        <v>126</v>
      </c>
      <c r="BD2" s="109" t="s">
        <v>80</v>
      </c>
    </row>
    <row r="3" spans="1:56" s="1" customFormat="1" ht="6.9" customHeight="1">
      <c r="B3" s="110"/>
      <c r="C3" s="111"/>
      <c r="D3" s="111"/>
      <c r="E3" s="111"/>
      <c r="F3" s="111"/>
      <c r="G3" s="111"/>
      <c r="H3" s="111"/>
      <c r="I3" s="111"/>
      <c r="J3" s="111"/>
      <c r="K3" s="111"/>
      <c r="L3" s="21"/>
      <c r="AT3" s="18" t="s">
        <v>80</v>
      </c>
      <c r="AZ3" s="109" t="s">
        <v>127</v>
      </c>
      <c r="BA3" s="109" t="s">
        <v>128</v>
      </c>
      <c r="BB3" s="109" t="s">
        <v>129</v>
      </c>
      <c r="BC3" s="109" t="s">
        <v>130</v>
      </c>
      <c r="BD3" s="109" t="s">
        <v>80</v>
      </c>
    </row>
    <row r="4" spans="1:56" s="1" customFormat="1" ht="24.9" customHeight="1">
      <c r="B4" s="21"/>
      <c r="D4" s="112" t="s">
        <v>131</v>
      </c>
      <c r="L4" s="21"/>
      <c r="M4" s="113" t="s">
        <v>10</v>
      </c>
      <c r="AT4" s="18" t="s">
        <v>4</v>
      </c>
    </row>
    <row r="5" spans="1:56" s="1" customFormat="1" ht="6.9" customHeight="1">
      <c r="B5" s="21"/>
      <c r="L5" s="21"/>
    </row>
    <row r="6" spans="1:56" s="1" customFormat="1" ht="12" customHeight="1">
      <c r="B6" s="21"/>
      <c r="D6" s="114" t="s">
        <v>15</v>
      </c>
      <c r="L6" s="21"/>
    </row>
    <row r="7" spans="1:56" s="1" customFormat="1" ht="16.5" customHeight="1">
      <c r="B7" s="21"/>
      <c r="E7" s="387" t="str">
        <f>'Rekapitulace stavby'!K6</f>
        <v>Zázemí pro studenty se speciálními potřebami - F, úprava 13.6.2025</v>
      </c>
      <c r="F7" s="388"/>
      <c r="G7" s="388"/>
      <c r="H7" s="388"/>
      <c r="L7" s="21"/>
    </row>
    <row r="8" spans="1:56" s="2" customFormat="1" ht="12" customHeight="1">
      <c r="A8" s="35"/>
      <c r="B8" s="40"/>
      <c r="C8" s="35"/>
      <c r="D8" s="114" t="s">
        <v>132</v>
      </c>
      <c r="E8" s="35"/>
      <c r="F8" s="35"/>
      <c r="G8" s="35"/>
      <c r="H8" s="35"/>
      <c r="I8" s="35"/>
      <c r="J8" s="35"/>
      <c r="K8" s="35"/>
      <c r="L8" s="115"/>
      <c r="S8" s="35"/>
      <c r="T8" s="35"/>
      <c r="U8" s="35"/>
      <c r="V8" s="35"/>
      <c r="W8" s="35"/>
      <c r="X8" s="35"/>
      <c r="Y8" s="35"/>
      <c r="Z8" s="35"/>
      <c r="AA8" s="35"/>
      <c r="AB8" s="35"/>
      <c r="AC8" s="35"/>
      <c r="AD8" s="35"/>
      <c r="AE8" s="35"/>
    </row>
    <row r="9" spans="1:56" s="2" customFormat="1" ht="16.5" customHeight="1">
      <c r="A9" s="35"/>
      <c r="B9" s="40"/>
      <c r="C9" s="35"/>
      <c r="D9" s="35"/>
      <c r="E9" s="389" t="s">
        <v>133</v>
      </c>
      <c r="F9" s="390"/>
      <c r="G9" s="390"/>
      <c r="H9" s="390"/>
      <c r="I9" s="35"/>
      <c r="J9" s="35"/>
      <c r="K9" s="35"/>
      <c r="L9" s="115"/>
      <c r="S9" s="35"/>
      <c r="T9" s="35"/>
      <c r="U9" s="35"/>
      <c r="V9" s="35"/>
      <c r="W9" s="35"/>
      <c r="X9" s="35"/>
      <c r="Y9" s="35"/>
      <c r="Z9" s="35"/>
      <c r="AA9" s="35"/>
      <c r="AB9" s="35"/>
      <c r="AC9" s="35"/>
      <c r="AD9" s="35"/>
      <c r="AE9" s="35"/>
    </row>
    <row r="10" spans="1:56" s="2" customFormat="1" ht="10.199999999999999">
      <c r="A10" s="35"/>
      <c r="B10" s="40"/>
      <c r="C10" s="35"/>
      <c r="D10" s="35"/>
      <c r="E10" s="35"/>
      <c r="F10" s="35"/>
      <c r="G10" s="35"/>
      <c r="H10" s="35"/>
      <c r="I10" s="35"/>
      <c r="J10" s="35"/>
      <c r="K10" s="35"/>
      <c r="L10" s="115"/>
      <c r="S10" s="35"/>
      <c r="T10" s="35"/>
      <c r="U10" s="35"/>
      <c r="V10" s="35"/>
      <c r="W10" s="35"/>
      <c r="X10" s="35"/>
      <c r="Y10" s="35"/>
      <c r="Z10" s="35"/>
      <c r="AA10" s="35"/>
      <c r="AB10" s="35"/>
      <c r="AC10" s="35"/>
      <c r="AD10" s="35"/>
      <c r="AE10" s="35"/>
    </row>
    <row r="11" spans="1:56" s="2" customFormat="1" ht="12" customHeight="1">
      <c r="A11" s="35"/>
      <c r="B11" s="40"/>
      <c r="C11" s="35"/>
      <c r="D11" s="114" t="s">
        <v>17</v>
      </c>
      <c r="E11" s="35"/>
      <c r="F11" s="104" t="s">
        <v>18</v>
      </c>
      <c r="G11" s="35"/>
      <c r="H11" s="35"/>
      <c r="I11" s="114" t="s">
        <v>19</v>
      </c>
      <c r="J11" s="104" t="s">
        <v>18</v>
      </c>
      <c r="K11" s="35"/>
      <c r="L11" s="115"/>
      <c r="S11" s="35"/>
      <c r="T11" s="35"/>
      <c r="U11" s="35"/>
      <c r="V11" s="35"/>
      <c r="W11" s="35"/>
      <c r="X11" s="35"/>
      <c r="Y11" s="35"/>
      <c r="Z11" s="35"/>
      <c r="AA11" s="35"/>
      <c r="AB11" s="35"/>
      <c r="AC11" s="35"/>
      <c r="AD11" s="35"/>
      <c r="AE11" s="35"/>
    </row>
    <row r="12" spans="1:56" s="2" customFormat="1" ht="12" customHeight="1">
      <c r="A12" s="35"/>
      <c r="B12" s="40"/>
      <c r="C12" s="35"/>
      <c r="D12" s="114" t="s">
        <v>20</v>
      </c>
      <c r="E12" s="35"/>
      <c r="F12" s="104" t="s">
        <v>21</v>
      </c>
      <c r="G12" s="35"/>
      <c r="H12" s="35"/>
      <c r="I12" s="114" t="s">
        <v>22</v>
      </c>
      <c r="J12" s="116" t="str">
        <f>'Rekapitulace stavby'!AN8</f>
        <v>4. 4. 2024</v>
      </c>
      <c r="K12" s="35"/>
      <c r="L12" s="115"/>
      <c r="S12" s="35"/>
      <c r="T12" s="35"/>
      <c r="U12" s="35"/>
      <c r="V12" s="35"/>
      <c r="W12" s="35"/>
      <c r="X12" s="35"/>
      <c r="Y12" s="35"/>
      <c r="Z12" s="35"/>
      <c r="AA12" s="35"/>
      <c r="AB12" s="35"/>
      <c r="AC12" s="35"/>
      <c r="AD12" s="35"/>
      <c r="AE12" s="35"/>
    </row>
    <row r="13" spans="1:56" s="2" customFormat="1" ht="10.8" customHeight="1">
      <c r="A13" s="35"/>
      <c r="B13" s="40"/>
      <c r="C13" s="35"/>
      <c r="D13" s="35"/>
      <c r="E13" s="35"/>
      <c r="F13" s="35"/>
      <c r="G13" s="35"/>
      <c r="H13" s="35"/>
      <c r="I13" s="35"/>
      <c r="J13" s="35"/>
      <c r="K13" s="35"/>
      <c r="L13" s="115"/>
      <c r="S13" s="35"/>
      <c r="T13" s="35"/>
      <c r="U13" s="35"/>
      <c r="V13" s="35"/>
      <c r="W13" s="35"/>
      <c r="X13" s="35"/>
      <c r="Y13" s="35"/>
      <c r="Z13" s="35"/>
      <c r="AA13" s="35"/>
      <c r="AB13" s="35"/>
      <c r="AC13" s="35"/>
      <c r="AD13" s="35"/>
      <c r="AE13" s="35"/>
    </row>
    <row r="14" spans="1:56" s="2" customFormat="1" ht="12" customHeight="1">
      <c r="A14" s="35"/>
      <c r="B14" s="40"/>
      <c r="C14" s="35"/>
      <c r="D14" s="114" t="s">
        <v>24</v>
      </c>
      <c r="E14" s="35"/>
      <c r="F14" s="35"/>
      <c r="G14" s="35"/>
      <c r="H14" s="35"/>
      <c r="I14" s="114" t="s">
        <v>25</v>
      </c>
      <c r="J14" s="104" t="s">
        <v>18</v>
      </c>
      <c r="K14" s="35"/>
      <c r="L14" s="115"/>
      <c r="S14" s="35"/>
      <c r="T14" s="35"/>
      <c r="U14" s="35"/>
      <c r="V14" s="35"/>
      <c r="W14" s="35"/>
      <c r="X14" s="35"/>
      <c r="Y14" s="35"/>
      <c r="Z14" s="35"/>
      <c r="AA14" s="35"/>
      <c r="AB14" s="35"/>
      <c r="AC14" s="35"/>
      <c r="AD14" s="35"/>
      <c r="AE14" s="35"/>
    </row>
    <row r="15" spans="1:56" s="2" customFormat="1" ht="18" customHeight="1">
      <c r="A15" s="35"/>
      <c r="B15" s="40"/>
      <c r="C15" s="35"/>
      <c r="D15" s="35"/>
      <c r="E15" s="104" t="s">
        <v>26</v>
      </c>
      <c r="F15" s="35"/>
      <c r="G15" s="35"/>
      <c r="H15" s="35"/>
      <c r="I15" s="114" t="s">
        <v>27</v>
      </c>
      <c r="J15" s="104" t="s">
        <v>18</v>
      </c>
      <c r="K15" s="35"/>
      <c r="L15" s="115"/>
      <c r="S15" s="35"/>
      <c r="T15" s="35"/>
      <c r="U15" s="35"/>
      <c r="V15" s="35"/>
      <c r="W15" s="35"/>
      <c r="X15" s="35"/>
      <c r="Y15" s="35"/>
      <c r="Z15" s="35"/>
      <c r="AA15" s="35"/>
      <c r="AB15" s="35"/>
      <c r="AC15" s="35"/>
      <c r="AD15" s="35"/>
      <c r="AE15" s="35"/>
    </row>
    <row r="16" spans="1:56" s="2" customFormat="1" ht="6.9" customHeight="1">
      <c r="A16" s="35"/>
      <c r="B16" s="40"/>
      <c r="C16" s="35"/>
      <c r="D16" s="35"/>
      <c r="E16" s="35"/>
      <c r="F16" s="35"/>
      <c r="G16" s="35"/>
      <c r="H16" s="35"/>
      <c r="I16" s="35"/>
      <c r="J16" s="35"/>
      <c r="K16" s="35"/>
      <c r="L16" s="115"/>
      <c r="S16" s="35"/>
      <c r="T16" s="35"/>
      <c r="U16" s="35"/>
      <c r="V16" s="35"/>
      <c r="W16" s="35"/>
      <c r="X16" s="35"/>
      <c r="Y16" s="35"/>
      <c r="Z16" s="35"/>
      <c r="AA16" s="35"/>
      <c r="AB16" s="35"/>
      <c r="AC16" s="35"/>
      <c r="AD16" s="35"/>
      <c r="AE16" s="35"/>
    </row>
    <row r="17" spans="1:31" s="2" customFormat="1" ht="12" customHeight="1">
      <c r="A17" s="35"/>
      <c r="B17" s="40"/>
      <c r="C17" s="35"/>
      <c r="D17" s="114" t="s">
        <v>28</v>
      </c>
      <c r="E17" s="35"/>
      <c r="F17" s="35"/>
      <c r="G17" s="35"/>
      <c r="H17" s="35"/>
      <c r="I17" s="114" t="s">
        <v>25</v>
      </c>
      <c r="J17" s="31" t="str">
        <f>'Rekapitulace stavby'!AN13</f>
        <v>Vyplň údaj</v>
      </c>
      <c r="K17" s="35"/>
      <c r="L17" s="115"/>
      <c r="S17" s="35"/>
      <c r="T17" s="35"/>
      <c r="U17" s="35"/>
      <c r="V17" s="35"/>
      <c r="W17" s="35"/>
      <c r="X17" s="35"/>
      <c r="Y17" s="35"/>
      <c r="Z17" s="35"/>
      <c r="AA17" s="35"/>
      <c r="AB17" s="35"/>
      <c r="AC17" s="35"/>
      <c r="AD17" s="35"/>
      <c r="AE17" s="35"/>
    </row>
    <row r="18" spans="1:31" s="2" customFormat="1" ht="18" customHeight="1">
      <c r="A18" s="35"/>
      <c r="B18" s="40"/>
      <c r="C18" s="35"/>
      <c r="D18" s="35"/>
      <c r="E18" s="391" t="str">
        <f>'Rekapitulace stavby'!E14</f>
        <v>Vyplň údaj</v>
      </c>
      <c r="F18" s="392"/>
      <c r="G18" s="392"/>
      <c r="H18" s="392"/>
      <c r="I18" s="114" t="s">
        <v>27</v>
      </c>
      <c r="J18" s="31" t="str">
        <f>'Rekapitulace stavby'!AN14</f>
        <v>Vyplň údaj</v>
      </c>
      <c r="K18" s="35"/>
      <c r="L18" s="115"/>
      <c r="S18" s="35"/>
      <c r="T18" s="35"/>
      <c r="U18" s="35"/>
      <c r="V18" s="35"/>
      <c r="W18" s="35"/>
      <c r="X18" s="35"/>
      <c r="Y18" s="35"/>
      <c r="Z18" s="35"/>
      <c r="AA18" s="35"/>
      <c r="AB18" s="35"/>
      <c r="AC18" s="35"/>
      <c r="AD18" s="35"/>
      <c r="AE18" s="35"/>
    </row>
    <row r="19" spans="1:31" s="2" customFormat="1" ht="6.9" customHeight="1">
      <c r="A19" s="35"/>
      <c r="B19" s="40"/>
      <c r="C19" s="35"/>
      <c r="D19" s="35"/>
      <c r="E19" s="35"/>
      <c r="F19" s="35"/>
      <c r="G19" s="35"/>
      <c r="H19" s="35"/>
      <c r="I19" s="35"/>
      <c r="J19" s="35"/>
      <c r="K19" s="35"/>
      <c r="L19" s="115"/>
      <c r="S19" s="35"/>
      <c r="T19" s="35"/>
      <c r="U19" s="35"/>
      <c r="V19" s="35"/>
      <c r="W19" s="35"/>
      <c r="X19" s="35"/>
      <c r="Y19" s="35"/>
      <c r="Z19" s="35"/>
      <c r="AA19" s="35"/>
      <c r="AB19" s="35"/>
      <c r="AC19" s="35"/>
      <c r="AD19" s="35"/>
      <c r="AE19" s="35"/>
    </row>
    <row r="20" spans="1:31" s="2" customFormat="1" ht="12" customHeight="1">
      <c r="A20" s="35"/>
      <c r="B20" s="40"/>
      <c r="C20" s="35"/>
      <c r="D20" s="114" t="s">
        <v>30</v>
      </c>
      <c r="E20" s="35"/>
      <c r="F20" s="35"/>
      <c r="G20" s="35"/>
      <c r="H20" s="35"/>
      <c r="I20" s="114" t="s">
        <v>25</v>
      </c>
      <c r="J20" s="104" t="s">
        <v>18</v>
      </c>
      <c r="K20" s="35"/>
      <c r="L20" s="115"/>
      <c r="S20" s="35"/>
      <c r="T20" s="35"/>
      <c r="U20" s="35"/>
      <c r="V20" s="35"/>
      <c r="W20" s="35"/>
      <c r="X20" s="35"/>
      <c r="Y20" s="35"/>
      <c r="Z20" s="35"/>
      <c r="AA20" s="35"/>
      <c r="AB20" s="35"/>
      <c r="AC20" s="35"/>
      <c r="AD20" s="35"/>
      <c r="AE20" s="35"/>
    </row>
    <row r="21" spans="1:31" s="2" customFormat="1" ht="18" customHeight="1">
      <c r="A21" s="35"/>
      <c r="B21" s="40"/>
      <c r="C21" s="35"/>
      <c r="D21" s="35"/>
      <c r="E21" s="104" t="s">
        <v>31</v>
      </c>
      <c r="F21" s="35"/>
      <c r="G21" s="35"/>
      <c r="H21" s="35"/>
      <c r="I21" s="114" t="s">
        <v>27</v>
      </c>
      <c r="J21" s="104" t="s">
        <v>18</v>
      </c>
      <c r="K21" s="35"/>
      <c r="L21" s="115"/>
      <c r="S21" s="35"/>
      <c r="T21" s="35"/>
      <c r="U21" s="35"/>
      <c r="V21" s="35"/>
      <c r="W21" s="35"/>
      <c r="X21" s="35"/>
      <c r="Y21" s="35"/>
      <c r="Z21" s="35"/>
      <c r="AA21" s="35"/>
      <c r="AB21" s="35"/>
      <c r="AC21" s="35"/>
      <c r="AD21" s="35"/>
      <c r="AE21" s="35"/>
    </row>
    <row r="22" spans="1:31" s="2" customFormat="1" ht="6.9" customHeight="1">
      <c r="A22" s="35"/>
      <c r="B22" s="40"/>
      <c r="C22" s="35"/>
      <c r="D22" s="35"/>
      <c r="E22" s="35"/>
      <c r="F22" s="35"/>
      <c r="G22" s="35"/>
      <c r="H22" s="35"/>
      <c r="I22" s="35"/>
      <c r="J22" s="35"/>
      <c r="K22" s="35"/>
      <c r="L22" s="115"/>
      <c r="S22" s="35"/>
      <c r="T22" s="35"/>
      <c r="U22" s="35"/>
      <c r="V22" s="35"/>
      <c r="W22" s="35"/>
      <c r="X22" s="35"/>
      <c r="Y22" s="35"/>
      <c r="Z22" s="35"/>
      <c r="AA22" s="35"/>
      <c r="AB22" s="35"/>
      <c r="AC22" s="35"/>
      <c r="AD22" s="35"/>
      <c r="AE22" s="35"/>
    </row>
    <row r="23" spans="1:31" s="2" customFormat="1" ht="12" customHeight="1">
      <c r="A23" s="35"/>
      <c r="B23" s="40"/>
      <c r="C23" s="35"/>
      <c r="D23" s="114" t="s">
        <v>33</v>
      </c>
      <c r="E23" s="35"/>
      <c r="F23" s="35"/>
      <c r="G23" s="35"/>
      <c r="H23" s="35"/>
      <c r="I23" s="114" t="s">
        <v>25</v>
      </c>
      <c r="J23" s="104" t="s">
        <v>18</v>
      </c>
      <c r="K23" s="35"/>
      <c r="L23" s="115"/>
      <c r="S23" s="35"/>
      <c r="T23" s="35"/>
      <c r="U23" s="35"/>
      <c r="V23" s="35"/>
      <c r="W23" s="35"/>
      <c r="X23" s="35"/>
      <c r="Y23" s="35"/>
      <c r="Z23" s="35"/>
      <c r="AA23" s="35"/>
      <c r="AB23" s="35"/>
      <c r="AC23" s="35"/>
      <c r="AD23" s="35"/>
      <c r="AE23" s="35"/>
    </row>
    <row r="24" spans="1:31" s="2" customFormat="1" ht="18" customHeight="1">
      <c r="A24" s="35"/>
      <c r="B24" s="40"/>
      <c r="C24" s="35"/>
      <c r="D24" s="35"/>
      <c r="E24" s="104" t="s">
        <v>34</v>
      </c>
      <c r="F24" s="35"/>
      <c r="G24" s="35"/>
      <c r="H24" s="35"/>
      <c r="I24" s="114" t="s">
        <v>27</v>
      </c>
      <c r="J24" s="104" t="s">
        <v>18</v>
      </c>
      <c r="K24" s="35"/>
      <c r="L24" s="115"/>
      <c r="S24" s="35"/>
      <c r="T24" s="35"/>
      <c r="U24" s="35"/>
      <c r="V24" s="35"/>
      <c r="W24" s="35"/>
      <c r="X24" s="35"/>
      <c r="Y24" s="35"/>
      <c r="Z24" s="35"/>
      <c r="AA24" s="35"/>
      <c r="AB24" s="35"/>
      <c r="AC24" s="35"/>
      <c r="AD24" s="35"/>
      <c r="AE24" s="35"/>
    </row>
    <row r="25" spans="1:31" s="2" customFormat="1" ht="6.9" customHeight="1">
      <c r="A25" s="35"/>
      <c r="B25" s="40"/>
      <c r="C25" s="35"/>
      <c r="D25" s="35"/>
      <c r="E25" s="35"/>
      <c r="F25" s="35"/>
      <c r="G25" s="35"/>
      <c r="H25" s="35"/>
      <c r="I25" s="35"/>
      <c r="J25" s="35"/>
      <c r="K25" s="35"/>
      <c r="L25" s="115"/>
      <c r="S25" s="35"/>
      <c r="T25" s="35"/>
      <c r="U25" s="35"/>
      <c r="V25" s="35"/>
      <c r="W25" s="35"/>
      <c r="X25" s="35"/>
      <c r="Y25" s="35"/>
      <c r="Z25" s="35"/>
      <c r="AA25" s="35"/>
      <c r="AB25" s="35"/>
      <c r="AC25" s="35"/>
      <c r="AD25" s="35"/>
      <c r="AE25" s="35"/>
    </row>
    <row r="26" spans="1:31" s="2" customFormat="1" ht="12" customHeight="1">
      <c r="A26" s="35"/>
      <c r="B26" s="40"/>
      <c r="C26" s="35"/>
      <c r="D26" s="114" t="s">
        <v>35</v>
      </c>
      <c r="E26" s="35"/>
      <c r="F26" s="35"/>
      <c r="G26" s="35"/>
      <c r="H26" s="35"/>
      <c r="I26" s="35"/>
      <c r="J26" s="35"/>
      <c r="K26" s="35"/>
      <c r="L26" s="115"/>
      <c r="S26" s="35"/>
      <c r="T26" s="35"/>
      <c r="U26" s="35"/>
      <c r="V26" s="35"/>
      <c r="W26" s="35"/>
      <c r="X26" s="35"/>
      <c r="Y26" s="35"/>
      <c r="Z26" s="35"/>
      <c r="AA26" s="35"/>
      <c r="AB26" s="35"/>
      <c r="AC26" s="35"/>
      <c r="AD26" s="35"/>
      <c r="AE26" s="35"/>
    </row>
    <row r="27" spans="1:31" s="8" customFormat="1" ht="16.5" customHeight="1">
      <c r="A27" s="117"/>
      <c r="B27" s="118"/>
      <c r="C27" s="117"/>
      <c r="D27" s="117"/>
      <c r="E27" s="393" t="s">
        <v>18</v>
      </c>
      <c r="F27" s="393"/>
      <c r="G27" s="393"/>
      <c r="H27" s="393"/>
      <c r="I27" s="117"/>
      <c r="J27" s="117"/>
      <c r="K27" s="117"/>
      <c r="L27" s="119"/>
      <c r="S27" s="117"/>
      <c r="T27" s="117"/>
      <c r="U27" s="117"/>
      <c r="V27" s="117"/>
      <c r="W27" s="117"/>
      <c r="X27" s="117"/>
      <c r="Y27" s="117"/>
      <c r="Z27" s="117"/>
      <c r="AA27" s="117"/>
      <c r="AB27" s="117"/>
      <c r="AC27" s="117"/>
      <c r="AD27" s="117"/>
      <c r="AE27" s="117"/>
    </row>
    <row r="28" spans="1:31" s="2" customFormat="1" ht="6.9" customHeight="1">
      <c r="A28" s="35"/>
      <c r="B28" s="40"/>
      <c r="C28" s="35"/>
      <c r="D28" s="35"/>
      <c r="E28" s="35"/>
      <c r="F28" s="35"/>
      <c r="G28" s="35"/>
      <c r="H28" s="35"/>
      <c r="I28" s="35"/>
      <c r="J28" s="35"/>
      <c r="K28" s="35"/>
      <c r="L28" s="115"/>
      <c r="S28" s="35"/>
      <c r="T28" s="35"/>
      <c r="U28" s="35"/>
      <c r="V28" s="35"/>
      <c r="W28" s="35"/>
      <c r="X28" s="35"/>
      <c r="Y28" s="35"/>
      <c r="Z28" s="35"/>
      <c r="AA28" s="35"/>
      <c r="AB28" s="35"/>
      <c r="AC28" s="35"/>
      <c r="AD28" s="35"/>
      <c r="AE28" s="35"/>
    </row>
    <row r="29" spans="1:31" s="2" customFormat="1" ht="6.9" customHeight="1">
      <c r="A29" s="35"/>
      <c r="B29" s="40"/>
      <c r="C29" s="35"/>
      <c r="D29" s="120"/>
      <c r="E29" s="120"/>
      <c r="F29" s="120"/>
      <c r="G29" s="120"/>
      <c r="H29" s="120"/>
      <c r="I29" s="120"/>
      <c r="J29" s="120"/>
      <c r="K29" s="120"/>
      <c r="L29" s="115"/>
      <c r="S29" s="35"/>
      <c r="T29" s="35"/>
      <c r="U29" s="35"/>
      <c r="V29" s="35"/>
      <c r="W29" s="35"/>
      <c r="X29" s="35"/>
      <c r="Y29" s="35"/>
      <c r="Z29" s="35"/>
      <c r="AA29" s="35"/>
      <c r="AB29" s="35"/>
      <c r="AC29" s="35"/>
      <c r="AD29" s="35"/>
      <c r="AE29" s="35"/>
    </row>
    <row r="30" spans="1:31" s="2" customFormat="1" ht="25.35" customHeight="1">
      <c r="A30" s="35"/>
      <c r="B30" s="40"/>
      <c r="C30" s="35"/>
      <c r="D30" s="121" t="s">
        <v>37</v>
      </c>
      <c r="E30" s="35"/>
      <c r="F30" s="35"/>
      <c r="G30" s="35"/>
      <c r="H30" s="35"/>
      <c r="I30" s="35"/>
      <c r="J30" s="122">
        <f>ROUND(J86, 2)</f>
        <v>0</v>
      </c>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14.4" customHeight="1">
      <c r="A32" s="35"/>
      <c r="B32" s="40"/>
      <c r="C32" s="35"/>
      <c r="D32" s="35"/>
      <c r="E32" s="35"/>
      <c r="F32" s="123" t="s">
        <v>39</v>
      </c>
      <c r="G32" s="35"/>
      <c r="H32" s="35"/>
      <c r="I32" s="123" t="s">
        <v>38</v>
      </c>
      <c r="J32" s="123" t="s">
        <v>40</v>
      </c>
      <c r="K32" s="35"/>
      <c r="L32" s="115"/>
      <c r="S32" s="35"/>
      <c r="T32" s="35"/>
      <c r="U32" s="35"/>
      <c r="V32" s="35"/>
      <c r="W32" s="35"/>
      <c r="X32" s="35"/>
      <c r="Y32" s="35"/>
      <c r="Z32" s="35"/>
      <c r="AA32" s="35"/>
      <c r="AB32" s="35"/>
      <c r="AC32" s="35"/>
      <c r="AD32" s="35"/>
      <c r="AE32" s="35"/>
    </row>
    <row r="33" spans="1:31" s="2" customFormat="1" ht="14.4" customHeight="1">
      <c r="A33" s="35"/>
      <c r="B33" s="40"/>
      <c r="C33" s="35"/>
      <c r="D33" s="124" t="s">
        <v>41</v>
      </c>
      <c r="E33" s="114" t="s">
        <v>42</v>
      </c>
      <c r="F33" s="125">
        <f>ROUND((SUM(BE86:BE191)),  2)</f>
        <v>0</v>
      </c>
      <c r="G33" s="35"/>
      <c r="H33" s="35"/>
      <c r="I33" s="126">
        <v>0.21</v>
      </c>
      <c r="J33" s="125">
        <f>ROUND(((SUM(BE86:BE191))*I33),  2)</f>
        <v>0</v>
      </c>
      <c r="K33" s="35"/>
      <c r="L33" s="115"/>
      <c r="S33" s="35"/>
      <c r="T33" s="35"/>
      <c r="U33" s="35"/>
      <c r="V33" s="35"/>
      <c r="W33" s="35"/>
      <c r="X33" s="35"/>
      <c r="Y33" s="35"/>
      <c r="Z33" s="35"/>
      <c r="AA33" s="35"/>
      <c r="AB33" s="35"/>
      <c r="AC33" s="35"/>
      <c r="AD33" s="35"/>
      <c r="AE33" s="35"/>
    </row>
    <row r="34" spans="1:31" s="2" customFormat="1" ht="14.4" customHeight="1">
      <c r="A34" s="35"/>
      <c r="B34" s="40"/>
      <c r="C34" s="35"/>
      <c r="D34" s="35"/>
      <c r="E34" s="114" t="s">
        <v>43</v>
      </c>
      <c r="F34" s="125">
        <f>ROUND((SUM(BF86:BF191)),  2)</f>
        <v>0</v>
      </c>
      <c r="G34" s="35"/>
      <c r="H34" s="35"/>
      <c r="I34" s="126">
        <v>0.12</v>
      </c>
      <c r="J34" s="125">
        <f>ROUND(((SUM(BF86:BF191))*I34),  2)</f>
        <v>0</v>
      </c>
      <c r="K34" s="35"/>
      <c r="L34" s="115"/>
      <c r="S34" s="35"/>
      <c r="T34" s="35"/>
      <c r="U34" s="35"/>
      <c r="V34" s="35"/>
      <c r="W34" s="35"/>
      <c r="X34" s="35"/>
      <c r="Y34" s="35"/>
      <c r="Z34" s="35"/>
      <c r="AA34" s="35"/>
      <c r="AB34" s="35"/>
      <c r="AC34" s="35"/>
      <c r="AD34" s="35"/>
      <c r="AE34" s="35"/>
    </row>
    <row r="35" spans="1:31" s="2" customFormat="1" ht="14.4" hidden="1" customHeight="1">
      <c r="A35" s="35"/>
      <c r="B35" s="40"/>
      <c r="C35" s="35"/>
      <c r="D35" s="35"/>
      <c r="E35" s="114" t="s">
        <v>44</v>
      </c>
      <c r="F35" s="125">
        <f>ROUND((SUM(BG86:BG191)),  2)</f>
        <v>0</v>
      </c>
      <c r="G35" s="35"/>
      <c r="H35" s="35"/>
      <c r="I35" s="126">
        <v>0.21</v>
      </c>
      <c r="J35" s="125">
        <f>0</f>
        <v>0</v>
      </c>
      <c r="K35" s="35"/>
      <c r="L35" s="115"/>
      <c r="S35" s="35"/>
      <c r="T35" s="35"/>
      <c r="U35" s="35"/>
      <c r="V35" s="35"/>
      <c r="W35" s="35"/>
      <c r="X35" s="35"/>
      <c r="Y35" s="35"/>
      <c r="Z35" s="35"/>
      <c r="AA35" s="35"/>
      <c r="AB35" s="35"/>
      <c r="AC35" s="35"/>
      <c r="AD35" s="35"/>
      <c r="AE35" s="35"/>
    </row>
    <row r="36" spans="1:31" s="2" customFormat="1" ht="14.4" hidden="1" customHeight="1">
      <c r="A36" s="35"/>
      <c r="B36" s="40"/>
      <c r="C36" s="35"/>
      <c r="D36" s="35"/>
      <c r="E36" s="114" t="s">
        <v>45</v>
      </c>
      <c r="F36" s="125">
        <f>ROUND((SUM(BH86:BH191)),  2)</f>
        <v>0</v>
      </c>
      <c r="G36" s="35"/>
      <c r="H36" s="35"/>
      <c r="I36" s="126">
        <v>0.12</v>
      </c>
      <c r="J36" s="125">
        <f>0</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46</v>
      </c>
      <c r="F37" s="125">
        <f>ROUND((SUM(BI86:BI191)),  2)</f>
        <v>0</v>
      </c>
      <c r="G37" s="35"/>
      <c r="H37" s="35"/>
      <c r="I37" s="126">
        <v>0</v>
      </c>
      <c r="J37" s="125">
        <f>0</f>
        <v>0</v>
      </c>
      <c r="K37" s="35"/>
      <c r="L37" s="115"/>
      <c r="S37" s="35"/>
      <c r="T37" s="35"/>
      <c r="U37" s="35"/>
      <c r="V37" s="35"/>
      <c r="W37" s="35"/>
      <c r="X37" s="35"/>
      <c r="Y37" s="35"/>
      <c r="Z37" s="35"/>
      <c r="AA37" s="35"/>
      <c r="AB37" s="35"/>
      <c r="AC37" s="35"/>
      <c r="AD37" s="35"/>
      <c r="AE37" s="35"/>
    </row>
    <row r="38" spans="1:31" s="2" customFormat="1" ht="6.9" customHeight="1">
      <c r="A38" s="35"/>
      <c r="B38" s="40"/>
      <c r="C38" s="35"/>
      <c r="D38" s="35"/>
      <c r="E38" s="35"/>
      <c r="F38" s="35"/>
      <c r="G38" s="35"/>
      <c r="H38" s="35"/>
      <c r="I38" s="35"/>
      <c r="J38" s="35"/>
      <c r="K38" s="35"/>
      <c r="L38" s="115"/>
      <c r="S38" s="35"/>
      <c r="T38" s="35"/>
      <c r="U38" s="35"/>
      <c r="V38" s="35"/>
      <c r="W38" s="35"/>
      <c r="X38" s="35"/>
      <c r="Y38" s="35"/>
      <c r="Z38" s="35"/>
      <c r="AA38" s="35"/>
      <c r="AB38" s="35"/>
      <c r="AC38" s="35"/>
      <c r="AD38" s="35"/>
      <c r="AE38" s="35"/>
    </row>
    <row r="39" spans="1:31" s="2" customFormat="1" ht="25.35" customHeight="1">
      <c r="A39" s="35"/>
      <c r="B39" s="40"/>
      <c r="C39" s="127"/>
      <c r="D39" s="128" t="s">
        <v>47</v>
      </c>
      <c r="E39" s="129"/>
      <c r="F39" s="129"/>
      <c r="G39" s="130" t="s">
        <v>48</v>
      </c>
      <c r="H39" s="131" t="s">
        <v>49</v>
      </c>
      <c r="I39" s="129"/>
      <c r="J39" s="132">
        <f>SUM(J30:J37)</f>
        <v>0</v>
      </c>
      <c r="K39" s="133"/>
      <c r="L39" s="115"/>
      <c r="S39" s="35"/>
      <c r="T39" s="35"/>
      <c r="U39" s="35"/>
      <c r="V39" s="35"/>
      <c r="W39" s="35"/>
      <c r="X39" s="35"/>
      <c r="Y39" s="35"/>
      <c r="Z39" s="35"/>
      <c r="AA39" s="35"/>
      <c r="AB39" s="35"/>
      <c r="AC39" s="35"/>
      <c r="AD39" s="35"/>
      <c r="AE39" s="35"/>
    </row>
    <row r="40" spans="1:31" s="2" customFormat="1" ht="14.4" customHeight="1">
      <c r="A40" s="35"/>
      <c r="B40" s="134"/>
      <c r="C40" s="135"/>
      <c r="D40" s="135"/>
      <c r="E40" s="135"/>
      <c r="F40" s="135"/>
      <c r="G40" s="135"/>
      <c r="H40" s="135"/>
      <c r="I40" s="135"/>
      <c r="J40" s="135"/>
      <c r="K40" s="135"/>
      <c r="L40" s="115"/>
      <c r="S40" s="35"/>
      <c r="T40" s="35"/>
      <c r="U40" s="35"/>
      <c r="V40" s="35"/>
      <c r="W40" s="35"/>
      <c r="X40" s="35"/>
      <c r="Y40" s="35"/>
      <c r="Z40" s="35"/>
      <c r="AA40" s="35"/>
      <c r="AB40" s="35"/>
      <c r="AC40" s="35"/>
      <c r="AD40" s="35"/>
      <c r="AE40" s="35"/>
    </row>
    <row r="44" spans="1:31" s="2" customFormat="1" ht="6.9" customHeight="1">
      <c r="A44" s="35"/>
      <c r="B44" s="136"/>
      <c r="C44" s="137"/>
      <c r="D44" s="137"/>
      <c r="E44" s="137"/>
      <c r="F44" s="137"/>
      <c r="G44" s="137"/>
      <c r="H44" s="137"/>
      <c r="I44" s="137"/>
      <c r="J44" s="137"/>
      <c r="K44" s="137"/>
      <c r="L44" s="115"/>
      <c r="S44" s="35"/>
      <c r="T44" s="35"/>
      <c r="U44" s="35"/>
      <c r="V44" s="35"/>
      <c r="W44" s="35"/>
      <c r="X44" s="35"/>
      <c r="Y44" s="35"/>
      <c r="Z44" s="35"/>
      <c r="AA44" s="35"/>
      <c r="AB44" s="35"/>
      <c r="AC44" s="35"/>
      <c r="AD44" s="35"/>
      <c r="AE44" s="35"/>
    </row>
    <row r="45" spans="1:31" s="2" customFormat="1" ht="24.9" customHeight="1">
      <c r="A45" s="35"/>
      <c r="B45" s="36"/>
      <c r="C45" s="24" t="s">
        <v>134</v>
      </c>
      <c r="D45" s="37"/>
      <c r="E45" s="37"/>
      <c r="F45" s="37"/>
      <c r="G45" s="37"/>
      <c r="H45" s="37"/>
      <c r="I45" s="37"/>
      <c r="J45" s="37"/>
      <c r="K45" s="37"/>
      <c r="L45" s="115"/>
      <c r="S45" s="35"/>
      <c r="T45" s="35"/>
      <c r="U45" s="35"/>
      <c r="V45" s="35"/>
      <c r="W45" s="35"/>
      <c r="X45" s="35"/>
      <c r="Y45" s="35"/>
      <c r="Z45" s="35"/>
      <c r="AA45" s="35"/>
      <c r="AB45" s="35"/>
      <c r="AC45" s="35"/>
      <c r="AD45" s="35"/>
      <c r="AE45" s="35"/>
    </row>
    <row r="46" spans="1:31" s="2" customFormat="1" ht="6.9" customHeight="1">
      <c r="A46" s="35"/>
      <c r="B46" s="36"/>
      <c r="C46" s="37"/>
      <c r="D46" s="37"/>
      <c r="E46" s="37"/>
      <c r="F46" s="37"/>
      <c r="G46" s="37"/>
      <c r="H46" s="37"/>
      <c r="I46" s="37"/>
      <c r="J46" s="37"/>
      <c r="K46" s="37"/>
      <c r="L46" s="115"/>
      <c r="S46" s="35"/>
      <c r="T46" s="35"/>
      <c r="U46" s="35"/>
      <c r="V46" s="35"/>
      <c r="W46" s="35"/>
      <c r="X46" s="35"/>
      <c r="Y46" s="35"/>
      <c r="Z46" s="35"/>
      <c r="AA46" s="35"/>
      <c r="AB46" s="35"/>
      <c r="AC46" s="35"/>
      <c r="AD46" s="35"/>
      <c r="AE46" s="35"/>
    </row>
    <row r="47" spans="1:31" s="2" customFormat="1" ht="12" customHeight="1">
      <c r="A47" s="35"/>
      <c r="B47" s="36"/>
      <c r="C47" s="30" t="s">
        <v>15</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16.5" customHeight="1">
      <c r="A48" s="35"/>
      <c r="B48" s="36"/>
      <c r="C48" s="37"/>
      <c r="D48" s="37"/>
      <c r="E48" s="394" t="str">
        <f>E7</f>
        <v>Zázemí pro studenty se speciálními potřebami - F, úprava 13.6.2025</v>
      </c>
      <c r="F48" s="395"/>
      <c r="G48" s="395"/>
      <c r="H48" s="395"/>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132</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50" t="str">
        <f>E9</f>
        <v>01 - SO 01 - Prostory na koleji F - stavební úpravy</v>
      </c>
      <c r="F50" s="396"/>
      <c r="G50" s="396"/>
      <c r="H50" s="396"/>
      <c r="I50" s="37"/>
      <c r="J50" s="37"/>
      <c r="K50" s="37"/>
      <c r="L50" s="115"/>
      <c r="S50" s="35"/>
      <c r="T50" s="35"/>
      <c r="U50" s="35"/>
      <c r="V50" s="35"/>
      <c r="W50" s="35"/>
      <c r="X50" s="35"/>
      <c r="Y50" s="35"/>
      <c r="Z50" s="35"/>
      <c r="AA50" s="35"/>
      <c r="AB50" s="35"/>
      <c r="AC50" s="35"/>
      <c r="AD50" s="35"/>
      <c r="AE50" s="35"/>
    </row>
    <row r="51" spans="1:47" s="2" customFormat="1" ht="6.9" customHeight="1">
      <c r="A51" s="35"/>
      <c r="B51" s="36"/>
      <c r="C51" s="37"/>
      <c r="D51" s="37"/>
      <c r="E51" s="37"/>
      <c r="F51" s="37"/>
      <c r="G51" s="37"/>
      <c r="H51" s="37"/>
      <c r="I51" s="37"/>
      <c r="J51" s="37"/>
      <c r="K51" s="37"/>
      <c r="L51" s="115"/>
      <c r="S51" s="35"/>
      <c r="T51" s="35"/>
      <c r="U51" s="35"/>
      <c r="V51" s="35"/>
      <c r="W51" s="35"/>
      <c r="X51" s="35"/>
      <c r="Y51" s="35"/>
      <c r="Z51" s="35"/>
      <c r="AA51" s="35"/>
      <c r="AB51" s="35"/>
      <c r="AC51" s="35"/>
      <c r="AD51" s="35"/>
      <c r="AE51" s="35"/>
    </row>
    <row r="52" spans="1:47" s="2" customFormat="1" ht="12" customHeight="1">
      <c r="A52" s="35"/>
      <c r="B52" s="36"/>
      <c r="C52" s="30" t="s">
        <v>20</v>
      </c>
      <c r="D52" s="37"/>
      <c r="E52" s="37"/>
      <c r="F52" s="28" t="str">
        <f>F12</f>
        <v>Praha - Suchdol</v>
      </c>
      <c r="G52" s="37"/>
      <c r="H52" s="37"/>
      <c r="I52" s="30" t="s">
        <v>22</v>
      </c>
      <c r="J52" s="60" t="str">
        <f>IF(J12="","",J12)</f>
        <v>4. 4. 2024</v>
      </c>
      <c r="K52" s="37"/>
      <c r="L52" s="115"/>
      <c r="S52" s="35"/>
      <c r="T52" s="35"/>
      <c r="U52" s="35"/>
      <c r="V52" s="35"/>
      <c r="W52" s="35"/>
      <c r="X52" s="35"/>
      <c r="Y52" s="35"/>
      <c r="Z52" s="35"/>
      <c r="AA52" s="35"/>
      <c r="AB52" s="35"/>
      <c r="AC52" s="35"/>
      <c r="AD52" s="35"/>
      <c r="AE52" s="35"/>
    </row>
    <row r="53" spans="1:47" s="2" customFormat="1" ht="6.9" customHeight="1">
      <c r="A53" s="35"/>
      <c r="B53" s="36"/>
      <c r="C53" s="37"/>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25.65" customHeight="1">
      <c r="A54" s="35"/>
      <c r="B54" s="36"/>
      <c r="C54" s="30" t="s">
        <v>24</v>
      </c>
      <c r="D54" s="37"/>
      <c r="E54" s="37"/>
      <c r="F54" s="28" t="str">
        <f>E15</f>
        <v>Česká zemědělská univerzoita</v>
      </c>
      <c r="G54" s="37"/>
      <c r="H54" s="37"/>
      <c r="I54" s="30" t="s">
        <v>30</v>
      </c>
      <c r="J54" s="33" t="str">
        <f>E21</f>
        <v>GREBNER, spol. s r-o-</v>
      </c>
      <c r="K54" s="37"/>
      <c r="L54" s="115"/>
      <c r="S54" s="35"/>
      <c r="T54" s="35"/>
      <c r="U54" s="35"/>
      <c r="V54" s="35"/>
      <c r="W54" s="35"/>
      <c r="X54" s="35"/>
      <c r="Y54" s="35"/>
      <c r="Z54" s="35"/>
      <c r="AA54" s="35"/>
      <c r="AB54" s="35"/>
      <c r="AC54" s="35"/>
      <c r="AD54" s="35"/>
      <c r="AE54" s="35"/>
    </row>
    <row r="55" spans="1:47" s="2" customFormat="1" ht="15.15" customHeight="1">
      <c r="A55" s="35"/>
      <c r="B55" s="36"/>
      <c r="C55" s="30" t="s">
        <v>28</v>
      </c>
      <c r="D55" s="37"/>
      <c r="E55" s="37"/>
      <c r="F55" s="28" t="str">
        <f>IF(E18="","",E18)</f>
        <v>Vyplň údaj</v>
      </c>
      <c r="G55" s="37"/>
      <c r="H55" s="37"/>
      <c r="I55" s="30" t="s">
        <v>33</v>
      </c>
      <c r="J55" s="33" t="str">
        <f>E24</f>
        <v>Ing. Josef Němeček</v>
      </c>
      <c r="K55" s="37"/>
      <c r="L55" s="115"/>
      <c r="S55" s="35"/>
      <c r="T55" s="35"/>
      <c r="U55" s="35"/>
      <c r="V55" s="35"/>
      <c r="W55" s="35"/>
      <c r="X55" s="35"/>
      <c r="Y55" s="35"/>
      <c r="Z55" s="35"/>
      <c r="AA55" s="35"/>
      <c r="AB55" s="35"/>
      <c r="AC55" s="35"/>
      <c r="AD55" s="35"/>
      <c r="AE55" s="35"/>
    </row>
    <row r="56" spans="1:47" s="2" customFormat="1" ht="10.35" customHeight="1">
      <c r="A56" s="35"/>
      <c r="B56" s="36"/>
      <c r="C56" s="37"/>
      <c r="D56" s="37"/>
      <c r="E56" s="37"/>
      <c r="F56" s="37"/>
      <c r="G56" s="37"/>
      <c r="H56" s="37"/>
      <c r="I56" s="37"/>
      <c r="J56" s="37"/>
      <c r="K56" s="37"/>
      <c r="L56" s="115"/>
      <c r="S56" s="35"/>
      <c r="T56" s="35"/>
      <c r="U56" s="35"/>
      <c r="V56" s="35"/>
      <c r="W56" s="35"/>
      <c r="X56" s="35"/>
      <c r="Y56" s="35"/>
      <c r="Z56" s="35"/>
      <c r="AA56" s="35"/>
      <c r="AB56" s="35"/>
      <c r="AC56" s="35"/>
      <c r="AD56" s="35"/>
      <c r="AE56" s="35"/>
    </row>
    <row r="57" spans="1:47" s="2" customFormat="1" ht="29.25" customHeight="1">
      <c r="A57" s="35"/>
      <c r="B57" s="36"/>
      <c r="C57" s="138" t="s">
        <v>135</v>
      </c>
      <c r="D57" s="139"/>
      <c r="E57" s="139"/>
      <c r="F57" s="139"/>
      <c r="G57" s="139"/>
      <c r="H57" s="139"/>
      <c r="I57" s="139"/>
      <c r="J57" s="140" t="s">
        <v>136</v>
      </c>
      <c r="K57" s="139"/>
      <c r="L57" s="115"/>
      <c r="S57" s="35"/>
      <c r="T57" s="35"/>
      <c r="U57" s="35"/>
      <c r="V57" s="35"/>
      <c r="W57" s="35"/>
      <c r="X57" s="35"/>
      <c r="Y57" s="35"/>
      <c r="Z57" s="35"/>
      <c r="AA57" s="35"/>
      <c r="AB57" s="35"/>
      <c r="AC57" s="35"/>
      <c r="AD57" s="35"/>
      <c r="AE57" s="35"/>
    </row>
    <row r="58" spans="1:47" s="2" customFormat="1" ht="10.35" customHeight="1">
      <c r="A58" s="35"/>
      <c r="B58" s="36"/>
      <c r="C58" s="37"/>
      <c r="D58" s="37"/>
      <c r="E58" s="37"/>
      <c r="F58" s="37"/>
      <c r="G58" s="37"/>
      <c r="H58" s="37"/>
      <c r="I58" s="37"/>
      <c r="J58" s="37"/>
      <c r="K58" s="37"/>
      <c r="L58" s="115"/>
      <c r="S58" s="35"/>
      <c r="T58" s="35"/>
      <c r="U58" s="35"/>
      <c r="V58" s="35"/>
      <c r="W58" s="35"/>
      <c r="X58" s="35"/>
      <c r="Y58" s="35"/>
      <c r="Z58" s="35"/>
      <c r="AA58" s="35"/>
      <c r="AB58" s="35"/>
      <c r="AC58" s="35"/>
      <c r="AD58" s="35"/>
      <c r="AE58" s="35"/>
    </row>
    <row r="59" spans="1:47" s="2" customFormat="1" ht="22.8" customHeight="1">
      <c r="A59" s="35"/>
      <c r="B59" s="36"/>
      <c r="C59" s="141" t="s">
        <v>69</v>
      </c>
      <c r="D59" s="37"/>
      <c r="E59" s="37"/>
      <c r="F59" s="37"/>
      <c r="G59" s="37"/>
      <c r="H59" s="37"/>
      <c r="I59" s="37"/>
      <c r="J59" s="78">
        <f>J86</f>
        <v>0</v>
      </c>
      <c r="K59" s="37"/>
      <c r="L59" s="115"/>
      <c r="S59" s="35"/>
      <c r="T59" s="35"/>
      <c r="U59" s="35"/>
      <c r="V59" s="35"/>
      <c r="W59" s="35"/>
      <c r="X59" s="35"/>
      <c r="Y59" s="35"/>
      <c r="Z59" s="35"/>
      <c r="AA59" s="35"/>
      <c r="AB59" s="35"/>
      <c r="AC59" s="35"/>
      <c r="AD59" s="35"/>
      <c r="AE59" s="35"/>
      <c r="AU59" s="18" t="s">
        <v>137</v>
      </c>
    </row>
    <row r="60" spans="1:47" s="9" customFormat="1" ht="24.9" customHeight="1">
      <c r="B60" s="142"/>
      <c r="C60" s="143"/>
      <c r="D60" s="144" t="s">
        <v>138</v>
      </c>
      <c r="E60" s="145"/>
      <c r="F60" s="145"/>
      <c r="G60" s="145"/>
      <c r="H60" s="145"/>
      <c r="I60" s="145"/>
      <c r="J60" s="146">
        <f>J87</f>
        <v>0</v>
      </c>
      <c r="K60" s="143"/>
      <c r="L60" s="147"/>
    </row>
    <row r="61" spans="1:47" s="10" customFormat="1" ht="19.95" customHeight="1">
      <c r="B61" s="148"/>
      <c r="C61" s="98"/>
      <c r="D61" s="149" t="s">
        <v>139</v>
      </c>
      <c r="E61" s="150"/>
      <c r="F61" s="150"/>
      <c r="G61" s="150"/>
      <c r="H61" s="150"/>
      <c r="I61" s="150"/>
      <c r="J61" s="151">
        <f>J88</f>
        <v>0</v>
      </c>
      <c r="K61" s="98"/>
      <c r="L61" s="152"/>
    </row>
    <row r="62" spans="1:47" s="10" customFormat="1" ht="19.95" customHeight="1">
      <c r="B62" s="148"/>
      <c r="C62" s="98"/>
      <c r="D62" s="149" t="s">
        <v>140</v>
      </c>
      <c r="E62" s="150"/>
      <c r="F62" s="150"/>
      <c r="G62" s="150"/>
      <c r="H62" s="150"/>
      <c r="I62" s="150"/>
      <c r="J62" s="151">
        <f>J129</f>
        <v>0</v>
      </c>
      <c r="K62" s="98"/>
      <c r="L62" s="152"/>
    </row>
    <row r="63" spans="1:47" s="10" customFormat="1" ht="19.95" customHeight="1">
      <c r="B63" s="148"/>
      <c r="C63" s="98"/>
      <c r="D63" s="149" t="s">
        <v>141</v>
      </c>
      <c r="E63" s="150"/>
      <c r="F63" s="150"/>
      <c r="G63" s="150"/>
      <c r="H63" s="150"/>
      <c r="I63" s="150"/>
      <c r="J63" s="151">
        <f>J162</f>
        <v>0</v>
      </c>
      <c r="K63" s="98"/>
      <c r="L63" s="152"/>
    </row>
    <row r="64" spans="1:47" s="9" customFormat="1" ht="24.9" customHeight="1">
      <c r="B64" s="142"/>
      <c r="C64" s="143"/>
      <c r="D64" s="144" t="s">
        <v>142</v>
      </c>
      <c r="E64" s="145"/>
      <c r="F64" s="145"/>
      <c r="G64" s="145"/>
      <c r="H64" s="145"/>
      <c r="I64" s="145"/>
      <c r="J64" s="146">
        <f>J183</f>
        <v>0</v>
      </c>
      <c r="K64" s="143"/>
      <c r="L64" s="147"/>
    </row>
    <row r="65" spans="1:31" s="10" customFormat="1" ht="19.95" customHeight="1">
      <c r="B65" s="148"/>
      <c r="C65" s="98"/>
      <c r="D65" s="149" t="s">
        <v>143</v>
      </c>
      <c r="E65" s="150"/>
      <c r="F65" s="150"/>
      <c r="G65" s="150"/>
      <c r="H65" s="150"/>
      <c r="I65" s="150"/>
      <c r="J65" s="151">
        <f>J184</f>
        <v>0</v>
      </c>
      <c r="K65" s="98"/>
      <c r="L65" s="152"/>
    </row>
    <row r="66" spans="1:31" s="10" customFormat="1" ht="19.95" customHeight="1">
      <c r="B66" s="148"/>
      <c r="C66" s="98"/>
      <c r="D66" s="149" t="s">
        <v>144</v>
      </c>
      <c r="E66" s="150"/>
      <c r="F66" s="150"/>
      <c r="G66" s="150"/>
      <c r="H66" s="150"/>
      <c r="I66" s="150"/>
      <c r="J66" s="151">
        <f>J188</f>
        <v>0</v>
      </c>
      <c r="K66" s="98"/>
      <c r="L66" s="152"/>
    </row>
    <row r="67" spans="1:31" s="2" customFormat="1" ht="21.75" customHeight="1">
      <c r="A67" s="35"/>
      <c r="B67" s="36"/>
      <c r="C67" s="37"/>
      <c r="D67" s="37"/>
      <c r="E67" s="37"/>
      <c r="F67" s="37"/>
      <c r="G67" s="37"/>
      <c r="H67" s="37"/>
      <c r="I67" s="37"/>
      <c r="J67" s="37"/>
      <c r="K67" s="37"/>
      <c r="L67" s="115"/>
      <c r="S67" s="35"/>
      <c r="T67" s="35"/>
      <c r="U67" s="35"/>
      <c r="V67" s="35"/>
      <c r="W67" s="35"/>
      <c r="X67" s="35"/>
      <c r="Y67" s="35"/>
      <c r="Z67" s="35"/>
      <c r="AA67" s="35"/>
      <c r="AB67" s="35"/>
      <c r="AC67" s="35"/>
      <c r="AD67" s="35"/>
      <c r="AE67" s="35"/>
    </row>
    <row r="68" spans="1:31" s="2" customFormat="1" ht="6.9" customHeight="1">
      <c r="A68" s="35"/>
      <c r="B68" s="48"/>
      <c r="C68" s="49"/>
      <c r="D68" s="49"/>
      <c r="E68" s="49"/>
      <c r="F68" s="49"/>
      <c r="G68" s="49"/>
      <c r="H68" s="49"/>
      <c r="I68" s="49"/>
      <c r="J68" s="49"/>
      <c r="K68" s="49"/>
      <c r="L68" s="115"/>
      <c r="S68" s="35"/>
      <c r="T68" s="35"/>
      <c r="U68" s="35"/>
      <c r="V68" s="35"/>
      <c r="W68" s="35"/>
      <c r="X68" s="35"/>
      <c r="Y68" s="35"/>
      <c r="Z68" s="35"/>
      <c r="AA68" s="35"/>
      <c r="AB68" s="35"/>
      <c r="AC68" s="35"/>
      <c r="AD68" s="35"/>
      <c r="AE68" s="35"/>
    </row>
    <row r="72" spans="1:31" s="2" customFormat="1" ht="6.9" customHeight="1">
      <c r="A72" s="35"/>
      <c r="B72" s="50"/>
      <c r="C72" s="51"/>
      <c r="D72" s="51"/>
      <c r="E72" s="51"/>
      <c r="F72" s="51"/>
      <c r="G72" s="51"/>
      <c r="H72" s="51"/>
      <c r="I72" s="51"/>
      <c r="J72" s="51"/>
      <c r="K72" s="51"/>
      <c r="L72" s="115"/>
      <c r="S72" s="35"/>
      <c r="T72" s="35"/>
      <c r="U72" s="35"/>
      <c r="V72" s="35"/>
      <c r="W72" s="35"/>
      <c r="X72" s="35"/>
      <c r="Y72" s="35"/>
      <c r="Z72" s="35"/>
      <c r="AA72" s="35"/>
      <c r="AB72" s="35"/>
      <c r="AC72" s="35"/>
      <c r="AD72" s="35"/>
      <c r="AE72" s="35"/>
    </row>
    <row r="73" spans="1:31" s="2" customFormat="1" ht="24.9" customHeight="1">
      <c r="A73" s="35"/>
      <c r="B73" s="36"/>
      <c r="C73" s="24" t="s">
        <v>145</v>
      </c>
      <c r="D73" s="37"/>
      <c r="E73" s="37"/>
      <c r="F73" s="37"/>
      <c r="G73" s="37"/>
      <c r="H73" s="37"/>
      <c r="I73" s="37"/>
      <c r="J73" s="37"/>
      <c r="K73" s="37"/>
      <c r="L73" s="115"/>
      <c r="S73" s="35"/>
      <c r="T73" s="35"/>
      <c r="U73" s="35"/>
      <c r="V73" s="35"/>
      <c r="W73" s="35"/>
      <c r="X73" s="35"/>
      <c r="Y73" s="35"/>
      <c r="Z73" s="35"/>
      <c r="AA73" s="35"/>
      <c r="AB73" s="35"/>
      <c r="AC73" s="35"/>
      <c r="AD73" s="35"/>
      <c r="AE73" s="35"/>
    </row>
    <row r="74" spans="1:31" s="2" customFormat="1" ht="6.9" customHeight="1">
      <c r="A74" s="35"/>
      <c r="B74" s="36"/>
      <c r="C74" s="37"/>
      <c r="D74" s="37"/>
      <c r="E74" s="37"/>
      <c r="F74" s="37"/>
      <c r="G74" s="37"/>
      <c r="H74" s="37"/>
      <c r="I74" s="37"/>
      <c r="J74" s="37"/>
      <c r="K74" s="37"/>
      <c r="L74" s="115"/>
      <c r="S74" s="35"/>
      <c r="T74" s="35"/>
      <c r="U74" s="35"/>
      <c r="V74" s="35"/>
      <c r="W74" s="35"/>
      <c r="X74" s="35"/>
      <c r="Y74" s="35"/>
      <c r="Z74" s="35"/>
      <c r="AA74" s="35"/>
      <c r="AB74" s="35"/>
      <c r="AC74" s="35"/>
      <c r="AD74" s="35"/>
      <c r="AE74" s="35"/>
    </row>
    <row r="75" spans="1:31" s="2" customFormat="1" ht="12" customHeight="1">
      <c r="A75" s="35"/>
      <c r="B75" s="36"/>
      <c r="C75" s="30" t="s">
        <v>15</v>
      </c>
      <c r="D75" s="37"/>
      <c r="E75" s="37"/>
      <c r="F75" s="37"/>
      <c r="G75" s="37"/>
      <c r="H75" s="37"/>
      <c r="I75" s="37"/>
      <c r="J75" s="37"/>
      <c r="K75" s="37"/>
      <c r="L75" s="115"/>
      <c r="S75" s="35"/>
      <c r="T75" s="35"/>
      <c r="U75" s="35"/>
      <c r="V75" s="35"/>
      <c r="W75" s="35"/>
      <c r="X75" s="35"/>
      <c r="Y75" s="35"/>
      <c r="Z75" s="35"/>
      <c r="AA75" s="35"/>
      <c r="AB75" s="35"/>
      <c r="AC75" s="35"/>
      <c r="AD75" s="35"/>
      <c r="AE75" s="35"/>
    </row>
    <row r="76" spans="1:31" s="2" customFormat="1" ht="16.5" customHeight="1">
      <c r="A76" s="35"/>
      <c r="B76" s="36"/>
      <c r="C76" s="37"/>
      <c r="D76" s="37"/>
      <c r="E76" s="394" t="str">
        <f>E7</f>
        <v>Zázemí pro studenty se speciálními potřebami - F, úprava 13.6.2025</v>
      </c>
      <c r="F76" s="395"/>
      <c r="G76" s="395"/>
      <c r="H76" s="395"/>
      <c r="I76" s="37"/>
      <c r="J76" s="37"/>
      <c r="K76" s="37"/>
      <c r="L76" s="115"/>
      <c r="S76" s="35"/>
      <c r="T76" s="35"/>
      <c r="U76" s="35"/>
      <c r="V76" s="35"/>
      <c r="W76" s="35"/>
      <c r="X76" s="35"/>
      <c r="Y76" s="35"/>
      <c r="Z76" s="35"/>
      <c r="AA76" s="35"/>
      <c r="AB76" s="35"/>
      <c r="AC76" s="35"/>
      <c r="AD76" s="35"/>
      <c r="AE76" s="35"/>
    </row>
    <row r="77" spans="1:31" s="2" customFormat="1" ht="12" customHeight="1">
      <c r="A77" s="35"/>
      <c r="B77" s="36"/>
      <c r="C77" s="30" t="s">
        <v>132</v>
      </c>
      <c r="D77" s="37"/>
      <c r="E77" s="37"/>
      <c r="F77" s="37"/>
      <c r="G77" s="37"/>
      <c r="H77" s="37"/>
      <c r="I77" s="37"/>
      <c r="J77" s="37"/>
      <c r="K77" s="37"/>
      <c r="L77" s="115"/>
      <c r="S77" s="35"/>
      <c r="T77" s="35"/>
      <c r="U77" s="35"/>
      <c r="V77" s="35"/>
      <c r="W77" s="35"/>
      <c r="X77" s="35"/>
      <c r="Y77" s="35"/>
      <c r="Z77" s="35"/>
      <c r="AA77" s="35"/>
      <c r="AB77" s="35"/>
      <c r="AC77" s="35"/>
      <c r="AD77" s="35"/>
      <c r="AE77" s="35"/>
    </row>
    <row r="78" spans="1:31" s="2" customFormat="1" ht="16.5" customHeight="1">
      <c r="A78" s="35"/>
      <c r="B78" s="36"/>
      <c r="C78" s="37"/>
      <c r="D78" s="37"/>
      <c r="E78" s="350" t="str">
        <f>E9</f>
        <v>01 - SO 01 - Prostory na koleji F - stavební úpravy</v>
      </c>
      <c r="F78" s="396"/>
      <c r="G78" s="396"/>
      <c r="H78" s="396"/>
      <c r="I78" s="37"/>
      <c r="J78" s="37"/>
      <c r="K78" s="37"/>
      <c r="L78" s="115"/>
      <c r="S78" s="35"/>
      <c r="T78" s="35"/>
      <c r="U78" s="35"/>
      <c r="V78" s="35"/>
      <c r="W78" s="35"/>
      <c r="X78" s="35"/>
      <c r="Y78" s="35"/>
      <c r="Z78" s="35"/>
      <c r="AA78" s="35"/>
      <c r="AB78" s="35"/>
      <c r="AC78" s="35"/>
      <c r="AD78" s="35"/>
      <c r="AE78" s="35"/>
    </row>
    <row r="79" spans="1:31" s="2" customFormat="1" ht="6.9" customHeight="1">
      <c r="A79" s="35"/>
      <c r="B79" s="36"/>
      <c r="C79" s="37"/>
      <c r="D79" s="37"/>
      <c r="E79" s="37"/>
      <c r="F79" s="37"/>
      <c r="G79" s="37"/>
      <c r="H79" s="37"/>
      <c r="I79" s="37"/>
      <c r="J79" s="37"/>
      <c r="K79" s="37"/>
      <c r="L79" s="115"/>
      <c r="S79" s="35"/>
      <c r="T79" s="35"/>
      <c r="U79" s="35"/>
      <c r="V79" s="35"/>
      <c r="W79" s="35"/>
      <c r="X79" s="35"/>
      <c r="Y79" s="35"/>
      <c r="Z79" s="35"/>
      <c r="AA79" s="35"/>
      <c r="AB79" s="35"/>
      <c r="AC79" s="35"/>
      <c r="AD79" s="35"/>
      <c r="AE79" s="35"/>
    </row>
    <row r="80" spans="1:31" s="2" customFormat="1" ht="12" customHeight="1">
      <c r="A80" s="35"/>
      <c r="B80" s="36"/>
      <c r="C80" s="30" t="s">
        <v>20</v>
      </c>
      <c r="D80" s="37"/>
      <c r="E80" s="37"/>
      <c r="F80" s="28" t="str">
        <f>F12</f>
        <v>Praha - Suchdol</v>
      </c>
      <c r="G80" s="37"/>
      <c r="H80" s="37"/>
      <c r="I80" s="30" t="s">
        <v>22</v>
      </c>
      <c r="J80" s="60" t="str">
        <f>IF(J12="","",J12)</f>
        <v>4. 4. 2024</v>
      </c>
      <c r="K80" s="37"/>
      <c r="L80" s="115"/>
      <c r="S80" s="35"/>
      <c r="T80" s="35"/>
      <c r="U80" s="35"/>
      <c r="V80" s="35"/>
      <c r="W80" s="35"/>
      <c r="X80" s="35"/>
      <c r="Y80" s="35"/>
      <c r="Z80" s="35"/>
      <c r="AA80" s="35"/>
      <c r="AB80" s="35"/>
      <c r="AC80" s="35"/>
      <c r="AD80" s="35"/>
      <c r="AE80" s="35"/>
    </row>
    <row r="81" spans="1:65" s="2" customFormat="1" ht="6.9" customHeight="1">
      <c r="A81" s="35"/>
      <c r="B81" s="36"/>
      <c r="C81" s="37"/>
      <c r="D81" s="37"/>
      <c r="E81" s="37"/>
      <c r="F81" s="37"/>
      <c r="G81" s="37"/>
      <c r="H81" s="37"/>
      <c r="I81" s="37"/>
      <c r="J81" s="37"/>
      <c r="K81" s="37"/>
      <c r="L81" s="115"/>
      <c r="S81" s="35"/>
      <c r="T81" s="35"/>
      <c r="U81" s="35"/>
      <c r="V81" s="35"/>
      <c r="W81" s="35"/>
      <c r="X81" s="35"/>
      <c r="Y81" s="35"/>
      <c r="Z81" s="35"/>
      <c r="AA81" s="35"/>
      <c r="AB81" s="35"/>
      <c r="AC81" s="35"/>
      <c r="AD81" s="35"/>
      <c r="AE81" s="35"/>
    </row>
    <row r="82" spans="1:65" s="2" customFormat="1" ht="25.65" customHeight="1">
      <c r="A82" s="35"/>
      <c r="B82" s="36"/>
      <c r="C82" s="30" t="s">
        <v>24</v>
      </c>
      <c r="D82" s="37"/>
      <c r="E82" s="37"/>
      <c r="F82" s="28" t="str">
        <f>E15</f>
        <v>Česká zemědělská univerzoita</v>
      </c>
      <c r="G82" s="37"/>
      <c r="H82" s="37"/>
      <c r="I82" s="30" t="s">
        <v>30</v>
      </c>
      <c r="J82" s="33" t="str">
        <f>E21</f>
        <v>GREBNER, spol. s r-o-</v>
      </c>
      <c r="K82" s="37"/>
      <c r="L82" s="115"/>
      <c r="S82" s="35"/>
      <c r="T82" s="35"/>
      <c r="U82" s="35"/>
      <c r="V82" s="35"/>
      <c r="W82" s="35"/>
      <c r="X82" s="35"/>
      <c r="Y82" s="35"/>
      <c r="Z82" s="35"/>
      <c r="AA82" s="35"/>
      <c r="AB82" s="35"/>
      <c r="AC82" s="35"/>
      <c r="AD82" s="35"/>
      <c r="AE82" s="35"/>
    </row>
    <row r="83" spans="1:65" s="2" customFormat="1" ht="15.15" customHeight="1">
      <c r="A83" s="35"/>
      <c r="B83" s="36"/>
      <c r="C83" s="30" t="s">
        <v>28</v>
      </c>
      <c r="D83" s="37"/>
      <c r="E83" s="37"/>
      <c r="F83" s="28" t="str">
        <f>IF(E18="","",E18)</f>
        <v>Vyplň údaj</v>
      </c>
      <c r="G83" s="37"/>
      <c r="H83" s="37"/>
      <c r="I83" s="30" t="s">
        <v>33</v>
      </c>
      <c r="J83" s="33" t="str">
        <f>E24</f>
        <v>Ing. Josef Němeček</v>
      </c>
      <c r="K83" s="37"/>
      <c r="L83" s="115"/>
      <c r="S83" s="35"/>
      <c r="T83" s="35"/>
      <c r="U83" s="35"/>
      <c r="V83" s="35"/>
      <c r="W83" s="35"/>
      <c r="X83" s="35"/>
      <c r="Y83" s="35"/>
      <c r="Z83" s="35"/>
      <c r="AA83" s="35"/>
      <c r="AB83" s="35"/>
      <c r="AC83" s="35"/>
      <c r="AD83" s="35"/>
      <c r="AE83" s="35"/>
    </row>
    <row r="84" spans="1:65" s="2" customFormat="1" ht="10.35" customHeight="1">
      <c r="A84" s="35"/>
      <c r="B84" s="36"/>
      <c r="C84" s="37"/>
      <c r="D84" s="37"/>
      <c r="E84" s="37"/>
      <c r="F84" s="37"/>
      <c r="G84" s="37"/>
      <c r="H84" s="37"/>
      <c r="I84" s="37"/>
      <c r="J84" s="37"/>
      <c r="K84" s="37"/>
      <c r="L84" s="115"/>
      <c r="S84" s="35"/>
      <c r="T84" s="35"/>
      <c r="U84" s="35"/>
      <c r="V84" s="35"/>
      <c r="W84" s="35"/>
      <c r="X84" s="35"/>
      <c r="Y84" s="35"/>
      <c r="Z84" s="35"/>
      <c r="AA84" s="35"/>
      <c r="AB84" s="35"/>
      <c r="AC84" s="35"/>
      <c r="AD84" s="35"/>
      <c r="AE84" s="35"/>
    </row>
    <row r="85" spans="1:65" s="11" customFormat="1" ht="29.25" customHeight="1">
      <c r="A85" s="153"/>
      <c r="B85" s="154"/>
      <c r="C85" s="155" t="s">
        <v>146</v>
      </c>
      <c r="D85" s="156" t="s">
        <v>56</v>
      </c>
      <c r="E85" s="156" t="s">
        <v>52</v>
      </c>
      <c r="F85" s="156" t="s">
        <v>53</v>
      </c>
      <c r="G85" s="156" t="s">
        <v>147</v>
      </c>
      <c r="H85" s="156" t="s">
        <v>148</v>
      </c>
      <c r="I85" s="156" t="s">
        <v>149</v>
      </c>
      <c r="J85" s="156" t="s">
        <v>136</v>
      </c>
      <c r="K85" s="157" t="s">
        <v>150</v>
      </c>
      <c r="L85" s="158"/>
      <c r="M85" s="69" t="s">
        <v>18</v>
      </c>
      <c r="N85" s="70" t="s">
        <v>41</v>
      </c>
      <c r="O85" s="70" t="s">
        <v>151</v>
      </c>
      <c r="P85" s="70" t="s">
        <v>152</v>
      </c>
      <c r="Q85" s="70" t="s">
        <v>153</v>
      </c>
      <c r="R85" s="70" t="s">
        <v>154</v>
      </c>
      <c r="S85" s="70" t="s">
        <v>155</v>
      </c>
      <c r="T85" s="71" t="s">
        <v>156</v>
      </c>
      <c r="U85" s="153"/>
      <c r="V85" s="153"/>
      <c r="W85" s="153"/>
      <c r="X85" s="153"/>
      <c r="Y85" s="153"/>
      <c r="Z85" s="153"/>
      <c r="AA85" s="153"/>
      <c r="AB85" s="153"/>
      <c r="AC85" s="153"/>
      <c r="AD85" s="153"/>
      <c r="AE85" s="153"/>
    </row>
    <row r="86" spans="1:65" s="2" customFormat="1" ht="22.8" customHeight="1">
      <c r="A86" s="35"/>
      <c r="B86" s="36"/>
      <c r="C86" s="76" t="s">
        <v>157</v>
      </c>
      <c r="D86" s="37"/>
      <c r="E86" s="37"/>
      <c r="F86" s="37"/>
      <c r="G86" s="37"/>
      <c r="H86" s="37"/>
      <c r="I86" s="37"/>
      <c r="J86" s="159">
        <f>BK86</f>
        <v>0</v>
      </c>
      <c r="K86" s="37"/>
      <c r="L86" s="40"/>
      <c r="M86" s="72"/>
      <c r="N86" s="160"/>
      <c r="O86" s="73"/>
      <c r="P86" s="161">
        <f>P87+P183</f>
        <v>0</v>
      </c>
      <c r="Q86" s="73"/>
      <c r="R86" s="161">
        <f>R87+R183</f>
        <v>9.7790000000000012E-3</v>
      </c>
      <c r="S86" s="73"/>
      <c r="T86" s="162">
        <f>T87+T183</f>
        <v>88.928902399999984</v>
      </c>
      <c r="U86" s="35"/>
      <c r="V86" s="35"/>
      <c r="W86" s="35"/>
      <c r="X86" s="35"/>
      <c r="Y86" s="35"/>
      <c r="Z86" s="35"/>
      <c r="AA86" s="35"/>
      <c r="AB86" s="35"/>
      <c r="AC86" s="35"/>
      <c r="AD86" s="35"/>
      <c r="AE86" s="35"/>
      <c r="AT86" s="18" t="s">
        <v>70</v>
      </c>
      <c r="AU86" s="18" t="s">
        <v>137</v>
      </c>
      <c r="BK86" s="163">
        <f>BK87+BK183</f>
        <v>0</v>
      </c>
    </row>
    <row r="87" spans="1:65" s="12" customFormat="1" ht="25.95" customHeight="1">
      <c r="B87" s="164"/>
      <c r="C87" s="165"/>
      <c r="D87" s="166" t="s">
        <v>70</v>
      </c>
      <c r="E87" s="167" t="s">
        <v>158</v>
      </c>
      <c r="F87" s="167" t="s">
        <v>159</v>
      </c>
      <c r="G87" s="165"/>
      <c r="H87" s="165"/>
      <c r="I87" s="168"/>
      <c r="J87" s="169">
        <f>BK87</f>
        <v>0</v>
      </c>
      <c r="K87" s="165"/>
      <c r="L87" s="170"/>
      <c r="M87" s="171"/>
      <c r="N87" s="172"/>
      <c r="O87" s="172"/>
      <c r="P87" s="173">
        <f>P88+P129+P162</f>
        <v>0</v>
      </c>
      <c r="Q87" s="172"/>
      <c r="R87" s="173">
        <f>R88+R129+R162</f>
        <v>9.7790000000000012E-3</v>
      </c>
      <c r="S87" s="172"/>
      <c r="T87" s="174">
        <f>T88+T129+T162</f>
        <v>88.586999999999989</v>
      </c>
      <c r="AR87" s="175" t="s">
        <v>78</v>
      </c>
      <c r="AT87" s="176" t="s">
        <v>70</v>
      </c>
      <c r="AU87" s="176" t="s">
        <v>71</v>
      </c>
      <c r="AY87" s="175" t="s">
        <v>160</v>
      </c>
      <c r="BK87" s="177">
        <f>BK88+BK129+BK162</f>
        <v>0</v>
      </c>
    </row>
    <row r="88" spans="1:65" s="12" customFormat="1" ht="22.8" customHeight="1">
      <c r="B88" s="164"/>
      <c r="C88" s="165"/>
      <c r="D88" s="166" t="s">
        <v>70</v>
      </c>
      <c r="E88" s="178" t="s">
        <v>78</v>
      </c>
      <c r="F88" s="178" t="s">
        <v>161</v>
      </c>
      <c r="G88" s="165"/>
      <c r="H88" s="165"/>
      <c r="I88" s="168"/>
      <c r="J88" s="179">
        <f>BK88</f>
        <v>0</v>
      </c>
      <c r="K88" s="165"/>
      <c r="L88" s="170"/>
      <c r="M88" s="171"/>
      <c r="N88" s="172"/>
      <c r="O88" s="172"/>
      <c r="P88" s="173">
        <f>SUM(P89:P128)</f>
        <v>0</v>
      </c>
      <c r="Q88" s="172"/>
      <c r="R88" s="173">
        <f>SUM(R89:R128)</f>
        <v>0</v>
      </c>
      <c r="S88" s="172"/>
      <c r="T88" s="174">
        <f>SUM(T89:T128)</f>
        <v>4.7250000000000005</v>
      </c>
      <c r="AR88" s="175" t="s">
        <v>78</v>
      </c>
      <c r="AT88" s="176" t="s">
        <v>70</v>
      </c>
      <c r="AU88" s="176" t="s">
        <v>78</v>
      </c>
      <c r="AY88" s="175" t="s">
        <v>160</v>
      </c>
      <c r="BK88" s="177">
        <f>SUM(BK89:BK128)</f>
        <v>0</v>
      </c>
    </row>
    <row r="89" spans="1:65" s="2" customFormat="1" ht="21.75" customHeight="1">
      <c r="A89" s="35"/>
      <c r="B89" s="36"/>
      <c r="C89" s="180" t="s">
        <v>78</v>
      </c>
      <c r="D89" s="180" t="s">
        <v>162</v>
      </c>
      <c r="E89" s="181" t="s">
        <v>163</v>
      </c>
      <c r="F89" s="182" t="s">
        <v>164</v>
      </c>
      <c r="G89" s="183" t="s">
        <v>129</v>
      </c>
      <c r="H89" s="184">
        <v>35.728000000000002</v>
      </c>
      <c r="I89" s="185"/>
      <c r="J89" s="186">
        <f>ROUND(I89*H89,2)</f>
        <v>0</v>
      </c>
      <c r="K89" s="182" t="s">
        <v>165</v>
      </c>
      <c r="L89" s="40"/>
      <c r="M89" s="187" t="s">
        <v>18</v>
      </c>
      <c r="N89" s="188" t="s">
        <v>42</v>
      </c>
      <c r="O89" s="65"/>
      <c r="P89" s="189">
        <f>O89*H89</f>
        <v>0</v>
      </c>
      <c r="Q89" s="189">
        <v>0</v>
      </c>
      <c r="R89" s="189">
        <f>Q89*H89</f>
        <v>0</v>
      </c>
      <c r="S89" s="189">
        <v>0</v>
      </c>
      <c r="T89" s="190">
        <f>S89*H89</f>
        <v>0</v>
      </c>
      <c r="U89" s="35"/>
      <c r="V89" s="35"/>
      <c r="W89" s="35"/>
      <c r="X89" s="35"/>
      <c r="Y89" s="35"/>
      <c r="Z89" s="35"/>
      <c r="AA89" s="35"/>
      <c r="AB89" s="35"/>
      <c r="AC89" s="35"/>
      <c r="AD89" s="35"/>
      <c r="AE89" s="35"/>
      <c r="AR89" s="191" t="s">
        <v>166</v>
      </c>
      <c r="AT89" s="191" t="s">
        <v>162</v>
      </c>
      <c r="AU89" s="191" t="s">
        <v>80</v>
      </c>
      <c r="AY89" s="18" t="s">
        <v>160</v>
      </c>
      <c r="BE89" s="192">
        <f>IF(N89="základní",J89,0)</f>
        <v>0</v>
      </c>
      <c r="BF89" s="192">
        <f>IF(N89="snížená",J89,0)</f>
        <v>0</v>
      </c>
      <c r="BG89" s="192">
        <f>IF(N89="zákl. přenesená",J89,0)</f>
        <v>0</v>
      </c>
      <c r="BH89" s="192">
        <f>IF(N89="sníž. přenesená",J89,0)</f>
        <v>0</v>
      </c>
      <c r="BI89" s="192">
        <f>IF(N89="nulová",J89,0)</f>
        <v>0</v>
      </c>
      <c r="BJ89" s="18" t="s">
        <v>78</v>
      </c>
      <c r="BK89" s="192">
        <f>ROUND(I89*H89,2)</f>
        <v>0</v>
      </c>
      <c r="BL89" s="18" t="s">
        <v>166</v>
      </c>
      <c r="BM89" s="191" t="s">
        <v>167</v>
      </c>
    </row>
    <row r="90" spans="1:65" s="2" customFormat="1" ht="10.199999999999999">
      <c r="A90" s="35"/>
      <c r="B90" s="36"/>
      <c r="C90" s="37"/>
      <c r="D90" s="193" t="s">
        <v>168</v>
      </c>
      <c r="E90" s="37"/>
      <c r="F90" s="194" t="s">
        <v>169</v>
      </c>
      <c r="G90" s="37"/>
      <c r="H90" s="37"/>
      <c r="I90" s="195"/>
      <c r="J90" s="37"/>
      <c r="K90" s="37"/>
      <c r="L90" s="40"/>
      <c r="M90" s="196"/>
      <c r="N90" s="197"/>
      <c r="O90" s="65"/>
      <c r="P90" s="65"/>
      <c r="Q90" s="65"/>
      <c r="R90" s="65"/>
      <c r="S90" s="65"/>
      <c r="T90" s="66"/>
      <c r="U90" s="35"/>
      <c r="V90" s="35"/>
      <c r="W90" s="35"/>
      <c r="X90" s="35"/>
      <c r="Y90" s="35"/>
      <c r="Z90" s="35"/>
      <c r="AA90" s="35"/>
      <c r="AB90" s="35"/>
      <c r="AC90" s="35"/>
      <c r="AD90" s="35"/>
      <c r="AE90" s="35"/>
      <c r="AT90" s="18" t="s">
        <v>168</v>
      </c>
      <c r="AU90" s="18" t="s">
        <v>80</v>
      </c>
    </row>
    <row r="91" spans="1:65" s="13" customFormat="1" ht="10.199999999999999">
      <c r="B91" s="198"/>
      <c r="C91" s="199"/>
      <c r="D91" s="200" t="s">
        <v>170</v>
      </c>
      <c r="E91" s="201" t="s">
        <v>18</v>
      </c>
      <c r="F91" s="202" t="s">
        <v>171</v>
      </c>
      <c r="G91" s="199"/>
      <c r="H91" s="203">
        <v>51.04</v>
      </c>
      <c r="I91" s="204"/>
      <c r="J91" s="199"/>
      <c r="K91" s="199"/>
      <c r="L91" s="205"/>
      <c r="M91" s="206"/>
      <c r="N91" s="207"/>
      <c r="O91" s="207"/>
      <c r="P91" s="207"/>
      <c r="Q91" s="207"/>
      <c r="R91" s="207"/>
      <c r="S91" s="207"/>
      <c r="T91" s="208"/>
      <c r="AT91" s="209" t="s">
        <v>170</v>
      </c>
      <c r="AU91" s="209" t="s">
        <v>80</v>
      </c>
      <c r="AV91" s="13" t="s">
        <v>80</v>
      </c>
      <c r="AW91" s="13" t="s">
        <v>32</v>
      </c>
      <c r="AX91" s="13" t="s">
        <v>71</v>
      </c>
      <c r="AY91" s="209" t="s">
        <v>160</v>
      </c>
    </row>
    <row r="92" spans="1:65" s="13" customFormat="1" ht="10.199999999999999">
      <c r="B92" s="198"/>
      <c r="C92" s="199"/>
      <c r="D92" s="200" t="s">
        <v>170</v>
      </c>
      <c r="E92" s="201" t="s">
        <v>18</v>
      </c>
      <c r="F92" s="202" t="s">
        <v>172</v>
      </c>
      <c r="G92" s="199"/>
      <c r="H92" s="203">
        <v>35.728000000000002</v>
      </c>
      <c r="I92" s="204"/>
      <c r="J92" s="199"/>
      <c r="K92" s="199"/>
      <c r="L92" s="205"/>
      <c r="M92" s="206"/>
      <c r="N92" s="207"/>
      <c r="O92" s="207"/>
      <c r="P92" s="207"/>
      <c r="Q92" s="207"/>
      <c r="R92" s="207"/>
      <c r="S92" s="207"/>
      <c r="T92" s="208"/>
      <c r="AT92" s="209" t="s">
        <v>170</v>
      </c>
      <c r="AU92" s="209" t="s">
        <v>80</v>
      </c>
      <c r="AV92" s="13" t="s">
        <v>80</v>
      </c>
      <c r="AW92" s="13" t="s">
        <v>32</v>
      </c>
      <c r="AX92" s="13" t="s">
        <v>78</v>
      </c>
      <c r="AY92" s="209" t="s">
        <v>160</v>
      </c>
    </row>
    <row r="93" spans="1:65" s="2" customFormat="1" ht="16.5" customHeight="1">
      <c r="A93" s="35"/>
      <c r="B93" s="36"/>
      <c r="C93" s="180" t="s">
        <v>80</v>
      </c>
      <c r="D93" s="180" t="s">
        <v>162</v>
      </c>
      <c r="E93" s="181" t="s">
        <v>173</v>
      </c>
      <c r="F93" s="182" t="s">
        <v>174</v>
      </c>
      <c r="G93" s="183" t="s">
        <v>129</v>
      </c>
      <c r="H93" s="184">
        <v>15.311999999999999</v>
      </c>
      <c r="I93" s="185"/>
      <c r="J93" s="186">
        <f>ROUND(I93*H93,2)</f>
        <v>0</v>
      </c>
      <c r="K93" s="182" t="s">
        <v>165</v>
      </c>
      <c r="L93" s="40"/>
      <c r="M93" s="187" t="s">
        <v>18</v>
      </c>
      <c r="N93" s="188" t="s">
        <v>42</v>
      </c>
      <c r="O93" s="65"/>
      <c r="P93" s="189">
        <f>O93*H93</f>
        <v>0</v>
      </c>
      <c r="Q93" s="189">
        <v>0</v>
      </c>
      <c r="R93" s="189">
        <f>Q93*H93</f>
        <v>0</v>
      </c>
      <c r="S93" s="189">
        <v>0</v>
      </c>
      <c r="T93" s="190">
        <f>S93*H93</f>
        <v>0</v>
      </c>
      <c r="U93" s="35"/>
      <c r="V93" s="35"/>
      <c r="W93" s="35"/>
      <c r="X93" s="35"/>
      <c r="Y93" s="35"/>
      <c r="Z93" s="35"/>
      <c r="AA93" s="35"/>
      <c r="AB93" s="35"/>
      <c r="AC93" s="35"/>
      <c r="AD93" s="35"/>
      <c r="AE93" s="35"/>
      <c r="AR93" s="191" t="s">
        <v>166</v>
      </c>
      <c r="AT93" s="191" t="s">
        <v>162</v>
      </c>
      <c r="AU93" s="191" t="s">
        <v>80</v>
      </c>
      <c r="AY93" s="18" t="s">
        <v>160</v>
      </c>
      <c r="BE93" s="192">
        <f>IF(N93="základní",J93,0)</f>
        <v>0</v>
      </c>
      <c r="BF93" s="192">
        <f>IF(N93="snížená",J93,0)</f>
        <v>0</v>
      </c>
      <c r="BG93" s="192">
        <f>IF(N93="zákl. přenesená",J93,0)</f>
        <v>0</v>
      </c>
      <c r="BH93" s="192">
        <f>IF(N93="sníž. přenesená",J93,0)</f>
        <v>0</v>
      </c>
      <c r="BI93" s="192">
        <f>IF(N93="nulová",J93,0)</f>
        <v>0</v>
      </c>
      <c r="BJ93" s="18" t="s">
        <v>78</v>
      </c>
      <c r="BK93" s="192">
        <f>ROUND(I93*H93,2)</f>
        <v>0</v>
      </c>
      <c r="BL93" s="18" t="s">
        <v>166</v>
      </c>
      <c r="BM93" s="191" t="s">
        <v>175</v>
      </c>
    </row>
    <row r="94" spans="1:65" s="2" customFormat="1" ht="10.199999999999999">
      <c r="A94" s="35"/>
      <c r="B94" s="36"/>
      <c r="C94" s="37"/>
      <c r="D94" s="193" t="s">
        <v>168</v>
      </c>
      <c r="E94" s="37"/>
      <c r="F94" s="194" t="s">
        <v>176</v>
      </c>
      <c r="G94" s="37"/>
      <c r="H94" s="37"/>
      <c r="I94" s="195"/>
      <c r="J94" s="37"/>
      <c r="K94" s="37"/>
      <c r="L94" s="40"/>
      <c r="M94" s="196"/>
      <c r="N94" s="197"/>
      <c r="O94" s="65"/>
      <c r="P94" s="65"/>
      <c r="Q94" s="65"/>
      <c r="R94" s="65"/>
      <c r="S94" s="65"/>
      <c r="T94" s="66"/>
      <c r="U94" s="35"/>
      <c r="V94" s="35"/>
      <c r="W94" s="35"/>
      <c r="X94" s="35"/>
      <c r="Y94" s="35"/>
      <c r="Z94" s="35"/>
      <c r="AA94" s="35"/>
      <c r="AB94" s="35"/>
      <c r="AC94" s="35"/>
      <c r="AD94" s="35"/>
      <c r="AE94" s="35"/>
      <c r="AT94" s="18" t="s">
        <v>168</v>
      </c>
      <c r="AU94" s="18" t="s">
        <v>80</v>
      </c>
    </row>
    <row r="95" spans="1:65" s="13" customFormat="1" ht="10.199999999999999">
      <c r="B95" s="198"/>
      <c r="C95" s="199"/>
      <c r="D95" s="200" t="s">
        <v>170</v>
      </c>
      <c r="E95" s="201" t="s">
        <v>18</v>
      </c>
      <c r="F95" s="202" t="s">
        <v>177</v>
      </c>
      <c r="G95" s="199"/>
      <c r="H95" s="203">
        <v>15.311999999999999</v>
      </c>
      <c r="I95" s="204"/>
      <c r="J95" s="199"/>
      <c r="K95" s="199"/>
      <c r="L95" s="205"/>
      <c r="M95" s="206"/>
      <c r="N95" s="207"/>
      <c r="O95" s="207"/>
      <c r="P95" s="207"/>
      <c r="Q95" s="207"/>
      <c r="R95" s="207"/>
      <c r="S95" s="207"/>
      <c r="T95" s="208"/>
      <c r="AT95" s="209" t="s">
        <v>170</v>
      </c>
      <c r="AU95" s="209" t="s">
        <v>80</v>
      </c>
      <c r="AV95" s="13" t="s">
        <v>80</v>
      </c>
      <c r="AW95" s="13" t="s">
        <v>32</v>
      </c>
      <c r="AX95" s="13" t="s">
        <v>78</v>
      </c>
      <c r="AY95" s="209" t="s">
        <v>160</v>
      </c>
    </row>
    <row r="96" spans="1:65" s="2" customFormat="1" ht="24.15" customHeight="1">
      <c r="A96" s="35"/>
      <c r="B96" s="36"/>
      <c r="C96" s="180" t="s">
        <v>166</v>
      </c>
      <c r="D96" s="180" t="s">
        <v>162</v>
      </c>
      <c r="E96" s="181" t="s">
        <v>178</v>
      </c>
      <c r="F96" s="182" t="s">
        <v>179</v>
      </c>
      <c r="G96" s="183" t="s">
        <v>129</v>
      </c>
      <c r="H96" s="184">
        <v>7.35</v>
      </c>
      <c r="I96" s="185"/>
      <c r="J96" s="186">
        <f>ROUND(I96*H96,2)</f>
        <v>0</v>
      </c>
      <c r="K96" s="182" t="s">
        <v>165</v>
      </c>
      <c r="L96" s="40"/>
      <c r="M96" s="187" t="s">
        <v>18</v>
      </c>
      <c r="N96" s="188" t="s">
        <v>42</v>
      </c>
      <c r="O96" s="65"/>
      <c r="P96" s="189">
        <f>O96*H96</f>
        <v>0</v>
      </c>
      <c r="Q96" s="189">
        <v>0</v>
      </c>
      <c r="R96" s="189">
        <f>Q96*H96</f>
        <v>0</v>
      </c>
      <c r="S96" s="189">
        <v>0</v>
      </c>
      <c r="T96" s="190">
        <f>S96*H96</f>
        <v>0</v>
      </c>
      <c r="U96" s="35"/>
      <c r="V96" s="35"/>
      <c r="W96" s="35"/>
      <c r="X96" s="35"/>
      <c r="Y96" s="35"/>
      <c r="Z96" s="35"/>
      <c r="AA96" s="35"/>
      <c r="AB96" s="35"/>
      <c r="AC96" s="35"/>
      <c r="AD96" s="35"/>
      <c r="AE96" s="35"/>
      <c r="AR96" s="191" t="s">
        <v>166</v>
      </c>
      <c r="AT96" s="191" t="s">
        <v>162</v>
      </c>
      <c r="AU96" s="191" t="s">
        <v>80</v>
      </c>
      <c r="AY96" s="18" t="s">
        <v>160</v>
      </c>
      <c r="BE96" s="192">
        <f>IF(N96="základní",J96,0)</f>
        <v>0</v>
      </c>
      <c r="BF96" s="192">
        <f>IF(N96="snížená",J96,0)</f>
        <v>0</v>
      </c>
      <c r="BG96" s="192">
        <f>IF(N96="zákl. přenesená",J96,0)</f>
        <v>0</v>
      </c>
      <c r="BH96" s="192">
        <f>IF(N96="sníž. přenesená",J96,0)</f>
        <v>0</v>
      </c>
      <c r="BI96" s="192">
        <f>IF(N96="nulová",J96,0)</f>
        <v>0</v>
      </c>
      <c r="BJ96" s="18" t="s">
        <v>78</v>
      </c>
      <c r="BK96" s="192">
        <f>ROUND(I96*H96,2)</f>
        <v>0</v>
      </c>
      <c r="BL96" s="18" t="s">
        <v>166</v>
      </c>
      <c r="BM96" s="191" t="s">
        <v>180</v>
      </c>
    </row>
    <row r="97" spans="1:65" s="2" customFormat="1" ht="10.199999999999999">
      <c r="A97" s="35"/>
      <c r="B97" s="36"/>
      <c r="C97" s="37"/>
      <c r="D97" s="193" t="s">
        <v>168</v>
      </c>
      <c r="E97" s="37"/>
      <c r="F97" s="194" t="s">
        <v>181</v>
      </c>
      <c r="G97" s="37"/>
      <c r="H97" s="37"/>
      <c r="I97" s="195"/>
      <c r="J97" s="37"/>
      <c r="K97" s="37"/>
      <c r="L97" s="40"/>
      <c r="M97" s="196"/>
      <c r="N97" s="197"/>
      <c r="O97" s="65"/>
      <c r="P97" s="65"/>
      <c r="Q97" s="65"/>
      <c r="R97" s="65"/>
      <c r="S97" s="65"/>
      <c r="T97" s="66"/>
      <c r="U97" s="35"/>
      <c r="V97" s="35"/>
      <c r="W97" s="35"/>
      <c r="X97" s="35"/>
      <c r="Y97" s="35"/>
      <c r="Z97" s="35"/>
      <c r="AA97" s="35"/>
      <c r="AB97" s="35"/>
      <c r="AC97" s="35"/>
      <c r="AD97" s="35"/>
      <c r="AE97" s="35"/>
      <c r="AT97" s="18" t="s">
        <v>168</v>
      </c>
      <c r="AU97" s="18" t="s">
        <v>80</v>
      </c>
    </row>
    <row r="98" spans="1:65" s="13" customFormat="1" ht="10.199999999999999">
      <c r="B98" s="198"/>
      <c r="C98" s="199"/>
      <c r="D98" s="200" t="s">
        <v>170</v>
      </c>
      <c r="E98" s="201" t="s">
        <v>18</v>
      </c>
      <c r="F98" s="202" t="s">
        <v>182</v>
      </c>
      <c r="G98" s="199"/>
      <c r="H98" s="203">
        <v>7.35</v>
      </c>
      <c r="I98" s="204"/>
      <c r="J98" s="199"/>
      <c r="K98" s="199"/>
      <c r="L98" s="205"/>
      <c r="M98" s="206"/>
      <c r="N98" s="207"/>
      <c r="O98" s="207"/>
      <c r="P98" s="207"/>
      <c r="Q98" s="207"/>
      <c r="R98" s="207"/>
      <c r="S98" s="207"/>
      <c r="T98" s="208"/>
      <c r="AT98" s="209" t="s">
        <v>170</v>
      </c>
      <c r="AU98" s="209" t="s">
        <v>80</v>
      </c>
      <c r="AV98" s="13" t="s">
        <v>80</v>
      </c>
      <c r="AW98" s="13" t="s">
        <v>32</v>
      </c>
      <c r="AX98" s="13" t="s">
        <v>78</v>
      </c>
      <c r="AY98" s="209" t="s">
        <v>160</v>
      </c>
    </row>
    <row r="99" spans="1:65" s="2" customFormat="1" ht="24.15" customHeight="1">
      <c r="A99" s="35"/>
      <c r="B99" s="36"/>
      <c r="C99" s="180" t="s">
        <v>102</v>
      </c>
      <c r="D99" s="180" t="s">
        <v>162</v>
      </c>
      <c r="E99" s="181" t="s">
        <v>183</v>
      </c>
      <c r="F99" s="182" t="s">
        <v>184</v>
      </c>
      <c r="G99" s="183" t="s">
        <v>129</v>
      </c>
      <c r="H99" s="184">
        <v>11.025</v>
      </c>
      <c r="I99" s="185"/>
      <c r="J99" s="186">
        <f>ROUND(I99*H99,2)</f>
        <v>0</v>
      </c>
      <c r="K99" s="182" t="s">
        <v>165</v>
      </c>
      <c r="L99" s="40"/>
      <c r="M99" s="187" t="s">
        <v>18</v>
      </c>
      <c r="N99" s="188" t="s">
        <v>42</v>
      </c>
      <c r="O99" s="65"/>
      <c r="P99" s="189">
        <f>O99*H99</f>
        <v>0</v>
      </c>
      <c r="Q99" s="189">
        <v>0</v>
      </c>
      <c r="R99" s="189">
        <f>Q99*H99</f>
        <v>0</v>
      </c>
      <c r="S99" s="189">
        <v>0</v>
      </c>
      <c r="T99" s="190">
        <f>S99*H99</f>
        <v>0</v>
      </c>
      <c r="U99" s="35"/>
      <c r="V99" s="35"/>
      <c r="W99" s="35"/>
      <c r="X99" s="35"/>
      <c r="Y99" s="35"/>
      <c r="Z99" s="35"/>
      <c r="AA99" s="35"/>
      <c r="AB99" s="35"/>
      <c r="AC99" s="35"/>
      <c r="AD99" s="35"/>
      <c r="AE99" s="35"/>
      <c r="AR99" s="191" t="s">
        <v>166</v>
      </c>
      <c r="AT99" s="191" t="s">
        <v>162</v>
      </c>
      <c r="AU99" s="191" t="s">
        <v>80</v>
      </c>
      <c r="AY99" s="18" t="s">
        <v>160</v>
      </c>
      <c r="BE99" s="192">
        <f>IF(N99="základní",J99,0)</f>
        <v>0</v>
      </c>
      <c r="BF99" s="192">
        <f>IF(N99="snížená",J99,0)</f>
        <v>0</v>
      </c>
      <c r="BG99" s="192">
        <f>IF(N99="zákl. přenesená",J99,0)</f>
        <v>0</v>
      </c>
      <c r="BH99" s="192">
        <f>IF(N99="sníž. přenesená",J99,0)</f>
        <v>0</v>
      </c>
      <c r="BI99" s="192">
        <f>IF(N99="nulová",J99,0)</f>
        <v>0</v>
      </c>
      <c r="BJ99" s="18" t="s">
        <v>78</v>
      </c>
      <c r="BK99" s="192">
        <f>ROUND(I99*H99,2)</f>
        <v>0</v>
      </c>
      <c r="BL99" s="18" t="s">
        <v>166</v>
      </c>
      <c r="BM99" s="191" t="s">
        <v>185</v>
      </c>
    </row>
    <row r="100" spans="1:65" s="2" customFormat="1" ht="10.199999999999999">
      <c r="A100" s="35"/>
      <c r="B100" s="36"/>
      <c r="C100" s="37"/>
      <c r="D100" s="193" t="s">
        <v>168</v>
      </c>
      <c r="E100" s="37"/>
      <c r="F100" s="194" t="s">
        <v>186</v>
      </c>
      <c r="G100" s="37"/>
      <c r="H100" s="37"/>
      <c r="I100" s="195"/>
      <c r="J100" s="37"/>
      <c r="K100" s="37"/>
      <c r="L100" s="40"/>
      <c r="M100" s="196"/>
      <c r="N100" s="197"/>
      <c r="O100" s="65"/>
      <c r="P100" s="65"/>
      <c r="Q100" s="65"/>
      <c r="R100" s="65"/>
      <c r="S100" s="65"/>
      <c r="T100" s="66"/>
      <c r="U100" s="35"/>
      <c r="V100" s="35"/>
      <c r="W100" s="35"/>
      <c r="X100" s="35"/>
      <c r="Y100" s="35"/>
      <c r="Z100" s="35"/>
      <c r="AA100" s="35"/>
      <c r="AB100" s="35"/>
      <c r="AC100" s="35"/>
      <c r="AD100" s="35"/>
      <c r="AE100" s="35"/>
      <c r="AT100" s="18" t="s">
        <v>168</v>
      </c>
      <c r="AU100" s="18" t="s">
        <v>80</v>
      </c>
    </row>
    <row r="101" spans="1:65" s="13" customFormat="1" ht="10.199999999999999">
      <c r="B101" s="198"/>
      <c r="C101" s="199"/>
      <c r="D101" s="200" t="s">
        <v>170</v>
      </c>
      <c r="E101" s="201" t="s">
        <v>18</v>
      </c>
      <c r="F101" s="202" t="s">
        <v>187</v>
      </c>
      <c r="G101" s="199"/>
      <c r="H101" s="203">
        <v>18.375</v>
      </c>
      <c r="I101" s="204"/>
      <c r="J101" s="199"/>
      <c r="K101" s="199"/>
      <c r="L101" s="205"/>
      <c r="M101" s="206"/>
      <c r="N101" s="207"/>
      <c r="O101" s="207"/>
      <c r="P101" s="207"/>
      <c r="Q101" s="207"/>
      <c r="R101" s="207"/>
      <c r="S101" s="207"/>
      <c r="T101" s="208"/>
      <c r="AT101" s="209" t="s">
        <v>170</v>
      </c>
      <c r="AU101" s="209" t="s">
        <v>80</v>
      </c>
      <c r="AV101" s="13" t="s">
        <v>80</v>
      </c>
      <c r="AW101" s="13" t="s">
        <v>32</v>
      </c>
      <c r="AX101" s="13" t="s">
        <v>71</v>
      </c>
      <c r="AY101" s="209" t="s">
        <v>160</v>
      </c>
    </row>
    <row r="102" spans="1:65" s="13" customFormat="1" ht="10.199999999999999">
      <c r="B102" s="198"/>
      <c r="C102" s="199"/>
      <c r="D102" s="200" t="s">
        <v>170</v>
      </c>
      <c r="E102" s="201" t="s">
        <v>18</v>
      </c>
      <c r="F102" s="202" t="s">
        <v>188</v>
      </c>
      <c r="G102" s="199"/>
      <c r="H102" s="203">
        <v>11.025</v>
      </c>
      <c r="I102" s="204"/>
      <c r="J102" s="199"/>
      <c r="K102" s="199"/>
      <c r="L102" s="205"/>
      <c r="M102" s="206"/>
      <c r="N102" s="207"/>
      <c r="O102" s="207"/>
      <c r="P102" s="207"/>
      <c r="Q102" s="207"/>
      <c r="R102" s="207"/>
      <c r="S102" s="207"/>
      <c r="T102" s="208"/>
      <c r="AT102" s="209" t="s">
        <v>170</v>
      </c>
      <c r="AU102" s="209" t="s">
        <v>80</v>
      </c>
      <c r="AV102" s="13" t="s">
        <v>80</v>
      </c>
      <c r="AW102" s="13" t="s">
        <v>32</v>
      </c>
      <c r="AX102" s="13" t="s">
        <v>78</v>
      </c>
      <c r="AY102" s="209" t="s">
        <v>160</v>
      </c>
    </row>
    <row r="103" spans="1:65" s="2" customFormat="1" ht="24.15" customHeight="1">
      <c r="A103" s="35"/>
      <c r="B103" s="36"/>
      <c r="C103" s="180" t="s">
        <v>189</v>
      </c>
      <c r="D103" s="180" t="s">
        <v>162</v>
      </c>
      <c r="E103" s="181" t="s">
        <v>190</v>
      </c>
      <c r="F103" s="182" t="s">
        <v>191</v>
      </c>
      <c r="G103" s="183" t="s">
        <v>129</v>
      </c>
      <c r="H103" s="184">
        <v>16.579000000000001</v>
      </c>
      <c r="I103" s="185"/>
      <c r="J103" s="186">
        <f>ROUND(I103*H103,2)</f>
        <v>0</v>
      </c>
      <c r="K103" s="182" t="s">
        <v>165</v>
      </c>
      <c r="L103" s="40"/>
      <c r="M103" s="187" t="s">
        <v>18</v>
      </c>
      <c r="N103" s="188" t="s">
        <v>42</v>
      </c>
      <c r="O103" s="65"/>
      <c r="P103" s="189">
        <f>O103*H103</f>
        <v>0</v>
      </c>
      <c r="Q103" s="189">
        <v>0</v>
      </c>
      <c r="R103" s="189">
        <f>Q103*H103</f>
        <v>0</v>
      </c>
      <c r="S103" s="189">
        <v>0</v>
      </c>
      <c r="T103" s="190">
        <f>S103*H103</f>
        <v>0</v>
      </c>
      <c r="U103" s="35"/>
      <c r="V103" s="35"/>
      <c r="W103" s="35"/>
      <c r="X103" s="35"/>
      <c r="Y103" s="35"/>
      <c r="Z103" s="35"/>
      <c r="AA103" s="35"/>
      <c r="AB103" s="35"/>
      <c r="AC103" s="35"/>
      <c r="AD103" s="35"/>
      <c r="AE103" s="35"/>
      <c r="AR103" s="191" t="s">
        <v>166</v>
      </c>
      <c r="AT103" s="191" t="s">
        <v>162</v>
      </c>
      <c r="AU103" s="191" t="s">
        <v>80</v>
      </c>
      <c r="AY103" s="18" t="s">
        <v>160</v>
      </c>
      <c r="BE103" s="192">
        <f>IF(N103="základní",J103,0)</f>
        <v>0</v>
      </c>
      <c r="BF103" s="192">
        <f>IF(N103="snížená",J103,0)</f>
        <v>0</v>
      </c>
      <c r="BG103" s="192">
        <f>IF(N103="zákl. přenesená",J103,0)</f>
        <v>0</v>
      </c>
      <c r="BH103" s="192">
        <f>IF(N103="sníž. přenesená",J103,0)</f>
        <v>0</v>
      </c>
      <c r="BI103" s="192">
        <f>IF(N103="nulová",J103,0)</f>
        <v>0</v>
      </c>
      <c r="BJ103" s="18" t="s">
        <v>78</v>
      </c>
      <c r="BK103" s="192">
        <f>ROUND(I103*H103,2)</f>
        <v>0</v>
      </c>
      <c r="BL103" s="18" t="s">
        <v>166</v>
      </c>
      <c r="BM103" s="191" t="s">
        <v>192</v>
      </c>
    </row>
    <row r="104" spans="1:65" s="2" customFormat="1" ht="10.199999999999999">
      <c r="A104" s="35"/>
      <c r="B104" s="36"/>
      <c r="C104" s="37"/>
      <c r="D104" s="193" t="s">
        <v>168</v>
      </c>
      <c r="E104" s="37"/>
      <c r="F104" s="194" t="s">
        <v>193</v>
      </c>
      <c r="G104" s="37"/>
      <c r="H104" s="37"/>
      <c r="I104" s="195"/>
      <c r="J104" s="37"/>
      <c r="K104" s="37"/>
      <c r="L104" s="40"/>
      <c r="M104" s="196"/>
      <c r="N104" s="197"/>
      <c r="O104" s="65"/>
      <c r="P104" s="65"/>
      <c r="Q104" s="65"/>
      <c r="R104" s="65"/>
      <c r="S104" s="65"/>
      <c r="T104" s="66"/>
      <c r="U104" s="35"/>
      <c r="V104" s="35"/>
      <c r="W104" s="35"/>
      <c r="X104" s="35"/>
      <c r="Y104" s="35"/>
      <c r="Z104" s="35"/>
      <c r="AA104" s="35"/>
      <c r="AB104" s="35"/>
      <c r="AC104" s="35"/>
      <c r="AD104" s="35"/>
      <c r="AE104" s="35"/>
      <c r="AT104" s="18" t="s">
        <v>168</v>
      </c>
      <c r="AU104" s="18" t="s">
        <v>80</v>
      </c>
    </row>
    <row r="105" spans="1:65" s="13" customFormat="1" ht="10.199999999999999">
      <c r="B105" s="198"/>
      <c r="C105" s="199"/>
      <c r="D105" s="200" t="s">
        <v>170</v>
      </c>
      <c r="E105" s="201" t="s">
        <v>127</v>
      </c>
      <c r="F105" s="202" t="s">
        <v>194</v>
      </c>
      <c r="G105" s="199"/>
      <c r="H105" s="203">
        <v>27.632000000000001</v>
      </c>
      <c r="I105" s="204"/>
      <c r="J105" s="199"/>
      <c r="K105" s="199"/>
      <c r="L105" s="205"/>
      <c r="M105" s="206"/>
      <c r="N105" s="207"/>
      <c r="O105" s="207"/>
      <c r="P105" s="207"/>
      <c r="Q105" s="207"/>
      <c r="R105" s="207"/>
      <c r="S105" s="207"/>
      <c r="T105" s="208"/>
      <c r="AT105" s="209" t="s">
        <v>170</v>
      </c>
      <c r="AU105" s="209" t="s">
        <v>80</v>
      </c>
      <c r="AV105" s="13" t="s">
        <v>80</v>
      </c>
      <c r="AW105" s="13" t="s">
        <v>32</v>
      </c>
      <c r="AX105" s="13" t="s">
        <v>71</v>
      </c>
      <c r="AY105" s="209" t="s">
        <v>160</v>
      </c>
    </row>
    <row r="106" spans="1:65" s="13" customFormat="1" ht="10.199999999999999">
      <c r="B106" s="198"/>
      <c r="C106" s="199"/>
      <c r="D106" s="200" t="s">
        <v>170</v>
      </c>
      <c r="E106" s="201" t="s">
        <v>18</v>
      </c>
      <c r="F106" s="202" t="s">
        <v>195</v>
      </c>
      <c r="G106" s="199"/>
      <c r="H106" s="203">
        <v>16.579000000000001</v>
      </c>
      <c r="I106" s="204"/>
      <c r="J106" s="199"/>
      <c r="K106" s="199"/>
      <c r="L106" s="205"/>
      <c r="M106" s="206"/>
      <c r="N106" s="207"/>
      <c r="O106" s="207"/>
      <c r="P106" s="207"/>
      <c r="Q106" s="207"/>
      <c r="R106" s="207"/>
      <c r="S106" s="207"/>
      <c r="T106" s="208"/>
      <c r="AT106" s="209" t="s">
        <v>170</v>
      </c>
      <c r="AU106" s="209" t="s">
        <v>80</v>
      </c>
      <c r="AV106" s="13" t="s">
        <v>80</v>
      </c>
      <c r="AW106" s="13" t="s">
        <v>32</v>
      </c>
      <c r="AX106" s="13" t="s">
        <v>78</v>
      </c>
      <c r="AY106" s="209" t="s">
        <v>160</v>
      </c>
    </row>
    <row r="107" spans="1:65" s="2" customFormat="1" ht="24.15" customHeight="1">
      <c r="A107" s="35"/>
      <c r="B107" s="36"/>
      <c r="C107" s="180" t="s">
        <v>196</v>
      </c>
      <c r="D107" s="180" t="s">
        <v>162</v>
      </c>
      <c r="E107" s="181" t="s">
        <v>197</v>
      </c>
      <c r="F107" s="182" t="s">
        <v>198</v>
      </c>
      <c r="G107" s="183" t="s">
        <v>129</v>
      </c>
      <c r="H107" s="184">
        <v>11.053000000000001</v>
      </c>
      <c r="I107" s="185"/>
      <c r="J107" s="186">
        <f>ROUND(I107*H107,2)</f>
        <v>0</v>
      </c>
      <c r="K107" s="182" t="s">
        <v>165</v>
      </c>
      <c r="L107" s="40"/>
      <c r="M107" s="187" t="s">
        <v>18</v>
      </c>
      <c r="N107" s="188" t="s">
        <v>42</v>
      </c>
      <c r="O107" s="65"/>
      <c r="P107" s="189">
        <f>O107*H107</f>
        <v>0</v>
      </c>
      <c r="Q107" s="189">
        <v>0</v>
      </c>
      <c r="R107" s="189">
        <f>Q107*H107</f>
        <v>0</v>
      </c>
      <c r="S107" s="189">
        <v>0</v>
      </c>
      <c r="T107" s="190">
        <f>S107*H107</f>
        <v>0</v>
      </c>
      <c r="U107" s="35"/>
      <c r="V107" s="35"/>
      <c r="W107" s="35"/>
      <c r="X107" s="35"/>
      <c r="Y107" s="35"/>
      <c r="Z107" s="35"/>
      <c r="AA107" s="35"/>
      <c r="AB107" s="35"/>
      <c r="AC107" s="35"/>
      <c r="AD107" s="35"/>
      <c r="AE107" s="35"/>
      <c r="AR107" s="191" t="s">
        <v>166</v>
      </c>
      <c r="AT107" s="191" t="s">
        <v>162</v>
      </c>
      <c r="AU107" s="191" t="s">
        <v>80</v>
      </c>
      <c r="AY107" s="18" t="s">
        <v>160</v>
      </c>
      <c r="BE107" s="192">
        <f>IF(N107="základní",J107,0)</f>
        <v>0</v>
      </c>
      <c r="BF107" s="192">
        <f>IF(N107="snížená",J107,0)</f>
        <v>0</v>
      </c>
      <c r="BG107" s="192">
        <f>IF(N107="zákl. přenesená",J107,0)</f>
        <v>0</v>
      </c>
      <c r="BH107" s="192">
        <f>IF(N107="sníž. přenesená",J107,0)</f>
        <v>0</v>
      </c>
      <c r="BI107" s="192">
        <f>IF(N107="nulová",J107,0)</f>
        <v>0</v>
      </c>
      <c r="BJ107" s="18" t="s">
        <v>78</v>
      </c>
      <c r="BK107" s="192">
        <f>ROUND(I107*H107,2)</f>
        <v>0</v>
      </c>
      <c r="BL107" s="18" t="s">
        <v>166</v>
      </c>
      <c r="BM107" s="191" t="s">
        <v>199</v>
      </c>
    </row>
    <row r="108" spans="1:65" s="2" customFormat="1" ht="10.199999999999999">
      <c r="A108" s="35"/>
      <c r="B108" s="36"/>
      <c r="C108" s="37"/>
      <c r="D108" s="193" t="s">
        <v>168</v>
      </c>
      <c r="E108" s="37"/>
      <c r="F108" s="194" t="s">
        <v>200</v>
      </c>
      <c r="G108" s="37"/>
      <c r="H108" s="37"/>
      <c r="I108" s="195"/>
      <c r="J108" s="37"/>
      <c r="K108" s="37"/>
      <c r="L108" s="40"/>
      <c r="M108" s="196"/>
      <c r="N108" s="197"/>
      <c r="O108" s="65"/>
      <c r="P108" s="65"/>
      <c r="Q108" s="65"/>
      <c r="R108" s="65"/>
      <c r="S108" s="65"/>
      <c r="T108" s="66"/>
      <c r="U108" s="35"/>
      <c r="V108" s="35"/>
      <c r="W108" s="35"/>
      <c r="X108" s="35"/>
      <c r="Y108" s="35"/>
      <c r="Z108" s="35"/>
      <c r="AA108" s="35"/>
      <c r="AB108" s="35"/>
      <c r="AC108" s="35"/>
      <c r="AD108" s="35"/>
      <c r="AE108" s="35"/>
      <c r="AT108" s="18" t="s">
        <v>168</v>
      </c>
      <c r="AU108" s="18" t="s">
        <v>80</v>
      </c>
    </row>
    <row r="109" spans="1:65" s="13" customFormat="1" ht="10.199999999999999">
      <c r="B109" s="198"/>
      <c r="C109" s="199"/>
      <c r="D109" s="200" t="s">
        <v>170</v>
      </c>
      <c r="E109" s="201" t="s">
        <v>18</v>
      </c>
      <c r="F109" s="202" t="s">
        <v>201</v>
      </c>
      <c r="G109" s="199"/>
      <c r="H109" s="203">
        <v>11.053000000000001</v>
      </c>
      <c r="I109" s="204"/>
      <c r="J109" s="199"/>
      <c r="K109" s="199"/>
      <c r="L109" s="205"/>
      <c r="M109" s="206"/>
      <c r="N109" s="207"/>
      <c r="O109" s="207"/>
      <c r="P109" s="207"/>
      <c r="Q109" s="207"/>
      <c r="R109" s="207"/>
      <c r="S109" s="207"/>
      <c r="T109" s="208"/>
      <c r="AT109" s="209" t="s">
        <v>170</v>
      </c>
      <c r="AU109" s="209" t="s">
        <v>80</v>
      </c>
      <c r="AV109" s="13" t="s">
        <v>80</v>
      </c>
      <c r="AW109" s="13" t="s">
        <v>32</v>
      </c>
      <c r="AX109" s="13" t="s">
        <v>78</v>
      </c>
      <c r="AY109" s="209" t="s">
        <v>160</v>
      </c>
    </row>
    <row r="110" spans="1:65" s="2" customFormat="1" ht="33" customHeight="1">
      <c r="A110" s="35"/>
      <c r="B110" s="36"/>
      <c r="C110" s="180" t="s">
        <v>202</v>
      </c>
      <c r="D110" s="180" t="s">
        <v>162</v>
      </c>
      <c r="E110" s="181" t="s">
        <v>203</v>
      </c>
      <c r="F110" s="182" t="s">
        <v>204</v>
      </c>
      <c r="G110" s="183" t="s">
        <v>129</v>
      </c>
      <c r="H110" s="184">
        <v>2.25</v>
      </c>
      <c r="I110" s="185"/>
      <c r="J110" s="186">
        <f>ROUND(I110*H110,2)</f>
        <v>0</v>
      </c>
      <c r="K110" s="182" t="s">
        <v>165</v>
      </c>
      <c r="L110" s="40"/>
      <c r="M110" s="187" t="s">
        <v>18</v>
      </c>
      <c r="N110" s="188" t="s">
        <v>42</v>
      </c>
      <c r="O110" s="65"/>
      <c r="P110" s="189">
        <f>O110*H110</f>
        <v>0</v>
      </c>
      <c r="Q110" s="189">
        <v>0</v>
      </c>
      <c r="R110" s="189">
        <f>Q110*H110</f>
        <v>0</v>
      </c>
      <c r="S110" s="189">
        <v>2.1</v>
      </c>
      <c r="T110" s="190">
        <f>S110*H110</f>
        <v>4.7250000000000005</v>
      </c>
      <c r="U110" s="35"/>
      <c r="V110" s="35"/>
      <c r="W110" s="35"/>
      <c r="X110" s="35"/>
      <c r="Y110" s="35"/>
      <c r="Z110" s="35"/>
      <c r="AA110" s="35"/>
      <c r="AB110" s="35"/>
      <c r="AC110" s="35"/>
      <c r="AD110" s="35"/>
      <c r="AE110" s="35"/>
      <c r="AR110" s="191" t="s">
        <v>166</v>
      </c>
      <c r="AT110" s="191" t="s">
        <v>162</v>
      </c>
      <c r="AU110" s="191" t="s">
        <v>80</v>
      </c>
      <c r="AY110" s="18" t="s">
        <v>160</v>
      </c>
      <c r="BE110" s="192">
        <f>IF(N110="základní",J110,0)</f>
        <v>0</v>
      </c>
      <c r="BF110" s="192">
        <f>IF(N110="snížená",J110,0)</f>
        <v>0</v>
      </c>
      <c r="BG110" s="192">
        <f>IF(N110="zákl. přenesená",J110,0)</f>
        <v>0</v>
      </c>
      <c r="BH110" s="192">
        <f>IF(N110="sníž. přenesená",J110,0)</f>
        <v>0</v>
      </c>
      <c r="BI110" s="192">
        <f>IF(N110="nulová",J110,0)</f>
        <v>0</v>
      </c>
      <c r="BJ110" s="18" t="s">
        <v>78</v>
      </c>
      <c r="BK110" s="192">
        <f>ROUND(I110*H110,2)</f>
        <v>0</v>
      </c>
      <c r="BL110" s="18" t="s">
        <v>166</v>
      </c>
      <c r="BM110" s="191" t="s">
        <v>205</v>
      </c>
    </row>
    <row r="111" spans="1:65" s="2" customFormat="1" ht="10.199999999999999">
      <c r="A111" s="35"/>
      <c r="B111" s="36"/>
      <c r="C111" s="37"/>
      <c r="D111" s="193" t="s">
        <v>168</v>
      </c>
      <c r="E111" s="37"/>
      <c r="F111" s="194" t="s">
        <v>206</v>
      </c>
      <c r="G111" s="37"/>
      <c r="H111" s="37"/>
      <c r="I111" s="195"/>
      <c r="J111" s="37"/>
      <c r="K111" s="37"/>
      <c r="L111" s="40"/>
      <c r="M111" s="196"/>
      <c r="N111" s="197"/>
      <c r="O111" s="65"/>
      <c r="P111" s="65"/>
      <c r="Q111" s="65"/>
      <c r="R111" s="65"/>
      <c r="S111" s="65"/>
      <c r="T111" s="66"/>
      <c r="U111" s="35"/>
      <c r="V111" s="35"/>
      <c r="W111" s="35"/>
      <c r="X111" s="35"/>
      <c r="Y111" s="35"/>
      <c r="Z111" s="35"/>
      <c r="AA111" s="35"/>
      <c r="AB111" s="35"/>
      <c r="AC111" s="35"/>
      <c r="AD111" s="35"/>
      <c r="AE111" s="35"/>
      <c r="AT111" s="18" t="s">
        <v>168</v>
      </c>
      <c r="AU111" s="18" t="s">
        <v>80</v>
      </c>
    </row>
    <row r="112" spans="1:65" s="13" customFormat="1" ht="10.199999999999999">
      <c r="B112" s="198"/>
      <c r="C112" s="199"/>
      <c r="D112" s="200" t="s">
        <v>170</v>
      </c>
      <c r="E112" s="201" t="s">
        <v>18</v>
      </c>
      <c r="F112" s="202" t="s">
        <v>207</v>
      </c>
      <c r="G112" s="199"/>
      <c r="H112" s="203">
        <v>2.25</v>
      </c>
      <c r="I112" s="204"/>
      <c r="J112" s="199"/>
      <c r="K112" s="199"/>
      <c r="L112" s="205"/>
      <c r="M112" s="206"/>
      <c r="N112" s="207"/>
      <c r="O112" s="207"/>
      <c r="P112" s="207"/>
      <c r="Q112" s="207"/>
      <c r="R112" s="207"/>
      <c r="S112" s="207"/>
      <c r="T112" s="208"/>
      <c r="AT112" s="209" t="s">
        <v>170</v>
      </c>
      <c r="AU112" s="209" t="s">
        <v>80</v>
      </c>
      <c r="AV112" s="13" t="s">
        <v>80</v>
      </c>
      <c r="AW112" s="13" t="s">
        <v>32</v>
      </c>
      <c r="AX112" s="13" t="s">
        <v>78</v>
      </c>
      <c r="AY112" s="209" t="s">
        <v>160</v>
      </c>
    </row>
    <row r="113" spans="1:65" s="2" customFormat="1" ht="33" customHeight="1">
      <c r="A113" s="35"/>
      <c r="B113" s="36"/>
      <c r="C113" s="180" t="s">
        <v>208</v>
      </c>
      <c r="D113" s="180" t="s">
        <v>162</v>
      </c>
      <c r="E113" s="181" t="s">
        <v>209</v>
      </c>
      <c r="F113" s="182" t="s">
        <v>210</v>
      </c>
      <c r="G113" s="183" t="s">
        <v>129</v>
      </c>
      <c r="H113" s="184">
        <v>46.006999999999998</v>
      </c>
      <c r="I113" s="185"/>
      <c r="J113" s="186">
        <f>ROUND(I113*H113,2)</f>
        <v>0</v>
      </c>
      <c r="K113" s="182" t="s">
        <v>165</v>
      </c>
      <c r="L113" s="40"/>
      <c r="M113" s="187" t="s">
        <v>18</v>
      </c>
      <c r="N113" s="188" t="s">
        <v>42</v>
      </c>
      <c r="O113" s="65"/>
      <c r="P113" s="189">
        <f>O113*H113</f>
        <v>0</v>
      </c>
      <c r="Q113" s="189">
        <v>0</v>
      </c>
      <c r="R113" s="189">
        <f>Q113*H113</f>
        <v>0</v>
      </c>
      <c r="S113" s="189">
        <v>0</v>
      </c>
      <c r="T113" s="190">
        <f>S113*H113</f>
        <v>0</v>
      </c>
      <c r="U113" s="35"/>
      <c r="V113" s="35"/>
      <c r="W113" s="35"/>
      <c r="X113" s="35"/>
      <c r="Y113" s="35"/>
      <c r="Z113" s="35"/>
      <c r="AA113" s="35"/>
      <c r="AB113" s="35"/>
      <c r="AC113" s="35"/>
      <c r="AD113" s="35"/>
      <c r="AE113" s="35"/>
      <c r="AR113" s="191" t="s">
        <v>166</v>
      </c>
      <c r="AT113" s="191" t="s">
        <v>162</v>
      </c>
      <c r="AU113" s="191" t="s">
        <v>80</v>
      </c>
      <c r="AY113" s="18" t="s">
        <v>160</v>
      </c>
      <c r="BE113" s="192">
        <f>IF(N113="základní",J113,0)</f>
        <v>0</v>
      </c>
      <c r="BF113" s="192">
        <f>IF(N113="snížená",J113,0)</f>
        <v>0</v>
      </c>
      <c r="BG113" s="192">
        <f>IF(N113="zákl. přenesená",J113,0)</f>
        <v>0</v>
      </c>
      <c r="BH113" s="192">
        <f>IF(N113="sníž. přenesená",J113,0)</f>
        <v>0</v>
      </c>
      <c r="BI113" s="192">
        <f>IF(N113="nulová",J113,0)</f>
        <v>0</v>
      </c>
      <c r="BJ113" s="18" t="s">
        <v>78</v>
      </c>
      <c r="BK113" s="192">
        <f>ROUND(I113*H113,2)</f>
        <v>0</v>
      </c>
      <c r="BL113" s="18" t="s">
        <v>166</v>
      </c>
      <c r="BM113" s="191" t="s">
        <v>211</v>
      </c>
    </row>
    <row r="114" spans="1:65" s="2" customFormat="1" ht="10.199999999999999">
      <c r="A114" s="35"/>
      <c r="B114" s="36"/>
      <c r="C114" s="37"/>
      <c r="D114" s="193" t="s">
        <v>168</v>
      </c>
      <c r="E114" s="37"/>
      <c r="F114" s="194" t="s">
        <v>212</v>
      </c>
      <c r="G114" s="37"/>
      <c r="H114" s="37"/>
      <c r="I114" s="195"/>
      <c r="J114" s="37"/>
      <c r="K114" s="37"/>
      <c r="L114" s="40"/>
      <c r="M114" s="196"/>
      <c r="N114" s="197"/>
      <c r="O114" s="65"/>
      <c r="P114" s="65"/>
      <c r="Q114" s="65"/>
      <c r="R114" s="65"/>
      <c r="S114" s="65"/>
      <c r="T114" s="66"/>
      <c r="U114" s="35"/>
      <c r="V114" s="35"/>
      <c r="W114" s="35"/>
      <c r="X114" s="35"/>
      <c r="Y114" s="35"/>
      <c r="Z114" s="35"/>
      <c r="AA114" s="35"/>
      <c r="AB114" s="35"/>
      <c r="AC114" s="35"/>
      <c r="AD114" s="35"/>
      <c r="AE114" s="35"/>
      <c r="AT114" s="18" t="s">
        <v>168</v>
      </c>
      <c r="AU114" s="18" t="s">
        <v>80</v>
      </c>
    </row>
    <row r="115" spans="1:65" s="13" customFormat="1" ht="10.199999999999999">
      <c r="B115" s="198"/>
      <c r="C115" s="199"/>
      <c r="D115" s="200" t="s">
        <v>170</v>
      </c>
      <c r="E115" s="201" t="s">
        <v>18</v>
      </c>
      <c r="F115" s="202" t="s">
        <v>213</v>
      </c>
      <c r="G115" s="199"/>
      <c r="H115" s="203">
        <v>46.006999999999998</v>
      </c>
      <c r="I115" s="204"/>
      <c r="J115" s="199"/>
      <c r="K115" s="199"/>
      <c r="L115" s="205"/>
      <c r="M115" s="206"/>
      <c r="N115" s="207"/>
      <c r="O115" s="207"/>
      <c r="P115" s="207"/>
      <c r="Q115" s="207"/>
      <c r="R115" s="207"/>
      <c r="S115" s="207"/>
      <c r="T115" s="208"/>
      <c r="AT115" s="209" t="s">
        <v>170</v>
      </c>
      <c r="AU115" s="209" t="s">
        <v>80</v>
      </c>
      <c r="AV115" s="13" t="s">
        <v>80</v>
      </c>
      <c r="AW115" s="13" t="s">
        <v>32</v>
      </c>
      <c r="AX115" s="13" t="s">
        <v>78</v>
      </c>
      <c r="AY115" s="209" t="s">
        <v>160</v>
      </c>
    </row>
    <row r="116" spans="1:65" s="2" customFormat="1" ht="33" customHeight="1">
      <c r="A116" s="35"/>
      <c r="B116" s="36"/>
      <c r="C116" s="180" t="s">
        <v>214</v>
      </c>
      <c r="D116" s="180" t="s">
        <v>162</v>
      </c>
      <c r="E116" s="181" t="s">
        <v>215</v>
      </c>
      <c r="F116" s="182" t="s">
        <v>216</v>
      </c>
      <c r="G116" s="183" t="s">
        <v>129</v>
      </c>
      <c r="H116" s="184">
        <v>0</v>
      </c>
      <c r="I116" s="185"/>
      <c r="J116" s="186">
        <f>ROUND(I116*H116,2)</f>
        <v>0</v>
      </c>
      <c r="K116" s="182" t="s">
        <v>165</v>
      </c>
      <c r="L116" s="40"/>
      <c r="M116" s="187" t="s">
        <v>18</v>
      </c>
      <c r="N116" s="188" t="s">
        <v>42</v>
      </c>
      <c r="O116" s="65"/>
      <c r="P116" s="189">
        <f>O116*H116</f>
        <v>0</v>
      </c>
      <c r="Q116" s="189">
        <v>0</v>
      </c>
      <c r="R116" s="189">
        <f>Q116*H116</f>
        <v>0</v>
      </c>
      <c r="S116" s="189">
        <v>0</v>
      </c>
      <c r="T116" s="190">
        <f>S116*H116</f>
        <v>0</v>
      </c>
      <c r="U116" s="35"/>
      <c r="V116" s="35"/>
      <c r="W116" s="35"/>
      <c r="X116" s="35"/>
      <c r="Y116" s="35"/>
      <c r="Z116" s="35"/>
      <c r="AA116" s="35"/>
      <c r="AB116" s="35"/>
      <c r="AC116" s="35"/>
      <c r="AD116" s="35"/>
      <c r="AE116" s="35"/>
      <c r="AR116" s="191" t="s">
        <v>166</v>
      </c>
      <c r="AT116" s="191" t="s">
        <v>162</v>
      </c>
      <c r="AU116" s="191" t="s">
        <v>80</v>
      </c>
      <c r="AY116" s="18" t="s">
        <v>160</v>
      </c>
      <c r="BE116" s="192">
        <f>IF(N116="základní",J116,0)</f>
        <v>0</v>
      </c>
      <c r="BF116" s="192">
        <f>IF(N116="snížená",J116,0)</f>
        <v>0</v>
      </c>
      <c r="BG116" s="192">
        <f>IF(N116="zákl. přenesená",J116,0)</f>
        <v>0</v>
      </c>
      <c r="BH116" s="192">
        <f>IF(N116="sníž. přenesená",J116,0)</f>
        <v>0</v>
      </c>
      <c r="BI116" s="192">
        <f>IF(N116="nulová",J116,0)</f>
        <v>0</v>
      </c>
      <c r="BJ116" s="18" t="s">
        <v>78</v>
      </c>
      <c r="BK116" s="192">
        <f>ROUND(I116*H116,2)</f>
        <v>0</v>
      </c>
      <c r="BL116" s="18" t="s">
        <v>166</v>
      </c>
      <c r="BM116" s="191" t="s">
        <v>217</v>
      </c>
    </row>
    <row r="117" spans="1:65" s="2" customFormat="1" ht="10.199999999999999">
      <c r="A117" s="35"/>
      <c r="B117" s="36"/>
      <c r="C117" s="37"/>
      <c r="D117" s="193" t="s">
        <v>168</v>
      </c>
      <c r="E117" s="37"/>
      <c r="F117" s="194" t="s">
        <v>218</v>
      </c>
      <c r="G117" s="37"/>
      <c r="H117" s="37"/>
      <c r="I117" s="195"/>
      <c r="J117" s="37"/>
      <c r="K117" s="37"/>
      <c r="L117" s="40"/>
      <c r="M117" s="196"/>
      <c r="N117" s="197"/>
      <c r="O117" s="65"/>
      <c r="P117" s="65"/>
      <c r="Q117" s="65"/>
      <c r="R117" s="65"/>
      <c r="S117" s="65"/>
      <c r="T117" s="66"/>
      <c r="U117" s="35"/>
      <c r="V117" s="35"/>
      <c r="W117" s="35"/>
      <c r="X117" s="35"/>
      <c r="Y117" s="35"/>
      <c r="Z117" s="35"/>
      <c r="AA117" s="35"/>
      <c r="AB117" s="35"/>
      <c r="AC117" s="35"/>
      <c r="AD117" s="35"/>
      <c r="AE117" s="35"/>
      <c r="AT117" s="18" t="s">
        <v>168</v>
      </c>
      <c r="AU117" s="18" t="s">
        <v>80</v>
      </c>
    </row>
    <row r="118" spans="1:65" s="2" customFormat="1" ht="37.799999999999997" customHeight="1">
      <c r="A118" s="35"/>
      <c r="B118" s="36"/>
      <c r="C118" s="180" t="s">
        <v>219</v>
      </c>
      <c r="D118" s="180" t="s">
        <v>162</v>
      </c>
      <c r="E118" s="181" t="s">
        <v>220</v>
      </c>
      <c r="F118" s="182" t="s">
        <v>221</v>
      </c>
      <c r="G118" s="183" t="s">
        <v>129</v>
      </c>
      <c r="H118" s="184">
        <v>0</v>
      </c>
      <c r="I118" s="185"/>
      <c r="J118" s="186">
        <f>ROUND(I118*H118,2)</f>
        <v>0</v>
      </c>
      <c r="K118" s="182" t="s">
        <v>165</v>
      </c>
      <c r="L118" s="40"/>
      <c r="M118" s="187" t="s">
        <v>18</v>
      </c>
      <c r="N118" s="188" t="s">
        <v>42</v>
      </c>
      <c r="O118" s="65"/>
      <c r="P118" s="189">
        <f>O118*H118</f>
        <v>0</v>
      </c>
      <c r="Q118" s="189">
        <v>0</v>
      </c>
      <c r="R118" s="189">
        <f>Q118*H118</f>
        <v>0</v>
      </c>
      <c r="S118" s="189">
        <v>0</v>
      </c>
      <c r="T118" s="190">
        <f>S118*H118</f>
        <v>0</v>
      </c>
      <c r="U118" s="35"/>
      <c r="V118" s="35"/>
      <c r="W118" s="35"/>
      <c r="X118" s="35"/>
      <c r="Y118" s="35"/>
      <c r="Z118" s="35"/>
      <c r="AA118" s="35"/>
      <c r="AB118" s="35"/>
      <c r="AC118" s="35"/>
      <c r="AD118" s="35"/>
      <c r="AE118" s="35"/>
      <c r="AR118" s="191" t="s">
        <v>166</v>
      </c>
      <c r="AT118" s="191" t="s">
        <v>162</v>
      </c>
      <c r="AU118" s="191" t="s">
        <v>80</v>
      </c>
      <c r="AY118" s="18" t="s">
        <v>160</v>
      </c>
      <c r="BE118" s="192">
        <f>IF(N118="základní",J118,0)</f>
        <v>0</v>
      </c>
      <c r="BF118" s="192">
        <f>IF(N118="snížená",J118,0)</f>
        <v>0</v>
      </c>
      <c r="BG118" s="192">
        <f>IF(N118="zákl. přenesená",J118,0)</f>
        <v>0</v>
      </c>
      <c r="BH118" s="192">
        <f>IF(N118="sníž. přenesená",J118,0)</f>
        <v>0</v>
      </c>
      <c r="BI118" s="192">
        <f>IF(N118="nulová",J118,0)</f>
        <v>0</v>
      </c>
      <c r="BJ118" s="18" t="s">
        <v>78</v>
      </c>
      <c r="BK118" s="192">
        <f>ROUND(I118*H118,2)</f>
        <v>0</v>
      </c>
      <c r="BL118" s="18" t="s">
        <v>166</v>
      </c>
      <c r="BM118" s="191" t="s">
        <v>222</v>
      </c>
    </row>
    <row r="119" spans="1:65" s="2" customFormat="1" ht="10.199999999999999">
      <c r="A119" s="35"/>
      <c r="B119" s="36"/>
      <c r="C119" s="37"/>
      <c r="D119" s="193" t="s">
        <v>168</v>
      </c>
      <c r="E119" s="37"/>
      <c r="F119" s="194" t="s">
        <v>223</v>
      </c>
      <c r="G119" s="37"/>
      <c r="H119" s="37"/>
      <c r="I119" s="195"/>
      <c r="J119" s="37"/>
      <c r="K119" s="37"/>
      <c r="L119" s="40"/>
      <c r="M119" s="196"/>
      <c r="N119" s="197"/>
      <c r="O119" s="65"/>
      <c r="P119" s="65"/>
      <c r="Q119" s="65"/>
      <c r="R119" s="65"/>
      <c r="S119" s="65"/>
      <c r="T119" s="66"/>
      <c r="U119" s="35"/>
      <c r="V119" s="35"/>
      <c r="W119" s="35"/>
      <c r="X119" s="35"/>
      <c r="Y119" s="35"/>
      <c r="Z119" s="35"/>
      <c r="AA119" s="35"/>
      <c r="AB119" s="35"/>
      <c r="AC119" s="35"/>
      <c r="AD119" s="35"/>
      <c r="AE119" s="35"/>
      <c r="AT119" s="18" t="s">
        <v>168</v>
      </c>
      <c r="AU119" s="18" t="s">
        <v>80</v>
      </c>
    </row>
    <row r="120" spans="1:65" s="2" customFormat="1" ht="37.799999999999997" customHeight="1">
      <c r="A120" s="35"/>
      <c r="B120" s="36"/>
      <c r="C120" s="180" t="s">
        <v>224</v>
      </c>
      <c r="D120" s="180" t="s">
        <v>162</v>
      </c>
      <c r="E120" s="181" t="s">
        <v>225</v>
      </c>
      <c r="F120" s="182" t="s">
        <v>226</v>
      </c>
      <c r="G120" s="183" t="s">
        <v>129</v>
      </c>
      <c r="H120" s="184">
        <v>0</v>
      </c>
      <c r="I120" s="185"/>
      <c r="J120" s="186">
        <f>ROUND(I120*H120,2)</f>
        <v>0</v>
      </c>
      <c r="K120" s="182" t="s">
        <v>165</v>
      </c>
      <c r="L120" s="40"/>
      <c r="M120" s="187" t="s">
        <v>18</v>
      </c>
      <c r="N120" s="188" t="s">
        <v>42</v>
      </c>
      <c r="O120" s="65"/>
      <c r="P120" s="189">
        <f>O120*H120</f>
        <v>0</v>
      </c>
      <c r="Q120" s="189">
        <v>0</v>
      </c>
      <c r="R120" s="189">
        <f>Q120*H120</f>
        <v>0</v>
      </c>
      <c r="S120" s="189">
        <v>0</v>
      </c>
      <c r="T120" s="190">
        <f>S120*H120</f>
        <v>0</v>
      </c>
      <c r="U120" s="35"/>
      <c r="V120" s="35"/>
      <c r="W120" s="35"/>
      <c r="X120" s="35"/>
      <c r="Y120" s="35"/>
      <c r="Z120" s="35"/>
      <c r="AA120" s="35"/>
      <c r="AB120" s="35"/>
      <c r="AC120" s="35"/>
      <c r="AD120" s="35"/>
      <c r="AE120" s="35"/>
      <c r="AR120" s="191" t="s">
        <v>166</v>
      </c>
      <c r="AT120" s="191" t="s">
        <v>162</v>
      </c>
      <c r="AU120" s="191" t="s">
        <v>80</v>
      </c>
      <c r="AY120" s="18" t="s">
        <v>160</v>
      </c>
      <c r="BE120" s="192">
        <f>IF(N120="základní",J120,0)</f>
        <v>0</v>
      </c>
      <c r="BF120" s="192">
        <f>IF(N120="snížená",J120,0)</f>
        <v>0</v>
      </c>
      <c r="BG120" s="192">
        <f>IF(N120="zákl. přenesená",J120,0)</f>
        <v>0</v>
      </c>
      <c r="BH120" s="192">
        <f>IF(N120="sníž. přenesená",J120,0)</f>
        <v>0</v>
      </c>
      <c r="BI120" s="192">
        <f>IF(N120="nulová",J120,0)</f>
        <v>0</v>
      </c>
      <c r="BJ120" s="18" t="s">
        <v>78</v>
      </c>
      <c r="BK120" s="192">
        <f>ROUND(I120*H120,2)</f>
        <v>0</v>
      </c>
      <c r="BL120" s="18" t="s">
        <v>166</v>
      </c>
      <c r="BM120" s="191" t="s">
        <v>227</v>
      </c>
    </row>
    <row r="121" spans="1:65" s="2" customFormat="1" ht="10.199999999999999">
      <c r="A121" s="35"/>
      <c r="B121" s="36"/>
      <c r="C121" s="37"/>
      <c r="D121" s="193" t="s">
        <v>168</v>
      </c>
      <c r="E121" s="37"/>
      <c r="F121" s="194" t="s">
        <v>228</v>
      </c>
      <c r="G121" s="37"/>
      <c r="H121" s="37"/>
      <c r="I121" s="195"/>
      <c r="J121" s="37"/>
      <c r="K121" s="37"/>
      <c r="L121" s="40"/>
      <c r="M121" s="196"/>
      <c r="N121" s="197"/>
      <c r="O121" s="65"/>
      <c r="P121" s="65"/>
      <c r="Q121" s="65"/>
      <c r="R121" s="65"/>
      <c r="S121" s="65"/>
      <c r="T121" s="66"/>
      <c r="U121" s="35"/>
      <c r="V121" s="35"/>
      <c r="W121" s="35"/>
      <c r="X121" s="35"/>
      <c r="Y121" s="35"/>
      <c r="Z121" s="35"/>
      <c r="AA121" s="35"/>
      <c r="AB121" s="35"/>
      <c r="AC121" s="35"/>
      <c r="AD121" s="35"/>
      <c r="AE121" s="35"/>
      <c r="AT121" s="18" t="s">
        <v>168</v>
      </c>
      <c r="AU121" s="18" t="s">
        <v>80</v>
      </c>
    </row>
    <row r="122" spans="1:65" s="2" customFormat="1" ht="19.2">
      <c r="A122" s="35"/>
      <c r="B122" s="36"/>
      <c r="C122" s="37"/>
      <c r="D122" s="200" t="s">
        <v>123</v>
      </c>
      <c r="E122" s="37"/>
      <c r="F122" s="210" t="s">
        <v>229</v>
      </c>
      <c r="G122" s="37"/>
      <c r="H122" s="37"/>
      <c r="I122" s="195"/>
      <c r="J122" s="37"/>
      <c r="K122" s="37"/>
      <c r="L122" s="40"/>
      <c r="M122" s="196"/>
      <c r="N122" s="197"/>
      <c r="O122" s="65"/>
      <c r="P122" s="65"/>
      <c r="Q122" s="65"/>
      <c r="R122" s="65"/>
      <c r="S122" s="65"/>
      <c r="T122" s="66"/>
      <c r="U122" s="35"/>
      <c r="V122" s="35"/>
      <c r="W122" s="35"/>
      <c r="X122" s="35"/>
      <c r="Y122" s="35"/>
      <c r="Z122" s="35"/>
      <c r="AA122" s="35"/>
      <c r="AB122" s="35"/>
      <c r="AC122" s="35"/>
      <c r="AD122" s="35"/>
      <c r="AE122" s="35"/>
      <c r="AT122" s="18" t="s">
        <v>123</v>
      </c>
      <c r="AU122" s="18" t="s">
        <v>80</v>
      </c>
    </row>
    <row r="123" spans="1:65" s="2" customFormat="1" ht="24.15" customHeight="1">
      <c r="A123" s="35"/>
      <c r="B123" s="36"/>
      <c r="C123" s="180" t="s">
        <v>8</v>
      </c>
      <c r="D123" s="180" t="s">
        <v>162</v>
      </c>
      <c r="E123" s="181" t="s">
        <v>230</v>
      </c>
      <c r="F123" s="182" t="s">
        <v>231</v>
      </c>
      <c r="G123" s="183" t="s">
        <v>232</v>
      </c>
      <c r="H123" s="184">
        <v>0</v>
      </c>
      <c r="I123" s="185"/>
      <c r="J123" s="186">
        <f>ROUND(I123*H123,2)</f>
        <v>0</v>
      </c>
      <c r="K123" s="182" t="s">
        <v>165</v>
      </c>
      <c r="L123" s="40"/>
      <c r="M123" s="187" t="s">
        <v>18</v>
      </c>
      <c r="N123" s="188" t="s">
        <v>42</v>
      </c>
      <c r="O123" s="65"/>
      <c r="P123" s="189">
        <f>O123*H123</f>
        <v>0</v>
      </c>
      <c r="Q123" s="189">
        <v>0</v>
      </c>
      <c r="R123" s="189">
        <f>Q123*H123</f>
        <v>0</v>
      </c>
      <c r="S123" s="189">
        <v>0</v>
      </c>
      <c r="T123" s="190">
        <f>S123*H123</f>
        <v>0</v>
      </c>
      <c r="U123" s="35"/>
      <c r="V123" s="35"/>
      <c r="W123" s="35"/>
      <c r="X123" s="35"/>
      <c r="Y123" s="35"/>
      <c r="Z123" s="35"/>
      <c r="AA123" s="35"/>
      <c r="AB123" s="35"/>
      <c r="AC123" s="35"/>
      <c r="AD123" s="35"/>
      <c r="AE123" s="35"/>
      <c r="AR123" s="191" t="s">
        <v>166</v>
      </c>
      <c r="AT123" s="191" t="s">
        <v>162</v>
      </c>
      <c r="AU123" s="191" t="s">
        <v>80</v>
      </c>
      <c r="AY123" s="18" t="s">
        <v>160</v>
      </c>
      <c r="BE123" s="192">
        <f>IF(N123="základní",J123,0)</f>
        <v>0</v>
      </c>
      <c r="BF123" s="192">
        <f>IF(N123="snížená",J123,0)</f>
        <v>0</v>
      </c>
      <c r="BG123" s="192">
        <f>IF(N123="zákl. přenesená",J123,0)</f>
        <v>0</v>
      </c>
      <c r="BH123" s="192">
        <f>IF(N123="sníž. přenesená",J123,0)</f>
        <v>0</v>
      </c>
      <c r="BI123" s="192">
        <f>IF(N123="nulová",J123,0)</f>
        <v>0</v>
      </c>
      <c r="BJ123" s="18" t="s">
        <v>78</v>
      </c>
      <c r="BK123" s="192">
        <f>ROUND(I123*H123,2)</f>
        <v>0</v>
      </c>
      <c r="BL123" s="18" t="s">
        <v>166</v>
      </c>
      <c r="BM123" s="191" t="s">
        <v>233</v>
      </c>
    </row>
    <row r="124" spans="1:65" s="2" customFormat="1" ht="10.199999999999999">
      <c r="A124" s="35"/>
      <c r="B124" s="36"/>
      <c r="C124" s="37"/>
      <c r="D124" s="193" t="s">
        <v>168</v>
      </c>
      <c r="E124" s="37"/>
      <c r="F124" s="194" t="s">
        <v>234</v>
      </c>
      <c r="G124" s="37"/>
      <c r="H124" s="37"/>
      <c r="I124" s="195"/>
      <c r="J124" s="37"/>
      <c r="K124" s="37"/>
      <c r="L124" s="40"/>
      <c r="M124" s="196"/>
      <c r="N124" s="197"/>
      <c r="O124" s="65"/>
      <c r="P124" s="65"/>
      <c r="Q124" s="65"/>
      <c r="R124" s="65"/>
      <c r="S124" s="65"/>
      <c r="T124" s="66"/>
      <c r="U124" s="35"/>
      <c r="V124" s="35"/>
      <c r="W124" s="35"/>
      <c r="X124" s="35"/>
      <c r="Y124" s="35"/>
      <c r="Z124" s="35"/>
      <c r="AA124" s="35"/>
      <c r="AB124" s="35"/>
      <c r="AC124" s="35"/>
      <c r="AD124" s="35"/>
      <c r="AE124" s="35"/>
      <c r="AT124" s="18" t="s">
        <v>168</v>
      </c>
      <c r="AU124" s="18" t="s">
        <v>80</v>
      </c>
    </row>
    <row r="125" spans="1:65" s="2" customFormat="1" ht="24.15" customHeight="1">
      <c r="A125" s="35"/>
      <c r="B125" s="36"/>
      <c r="C125" s="180" t="s">
        <v>235</v>
      </c>
      <c r="D125" s="180" t="s">
        <v>162</v>
      </c>
      <c r="E125" s="181" t="s">
        <v>236</v>
      </c>
      <c r="F125" s="182" t="s">
        <v>237</v>
      </c>
      <c r="G125" s="183" t="s">
        <v>129</v>
      </c>
      <c r="H125" s="184">
        <v>0</v>
      </c>
      <c r="I125" s="185"/>
      <c r="J125" s="186">
        <f>ROUND(I125*H125,2)</f>
        <v>0</v>
      </c>
      <c r="K125" s="182" t="s">
        <v>165</v>
      </c>
      <c r="L125" s="40"/>
      <c r="M125" s="187" t="s">
        <v>18</v>
      </c>
      <c r="N125" s="188" t="s">
        <v>42</v>
      </c>
      <c r="O125" s="65"/>
      <c r="P125" s="189">
        <f>O125*H125</f>
        <v>0</v>
      </c>
      <c r="Q125" s="189">
        <v>0</v>
      </c>
      <c r="R125" s="189">
        <f>Q125*H125</f>
        <v>0</v>
      </c>
      <c r="S125" s="189">
        <v>0</v>
      </c>
      <c r="T125" s="190">
        <f>S125*H125</f>
        <v>0</v>
      </c>
      <c r="U125" s="35"/>
      <c r="V125" s="35"/>
      <c r="W125" s="35"/>
      <c r="X125" s="35"/>
      <c r="Y125" s="35"/>
      <c r="Z125" s="35"/>
      <c r="AA125" s="35"/>
      <c r="AB125" s="35"/>
      <c r="AC125" s="35"/>
      <c r="AD125" s="35"/>
      <c r="AE125" s="35"/>
      <c r="AR125" s="191" t="s">
        <v>166</v>
      </c>
      <c r="AT125" s="191" t="s">
        <v>162</v>
      </c>
      <c r="AU125" s="191" t="s">
        <v>80</v>
      </c>
      <c r="AY125" s="18" t="s">
        <v>160</v>
      </c>
      <c r="BE125" s="192">
        <f>IF(N125="základní",J125,0)</f>
        <v>0</v>
      </c>
      <c r="BF125" s="192">
        <f>IF(N125="snížená",J125,0)</f>
        <v>0</v>
      </c>
      <c r="BG125" s="192">
        <f>IF(N125="zákl. přenesená",J125,0)</f>
        <v>0</v>
      </c>
      <c r="BH125" s="192">
        <f>IF(N125="sníž. přenesená",J125,0)</f>
        <v>0</v>
      </c>
      <c r="BI125" s="192">
        <f>IF(N125="nulová",J125,0)</f>
        <v>0</v>
      </c>
      <c r="BJ125" s="18" t="s">
        <v>78</v>
      </c>
      <c r="BK125" s="192">
        <f>ROUND(I125*H125,2)</f>
        <v>0</v>
      </c>
      <c r="BL125" s="18" t="s">
        <v>166</v>
      </c>
      <c r="BM125" s="191" t="s">
        <v>238</v>
      </c>
    </row>
    <row r="126" spans="1:65" s="2" customFormat="1" ht="10.199999999999999">
      <c r="A126" s="35"/>
      <c r="B126" s="36"/>
      <c r="C126" s="37"/>
      <c r="D126" s="193" t="s">
        <v>168</v>
      </c>
      <c r="E126" s="37"/>
      <c r="F126" s="194" t="s">
        <v>239</v>
      </c>
      <c r="G126" s="37"/>
      <c r="H126" s="37"/>
      <c r="I126" s="195"/>
      <c r="J126" s="37"/>
      <c r="K126" s="37"/>
      <c r="L126" s="40"/>
      <c r="M126" s="196"/>
      <c r="N126" s="197"/>
      <c r="O126" s="65"/>
      <c r="P126" s="65"/>
      <c r="Q126" s="65"/>
      <c r="R126" s="65"/>
      <c r="S126" s="65"/>
      <c r="T126" s="66"/>
      <c r="U126" s="35"/>
      <c r="V126" s="35"/>
      <c r="W126" s="35"/>
      <c r="X126" s="35"/>
      <c r="Y126" s="35"/>
      <c r="Z126" s="35"/>
      <c r="AA126" s="35"/>
      <c r="AB126" s="35"/>
      <c r="AC126" s="35"/>
      <c r="AD126" s="35"/>
      <c r="AE126" s="35"/>
      <c r="AT126" s="18" t="s">
        <v>168</v>
      </c>
      <c r="AU126" s="18" t="s">
        <v>80</v>
      </c>
    </row>
    <row r="127" spans="1:65" s="2" customFormat="1" ht="24.15" customHeight="1">
      <c r="A127" s="35"/>
      <c r="B127" s="36"/>
      <c r="C127" s="180" t="s">
        <v>240</v>
      </c>
      <c r="D127" s="180" t="s">
        <v>162</v>
      </c>
      <c r="E127" s="181" t="s">
        <v>241</v>
      </c>
      <c r="F127" s="182" t="s">
        <v>242</v>
      </c>
      <c r="G127" s="183" t="s">
        <v>129</v>
      </c>
      <c r="H127" s="184">
        <v>0</v>
      </c>
      <c r="I127" s="185"/>
      <c r="J127" s="186">
        <f>ROUND(I127*H127,2)</f>
        <v>0</v>
      </c>
      <c r="K127" s="182" t="s">
        <v>165</v>
      </c>
      <c r="L127" s="40"/>
      <c r="M127" s="187" t="s">
        <v>18</v>
      </c>
      <c r="N127" s="188" t="s">
        <v>42</v>
      </c>
      <c r="O127" s="65"/>
      <c r="P127" s="189">
        <f>O127*H127</f>
        <v>0</v>
      </c>
      <c r="Q127" s="189">
        <v>0</v>
      </c>
      <c r="R127" s="189">
        <f>Q127*H127</f>
        <v>0</v>
      </c>
      <c r="S127" s="189">
        <v>0</v>
      </c>
      <c r="T127" s="190">
        <f>S127*H127</f>
        <v>0</v>
      </c>
      <c r="U127" s="35"/>
      <c r="V127" s="35"/>
      <c r="W127" s="35"/>
      <c r="X127" s="35"/>
      <c r="Y127" s="35"/>
      <c r="Z127" s="35"/>
      <c r="AA127" s="35"/>
      <c r="AB127" s="35"/>
      <c r="AC127" s="35"/>
      <c r="AD127" s="35"/>
      <c r="AE127" s="35"/>
      <c r="AR127" s="191" t="s">
        <v>166</v>
      </c>
      <c r="AT127" s="191" t="s">
        <v>162</v>
      </c>
      <c r="AU127" s="191" t="s">
        <v>80</v>
      </c>
      <c r="AY127" s="18" t="s">
        <v>160</v>
      </c>
      <c r="BE127" s="192">
        <f>IF(N127="základní",J127,0)</f>
        <v>0</v>
      </c>
      <c r="BF127" s="192">
        <f>IF(N127="snížená",J127,0)</f>
        <v>0</v>
      </c>
      <c r="BG127" s="192">
        <f>IF(N127="zákl. přenesená",J127,0)</f>
        <v>0</v>
      </c>
      <c r="BH127" s="192">
        <f>IF(N127="sníž. přenesená",J127,0)</f>
        <v>0</v>
      </c>
      <c r="BI127" s="192">
        <f>IF(N127="nulová",J127,0)</f>
        <v>0</v>
      </c>
      <c r="BJ127" s="18" t="s">
        <v>78</v>
      </c>
      <c r="BK127" s="192">
        <f>ROUND(I127*H127,2)</f>
        <v>0</v>
      </c>
      <c r="BL127" s="18" t="s">
        <v>166</v>
      </c>
      <c r="BM127" s="191" t="s">
        <v>243</v>
      </c>
    </row>
    <row r="128" spans="1:65" s="2" customFormat="1" ht="10.199999999999999">
      <c r="A128" s="35"/>
      <c r="B128" s="36"/>
      <c r="C128" s="37"/>
      <c r="D128" s="193" t="s">
        <v>168</v>
      </c>
      <c r="E128" s="37"/>
      <c r="F128" s="194" t="s">
        <v>244</v>
      </c>
      <c r="G128" s="37"/>
      <c r="H128" s="37"/>
      <c r="I128" s="195"/>
      <c r="J128" s="37"/>
      <c r="K128" s="37"/>
      <c r="L128" s="40"/>
      <c r="M128" s="196"/>
      <c r="N128" s="197"/>
      <c r="O128" s="65"/>
      <c r="P128" s="65"/>
      <c r="Q128" s="65"/>
      <c r="R128" s="65"/>
      <c r="S128" s="65"/>
      <c r="T128" s="66"/>
      <c r="U128" s="35"/>
      <c r="V128" s="35"/>
      <c r="W128" s="35"/>
      <c r="X128" s="35"/>
      <c r="Y128" s="35"/>
      <c r="Z128" s="35"/>
      <c r="AA128" s="35"/>
      <c r="AB128" s="35"/>
      <c r="AC128" s="35"/>
      <c r="AD128" s="35"/>
      <c r="AE128" s="35"/>
      <c r="AT128" s="18" t="s">
        <v>168</v>
      </c>
      <c r="AU128" s="18" t="s">
        <v>80</v>
      </c>
    </row>
    <row r="129" spans="1:65" s="12" customFormat="1" ht="22.8" customHeight="1">
      <c r="B129" s="164"/>
      <c r="C129" s="165"/>
      <c r="D129" s="166" t="s">
        <v>70</v>
      </c>
      <c r="E129" s="178" t="s">
        <v>214</v>
      </c>
      <c r="F129" s="178" t="s">
        <v>245</v>
      </c>
      <c r="G129" s="165"/>
      <c r="H129" s="165"/>
      <c r="I129" s="168"/>
      <c r="J129" s="179">
        <f>BK129</f>
        <v>0</v>
      </c>
      <c r="K129" s="165"/>
      <c r="L129" s="170"/>
      <c r="M129" s="171"/>
      <c r="N129" s="172"/>
      <c r="O129" s="172"/>
      <c r="P129" s="173">
        <f>SUM(P130:P161)</f>
        <v>0</v>
      </c>
      <c r="Q129" s="172"/>
      <c r="R129" s="173">
        <f>SUM(R130:R161)</f>
        <v>9.7790000000000012E-3</v>
      </c>
      <c r="S129" s="172"/>
      <c r="T129" s="174">
        <f>SUM(T130:T161)</f>
        <v>83.861999999999995</v>
      </c>
      <c r="AR129" s="175" t="s">
        <v>78</v>
      </c>
      <c r="AT129" s="176" t="s">
        <v>70</v>
      </c>
      <c r="AU129" s="176" t="s">
        <v>78</v>
      </c>
      <c r="AY129" s="175" t="s">
        <v>160</v>
      </c>
      <c r="BK129" s="177">
        <f>SUM(BK130:BK161)</f>
        <v>0</v>
      </c>
    </row>
    <row r="130" spans="1:65" s="2" customFormat="1" ht="16.5" customHeight="1">
      <c r="A130" s="35"/>
      <c r="B130" s="36"/>
      <c r="C130" s="180" t="s">
        <v>246</v>
      </c>
      <c r="D130" s="180" t="s">
        <v>162</v>
      </c>
      <c r="E130" s="181" t="s">
        <v>247</v>
      </c>
      <c r="F130" s="182" t="s">
        <v>248</v>
      </c>
      <c r="G130" s="183" t="s">
        <v>249</v>
      </c>
      <c r="H130" s="184">
        <v>88.9</v>
      </c>
      <c r="I130" s="185"/>
      <c r="J130" s="186">
        <f>ROUND(I130*H130,2)</f>
        <v>0</v>
      </c>
      <c r="K130" s="182" t="s">
        <v>165</v>
      </c>
      <c r="L130" s="40"/>
      <c r="M130" s="187" t="s">
        <v>18</v>
      </c>
      <c r="N130" s="188" t="s">
        <v>42</v>
      </c>
      <c r="O130" s="65"/>
      <c r="P130" s="189">
        <f>O130*H130</f>
        <v>0</v>
      </c>
      <c r="Q130" s="189">
        <v>1.1E-4</v>
      </c>
      <c r="R130" s="189">
        <f>Q130*H130</f>
        <v>9.7790000000000012E-3</v>
      </c>
      <c r="S130" s="189">
        <v>0</v>
      </c>
      <c r="T130" s="190">
        <f>S130*H130</f>
        <v>0</v>
      </c>
      <c r="U130" s="35"/>
      <c r="V130" s="35"/>
      <c r="W130" s="35"/>
      <c r="X130" s="35"/>
      <c r="Y130" s="35"/>
      <c r="Z130" s="35"/>
      <c r="AA130" s="35"/>
      <c r="AB130" s="35"/>
      <c r="AC130" s="35"/>
      <c r="AD130" s="35"/>
      <c r="AE130" s="35"/>
      <c r="AR130" s="191" t="s">
        <v>166</v>
      </c>
      <c r="AT130" s="191" t="s">
        <v>162</v>
      </c>
      <c r="AU130" s="191" t="s">
        <v>80</v>
      </c>
      <c r="AY130" s="18" t="s">
        <v>160</v>
      </c>
      <c r="BE130" s="192">
        <f>IF(N130="základní",J130,0)</f>
        <v>0</v>
      </c>
      <c r="BF130" s="192">
        <f>IF(N130="snížená",J130,0)</f>
        <v>0</v>
      </c>
      <c r="BG130" s="192">
        <f>IF(N130="zákl. přenesená",J130,0)</f>
        <v>0</v>
      </c>
      <c r="BH130" s="192">
        <f>IF(N130="sníž. přenesená",J130,0)</f>
        <v>0</v>
      </c>
      <c r="BI130" s="192">
        <f>IF(N130="nulová",J130,0)</f>
        <v>0</v>
      </c>
      <c r="BJ130" s="18" t="s">
        <v>78</v>
      </c>
      <c r="BK130" s="192">
        <f>ROUND(I130*H130,2)</f>
        <v>0</v>
      </c>
      <c r="BL130" s="18" t="s">
        <v>166</v>
      </c>
      <c r="BM130" s="191" t="s">
        <v>250</v>
      </c>
    </row>
    <row r="131" spans="1:65" s="2" customFormat="1" ht="10.199999999999999">
      <c r="A131" s="35"/>
      <c r="B131" s="36"/>
      <c r="C131" s="37"/>
      <c r="D131" s="193" t="s">
        <v>168</v>
      </c>
      <c r="E131" s="37"/>
      <c r="F131" s="194" t="s">
        <v>251</v>
      </c>
      <c r="G131" s="37"/>
      <c r="H131" s="37"/>
      <c r="I131" s="195"/>
      <c r="J131" s="37"/>
      <c r="K131" s="37"/>
      <c r="L131" s="40"/>
      <c r="M131" s="196"/>
      <c r="N131" s="197"/>
      <c r="O131" s="65"/>
      <c r="P131" s="65"/>
      <c r="Q131" s="65"/>
      <c r="R131" s="65"/>
      <c r="S131" s="65"/>
      <c r="T131" s="66"/>
      <c r="U131" s="35"/>
      <c r="V131" s="35"/>
      <c r="W131" s="35"/>
      <c r="X131" s="35"/>
      <c r="Y131" s="35"/>
      <c r="Z131" s="35"/>
      <c r="AA131" s="35"/>
      <c r="AB131" s="35"/>
      <c r="AC131" s="35"/>
      <c r="AD131" s="35"/>
      <c r="AE131" s="35"/>
      <c r="AT131" s="18" t="s">
        <v>168</v>
      </c>
      <c r="AU131" s="18" t="s">
        <v>80</v>
      </c>
    </row>
    <row r="132" spans="1:65" s="13" customFormat="1" ht="10.199999999999999">
      <c r="B132" s="198"/>
      <c r="C132" s="199"/>
      <c r="D132" s="200" t="s">
        <v>170</v>
      </c>
      <c r="E132" s="201" t="s">
        <v>18</v>
      </c>
      <c r="F132" s="202" t="s">
        <v>252</v>
      </c>
      <c r="G132" s="199"/>
      <c r="H132" s="203">
        <v>14.8</v>
      </c>
      <c r="I132" s="204"/>
      <c r="J132" s="199"/>
      <c r="K132" s="199"/>
      <c r="L132" s="205"/>
      <c r="M132" s="206"/>
      <c r="N132" s="207"/>
      <c r="O132" s="207"/>
      <c r="P132" s="207"/>
      <c r="Q132" s="207"/>
      <c r="R132" s="207"/>
      <c r="S132" s="207"/>
      <c r="T132" s="208"/>
      <c r="AT132" s="209" t="s">
        <v>170</v>
      </c>
      <c r="AU132" s="209" t="s">
        <v>80</v>
      </c>
      <c r="AV132" s="13" t="s">
        <v>80</v>
      </c>
      <c r="AW132" s="13" t="s">
        <v>32</v>
      </c>
      <c r="AX132" s="13" t="s">
        <v>71</v>
      </c>
      <c r="AY132" s="209" t="s">
        <v>160</v>
      </c>
    </row>
    <row r="133" spans="1:65" s="13" customFormat="1" ht="10.199999999999999">
      <c r="B133" s="198"/>
      <c r="C133" s="199"/>
      <c r="D133" s="200" t="s">
        <v>170</v>
      </c>
      <c r="E133" s="201" t="s">
        <v>18</v>
      </c>
      <c r="F133" s="202" t="s">
        <v>253</v>
      </c>
      <c r="G133" s="199"/>
      <c r="H133" s="203">
        <v>74.099999999999994</v>
      </c>
      <c r="I133" s="204"/>
      <c r="J133" s="199"/>
      <c r="K133" s="199"/>
      <c r="L133" s="205"/>
      <c r="M133" s="206"/>
      <c r="N133" s="207"/>
      <c r="O133" s="207"/>
      <c r="P133" s="207"/>
      <c r="Q133" s="207"/>
      <c r="R133" s="207"/>
      <c r="S133" s="207"/>
      <c r="T133" s="208"/>
      <c r="AT133" s="209" t="s">
        <v>170</v>
      </c>
      <c r="AU133" s="209" t="s">
        <v>80</v>
      </c>
      <c r="AV133" s="13" t="s">
        <v>80</v>
      </c>
      <c r="AW133" s="13" t="s">
        <v>32</v>
      </c>
      <c r="AX133" s="13" t="s">
        <v>71</v>
      </c>
      <c r="AY133" s="209" t="s">
        <v>160</v>
      </c>
    </row>
    <row r="134" spans="1:65" s="14" customFormat="1" ht="10.199999999999999">
      <c r="B134" s="211"/>
      <c r="C134" s="212"/>
      <c r="D134" s="200" t="s">
        <v>170</v>
      </c>
      <c r="E134" s="213" t="s">
        <v>18</v>
      </c>
      <c r="F134" s="214" t="s">
        <v>254</v>
      </c>
      <c r="G134" s="212"/>
      <c r="H134" s="215">
        <v>88.9</v>
      </c>
      <c r="I134" s="216"/>
      <c r="J134" s="212"/>
      <c r="K134" s="212"/>
      <c r="L134" s="217"/>
      <c r="M134" s="218"/>
      <c r="N134" s="219"/>
      <c r="O134" s="219"/>
      <c r="P134" s="219"/>
      <c r="Q134" s="219"/>
      <c r="R134" s="219"/>
      <c r="S134" s="219"/>
      <c r="T134" s="220"/>
      <c r="AT134" s="221" t="s">
        <v>170</v>
      </c>
      <c r="AU134" s="221" t="s">
        <v>80</v>
      </c>
      <c r="AV134" s="14" t="s">
        <v>166</v>
      </c>
      <c r="AW134" s="14" t="s">
        <v>32</v>
      </c>
      <c r="AX134" s="14" t="s">
        <v>78</v>
      </c>
      <c r="AY134" s="221" t="s">
        <v>160</v>
      </c>
    </row>
    <row r="135" spans="1:65" s="2" customFormat="1" ht="16.5" customHeight="1">
      <c r="A135" s="35"/>
      <c r="B135" s="36"/>
      <c r="C135" s="180" t="s">
        <v>255</v>
      </c>
      <c r="D135" s="180" t="s">
        <v>162</v>
      </c>
      <c r="E135" s="181" t="s">
        <v>256</v>
      </c>
      <c r="F135" s="182" t="s">
        <v>257</v>
      </c>
      <c r="G135" s="183" t="s">
        <v>129</v>
      </c>
      <c r="H135" s="184">
        <v>10.903</v>
      </c>
      <c r="I135" s="185"/>
      <c r="J135" s="186">
        <f>ROUND(I135*H135,2)</f>
        <v>0</v>
      </c>
      <c r="K135" s="182" t="s">
        <v>165</v>
      </c>
      <c r="L135" s="40"/>
      <c r="M135" s="187" t="s">
        <v>18</v>
      </c>
      <c r="N135" s="188" t="s">
        <v>42</v>
      </c>
      <c r="O135" s="65"/>
      <c r="P135" s="189">
        <f>O135*H135</f>
        <v>0</v>
      </c>
      <c r="Q135" s="189">
        <v>0</v>
      </c>
      <c r="R135" s="189">
        <f>Q135*H135</f>
        <v>0</v>
      </c>
      <c r="S135" s="189">
        <v>2.4</v>
      </c>
      <c r="T135" s="190">
        <f>S135*H135</f>
        <v>26.167200000000001</v>
      </c>
      <c r="U135" s="35"/>
      <c r="V135" s="35"/>
      <c r="W135" s="35"/>
      <c r="X135" s="35"/>
      <c r="Y135" s="35"/>
      <c r="Z135" s="35"/>
      <c r="AA135" s="35"/>
      <c r="AB135" s="35"/>
      <c r="AC135" s="35"/>
      <c r="AD135" s="35"/>
      <c r="AE135" s="35"/>
      <c r="AR135" s="191" t="s">
        <v>166</v>
      </c>
      <c r="AT135" s="191" t="s">
        <v>162</v>
      </c>
      <c r="AU135" s="191" t="s">
        <v>80</v>
      </c>
      <c r="AY135" s="18" t="s">
        <v>160</v>
      </c>
      <c r="BE135" s="192">
        <f>IF(N135="základní",J135,0)</f>
        <v>0</v>
      </c>
      <c r="BF135" s="192">
        <f>IF(N135="snížená",J135,0)</f>
        <v>0</v>
      </c>
      <c r="BG135" s="192">
        <f>IF(N135="zákl. přenesená",J135,0)</f>
        <v>0</v>
      </c>
      <c r="BH135" s="192">
        <f>IF(N135="sníž. přenesená",J135,0)</f>
        <v>0</v>
      </c>
      <c r="BI135" s="192">
        <f>IF(N135="nulová",J135,0)</f>
        <v>0</v>
      </c>
      <c r="BJ135" s="18" t="s">
        <v>78</v>
      </c>
      <c r="BK135" s="192">
        <f>ROUND(I135*H135,2)</f>
        <v>0</v>
      </c>
      <c r="BL135" s="18" t="s">
        <v>166</v>
      </c>
      <c r="BM135" s="191" t="s">
        <v>258</v>
      </c>
    </row>
    <row r="136" spans="1:65" s="2" customFormat="1" ht="10.199999999999999">
      <c r="A136" s="35"/>
      <c r="B136" s="36"/>
      <c r="C136" s="37"/>
      <c r="D136" s="193" t="s">
        <v>168</v>
      </c>
      <c r="E136" s="37"/>
      <c r="F136" s="194" t="s">
        <v>259</v>
      </c>
      <c r="G136" s="37"/>
      <c r="H136" s="37"/>
      <c r="I136" s="195"/>
      <c r="J136" s="37"/>
      <c r="K136" s="37"/>
      <c r="L136" s="40"/>
      <c r="M136" s="196"/>
      <c r="N136" s="197"/>
      <c r="O136" s="65"/>
      <c r="P136" s="65"/>
      <c r="Q136" s="65"/>
      <c r="R136" s="65"/>
      <c r="S136" s="65"/>
      <c r="T136" s="66"/>
      <c r="U136" s="35"/>
      <c r="V136" s="35"/>
      <c r="W136" s="35"/>
      <c r="X136" s="35"/>
      <c r="Y136" s="35"/>
      <c r="Z136" s="35"/>
      <c r="AA136" s="35"/>
      <c r="AB136" s="35"/>
      <c r="AC136" s="35"/>
      <c r="AD136" s="35"/>
      <c r="AE136" s="35"/>
      <c r="AT136" s="18" t="s">
        <v>168</v>
      </c>
      <c r="AU136" s="18" t="s">
        <v>80</v>
      </c>
    </row>
    <row r="137" spans="1:65" s="13" customFormat="1" ht="10.199999999999999">
      <c r="B137" s="198"/>
      <c r="C137" s="199"/>
      <c r="D137" s="200" t="s">
        <v>170</v>
      </c>
      <c r="E137" s="201" t="s">
        <v>123</v>
      </c>
      <c r="F137" s="202" t="s">
        <v>260</v>
      </c>
      <c r="G137" s="199"/>
      <c r="H137" s="203">
        <v>43.61</v>
      </c>
      <c r="I137" s="204"/>
      <c r="J137" s="199"/>
      <c r="K137" s="199"/>
      <c r="L137" s="205"/>
      <c r="M137" s="206"/>
      <c r="N137" s="207"/>
      <c r="O137" s="207"/>
      <c r="P137" s="207"/>
      <c r="Q137" s="207"/>
      <c r="R137" s="207"/>
      <c r="S137" s="207"/>
      <c r="T137" s="208"/>
      <c r="AT137" s="209" t="s">
        <v>170</v>
      </c>
      <c r="AU137" s="209" t="s">
        <v>80</v>
      </c>
      <c r="AV137" s="13" t="s">
        <v>80</v>
      </c>
      <c r="AW137" s="13" t="s">
        <v>32</v>
      </c>
      <c r="AX137" s="13" t="s">
        <v>71</v>
      </c>
      <c r="AY137" s="209" t="s">
        <v>160</v>
      </c>
    </row>
    <row r="138" spans="1:65" s="13" customFormat="1" ht="10.199999999999999">
      <c r="B138" s="198"/>
      <c r="C138" s="199"/>
      <c r="D138" s="200" t="s">
        <v>170</v>
      </c>
      <c r="E138" s="201" t="s">
        <v>18</v>
      </c>
      <c r="F138" s="202" t="s">
        <v>261</v>
      </c>
      <c r="G138" s="199"/>
      <c r="H138" s="203">
        <v>10.903</v>
      </c>
      <c r="I138" s="204"/>
      <c r="J138" s="199"/>
      <c r="K138" s="199"/>
      <c r="L138" s="205"/>
      <c r="M138" s="206"/>
      <c r="N138" s="207"/>
      <c r="O138" s="207"/>
      <c r="P138" s="207"/>
      <c r="Q138" s="207"/>
      <c r="R138" s="207"/>
      <c r="S138" s="207"/>
      <c r="T138" s="208"/>
      <c r="AT138" s="209" t="s">
        <v>170</v>
      </c>
      <c r="AU138" s="209" t="s">
        <v>80</v>
      </c>
      <c r="AV138" s="13" t="s">
        <v>80</v>
      </c>
      <c r="AW138" s="13" t="s">
        <v>32</v>
      </c>
      <c r="AX138" s="13" t="s">
        <v>78</v>
      </c>
      <c r="AY138" s="209" t="s">
        <v>160</v>
      </c>
    </row>
    <row r="139" spans="1:65" s="2" customFormat="1" ht="16.5" customHeight="1">
      <c r="A139" s="35"/>
      <c r="B139" s="36"/>
      <c r="C139" s="180" t="s">
        <v>262</v>
      </c>
      <c r="D139" s="180" t="s">
        <v>162</v>
      </c>
      <c r="E139" s="181" t="s">
        <v>263</v>
      </c>
      <c r="F139" s="182" t="s">
        <v>264</v>
      </c>
      <c r="G139" s="183" t="s">
        <v>125</v>
      </c>
      <c r="H139" s="184">
        <v>207.928</v>
      </c>
      <c r="I139" s="185"/>
      <c r="J139" s="186">
        <f>ROUND(I139*H139,2)</f>
        <v>0</v>
      </c>
      <c r="K139" s="182" t="s">
        <v>165</v>
      </c>
      <c r="L139" s="40"/>
      <c r="M139" s="187" t="s">
        <v>18</v>
      </c>
      <c r="N139" s="188" t="s">
        <v>42</v>
      </c>
      <c r="O139" s="65"/>
      <c r="P139" s="189">
        <f>O139*H139</f>
        <v>0</v>
      </c>
      <c r="Q139" s="189">
        <v>0</v>
      </c>
      <c r="R139" s="189">
        <f>Q139*H139</f>
        <v>0</v>
      </c>
      <c r="S139" s="189">
        <v>0.08</v>
      </c>
      <c r="T139" s="190">
        <f>S139*H139</f>
        <v>16.634239999999998</v>
      </c>
      <c r="U139" s="35"/>
      <c r="V139" s="35"/>
      <c r="W139" s="35"/>
      <c r="X139" s="35"/>
      <c r="Y139" s="35"/>
      <c r="Z139" s="35"/>
      <c r="AA139" s="35"/>
      <c r="AB139" s="35"/>
      <c r="AC139" s="35"/>
      <c r="AD139" s="35"/>
      <c r="AE139" s="35"/>
      <c r="AR139" s="191" t="s">
        <v>166</v>
      </c>
      <c r="AT139" s="191" t="s">
        <v>162</v>
      </c>
      <c r="AU139" s="191" t="s">
        <v>80</v>
      </c>
      <c r="AY139" s="18" t="s">
        <v>160</v>
      </c>
      <c r="BE139" s="192">
        <f>IF(N139="základní",J139,0)</f>
        <v>0</v>
      </c>
      <c r="BF139" s="192">
        <f>IF(N139="snížená",J139,0)</f>
        <v>0</v>
      </c>
      <c r="BG139" s="192">
        <f>IF(N139="zákl. přenesená",J139,0)</f>
        <v>0</v>
      </c>
      <c r="BH139" s="192">
        <f>IF(N139="sníž. přenesená",J139,0)</f>
        <v>0</v>
      </c>
      <c r="BI139" s="192">
        <f>IF(N139="nulová",J139,0)</f>
        <v>0</v>
      </c>
      <c r="BJ139" s="18" t="s">
        <v>78</v>
      </c>
      <c r="BK139" s="192">
        <f>ROUND(I139*H139,2)</f>
        <v>0</v>
      </c>
      <c r="BL139" s="18" t="s">
        <v>166</v>
      </c>
      <c r="BM139" s="191" t="s">
        <v>265</v>
      </c>
    </row>
    <row r="140" spans="1:65" s="2" customFormat="1" ht="10.199999999999999">
      <c r="A140" s="35"/>
      <c r="B140" s="36"/>
      <c r="C140" s="37"/>
      <c r="D140" s="193" t="s">
        <v>168</v>
      </c>
      <c r="E140" s="37"/>
      <c r="F140" s="194" t="s">
        <v>266</v>
      </c>
      <c r="G140" s="37"/>
      <c r="H140" s="37"/>
      <c r="I140" s="195"/>
      <c r="J140" s="37"/>
      <c r="K140" s="37"/>
      <c r="L140" s="40"/>
      <c r="M140" s="196"/>
      <c r="N140" s="197"/>
      <c r="O140" s="65"/>
      <c r="P140" s="65"/>
      <c r="Q140" s="65"/>
      <c r="R140" s="65"/>
      <c r="S140" s="65"/>
      <c r="T140" s="66"/>
      <c r="U140" s="35"/>
      <c r="V140" s="35"/>
      <c r="W140" s="35"/>
      <c r="X140" s="35"/>
      <c r="Y140" s="35"/>
      <c r="Z140" s="35"/>
      <c r="AA140" s="35"/>
      <c r="AB140" s="35"/>
      <c r="AC140" s="35"/>
      <c r="AD140" s="35"/>
      <c r="AE140" s="35"/>
      <c r="AT140" s="18" t="s">
        <v>168</v>
      </c>
      <c r="AU140" s="18" t="s">
        <v>80</v>
      </c>
    </row>
    <row r="141" spans="1:65" s="13" customFormat="1" ht="10.199999999999999">
      <c r="B141" s="198"/>
      <c r="C141" s="199"/>
      <c r="D141" s="200" t="s">
        <v>170</v>
      </c>
      <c r="E141" s="201" t="s">
        <v>18</v>
      </c>
      <c r="F141" s="202" t="s">
        <v>267</v>
      </c>
      <c r="G141" s="199"/>
      <c r="H141" s="203">
        <v>89.388000000000005</v>
      </c>
      <c r="I141" s="204"/>
      <c r="J141" s="199"/>
      <c r="K141" s="199"/>
      <c r="L141" s="205"/>
      <c r="M141" s="206"/>
      <c r="N141" s="207"/>
      <c r="O141" s="207"/>
      <c r="P141" s="207"/>
      <c r="Q141" s="207"/>
      <c r="R141" s="207"/>
      <c r="S141" s="207"/>
      <c r="T141" s="208"/>
      <c r="AT141" s="209" t="s">
        <v>170</v>
      </c>
      <c r="AU141" s="209" t="s">
        <v>80</v>
      </c>
      <c r="AV141" s="13" t="s">
        <v>80</v>
      </c>
      <c r="AW141" s="13" t="s">
        <v>32</v>
      </c>
      <c r="AX141" s="13" t="s">
        <v>71</v>
      </c>
      <c r="AY141" s="209" t="s">
        <v>160</v>
      </c>
    </row>
    <row r="142" spans="1:65" s="13" customFormat="1" ht="10.199999999999999">
      <c r="B142" s="198"/>
      <c r="C142" s="199"/>
      <c r="D142" s="200" t="s">
        <v>170</v>
      </c>
      <c r="E142" s="201" t="s">
        <v>18</v>
      </c>
      <c r="F142" s="202" t="s">
        <v>268</v>
      </c>
      <c r="G142" s="199"/>
      <c r="H142" s="203">
        <v>-12.4</v>
      </c>
      <c r="I142" s="204"/>
      <c r="J142" s="199"/>
      <c r="K142" s="199"/>
      <c r="L142" s="205"/>
      <c r="M142" s="206"/>
      <c r="N142" s="207"/>
      <c r="O142" s="207"/>
      <c r="P142" s="207"/>
      <c r="Q142" s="207"/>
      <c r="R142" s="207"/>
      <c r="S142" s="207"/>
      <c r="T142" s="208"/>
      <c r="AT142" s="209" t="s">
        <v>170</v>
      </c>
      <c r="AU142" s="209" t="s">
        <v>80</v>
      </c>
      <c r="AV142" s="13" t="s">
        <v>80</v>
      </c>
      <c r="AW142" s="13" t="s">
        <v>32</v>
      </c>
      <c r="AX142" s="13" t="s">
        <v>71</v>
      </c>
      <c r="AY142" s="209" t="s">
        <v>160</v>
      </c>
    </row>
    <row r="143" spans="1:65" s="13" customFormat="1" ht="10.199999999999999">
      <c r="B143" s="198"/>
      <c r="C143" s="199"/>
      <c r="D143" s="200" t="s">
        <v>170</v>
      </c>
      <c r="E143" s="201" t="s">
        <v>18</v>
      </c>
      <c r="F143" s="202" t="s">
        <v>269</v>
      </c>
      <c r="G143" s="199"/>
      <c r="H143" s="203">
        <v>146.34</v>
      </c>
      <c r="I143" s="204"/>
      <c r="J143" s="199"/>
      <c r="K143" s="199"/>
      <c r="L143" s="205"/>
      <c r="M143" s="206"/>
      <c r="N143" s="207"/>
      <c r="O143" s="207"/>
      <c r="P143" s="207"/>
      <c r="Q143" s="207"/>
      <c r="R143" s="207"/>
      <c r="S143" s="207"/>
      <c r="T143" s="208"/>
      <c r="AT143" s="209" t="s">
        <v>170</v>
      </c>
      <c r="AU143" s="209" t="s">
        <v>80</v>
      </c>
      <c r="AV143" s="13" t="s">
        <v>80</v>
      </c>
      <c r="AW143" s="13" t="s">
        <v>32</v>
      </c>
      <c r="AX143" s="13" t="s">
        <v>71</v>
      </c>
      <c r="AY143" s="209" t="s">
        <v>160</v>
      </c>
    </row>
    <row r="144" spans="1:65" s="13" customFormat="1" ht="10.199999999999999">
      <c r="B144" s="198"/>
      <c r="C144" s="199"/>
      <c r="D144" s="200" t="s">
        <v>170</v>
      </c>
      <c r="E144" s="201" t="s">
        <v>18</v>
      </c>
      <c r="F144" s="202" t="s">
        <v>270</v>
      </c>
      <c r="G144" s="199"/>
      <c r="H144" s="203">
        <v>-15.4</v>
      </c>
      <c r="I144" s="204"/>
      <c r="J144" s="199"/>
      <c r="K144" s="199"/>
      <c r="L144" s="205"/>
      <c r="M144" s="206"/>
      <c r="N144" s="207"/>
      <c r="O144" s="207"/>
      <c r="P144" s="207"/>
      <c r="Q144" s="207"/>
      <c r="R144" s="207"/>
      <c r="S144" s="207"/>
      <c r="T144" s="208"/>
      <c r="AT144" s="209" t="s">
        <v>170</v>
      </c>
      <c r="AU144" s="209" t="s">
        <v>80</v>
      </c>
      <c r="AV144" s="13" t="s">
        <v>80</v>
      </c>
      <c r="AW144" s="13" t="s">
        <v>32</v>
      </c>
      <c r="AX144" s="13" t="s">
        <v>71</v>
      </c>
      <c r="AY144" s="209" t="s">
        <v>160</v>
      </c>
    </row>
    <row r="145" spans="1:65" s="14" customFormat="1" ht="10.199999999999999">
      <c r="B145" s="211"/>
      <c r="C145" s="212"/>
      <c r="D145" s="200" t="s">
        <v>170</v>
      </c>
      <c r="E145" s="213" t="s">
        <v>18</v>
      </c>
      <c r="F145" s="214" t="s">
        <v>254</v>
      </c>
      <c r="G145" s="212"/>
      <c r="H145" s="215">
        <v>207.928</v>
      </c>
      <c r="I145" s="216"/>
      <c r="J145" s="212"/>
      <c r="K145" s="212"/>
      <c r="L145" s="217"/>
      <c r="M145" s="218"/>
      <c r="N145" s="219"/>
      <c r="O145" s="219"/>
      <c r="P145" s="219"/>
      <c r="Q145" s="219"/>
      <c r="R145" s="219"/>
      <c r="S145" s="219"/>
      <c r="T145" s="220"/>
      <c r="AT145" s="221" t="s">
        <v>170</v>
      </c>
      <c r="AU145" s="221" t="s">
        <v>80</v>
      </c>
      <c r="AV145" s="14" t="s">
        <v>166</v>
      </c>
      <c r="AW145" s="14" t="s">
        <v>32</v>
      </c>
      <c r="AX145" s="14" t="s">
        <v>78</v>
      </c>
      <c r="AY145" s="221" t="s">
        <v>160</v>
      </c>
    </row>
    <row r="146" spans="1:65" s="2" customFormat="1" ht="16.5" customHeight="1">
      <c r="A146" s="35"/>
      <c r="B146" s="36"/>
      <c r="C146" s="180" t="s">
        <v>271</v>
      </c>
      <c r="D146" s="180" t="s">
        <v>162</v>
      </c>
      <c r="E146" s="181" t="s">
        <v>272</v>
      </c>
      <c r="F146" s="182" t="s">
        <v>273</v>
      </c>
      <c r="G146" s="183" t="s">
        <v>125</v>
      </c>
      <c r="H146" s="184">
        <v>213.499</v>
      </c>
      <c r="I146" s="185"/>
      <c r="J146" s="186">
        <f>ROUND(I146*H146,2)</f>
        <v>0</v>
      </c>
      <c r="K146" s="182" t="s">
        <v>165</v>
      </c>
      <c r="L146" s="40"/>
      <c r="M146" s="187" t="s">
        <v>18</v>
      </c>
      <c r="N146" s="188" t="s">
        <v>42</v>
      </c>
      <c r="O146" s="65"/>
      <c r="P146" s="189">
        <f>O146*H146</f>
        <v>0</v>
      </c>
      <c r="Q146" s="189">
        <v>0</v>
      </c>
      <c r="R146" s="189">
        <f>Q146*H146</f>
        <v>0</v>
      </c>
      <c r="S146" s="189">
        <v>0.14000000000000001</v>
      </c>
      <c r="T146" s="190">
        <f>S146*H146</f>
        <v>29.889860000000002</v>
      </c>
      <c r="U146" s="35"/>
      <c r="V146" s="35"/>
      <c r="W146" s="35"/>
      <c r="X146" s="35"/>
      <c r="Y146" s="35"/>
      <c r="Z146" s="35"/>
      <c r="AA146" s="35"/>
      <c r="AB146" s="35"/>
      <c r="AC146" s="35"/>
      <c r="AD146" s="35"/>
      <c r="AE146" s="35"/>
      <c r="AR146" s="191" t="s">
        <v>166</v>
      </c>
      <c r="AT146" s="191" t="s">
        <v>162</v>
      </c>
      <c r="AU146" s="191" t="s">
        <v>80</v>
      </c>
      <c r="AY146" s="18" t="s">
        <v>160</v>
      </c>
      <c r="BE146" s="192">
        <f>IF(N146="základní",J146,0)</f>
        <v>0</v>
      </c>
      <c r="BF146" s="192">
        <f>IF(N146="snížená",J146,0)</f>
        <v>0</v>
      </c>
      <c r="BG146" s="192">
        <f>IF(N146="zákl. přenesená",J146,0)</f>
        <v>0</v>
      </c>
      <c r="BH146" s="192">
        <f>IF(N146="sníž. přenesená",J146,0)</f>
        <v>0</v>
      </c>
      <c r="BI146" s="192">
        <f>IF(N146="nulová",J146,0)</f>
        <v>0</v>
      </c>
      <c r="BJ146" s="18" t="s">
        <v>78</v>
      </c>
      <c r="BK146" s="192">
        <f>ROUND(I146*H146,2)</f>
        <v>0</v>
      </c>
      <c r="BL146" s="18" t="s">
        <v>166</v>
      </c>
      <c r="BM146" s="191" t="s">
        <v>274</v>
      </c>
    </row>
    <row r="147" spans="1:65" s="2" customFormat="1" ht="10.199999999999999">
      <c r="A147" s="35"/>
      <c r="B147" s="36"/>
      <c r="C147" s="37"/>
      <c r="D147" s="193" t="s">
        <v>168</v>
      </c>
      <c r="E147" s="37"/>
      <c r="F147" s="194" t="s">
        <v>275</v>
      </c>
      <c r="G147" s="37"/>
      <c r="H147" s="37"/>
      <c r="I147" s="195"/>
      <c r="J147" s="37"/>
      <c r="K147" s="37"/>
      <c r="L147" s="40"/>
      <c r="M147" s="196"/>
      <c r="N147" s="197"/>
      <c r="O147" s="65"/>
      <c r="P147" s="65"/>
      <c r="Q147" s="65"/>
      <c r="R147" s="65"/>
      <c r="S147" s="65"/>
      <c r="T147" s="66"/>
      <c r="U147" s="35"/>
      <c r="V147" s="35"/>
      <c r="W147" s="35"/>
      <c r="X147" s="35"/>
      <c r="Y147" s="35"/>
      <c r="Z147" s="35"/>
      <c r="AA147" s="35"/>
      <c r="AB147" s="35"/>
      <c r="AC147" s="35"/>
      <c r="AD147" s="35"/>
      <c r="AE147" s="35"/>
      <c r="AT147" s="18" t="s">
        <v>168</v>
      </c>
      <c r="AU147" s="18" t="s">
        <v>80</v>
      </c>
    </row>
    <row r="148" spans="1:65" s="13" customFormat="1" ht="10.199999999999999">
      <c r="B148" s="198"/>
      <c r="C148" s="199"/>
      <c r="D148" s="200" t="s">
        <v>170</v>
      </c>
      <c r="E148" s="201" t="s">
        <v>18</v>
      </c>
      <c r="F148" s="202" t="s">
        <v>276</v>
      </c>
      <c r="G148" s="199"/>
      <c r="H148" s="203">
        <v>125.319</v>
      </c>
      <c r="I148" s="204"/>
      <c r="J148" s="199"/>
      <c r="K148" s="199"/>
      <c r="L148" s="205"/>
      <c r="M148" s="206"/>
      <c r="N148" s="207"/>
      <c r="O148" s="207"/>
      <c r="P148" s="207"/>
      <c r="Q148" s="207"/>
      <c r="R148" s="207"/>
      <c r="S148" s="207"/>
      <c r="T148" s="208"/>
      <c r="AT148" s="209" t="s">
        <v>170</v>
      </c>
      <c r="AU148" s="209" t="s">
        <v>80</v>
      </c>
      <c r="AV148" s="13" t="s">
        <v>80</v>
      </c>
      <c r="AW148" s="13" t="s">
        <v>32</v>
      </c>
      <c r="AX148" s="13" t="s">
        <v>71</v>
      </c>
      <c r="AY148" s="209" t="s">
        <v>160</v>
      </c>
    </row>
    <row r="149" spans="1:65" s="13" customFormat="1" ht="10.199999999999999">
      <c r="B149" s="198"/>
      <c r="C149" s="199"/>
      <c r="D149" s="200" t="s">
        <v>170</v>
      </c>
      <c r="E149" s="201" t="s">
        <v>18</v>
      </c>
      <c r="F149" s="202" t="s">
        <v>277</v>
      </c>
      <c r="G149" s="199"/>
      <c r="H149" s="203">
        <v>-9.3000000000000007</v>
      </c>
      <c r="I149" s="204"/>
      <c r="J149" s="199"/>
      <c r="K149" s="199"/>
      <c r="L149" s="205"/>
      <c r="M149" s="206"/>
      <c r="N149" s="207"/>
      <c r="O149" s="207"/>
      <c r="P149" s="207"/>
      <c r="Q149" s="207"/>
      <c r="R149" s="207"/>
      <c r="S149" s="207"/>
      <c r="T149" s="208"/>
      <c r="AT149" s="209" t="s">
        <v>170</v>
      </c>
      <c r="AU149" s="209" t="s">
        <v>80</v>
      </c>
      <c r="AV149" s="13" t="s">
        <v>80</v>
      </c>
      <c r="AW149" s="13" t="s">
        <v>32</v>
      </c>
      <c r="AX149" s="13" t="s">
        <v>71</v>
      </c>
      <c r="AY149" s="209" t="s">
        <v>160</v>
      </c>
    </row>
    <row r="150" spans="1:65" s="13" customFormat="1" ht="10.199999999999999">
      <c r="B150" s="198"/>
      <c r="C150" s="199"/>
      <c r="D150" s="200" t="s">
        <v>170</v>
      </c>
      <c r="E150" s="201" t="s">
        <v>18</v>
      </c>
      <c r="F150" s="202" t="s">
        <v>278</v>
      </c>
      <c r="G150" s="199"/>
      <c r="H150" s="203">
        <v>109.08</v>
      </c>
      <c r="I150" s="204"/>
      <c r="J150" s="199"/>
      <c r="K150" s="199"/>
      <c r="L150" s="205"/>
      <c r="M150" s="206"/>
      <c r="N150" s="207"/>
      <c r="O150" s="207"/>
      <c r="P150" s="207"/>
      <c r="Q150" s="207"/>
      <c r="R150" s="207"/>
      <c r="S150" s="207"/>
      <c r="T150" s="208"/>
      <c r="AT150" s="209" t="s">
        <v>170</v>
      </c>
      <c r="AU150" s="209" t="s">
        <v>80</v>
      </c>
      <c r="AV150" s="13" t="s">
        <v>80</v>
      </c>
      <c r="AW150" s="13" t="s">
        <v>32</v>
      </c>
      <c r="AX150" s="13" t="s">
        <v>71</v>
      </c>
      <c r="AY150" s="209" t="s">
        <v>160</v>
      </c>
    </row>
    <row r="151" spans="1:65" s="13" customFormat="1" ht="10.199999999999999">
      <c r="B151" s="198"/>
      <c r="C151" s="199"/>
      <c r="D151" s="200" t="s">
        <v>170</v>
      </c>
      <c r="E151" s="201" t="s">
        <v>18</v>
      </c>
      <c r="F151" s="202" t="s">
        <v>279</v>
      </c>
      <c r="G151" s="199"/>
      <c r="H151" s="203">
        <v>-11.6</v>
      </c>
      <c r="I151" s="204"/>
      <c r="J151" s="199"/>
      <c r="K151" s="199"/>
      <c r="L151" s="205"/>
      <c r="M151" s="206"/>
      <c r="N151" s="207"/>
      <c r="O151" s="207"/>
      <c r="P151" s="207"/>
      <c r="Q151" s="207"/>
      <c r="R151" s="207"/>
      <c r="S151" s="207"/>
      <c r="T151" s="208"/>
      <c r="AT151" s="209" t="s">
        <v>170</v>
      </c>
      <c r="AU151" s="209" t="s">
        <v>80</v>
      </c>
      <c r="AV151" s="13" t="s">
        <v>80</v>
      </c>
      <c r="AW151" s="13" t="s">
        <v>32</v>
      </c>
      <c r="AX151" s="13" t="s">
        <v>71</v>
      </c>
      <c r="AY151" s="209" t="s">
        <v>160</v>
      </c>
    </row>
    <row r="152" spans="1:65" s="14" customFormat="1" ht="10.199999999999999">
      <c r="B152" s="211"/>
      <c r="C152" s="212"/>
      <c r="D152" s="200" t="s">
        <v>170</v>
      </c>
      <c r="E152" s="213" t="s">
        <v>18</v>
      </c>
      <c r="F152" s="214" t="s">
        <v>254</v>
      </c>
      <c r="G152" s="212"/>
      <c r="H152" s="215">
        <v>213.499</v>
      </c>
      <c r="I152" s="216"/>
      <c r="J152" s="212"/>
      <c r="K152" s="212"/>
      <c r="L152" s="217"/>
      <c r="M152" s="218"/>
      <c r="N152" s="219"/>
      <c r="O152" s="219"/>
      <c r="P152" s="219"/>
      <c r="Q152" s="219"/>
      <c r="R152" s="219"/>
      <c r="S152" s="219"/>
      <c r="T152" s="220"/>
      <c r="AT152" s="221" t="s">
        <v>170</v>
      </c>
      <c r="AU152" s="221" t="s">
        <v>80</v>
      </c>
      <c r="AV152" s="14" t="s">
        <v>166</v>
      </c>
      <c r="AW152" s="14" t="s">
        <v>32</v>
      </c>
      <c r="AX152" s="14" t="s">
        <v>78</v>
      </c>
      <c r="AY152" s="221" t="s">
        <v>160</v>
      </c>
    </row>
    <row r="153" spans="1:65" s="2" customFormat="1" ht="21.75" customHeight="1">
      <c r="A153" s="35"/>
      <c r="B153" s="36"/>
      <c r="C153" s="180" t="s">
        <v>280</v>
      </c>
      <c r="D153" s="180" t="s">
        <v>162</v>
      </c>
      <c r="E153" s="181" t="s">
        <v>281</v>
      </c>
      <c r="F153" s="182" t="s">
        <v>282</v>
      </c>
      <c r="G153" s="183" t="s">
        <v>129</v>
      </c>
      <c r="H153" s="184">
        <v>6.5419999999999998</v>
      </c>
      <c r="I153" s="185"/>
      <c r="J153" s="186">
        <f>ROUND(I153*H153,2)</f>
        <v>0</v>
      </c>
      <c r="K153" s="182" t="s">
        <v>165</v>
      </c>
      <c r="L153" s="40"/>
      <c r="M153" s="187" t="s">
        <v>18</v>
      </c>
      <c r="N153" s="188" t="s">
        <v>42</v>
      </c>
      <c r="O153" s="65"/>
      <c r="P153" s="189">
        <f>O153*H153</f>
        <v>0</v>
      </c>
      <c r="Q153" s="189">
        <v>0</v>
      </c>
      <c r="R153" s="189">
        <f>Q153*H153</f>
        <v>0</v>
      </c>
      <c r="S153" s="189">
        <v>1.4</v>
      </c>
      <c r="T153" s="190">
        <f>S153*H153</f>
        <v>9.1587999999999994</v>
      </c>
      <c r="U153" s="35"/>
      <c r="V153" s="35"/>
      <c r="W153" s="35"/>
      <c r="X153" s="35"/>
      <c r="Y153" s="35"/>
      <c r="Z153" s="35"/>
      <c r="AA153" s="35"/>
      <c r="AB153" s="35"/>
      <c r="AC153" s="35"/>
      <c r="AD153" s="35"/>
      <c r="AE153" s="35"/>
      <c r="AR153" s="191" t="s">
        <v>166</v>
      </c>
      <c r="AT153" s="191" t="s">
        <v>162</v>
      </c>
      <c r="AU153" s="191" t="s">
        <v>80</v>
      </c>
      <c r="AY153" s="18" t="s">
        <v>160</v>
      </c>
      <c r="BE153" s="192">
        <f>IF(N153="základní",J153,0)</f>
        <v>0</v>
      </c>
      <c r="BF153" s="192">
        <f>IF(N153="snížená",J153,0)</f>
        <v>0</v>
      </c>
      <c r="BG153" s="192">
        <f>IF(N153="zákl. přenesená",J153,0)</f>
        <v>0</v>
      </c>
      <c r="BH153" s="192">
        <f>IF(N153="sníž. přenesená",J153,0)</f>
        <v>0</v>
      </c>
      <c r="BI153" s="192">
        <f>IF(N153="nulová",J153,0)</f>
        <v>0</v>
      </c>
      <c r="BJ153" s="18" t="s">
        <v>78</v>
      </c>
      <c r="BK153" s="192">
        <f>ROUND(I153*H153,2)</f>
        <v>0</v>
      </c>
      <c r="BL153" s="18" t="s">
        <v>166</v>
      </c>
      <c r="BM153" s="191" t="s">
        <v>283</v>
      </c>
    </row>
    <row r="154" spans="1:65" s="2" customFormat="1" ht="10.199999999999999">
      <c r="A154" s="35"/>
      <c r="B154" s="36"/>
      <c r="C154" s="37"/>
      <c r="D154" s="193" t="s">
        <v>168</v>
      </c>
      <c r="E154" s="37"/>
      <c r="F154" s="194" t="s">
        <v>284</v>
      </c>
      <c r="G154" s="37"/>
      <c r="H154" s="37"/>
      <c r="I154" s="195"/>
      <c r="J154" s="37"/>
      <c r="K154" s="37"/>
      <c r="L154" s="40"/>
      <c r="M154" s="196"/>
      <c r="N154" s="197"/>
      <c r="O154" s="65"/>
      <c r="P154" s="65"/>
      <c r="Q154" s="65"/>
      <c r="R154" s="65"/>
      <c r="S154" s="65"/>
      <c r="T154" s="66"/>
      <c r="U154" s="35"/>
      <c r="V154" s="35"/>
      <c r="W154" s="35"/>
      <c r="X154" s="35"/>
      <c r="Y154" s="35"/>
      <c r="Z154" s="35"/>
      <c r="AA154" s="35"/>
      <c r="AB154" s="35"/>
      <c r="AC154" s="35"/>
      <c r="AD154" s="35"/>
      <c r="AE154" s="35"/>
      <c r="AT154" s="18" t="s">
        <v>168</v>
      </c>
      <c r="AU154" s="18" t="s">
        <v>80</v>
      </c>
    </row>
    <row r="155" spans="1:65" s="13" customFormat="1" ht="10.199999999999999">
      <c r="B155" s="198"/>
      <c r="C155" s="199"/>
      <c r="D155" s="200" t="s">
        <v>170</v>
      </c>
      <c r="E155" s="201" t="s">
        <v>18</v>
      </c>
      <c r="F155" s="202" t="s">
        <v>285</v>
      </c>
      <c r="G155" s="199"/>
      <c r="H155" s="203">
        <v>6.5419999999999998</v>
      </c>
      <c r="I155" s="204"/>
      <c r="J155" s="199"/>
      <c r="K155" s="199"/>
      <c r="L155" s="205"/>
      <c r="M155" s="206"/>
      <c r="N155" s="207"/>
      <c r="O155" s="207"/>
      <c r="P155" s="207"/>
      <c r="Q155" s="207"/>
      <c r="R155" s="207"/>
      <c r="S155" s="207"/>
      <c r="T155" s="208"/>
      <c r="AT155" s="209" t="s">
        <v>170</v>
      </c>
      <c r="AU155" s="209" t="s">
        <v>80</v>
      </c>
      <c r="AV155" s="13" t="s">
        <v>80</v>
      </c>
      <c r="AW155" s="13" t="s">
        <v>32</v>
      </c>
      <c r="AX155" s="13" t="s">
        <v>78</v>
      </c>
      <c r="AY155" s="209" t="s">
        <v>160</v>
      </c>
    </row>
    <row r="156" spans="1:65" s="2" customFormat="1" ht="24.15" customHeight="1">
      <c r="A156" s="35"/>
      <c r="B156" s="36"/>
      <c r="C156" s="180" t="s">
        <v>286</v>
      </c>
      <c r="D156" s="180" t="s">
        <v>162</v>
      </c>
      <c r="E156" s="181" t="s">
        <v>287</v>
      </c>
      <c r="F156" s="182" t="s">
        <v>288</v>
      </c>
      <c r="G156" s="183" t="s">
        <v>125</v>
      </c>
      <c r="H156" s="184">
        <v>24.4</v>
      </c>
      <c r="I156" s="185"/>
      <c r="J156" s="186">
        <f>ROUND(I156*H156,2)</f>
        <v>0</v>
      </c>
      <c r="K156" s="182" t="s">
        <v>165</v>
      </c>
      <c r="L156" s="40"/>
      <c r="M156" s="187" t="s">
        <v>18</v>
      </c>
      <c r="N156" s="188" t="s">
        <v>42</v>
      </c>
      <c r="O156" s="65"/>
      <c r="P156" s="189">
        <f>O156*H156</f>
        <v>0</v>
      </c>
      <c r="Q156" s="189">
        <v>0</v>
      </c>
      <c r="R156" s="189">
        <f>Q156*H156</f>
        <v>0</v>
      </c>
      <c r="S156" s="189">
        <v>7.5999999999999998E-2</v>
      </c>
      <c r="T156" s="190">
        <f>S156*H156</f>
        <v>1.8543999999999998</v>
      </c>
      <c r="U156" s="35"/>
      <c r="V156" s="35"/>
      <c r="W156" s="35"/>
      <c r="X156" s="35"/>
      <c r="Y156" s="35"/>
      <c r="Z156" s="35"/>
      <c r="AA156" s="35"/>
      <c r="AB156" s="35"/>
      <c r="AC156" s="35"/>
      <c r="AD156" s="35"/>
      <c r="AE156" s="35"/>
      <c r="AR156" s="191" t="s">
        <v>166</v>
      </c>
      <c r="AT156" s="191" t="s">
        <v>162</v>
      </c>
      <c r="AU156" s="191" t="s">
        <v>80</v>
      </c>
      <c r="AY156" s="18" t="s">
        <v>160</v>
      </c>
      <c r="BE156" s="192">
        <f>IF(N156="základní",J156,0)</f>
        <v>0</v>
      </c>
      <c r="BF156" s="192">
        <f>IF(N156="snížená",J156,0)</f>
        <v>0</v>
      </c>
      <c r="BG156" s="192">
        <f>IF(N156="zákl. přenesená",J156,0)</f>
        <v>0</v>
      </c>
      <c r="BH156" s="192">
        <f>IF(N156="sníž. přenesená",J156,0)</f>
        <v>0</v>
      </c>
      <c r="BI156" s="192">
        <f>IF(N156="nulová",J156,0)</f>
        <v>0</v>
      </c>
      <c r="BJ156" s="18" t="s">
        <v>78</v>
      </c>
      <c r="BK156" s="192">
        <f>ROUND(I156*H156,2)</f>
        <v>0</v>
      </c>
      <c r="BL156" s="18" t="s">
        <v>166</v>
      </c>
      <c r="BM156" s="191" t="s">
        <v>289</v>
      </c>
    </row>
    <row r="157" spans="1:65" s="2" customFormat="1" ht="10.199999999999999">
      <c r="A157" s="35"/>
      <c r="B157" s="36"/>
      <c r="C157" s="37"/>
      <c r="D157" s="193" t="s">
        <v>168</v>
      </c>
      <c r="E157" s="37"/>
      <c r="F157" s="194" t="s">
        <v>290</v>
      </c>
      <c r="G157" s="37"/>
      <c r="H157" s="37"/>
      <c r="I157" s="195"/>
      <c r="J157" s="37"/>
      <c r="K157" s="37"/>
      <c r="L157" s="40"/>
      <c r="M157" s="196"/>
      <c r="N157" s="197"/>
      <c r="O157" s="65"/>
      <c r="P157" s="65"/>
      <c r="Q157" s="65"/>
      <c r="R157" s="65"/>
      <c r="S157" s="65"/>
      <c r="T157" s="66"/>
      <c r="U157" s="35"/>
      <c r="V157" s="35"/>
      <c r="W157" s="35"/>
      <c r="X157" s="35"/>
      <c r="Y157" s="35"/>
      <c r="Z157" s="35"/>
      <c r="AA157" s="35"/>
      <c r="AB157" s="35"/>
      <c r="AC157" s="35"/>
      <c r="AD157" s="35"/>
      <c r="AE157" s="35"/>
      <c r="AT157" s="18" t="s">
        <v>168</v>
      </c>
      <c r="AU157" s="18" t="s">
        <v>80</v>
      </c>
    </row>
    <row r="158" spans="1:65" s="13" customFormat="1" ht="10.199999999999999">
      <c r="B158" s="198"/>
      <c r="C158" s="199"/>
      <c r="D158" s="200" t="s">
        <v>170</v>
      </c>
      <c r="E158" s="201" t="s">
        <v>18</v>
      </c>
      <c r="F158" s="202" t="s">
        <v>291</v>
      </c>
      <c r="G158" s="199"/>
      <c r="H158" s="203">
        <v>24.4</v>
      </c>
      <c r="I158" s="204"/>
      <c r="J158" s="199"/>
      <c r="K158" s="199"/>
      <c r="L158" s="205"/>
      <c r="M158" s="206"/>
      <c r="N158" s="207"/>
      <c r="O158" s="207"/>
      <c r="P158" s="207"/>
      <c r="Q158" s="207"/>
      <c r="R158" s="207"/>
      <c r="S158" s="207"/>
      <c r="T158" s="208"/>
      <c r="AT158" s="209" t="s">
        <v>170</v>
      </c>
      <c r="AU158" s="209" t="s">
        <v>80</v>
      </c>
      <c r="AV158" s="13" t="s">
        <v>80</v>
      </c>
      <c r="AW158" s="13" t="s">
        <v>32</v>
      </c>
      <c r="AX158" s="13" t="s">
        <v>78</v>
      </c>
      <c r="AY158" s="209" t="s">
        <v>160</v>
      </c>
    </row>
    <row r="159" spans="1:65" s="2" customFormat="1" ht="24.15" customHeight="1">
      <c r="A159" s="35"/>
      <c r="B159" s="36"/>
      <c r="C159" s="180" t="s">
        <v>292</v>
      </c>
      <c r="D159" s="180" t="s">
        <v>162</v>
      </c>
      <c r="E159" s="181" t="s">
        <v>293</v>
      </c>
      <c r="F159" s="182" t="s">
        <v>294</v>
      </c>
      <c r="G159" s="183" t="s">
        <v>125</v>
      </c>
      <c r="H159" s="184">
        <v>2.5</v>
      </c>
      <c r="I159" s="185"/>
      <c r="J159" s="186">
        <f>ROUND(I159*H159,2)</f>
        <v>0</v>
      </c>
      <c r="K159" s="182" t="s">
        <v>165</v>
      </c>
      <c r="L159" s="40"/>
      <c r="M159" s="187" t="s">
        <v>18</v>
      </c>
      <c r="N159" s="188" t="s">
        <v>42</v>
      </c>
      <c r="O159" s="65"/>
      <c r="P159" s="189">
        <f>O159*H159</f>
        <v>0</v>
      </c>
      <c r="Q159" s="189">
        <v>0</v>
      </c>
      <c r="R159" s="189">
        <f>Q159*H159</f>
        <v>0</v>
      </c>
      <c r="S159" s="189">
        <v>6.3E-2</v>
      </c>
      <c r="T159" s="190">
        <f>S159*H159</f>
        <v>0.1575</v>
      </c>
      <c r="U159" s="35"/>
      <c r="V159" s="35"/>
      <c r="W159" s="35"/>
      <c r="X159" s="35"/>
      <c r="Y159" s="35"/>
      <c r="Z159" s="35"/>
      <c r="AA159" s="35"/>
      <c r="AB159" s="35"/>
      <c r="AC159" s="35"/>
      <c r="AD159" s="35"/>
      <c r="AE159" s="35"/>
      <c r="AR159" s="191" t="s">
        <v>166</v>
      </c>
      <c r="AT159" s="191" t="s">
        <v>162</v>
      </c>
      <c r="AU159" s="191" t="s">
        <v>80</v>
      </c>
      <c r="AY159" s="18" t="s">
        <v>160</v>
      </c>
      <c r="BE159" s="192">
        <f>IF(N159="základní",J159,0)</f>
        <v>0</v>
      </c>
      <c r="BF159" s="192">
        <f>IF(N159="snížená",J159,0)</f>
        <v>0</v>
      </c>
      <c r="BG159" s="192">
        <f>IF(N159="zákl. přenesená",J159,0)</f>
        <v>0</v>
      </c>
      <c r="BH159" s="192">
        <f>IF(N159="sníž. přenesená",J159,0)</f>
        <v>0</v>
      </c>
      <c r="BI159" s="192">
        <f>IF(N159="nulová",J159,0)</f>
        <v>0</v>
      </c>
      <c r="BJ159" s="18" t="s">
        <v>78</v>
      </c>
      <c r="BK159" s="192">
        <f>ROUND(I159*H159,2)</f>
        <v>0</v>
      </c>
      <c r="BL159" s="18" t="s">
        <v>166</v>
      </c>
      <c r="BM159" s="191" t="s">
        <v>295</v>
      </c>
    </row>
    <row r="160" spans="1:65" s="2" customFormat="1" ht="10.199999999999999">
      <c r="A160" s="35"/>
      <c r="B160" s="36"/>
      <c r="C160" s="37"/>
      <c r="D160" s="193" t="s">
        <v>168</v>
      </c>
      <c r="E160" s="37"/>
      <c r="F160" s="194" t="s">
        <v>296</v>
      </c>
      <c r="G160" s="37"/>
      <c r="H160" s="37"/>
      <c r="I160" s="195"/>
      <c r="J160" s="37"/>
      <c r="K160" s="37"/>
      <c r="L160" s="40"/>
      <c r="M160" s="196"/>
      <c r="N160" s="197"/>
      <c r="O160" s="65"/>
      <c r="P160" s="65"/>
      <c r="Q160" s="65"/>
      <c r="R160" s="65"/>
      <c r="S160" s="65"/>
      <c r="T160" s="66"/>
      <c r="U160" s="35"/>
      <c r="V160" s="35"/>
      <c r="W160" s="35"/>
      <c r="X160" s="35"/>
      <c r="Y160" s="35"/>
      <c r="Z160" s="35"/>
      <c r="AA160" s="35"/>
      <c r="AB160" s="35"/>
      <c r="AC160" s="35"/>
      <c r="AD160" s="35"/>
      <c r="AE160" s="35"/>
      <c r="AT160" s="18" t="s">
        <v>168</v>
      </c>
      <c r="AU160" s="18" t="s">
        <v>80</v>
      </c>
    </row>
    <row r="161" spans="1:65" s="13" customFormat="1" ht="10.199999999999999">
      <c r="B161" s="198"/>
      <c r="C161" s="199"/>
      <c r="D161" s="200" t="s">
        <v>170</v>
      </c>
      <c r="E161" s="201" t="s">
        <v>18</v>
      </c>
      <c r="F161" s="202" t="s">
        <v>297</v>
      </c>
      <c r="G161" s="199"/>
      <c r="H161" s="203">
        <v>2.5</v>
      </c>
      <c r="I161" s="204"/>
      <c r="J161" s="199"/>
      <c r="K161" s="199"/>
      <c r="L161" s="205"/>
      <c r="M161" s="206"/>
      <c r="N161" s="207"/>
      <c r="O161" s="207"/>
      <c r="P161" s="207"/>
      <c r="Q161" s="207"/>
      <c r="R161" s="207"/>
      <c r="S161" s="207"/>
      <c r="T161" s="208"/>
      <c r="AT161" s="209" t="s">
        <v>170</v>
      </c>
      <c r="AU161" s="209" t="s">
        <v>80</v>
      </c>
      <c r="AV161" s="13" t="s">
        <v>80</v>
      </c>
      <c r="AW161" s="13" t="s">
        <v>32</v>
      </c>
      <c r="AX161" s="13" t="s">
        <v>78</v>
      </c>
      <c r="AY161" s="209" t="s">
        <v>160</v>
      </c>
    </row>
    <row r="162" spans="1:65" s="12" customFormat="1" ht="22.8" customHeight="1">
      <c r="B162" s="164"/>
      <c r="C162" s="165"/>
      <c r="D162" s="166" t="s">
        <v>70</v>
      </c>
      <c r="E162" s="178" t="s">
        <v>298</v>
      </c>
      <c r="F162" s="178" t="s">
        <v>299</v>
      </c>
      <c r="G162" s="165"/>
      <c r="H162" s="165"/>
      <c r="I162" s="168"/>
      <c r="J162" s="179">
        <f>BK162</f>
        <v>0</v>
      </c>
      <c r="K162" s="165"/>
      <c r="L162" s="170"/>
      <c r="M162" s="171"/>
      <c r="N162" s="172"/>
      <c r="O162" s="172"/>
      <c r="P162" s="173">
        <f>SUM(P163:P182)</f>
        <v>0</v>
      </c>
      <c r="Q162" s="172"/>
      <c r="R162" s="173">
        <f>SUM(R163:R182)</f>
        <v>0</v>
      </c>
      <c r="S162" s="172"/>
      <c r="T162" s="174">
        <f>SUM(T163:T182)</f>
        <v>0</v>
      </c>
      <c r="AR162" s="175" t="s">
        <v>78</v>
      </c>
      <c r="AT162" s="176" t="s">
        <v>70</v>
      </c>
      <c r="AU162" s="176" t="s">
        <v>78</v>
      </c>
      <c r="AY162" s="175" t="s">
        <v>160</v>
      </c>
      <c r="BK162" s="177">
        <f>SUM(BK163:BK182)</f>
        <v>0</v>
      </c>
    </row>
    <row r="163" spans="1:65" s="2" customFormat="1" ht="24.15" customHeight="1">
      <c r="A163" s="35"/>
      <c r="B163" s="36"/>
      <c r="C163" s="180" t="s">
        <v>7</v>
      </c>
      <c r="D163" s="180" t="s">
        <v>162</v>
      </c>
      <c r="E163" s="181" t="s">
        <v>300</v>
      </c>
      <c r="F163" s="182" t="s">
        <v>301</v>
      </c>
      <c r="G163" s="183" t="s">
        <v>232</v>
      </c>
      <c r="H163" s="184">
        <v>88.929000000000002</v>
      </c>
      <c r="I163" s="185"/>
      <c r="J163" s="186">
        <f>ROUND(I163*H163,2)</f>
        <v>0</v>
      </c>
      <c r="K163" s="182" t="s">
        <v>165</v>
      </c>
      <c r="L163" s="40"/>
      <c r="M163" s="187" t="s">
        <v>18</v>
      </c>
      <c r="N163" s="188" t="s">
        <v>42</v>
      </c>
      <c r="O163" s="65"/>
      <c r="P163" s="189">
        <f>O163*H163</f>
        <v>0</v>
      </c>
      <c r="Q163" s="189">
        <v>0</v>
      </c>
      <c r="R163" s="189">
        <f>Q163*H163</f>
        <v>0</v>
      </c>
      <c r="S163" s="189">
        <v>0</v>
      </c>
      <c r="T163" s="190">
        <f>S163*H163</f>
        <v>0</v>
      </c>
      <c r="U163" s="35"/>
      <c r="V163" s="35"/>
      <c r="W163" s="35"/>
      <c r="X163" s="35"/>
      <c r="Y163" s="35"/>
      <c r="Z163" s="35"/>
      <c r="AA163" s="35"/>
      <c r="AB163" s="35"/>
      <c r="AC163" s="35"/>
      <c r="AD163" s="35"/>
      <c r="AE163" s="35"/>
      <c r="AR163" s="191" t="s">
        <v>166</v>
      </c>
      <c r="AT163" s="191" t="s">
        <v>162</v>
      </c>
      <c r="AU163" s="191" t="s">
        <v>80</v>
      </c>
      <c r="AY163" s="18" t="s">
        <v>160</v>
      </c>
      <c r="BE163" s="192">
        <f>IF(N163="základní",J163,0)</f>
        <v>0</v>
      </c>
      <c r="BF163" s="192">
        <f>IF(N163="snížená",J163,0)</f>
        <v>0</v>
      </c>
      <c r="BG163" s="192">
        <f>IF(N163="zákl. přenesená",J163,0)</f>
        <v>0</v>
      </c>
      <c r="BH163" s="192">
        <f>IF(N163="sníž. přenesená",J163,0)</f>
        <v>0</v>
      </c>
      <c r="BI163" s="192">
        <f>IF(N163="nulová",J163,0)</f>
        <v>0</v>
      </c>
      <c r="BJ163" s="18" t="s">
        <v>78</v>
      </c>
      <c r="BK163" s="192">
        <f>ROUND(I163*H163,2)</f>
        <v>0</v>
      </c>
      <c r="BL163" s="18" t="s">
        <v>166</v>
      </c>
      <c r="BM163" s="191" t="s">
        <v>302</v>
      </c>
    </row>
    <row r="164" spans="1:65" s="2" customFormat="1" ht="10.199999999999999">
      <c r="A164" s="35"/>
      <c r="B164" s="36"/>
      <c r="C164" s="37"/>
      <c r="D164" s="193" t="s">
        <v>168</v>
      </c>
      <c r="E164" s="37"/>
      <c r="F164" s="194" t="s">
        <v>303</v>
      </c>
      <c r="G164" s="37"/>
      <c r="H164" s="37"/>
      <c r="I164" s="195"/>
      <c r="J164" s="37"/>
      <c r="K164" s="37"/>
      <c r="L164" s="40"/>
      <c r="M164" s="196"/>
      <c r="N164" s="197"/>
      <c r="O164" s="65"/>
      <c r="P164" s="65"/>
      <c r="Q164" s="65"/>
      <c r="R164" s="65"/>
      <c r="S164" s="65"/>
      <c r="T164" s="66"/>
      <c r="U164" s="35"/>
      <c r="V164" s="35"/>
      <c r="W164" s="35"/>
      <c r="X164" s="35"/>
      <c r="Y164" s="35"/>
      <c r="Z164" s="35"/>
      <c r="AA164" s="35"/>
      <c r="AB164" s="35"/>
      <c r="AC164" s="35"/>
      <c r="AD164" s="35"/>
      <c r="AE164" s="35"/>
      <c r="AT164" s="18" t="s">
        <v>168</v>
      </c>
      <c r="AU164" s="18" t="s">
        <v>80</v>
      </c>
    </row>
    <row r="165" spans="1:65" s="2" customFormat="1" ht="21.75" customHeight="1">
      <c r="A165" s="35"/>
      <c r="B165" s="36"/>
      <c r="C165" s="180" t="s">
        <v>304</v>
      </c>
      <c r="D165" s="180" t="s">
        <v>162</v>
      </c>
      <c r="E165" s="181" t="s">
        <v>305</v>
      </c>
      <c r="F165" s="182" t="s">
        <v>306</v>
      </c>
      <c r="G165" s="183" t="s">
        <v>232</v>
      </c>
      <c r="H165" s="184">
        <v>88.929000000000002</v>
      </c>
      <c r="I165" s="185"/>
      <c r="J165" s="186">
        <f>ROUND(I165*H165,2)</f>
        <v>0</v>
      </c>
      <c r="K165" s="182" t="s">
        <v>165</v>
      </c>
      <c r="L165" s="40"/>
      <c r="M165" s="187" t="s">
        <v>18</v>
      </c>
      <c r="N165" s="188" t="s">
        <v>42</v>
      </c>
      <c r="O165" s="65"/>
      <c r="P165" s="189">
        <f>O165*H165</f>
        <v>0</v>
      </c>
      <c r="Q165" s="189">
        <v>0</v>
      </c>
      <c r="R165" s="189">
        <f>Q165*H165</f>
        <v>0</v>
      </c>
      <c r="S165" s="189">
        <v>0</v>
      </c>
      <c r="T165" s="190">
        <f>S165*H165</f>
        <v>0</v>
      </c>
      <c r="U165" s="35"/>
      <c r="V165" s="35"/>
      <c r="W165" s="35"/>
      <c r="X165" s="35"/>
      <c r="Y165" s="35"/>
      <c r="Z165" s="35"/>
      <c r="AA165" s="35"/>
      <c r="AB165" s="35"/>
      <c r="AC165" s="35"/>
      <c r="AD165" s="35"/>
      <c r="AE165" s="35"/>
      <c r="AR165" s="191" t="s">
        <v>166</v>
      </c>
      <c r="AT165" s="191" t="s">
        <v>162</v>
      </c>
      <c r="AU165" s="191" t="s">
        <v>80</v>
      </c>
      <c r="AY165" s="18" t="s">
        <v>160</v>
      </c>
      <c r="BE165" s="192">
        <f>IF(N165="základní",J165,0)</f>
        <v>0</v>
      </c>
      <c r="BF165" s="192">
        <f>IF(N165="snížená",J165,0)</f>
        <v>0</v>
      </c>
      <c r="BG165" s="192">
        <f>IF(N165="zákl. přenesená",J165,0)</f>
        <v>0</v>
      </c>
      <c r="BH165" s="192">
        <f>IF(N165="sníž. přenesená",J165,0)</f>
        <v>0</v>
      </c>
      <c r="BI165" s="192">
        <f>IF(N165="nulová",J165,0)</f>
        <v>0</v>
      </c>
      <c r="BJ165" s="18" t="s">
        <v>78</v>
      </c>
      <c r="BK165" s="192">
        <f>ROUND(I165*H165,2)</f>
        <v>0</v>
      </c>
      <c r="BL165" s="18" t="s">
        <v>166</v>
      </c>
      <c r="BM165" s="191" t="s">
        <v>307</v>
      </c>
    </row>
    <row r="166" spans="1:65" s="2" customFormat="1" ht="10.199999999999999">
      <c r="A166" s="35"/>
      <c r="B166" s="36"/>
      <c r="C166" s="37"/>
      <c r="D166" s="193" t="s">
        <v>168</v>
      </c>
      <c r="E166" s="37"/>
      <c r="F166" s="194" t="s">
        <v>308</v>
      </c>
      <c r="G166" s="37"/>
      <c r="H166" s="37"/>
      <c r="I166" s="195"/>
      <c r="J166" s="37"/>
      <c r="K166" s="37"/>
      <c r="L166" s="40"/>
      <c r="M166" s="196"/>
      <c r="N166" s="197"/>
      <c r="O166" s="65"/>
      <c r="P166" s="65"/>
      <c r="Q166" s="65"/>
      <c r="R166" s="65"/>
      <c r="S166" s="65"/>
      <c r="T166" s="66"/>
      <c r="U166" s="35"/>
      <c r="V166" s="35"/>
      <c r="W166" s="35"/>
      <c r="X166" s="35"/>
      <c r="Y166" s="35"/>
      <c r="Z166" s="35"/>
      <c r="AA166" s="35"/>
      <c r="AB166" s="35"/>
      <c r="AC166" s="35"/>
      <c r="AD166" s="35"/>
      <c r="AE166" s="35"/>
      <c r="AT166" s="18" t="s">
        <v>168</v>
      </c>
      <c r="AU166" s="18" t="s">
        <v>80</v>
      </c>
    </row>
    <row r="167" spans="1:65" s="2" customFormat="1" ht="24.15" customHeight="1">
      <c r="A167" s="35"/>
      <c r="B167" s="36"/>
      <c r="C167" s="180" t="s">
        <v>309</v>
      </c>
      <c r="D167" s="180" t="s">
        <v>162</v>
      </c>
      <c r="E167" s="181" t="s">
        <v>310</v>
      </c>
      <c r="F167" s="182" t="s">
        <v>311</v>
      </c>
      <c r="G167" s="183" t="s">
        <v>232</v>
      </c>
      <c r="H167" s="184">
        <v>800.36099999999999</v>
      </c>
      <c r="I167" s="185"/>
      <c r="J167" s="186">
        <f>ROUND(I167*H167,2)</f>
        <v>0</v>
      </c>
      <c r="K167" s="182" t="s">
        <v>165</v>
      </c>
      <c r="L167" s="40"/>
      <c r="M167" s="187" t="s">
        <v>18</v>
      </c>
      <c r="N167" s="188" t="s">
        <v>42</v>
      </c>
      <c r="O167" s="65"/>
      <c r="P167" s="189">
        <f>O167*H167</f>
        <v>0</v>
      </c>
      <c r="Q167" s="189">
        <v>0</v>
      </c>
      <c r="R167" s="189">
        <f>Q167*H167</f>
        <v>0</v>
      </c>
      <c r="S167" s="189">
        <v>0</v>
      </c>
      <c r="T167" s="190">
        <f>S167*H167</f>
        <v>0</v>
      </c>
      <c r="U167" s="35"/>
      <c r="V167" s="35"/>
      <c r="W167" s="35"/>
      <c r="X167" s="35"/>
      <c r="Y167" s="35"/>
      <c r="Z167" s="35"/>
      <c r="AA167" s="35"/>
      <c r="AB167" s="35"/>
      <c r="AC167" s="35"/>
      <c r="AD167" s="35"/>
      <c r="AE167" s="35"/>
      <c r="AR167" s="191" t="s">
        <v>166</v>
      </c>
      <c r="AT167" s="191" t="s">
        <v>162</v>
      </c>
      <c r="AU167" s="191" t="s">
        <v>80</v>
      </c>
      <c r="AY167" s="18" t="s">
        <v>160</v>
      </c>
      <c r="BE167" s="192">
        <f>IF(N167="základní",J167,0)</f>
        <v>0</v>
      </c>
      <c r="BF167" s="192">
        <f>IF(N167="snížená",J167,0)</f>
        <v>0</v>
      </c>
      <c r="BG167" s="192">
        <f>IF(N167="zákl. přenesená",J167,0)</f>
        <v>0</v>
      </c>
      <c r="BH167" s="192">
        <f>IF(N167="sníž. přenesená",J167,0)</f>
        <v>0</v>
      </c>
      <c r="BI167" s="192">
        <f>IF(N167="nulová",J167,0)</f>
        <v>0</v>
      </c>
      <c r="BJ167" s="18" t="s">
        <v>78</v>
      </c>
      <c r="BK167" s="192">
        <f>ROUND(I167*H167,2)</f>
        <v>0</v>
      </c>
      <c r="BL167" s="18" t="s">
        <v>166</v>
      </c>
      <c r="BM167" s="191" t="s">
        <v>312</v>
      </c>
    </row>
    <row r="168" spans="1:65" s="2" customFormat="1" ht="10.199999999999999">
      <c r="A168" s="35"/>
      <c r="B168" s="36"/>
      <c r="C168" s="37"/>
      <c r="D168" s="193" t="s">
        <v>168</v>
      </c>
      <c r="E168" s="37"/>
      <c r="F168" s="194" t="s">
        <v>313</v>
      </c>
      <c r="G168" s="37"/>
      <c r="H168" s="37"/>
      <c r="I168" s="195"/>
      <c r="J168" s="37"/>
      <c r="K168" s="37"/>
      <c r="L168" s="40"/>
      <c r="M168" s="196"/>
      <c r="N168" s="197"/>
      <c r="O168" s="65"/>
      <c r="P168" s="65"/>
      <c r="Q168" s="65"/>
      <c r="R168" s="65"/>
      <c r="S168" s="65"/>
      <c r="T168" s="66"/>
      <c r="U168" s="35"/>
      <c r="V168" s="35"/>
      <c r="W168" s="35"/>
      <c r="X168" s="35"/>
      <c r="Y168" s="35"/>
      <c r="Z168" s="35"/>
      <c r="AA168" s="35"/>
      <c r="AB168" s="35"/>
      <c r="AC168" s="35"/>
      <c r="AD168" s="35"/>
      <c r="AE168" s="35"/>
      <c r="AT168" s="18" t="s">
        <v>168</v>
      </c>
      <c r="AU168" s="18" t="s">
        <v>80</v>
      </c>
    </row>
    <row r="169" spans="1:65" s="2" customFormat="1" ht="19.2">
      <c r="A169" s="35"/>
      <c r="B169" s="36"/>
      <c r="C169" s="37"/>
      <c r="D169" s="200" t="s">
        <v>123</v>
      </c>
      <c r="E169" s="37"/>
      <c r="F169" s="210" t="s">
        <v>314</v>
      </c>
      <c r="G169" s="37"/>
      <c r="H169" s="37"/>
      <c r="I169" s="195"/>
      <c r="J169" s="37"/>
      <c r="K169" s="37"/>
      <c r="L169" s="40"/>
      <c r="M169" s="196"/>
      <c r="N169" s="197"/>
      <c r="O169" s="65"/>
      <c r="P169" s="65"/>
      <c r="Q169" s="65"/>
      <c r="R169" s="65"/>
      <c r="S169" s="65"/>
      <c r="T169" s="66"/>
      <c r="U169" s="35"/>
      <c r="V169" s="35"/>
      <c r="W169" s="35"/>
      <c r="X169" s="35"/>
      <c r="Y169" s="35"/>
      <c r="Z169" s="35"/>
      <c r="AA169" s="35"/>
      <c r="AB169" s="35"/>
      <c r="AC169" s="35"/>
      <c r="AD169" s="35"/>
      <c r="AE169" s="35"/>
      <c r="AT169" s="18" t="s">
        <v>123</v>
      </c>
      <c r="AU169" s="18" t="s">
        <v>80</v>
      </c>
    </row>
    <row r="170" spans="1:65" s="13" customFormat="1" ht="10.199999999999999">
      <c r="B170" s="198"/>
      <c r="C170" s="199"/>
      <c r="D170" s="200" t="s">
        <v>170</v>
      </c>
      <c r="E170" s="199"/>
      <c r="F170" s="202" t="s">
        <v>315</v>
      </c>
      <c r="G170" s="199"/>
      <c r="H170" s="203">
        <v>800.36099999999999</v>
      </c>
      <c r="I170" s="204"/>
      <c r="J170" s="199"/>
      <c r="K170" s="199"/>
      <c r="L170" s="205"/>
      <c r="M170" s="206"/>
      <c r="N170" s="207"/>
      <c r="O170" s="207"/>
      <c r="P170" s="207"/>
      <c r="Q170" s="207"/>
      <c r="R170" s="207"/>
      <c r="S170" s="207"/>
      <c r="T170" s="208"/>
      <c r="AT170" s="209" t="s">
        <v>170</v>
      </c>
      <c r="AU170" s="209" t="s">
        <v>80</v>
      </c>
      <c r="AV170" s="13" t="s">
        <v>80</v>
      </c>
      <c r="AW170" s="13" t="s">
        <v>4</v>
      </c>
      <c r="AX170" s="13" t="s">
        <v>78</v>
      </c>
      <c r="AY170" s="209" t="s">
        <v>160</v>
      </c>
    </row>
    <row r="171" spans="1:65" s="2" customFormat="1" ht="24.15" customHeight="1">
      <c r="A171" s="35"/>
      <c r="B171" s="36"/>
      <c r="C171" s="180" t="s">
        <v>316</v>
      </c>
      <c r="D171" s="180" t="s">
        <v>162</v>
      </c>
      <c r="E171" s="181" t="s">
        <v>317</v>
      </c>
      <c r="F171" s="182" t="s">
        <v>318</v>
      </c>
      <c r="G171" s="183" t="s">
        <v>232</v>
      </c>
      <c r="H171" s="184">
        <v>55.515000000000001</v>
      </c>
      <c r="I171" s="185"/>
      <c r="J171" s="186">
        <f>ROUND(I171*H171,2)</f>
        <v>0</v>
      </c>
      <c r="K171" s="182" t="s">
        <v>165</v>
      </c>
      <c r="L171" s="40"/>
      <c r="M171" s="187" t="s">
        <v>18</v>
      </c>
      <c r="N171" s="188" t="s">
        <v>42</v>
      </c>
      <c r="O171" s="65"/>
      <c r="P171" s="189">
        <f>O171*H171</f>
        <v>0</v>
      </c>
      <c r="Q171" s="189">
        <v>0</v>
      </c>
      <c r="R171" s="189">
        <f>Q171*H171</f>
        <v>0</v>
      </c>
      <c r="S171" s="189">
        <v>0</v>
      </c>
      <c r="T171" s="190">
        <f>S171*H171</f>
        <v>0</v>
      </c>
      <c r="U171" s="35"/>
      <c r="V171" s="35"/>
      <c r="W171" s="35"/>
      <c r="X171" s="35"/>
      <c r="Y171" s="35"/>
      <c r="Z171" s="35"/>
      <c r="AA171" s="35"/>
      <c r="AB171" s="35"/>
      <c r="AC171" s="35"/>
      <c r="AD171" s="35"/>
      <c r="AE171" s="35"/>
      <c r="AR171" s="191" t="s">
        <v>166</v>
      </c>
      <c r="AT171" s="191" t="s">
        <v>162</v>
      </c>
      <c r="AU171" s="191" t="s">
        <v>80</v>
      </c>
      <c r="AY171" s="18" t="s">
        <v>160</v>
      </c>
      <c r="BE171" s="192">
        <f>IF(N171="základní",J171,0)</f>
        <v>0</v>
      </c>
      <c r="BF171" s="192">
        <f>IF(N171="snížená",J171,0)</f>
        <v>0</v>
      </c>
      <c r="BG171" s="192">
        <f>IF(N171="zákl. přenesená",J171,0)</f>
        <v>0</v>
      </c>
      <c r="BH171" s="192">
        <f>IF(N171="sníž. přenesená",J171,0)</f>
        <v>0</v>
      </c>
      <c r="BI171" s="192">
        <f>IF(N171="nulová",J171,0)</f>
        <v>0</v>
      </c>
      <c r="BJ171" s="18" t="s">
        <v>78</v>
      </c>
      <c r="BK171" s="192">
        <f>ROUND(I171*H171,2)</f>
        <v>0</v>
      </c>
      <c r="BL171" s="18" t="s">
        <v>166</v>
      </c>
      <c r="BM171" s="191" t="s">
        <v>319</v>
      </c>
    </row>
    <row r="172" spans="1:65" s="2" customFormat="1" ht="10.199999999999999">
      <c r="A172" s="35"/>
      <c r="B172" s="36"/>
      <c r="C172" s="37"/>
      <c r="D172" s="193" t="s">
        <v>168</v>
      </c>
      <c r="E172" s="37"/>
      <c r="F172" s="194" t="s">
        <v>320</v>
      </c>
      <c r="G172" s="37"/>
      <c r="H172" s="37"/>
      <c r="I172" s="195"/>
      <c r="J172" s="37"/>
      <c r="K172" s="37"/>
      <c r="L172" s="40"/>
      <c r="M172" s="196"/>
      <c r="N172" s="197"/>
      <c r="O172" s="65"/>
      <c r="P172" s="65"/>
      <c r="Q172" s="65"/>
      <c r="R172" s="65"/>
      <c r="S172" s="65"/>
      <c r="T172" s="66"/>
      <c r="U172" s="35"/>
      <c r="V172" s="35"/>
      <c r="W172" s="35"/>
      <c r="X172" s="35"/>
      <c r="Y172" s="35"/>
      <c r="Z172" s="35"/>
      <c r="AA172" s="35"/>
      <c r="AB172" s="35"/>
      <c r="AC172" s="35"/>
      <c r="AD172" s="35"/>
      <c r="AE172" s="35"/>
      <c r="AT172" s="18" t="s">
        <v>168</v>
      </c>
      <c r="AU172" s="18" t="s">
        <v>80</v>
      </c>
    </row>
    <row r="173" spans="1:65" s="13" customFormat="1" ht="10.199999999999999">
      <c r="B173" s="198"/>
      <c r="C173" s="199"/>
      <c r="D173" s="200" t="s">
        <v>170</v>
      </c>
      <c r="E173" s="201" t="s">
        <v>18</v>
      </c>
      <c r="F173" s="202" t="s">
        <v>321</v>
      </c>
      <c r="G173" s="199"/>
      <c r="H173" s="203">
        <v>55.515000000000001</v>
      </c>
      <c r="I173" s="204"/>
      <c r="J173" s="199"/>
      <c r="K173" s="199"/>
      <c r="L173" s="205"/>
      <c r="M173" s="206"/>
      <c r="N173" s="207"/>
      <c r="O173" s="207"/>
      <c r="P173" s="207"/>
      <c r="Q173" s="207"/>
      <c r="R173" s="207"/>
      <c r="S173" s="207"/>
      <c r="T173" s="208"/>
      <c r="AT173" s="209" t="s">
        <v>170</v>
      </c>
      <c r="AU173" s="209" t="s">
        <v>80</v>
      </c>
      <c r="AV173" s="13" t="s">
        <v>80</v>
      </c>
      <c r="AW173" s="13" t="s">
        <v>32</v>
      </c>
      <c r="AX173" s="13" t="s">
        <v>78</v>
      </c>
      <c r="AY173" s="209" t="s">
        <v>160</v>
      </c>
    </row>
    <row r="174" spans="1:65" s="2" customFormat="1" ht="24.15" customHeight="1">
      <c r="A174" s="35"/>
      <c r="B174" s="36"/>
      <c r="C174" s="180" t="s">
        <v>322</v>
      </c>
      <c r="D174" s="180" t="s">
        <v>162</v>
      </c>
      <c r="E174" s="181" t="s">
        <v>323</v>
      </c>
      <c r="F174" s="182" t="s">
        <v>324</v>
      </c>
      <c r="G174" s="183" t="s">
        <v>232</v>
      </c>
      <c r="H174" s="184">
        <v>42.363999999999997</v>
      </c>
      <c r="I174" s="185"/>
      <c r="J174" s="186">
        <f>ROUND(I174*H174,2)</f>
        <v>0</v>
      </c>
      <c r="K174" s="182" t="s">
        <v>165</v>
      </c>
      <c r="L174" s="40"/>
      <c r="M174" s="187" t="s">
        <v>18</v>
      </c>
      <c r="N174" s="188" t="s">
        <v>42</v>
      </c>
      <c r="O174" s="65"/>
      <c r="P174" s="189">
        <f>O174*H174</f>
        <v>0</v>
      </c>
      <c r="Q174" s="189">
        <v>0</v>
      </c>
      <c r="R174" s="189">
        <f>Q174*H174</f>
        <v>0</v>
      </c>
      <c r="S174" s="189">
        <v>0</v>
      </c>
      <c r="T174" s="190">
        <f>S174*H174</f>
        <v>0</v>
      </c>
      <c r="U174" s="35"/>
      <c r="V174" s="35"/>
      <c r="W174" s="35"/>
      <c r="X174" s="35"/>
      <c r="Y174" s="35"/>
      <c r="Z174" s="35"/>
      <c r="AA174" s="35"/>
      <c r="AB174" s="35"/>
      <c r="AC174" s="35"/>
      <c r="AD174" s="35"/>
      <c r="AE174" s="35"/>
      <c r="AR174" s="191" t="s">
        <v>166</v>
      </c>
      <c r="AT174" s="191" t="s">
        <v>162</v>
      </c>
      <c r="AU174" s="191" t="s">
        <v>80</v>
      </c>
      <c r="AY174" s="18" t="s">
        <v>160</v>
      </c>
      <c r="BE174" s="192">
        <f>IF(N174="základní",J174,0)</f>
        <v>0</v>
      </c>
      <c r="BF174" s="192">
        <f>IF(N174="snížená",J174,0)</f>
        <v>0</v>
      </c>
      <c r="BG174" s="192">
        <f>IF(N174="zákl. přenesená",J174,0)</f>
        <v>0</v>
      </c>
      <c r="BH174" s="192">
        <f>IF(N174="sníž. přenesená",J174,0)</f>
        <v>0</v>
      </c>
      <c r="BI174" s="192">
        <f>IF(N174="nulová",J174,0)</f>
        <v>0</v>
      </c>
      <c r="BJ174" s="18" t="s">
        <v>78</v>
      </c>
      <c r="BK174" s="192">
        <f>ROUND(I174*H174,2)</f>
        <v>0</v>
      </c>
      <c r="BL174" s="18" t="s">
        <v>166</v>
      </c>
      <c r="BM174" s="191" t="s">
        <v>325</v>
      </c>
    </row>
    <row r="175" spans="1:65" s="2" customFormat="1" ht="10.199999999999999">
      <c r="A175" s="35"/>
      <c r="B175" s="36"/>
      <c r="C175" s="37"/>
      <c r="D175" s="193" t="s">
        <v>168</v>
      </c>
      <c r="E175" s="37"/>
      <c r="F175" s="194" t="s">
        <v>326</v>
      </c>
      <c r="G175" s="37"/>
      <c r="H175" s="37"/>
      <c r="I175" s="195"/>
      <c r="J175" s="37"/>
      <c r="K175" s="37"/>
      <c r="L175" s="40"/>
      <c r="M175" s="196"/>
      <c r="N175" s="197"/>
      <c r="O175" s="65"/>
      <c r="P175" s="65"/>
      <c r="Q175" s="65"/>
      <c r="R175" s="65"/>
      <c r="S175" s="65"/>
      <c r="T175" s="66"/>
      <c r="U175" s="35"/>
      <c r="V175" s="35"/>
      <c r="W175" s="35"/>
      <c r="X175" s="35"/>
      <c r="Y175" s="35"/>
      <c r="Z175" s="35"/>
      <c r="AA175" s="35"/>
      <c r="AB175" s="35"/>
      <c r="AC175" s="35"/>
      <c r="AD175" s="35"/>
      <c r="AE175" s="35"/>
      <c r="AT175" s="18" t="s">
        <v>168</v>
      </c>
      <c r="AU175" s="18" t="s">
        <v>80</v>
      </c>
    </row>
    <row r="176" spans="1:65" s="13" customFormat="1" ht="10.199999999999999">
      <c r="B176" s="198"/>
      <c r="C176" s="199"/>
      <c r="D176" s="200" t="s">
        <v>170</v>
      </c>
      <c r="E176" s="201" t="s">
        <v>18</v>
      </c>
      <c r="F176" s="202" t="s">
        <v>327</v>
      </c>
      <c r="G176" s="199"/>
      <c r="H176" s="203">
        <v>42.363999999999997</v>
      </c>
      <c r="I176" s="204"/>
      <c r="J176" s="199"/>
      <c r="K176" s="199"/>
      <c r="L176" s="205"/>
      <c r="M176" s="206"/>
      <c r="N176" s="207"/>
      <c r="O176" s="207"/>
      <c r="P176" s="207"/>
      <c r="Q176" s="207"/>
      <c r="R176" s="207"/>
      <c r="S176" s="207"/>
      <c r="T176" s="208"/>
      <c r="AT176" s="209" t="s">
        <v>170</v>
      </c>
      <c r="AU176" s="209" t="s">
        <v>80</v>
      </c>
      <c r="AV176" s="13" t="s">
        <v>80</v>
      </c>
      <c r="AW176" s="13" t="s">
        <v>32</v>
      </c>
      <c r="AX176" s="13" t="s">
        <v>78</v>
      </c>
      <c r="AY176" s="209" t="s">
        <v>160</v>
      </c>
    </row>
    <row r="177" spans="1:65" s="2" customFormat="1" ht="24.15" customHeight="1">
      <c r="A177" s="35"/>
      <c r="B177" s="36"/>
      <c r="C177" s="180" t="s">
        <v>328</v>
      </c>
      <c r="D177" s="180" t="s">
        <v>162</v>
      </c>
      <c r="E177" s="181" t="s">
        <v>329</v>
      </c>
      <c r="F177" s="182" t="s">
        <v>330</v>
      </c>
      <c r="G177" s="183" t="s">
        <v>232</v>
      </c>
      <c r="H177" s="184">
        <v>52.021999999999998</v>
      </c>
      <c r="I177" s="185"/>
      <c r="J177" s="186">
        <f>ROUND(I177*H177,2)</f>
        <v>0</v>
      </c>
      <c r="K177" s="182" t="s">
        <v>165</v>
      </c>
      <c r="L177" s="40"/>
      <c r="M177" s="187" t="s">
        <v>18</v>
      </c>
      <c r="N177" s="188" t="s">
        <v>42</v>
      </c>
      <c r="O177" s="65"/>
      <c r="P177" s="189">
        <f>O177*H177</f>
        <v>0</v>
      </c>
      <c r="Q177" s="189">
        <v>0</v>
      </c>
      <c r="R177" s="189">
        <f>Q177*H177</f>
        <v>0</v>
      </c>
      <c r="S177" s="189">
        <v>0</v>
      </c>
      <c r="T177" s="190">
        <f>S177*H177</f>
        <v>0</v>
      </c>
      <c r="U177" s="35"/>
      <c r="V177" s="35"/>
      <c r="W177" s="35"/>
      <c r="X177" s="35"/>
      <c r="Y177" s="35"/>
      <c r="Z177" s="35"/>
      <c r="AA177" s="35"/>
      <c r="AB177" s="35"/>
      <c r="AC177" s="35"/>
      <c r="AD177" s="35"/>
      <c r="AE177" s="35"/>
      <c r="AR177" s="191" t="s">
        <v>166</v>
      </c>
      <c r="AT177" s="191" t="s">
        <v>162</v>
      </c>
      <c r="AU177" s="191" t="s">
        <v>80</v>
      </c>
      <c r="AY177" s="18" t="s">
        <v>160</v>
      </c>
      <c r="BE177" s="192">
        <f>IF(N177="základní",J177,0)</f>
        <v>0</v>
      </c>
      <c r="BF177" s="192">
        <f>IF(N177="snížená",J177,0)</f>
        <v>0</v>
      </c>
      <c r="BG177" s="192">
        <f>IF(N177="zákl. přenesená",J177,0)</f>
        <v>0</v>
      </c>
      <c r="BH177" s="192">
        <f>IF(N177="sníž. přenesená",J177,0)</f>
        <v>0</v>
      </c>
      <c r="BI177" s="192">
        <f>IF(N177="nulová",J177,0)</f>
        <v>0</v>
      </c>
      <c r="BJ177" s="18" t="s">
        <v>78</v>
      </c>
      <c r="BK177" s="192">
        <f>ROUND(I177*H177,2)</f>
        <v>0</v>
      </c>
      <c r="BL177" s="18" t="s">
        <v>166</v>
      </c>
      <c r="BM177" s="191" t="s">
        <v>331</v>
      </c>
    </row>
    <row r="178" spans="1:65" s="2" customFormat="1" ht="10.199999999999999">
      <c r="A178" s="35"/>
      <c r="B178" s="36"/>
      <c r="C178" s="37"/>
      <c r="D178" s="193" t="s">
        <v>168</v>
      </c>
      <c r="E178" s="37"/>
      <c r="F178" s="194" t="s">
        <v>332</v>
      </c>
      <c r="G178" s="37"/>
      <c r="H178" s="37"/>
      <c r="I178" s="195"/>
      <c r="J178" s="37"/>
      <c r="K178" s="37"/>
      <c r="L178" s="40"/>
      <c r="M178" s="196"/>
      <c r="N178" s="197"/>
      <c r="O178" s="65"/>
      <c r="P178" s="65"/>
      <c r="Q178" s="65"/>
      <c r="R178" s="65"/>
      <c r="S178" s="65"/>
      <c r="T178" s="66"/>
      <c r="U178" s="35"/>
      <c r="V178" s="35"/>
      <c r="W178" s="35"/>
      <c r="X178" s="35"/>
      <c r="Y178" s="35"/>
      <c r="Z178" s="35"/>
      <c r="AA178" s="35"/>
      <c r="AB178" s="35"/>
      <c r="AC178" s="35"/>
      <c r="AD178" s="35"/>
      <c r="AE178" s="35"/>
      <c r="AT178" s="18" t="s">
        <v>168</v>
      </c>
      <c r="AU178" s="18" t="s">
        <v>80</v>
      </c>
    </row>
    <row r="179" spans="1:65" s="13" customFormat="1" ht="10.199999999999999">
      <c r="B179" s="198"/>
      <c r="C179" s="199"/>
      <c r="D179" s="200" t="s">
        <v>170</v>
      </c>
      <c r="E179" s="201" t="s">
        <v>18</v>
      </c>
      <c r="F179" s="202" t="s">
        <v>333</v>
      </c>
      <c r="G179" s="199"/>
      <c r="H179" s="203">
        <v>52.021999999999998</v>
      </c>
      <c r="I179" s="204"/>
      <c r="J179" s="199"/>
      <c r="K179" s="199"/>
      <c r="L179" s="205"/>
      <c r="M179" s="206"/>
      <c r="N179" s="207"/>
      <c r="O179" s="207"/>
      <c r="P179" s="207"/>
      <c r="Q179" s="207"/>
      <c r="R179" s="207"/>
      <c r="S179" s="207"/>
      <c r="T179" s="208"/>
      <c r="AT179" s="209" t="s">
        <v>170</v>
      </c>
      <c r="AU179" s="209" t="s">
        <v>80</v>
      </c>
      <c r="AV179" s="13" t="s">
        <v>80</v>
      </c>
      <c r="AW179" s="13" t="s">
        <v>32</v>
      </c>
      <c r="AX179" s="13" t="s">
        <v>78</v>
      </c>
      <c r="AY179" s="209" t="s">
        <v>160</v>
      </c>
    </row>
    <row r="180" spans="1:65" s="2" customFormat="1" ht="24.15" customHeight="1">
      <c r="A180" s="35"/>
      <c r="B180" s="36"/>
      <c r="C180" s="180" t="s">
        <v>334</v>
      </c>
      <c r="D180" s="180" t="s">
        <v>162</v>
      </c>
      <c r="E180" s="181" t="s">
        <v>335</v>
      </c>
      <c r="F180" s="182" t="s">
        <v>336</v>
      </c>
      <c r="G180" s="183" t="s">
        <v>232</v>
      </c>
      <c r="H180" s="184">
        <v>58.987000000000002</v>
      </c>
      <c r="I180" s="185"/>
      <c r="J180" s="186">
        <f>ROUND(I180*H180,2)</f>
        <v>0</v>
      </c>
      <c r="K180" s="182" t="s">
        <v>165</v>
      </c>
      <c r="L180" s="40"/>
      <c r="M180" s="187" t="s">
        <v>18</v>
      </c>
      <c r="N180" s="188" t="s">
        <v>42</v>
      </c>
      <c r="O180" s="65"/>
      <c r="P180" s="189">
        <f>O180*H180</f>
        <v>0</v>
      </c>
      <c r="Q180" s="189">
        <v>0</v>
      </c>
      <c r="R180" s="189">
        <f>Q180*H180</f>
        <v>0</v>
      </c>
      <c r="S180" s="189">
        <v>0</v>
      </c>
      <c r="T180" s="190">
        <f>S180*H180</f>
        <v>0</v>
      </c>
      <c r="U180" s="35"/>
      <c r="V180" s="35"/>
      <c r="W180" s="35"/>
      <c r="X180" s="35"/>
      <c r="Y180" s="35"/>
      <c r="Z180" s="35"/>
      <c r="AA180" s="35"/>
      <c r="AB180" s="35"/>
      <c r="AC180" s="35"/>
      <c r="AD180" s="35"/>
      <c r="AE180" s="35"/>
      <c r="AR180" s="191" t="s">
        <v>166</v>
      </c>
      <c r="AT180" s="191" t="s">
        <v>162</v>
      </c>
      <c r="AU180" s="191" t="s">
        <v>80</v>
      </c>
      <c r="AY180" s="18" t="s">
        <v>160</v>
      </c>
      <c r="BE180" s="192">
        <f>IF(N180="základní",J180,0)</f>
        <v>0</v>
      </c>
      <c r="BF180" s="192">
        <f>IF(N180="snížená",J180,0)</f>
        <v>0</v>
      </c>
      <c r="BG180" s="192">
        <f>IF(N180="zákl. přenesená",J180,0)</f>
        <v>0</v>
      </c>
      <c r="BH180" s="192">
        <f>IF(N180="sníž. přenesená",J180,0)</f>
        <v>0</v>
      </c>
      <c r="BI180" s="192">
        <f>IF(N180="nulová",J180,0)</f>
        <v>0</v>
      </c>
      <c r="BJ180" s="18" t="s">
        <v>78</v>
      </c>
      <c r="BK180" s="192">
        <f>ROUND(I180*H180,2)</f>
        <v>0</v>
      </c>
      <c r="BL180" s="18" t="s">
        <v>166</v>
      </c>
      <c r="BM180" s="191" t="s">
        <v>337</v>
      </c>
    </row>
    <row r="181" spans="1:65" s="2" customFormat="1" ht="10.199999999999999">
      <c r="A181" s="35"/>
      <c r="B181" s="36"/>
      <c r="C181" s="37"/>
      <c r="D181" s="193" t="s">
        <v>168</v>
      </c>
      <c r="E181" s="37"/>
      <c r="F181" s="194" t="s">
        <v>338</v>
      </c>
      <c r="G181" s="37"/>
      <c r="H181" s="37"/>
      <c r="I181" s="195"/>
      <c r="J181" s="37"/>
      <c r="K181" s="37"/>
      <c r="L181" s="40"/>
      <c r="M181" s="196"/>
      <c r="N181" s="197"/>
      <c r="O181" s="65"/>
      <c r="P181" s="65"/>
      <c r="Q181" s="65"/>
      <c r="R181" s="65"/>
      <c r="S181" s="65"/>
      <c r="T181" s="66"/>
      <c r="U181" s="35"/>
      <c r="V181" s="35"/>
      <c r="W181" s="35"/>
      <c r="X181" s="35"/>
      <c r="Y181" s="35"/>
      <c r="Z181" s="35"/>
      <c r="AA181" s="35"/>
      <c r="AB181" s="35"/>
      <c r="AC181" s="35"/>
      <c r="AD181" s="35"/>
      <c r="AE181" s="35"/>
      <c r="AT181" s="18" t="s">
        <v>168</v>
      </c>
      <c r="AU181" s="18" t="s">
        <v>80</v>
      </c>
    </row>
    <row r="182" spans="1:65" s="13" customFormat="1" ht="10.199999999999999">
      <c r="B182" s="198"/>
      <c r="C182" s="199"/>
      <c r="D182" s="200" t="s">
        <v>170</v>
      </c>
      <c r="E182" s="201" t="s">
        <v>18</v>
      </c>
      <c r="F182" s="202" t="s">
        <v>339</v>
      </c>
      <c r="G182" s="199"/>
      <c r="H182" s="203">
        <v>58.987000000000002</v>
      </c>
      <c r="I182" s="204"/>
      <c r="J182" s="199"/>
      <c r="K182" s="199"/>
      <c r="L182" s="205"/>
      <c r="M182" s="206"/>
      <c r="N182" s="207"/>
      <c r="O182" s="207"/>
      <c r="P182" s="207"/>
      <c r="Q182" s="207"/>
      <c r="R182" s="207"/>
      <c r="S182" s="207"/>
      <c r="T182" s="208"/>
      <c r="AT182" s="209" t="s">
        <v>170</v>
      </c>
      <c r="AU182" s="209" t="s">
        <v>80</v>
      </c>
      <c r="AV182" s="13" t="s">
        <v>80</v>
      </c>
      <c r="AW182" s="13" t="s">
        <v>32</v>
      </c>
      <c r="AX182" s="13" t="s">
        <v>78</v>
      </c>
      <c r="AY182" s="209" t="s">
        <v>160</v>
      </c>
    </row>
    <row r="183" spans="1:65" s="12" customFormat="1" ht="25.95" customHeight="1">
      <c r="B183" s="164"/>
      <c r="C183" s="165"/>
      <c r="D183" s="166" t="s">
        <v>70</v>
      </c>
      <c r="E183" s="167" t="s">
        <v>340</v>
      </c>
      <c r="F183" s="167" t="s">
        <v>341</v>
      </c>
      <c r="G183" s="165"/>
      <c r="H183" s="165"/>
      <c r="I183" s="168"/>
      <c r="J183" s="169">
        <f>BK183</f>
        <v>0</v>
      </c>
      <c r="K183" s="165"/>
      <c r="L183" s="170"/>
      <c r="M183" s="171"/>
      <c r="N183" s="172"/>
      <c r="O183" s="172"/>
      <c r="P183" s="173">
        <f>P184+P188</f>
        <v>0</v>
      </c>
      <c r="Q183" s="172"/>
      <c r="R183" s="173">
        <f>R184+R188</f>
        <v>0</v>
      </c>
      <c r="S183" s="172"/>
      <c r="T183" s="174">
        <f>T184+T188</f>
        <v>0.34190240000000005</v>
      </c>
      <c r="AR183" s="175" t="s">
        <v>80</v>
      </c>
      <c r="AT183" s="176" t="s">
        <v>70</v>
      </c>
      <c r="AU183" s="176" t="s">
        <v>71</v>
      </c>
      <c r="AY183" s="175" t="s">
        <v>160</v>
      </c>
      <c r="BK183" s="177">
        <f>BK184+BK188</f>
        <v>0</v>
      </c>
    </row>
    <row r="184" spans="1:65" s="12" customFormat="1" ht="22.8" customHeight="1">
      <c r="B184" s="164"/>
      <c r="C184" s="165"/>
      <c r="D184" s="166" t="s">
        <v>70</v>
      </c>
      <c r="E184" s="178" t="s">
        <v>342</v>
      </c>
      <c r="F184" s="178" t="s">
        <v>343</v>
      </c>
      <c r="G184" s="165"/>
      <c r="H184" s="165"/>
      <c r="I184" s="168"/>
      <c r="J184" s="179">
        <f>BK184</f>
        <v>0</v>
      </c>
      <c r="K184" s="165"/>
      <c r="L184" s="170"/>
      <c r="M184" s="171"/>
      <c r="N184" s="172"/>
      <c r="O184" s="172"/>
      <c r="P184" s="173">
        <f>SUM(P185:P187)</f>
        <v>0</v>
      </c>
      <c r="Q184" s="172"/>
      <c r="R184" s="173">
        <f>SUM(R185:R187)</f>
        <v>0</v>
      </c>
      <c r="S184" s="172"/>
      <c r="T184" s="174">
        <f>SUM(T185:T187)</f>
        <v>0.17444000000000001</v>
      </c>
      <c r="AR184" s="175" t="s">
        <v>80</v>
      </c>
      <c r="AT184" s="176" t="s">
        <v>70</v>
      </c>
      <c r="AU184" s="176" t="s">
        <v>78</v>
      </c>
      <c r="AY184" s="175" t="s">
        <v>160</v>
      </c>
      <c r="BK184" s="177">
        <f>SUM(BK185:BK187)</f>
        <v>0</v>
      </c>
    </row>
    <row r="185" spans="1:65" s="2" customFormat="1" ht="16.5" customHeight="1">
      <c r="A185" s="35"/>
      <c r="B185" s="36"/>
      <c r="C185" s="180" t="s">
        <v>344</v>
      </c>
      <c r="D185" s="180" t="s">
        <v>162</v>
      </c>
      <c r="E185" s="181" t="s">
        <v>345</v>
      </c>
      <c r="F185" s="182" t="s">
        <v>346</v>
      </c>
      <c r="G185" s="183" t="s">
        <v>125</v>
      </c>
      <c r="H185" s="184">
        <v>43.61</v>
      </c>
      <c r="I185" s="185"/>
      <c r="J185" s="186">
        <f>ROUND(I185*H185,2)</f>
        <v>0</v>
      </c>
      <c r="K185" s="182" t="s">
        <v>165</v>
      </c>
      <c r="L185" s="40"/>
      <c r="M185" s="187" t="s">
        <v>18</v>
      </c>
      <c r="N185" s="188" t="s">
        <v>42</v>
      </c>
      <c r="O185" s="65"/>
      <c r="P185" s="189">
        <f>O185*H185</f>
        <v>0</v>
      </c>
      <c r="Q185" s="189">
        <v>0</v>
      </c>
      <c r="R185" s="189">
        <f>Q185*H185</f>
        <v>0</v>
      </c>
      <c r="S185" s="189">
        <v>4.0000000000000001E-3</v>
      </c>
      <c r="T185" s="190">
        <f>S185*H185</f>
        <v>0.17444000000000001</v>
      </c>
      <c r="U185" s="35"/>
      <c r="V185" s="35"/>
      <c r="W185" s="35"/>
      <c r="X185" s="35"/>
      <c r="Y185" s="35"/>
      <c r="Z185" s="35"/>
      <c r="AA185" s="35"/>
      <c r="AB185" s="35"/>
      <c r="AC185" s="35"/>
      <c r="AD185" s="35"/>
      <c r="AE185" s="35"/>
      <c r="AR185" s="191" t="s">
        <v>255</v>
      </c>
      <c r="AT185" s="191" t="s">
        <v>162</v>
      </c>
      <c r="AU185" s="191" t="s">
        <v>80</v>
      </c>
      <c r="AY185" s="18" t="s">
        <v>160</v>
      </c>
      <c r="BE185" s="192">
        <f>IF(N185="základní",J185,0)</f>
        <v>0</v>
      </c>
      <c r="BF185" s="192">
        <f>IF(N185="snížená",J185,0)</f>
        <v>0</v>
      </c>
      <c r="BG185" s="192">
        <f>IF(N185="zákl. přenesená",J185,0)</f>
        <v>0</v>
      </c>
      <c r="BH185" s="192">
        <f>IF(N185="sníž. přenesená",J185,0)</f>
        <v>0</v>
      </c>
      <c r="BI185" s="192">
        <f>IF(N185="nulová",J185,0)</f>
        <v>0</v>
      </c>
      <c r="BJ185" s="18" t="s">
        <v>78</v>
      </c>
      <c r="BK185" s="192">
        <f>ROUND(I185*H185,2)</f>
        <v>0</v>
      </c>
      <c r="BL185" s="18" t="s">
        <v>255</v>
      </c>
      <c r="BM185" s="191" t="s">
        <v>347</v>
      </c>
    </row>
    <row r="186" spans="1:65" s="2" customFormat="1" ht="10.199999999999999">
      <c r="A186" s="35"/>
      <c r="B186" s="36"/>
      <c r="C186" s="37"/>
      <c r="D186" s="193" t="s">
        <v>168</v>
      </c>
      <c r="E186" s="37"/>
      <c r="F186" s="194" t="s">
        <v>348</v>
      </c>
      <c r="G186" s="37"/>
      <c r="H186" s="37"/>
      <c r="I186" s="195"/>
      <c r="J186" s="37"/>
      <c r="K186" s="37"/>
      <c r="L186" s="40"/>
      <c r="M186" s="196"/>
      <c r="N186" s="197"/>
      <c r="O186" s="65"/>
      <c r="P186" s="65"/>
      <c r="Q186" s="65"/>
      <c r="R186" s="65"/>
      <c r="S186" s="65"/>
      <c r="T186" s="66"/>
      <c r="U186" s="35"/>
      <c r="V186" s="35"/>
      <c r="W186" s="35"/>
      <c r="X186" s="35"/>
      <c r="Y186" s="35"/>
      <c r="Z186" s="35"/>
      <c r="AA186" s="35"/>
      <c r="AB186" s="35"/>
      <c r="AC186" s="35"/>
      <c r="AD186" s="35"/>
      <c r="AE186" s="35"/>
      <c r="AT186" s="18" t="s">
        <v>168</v>
      </c>
      <c r="AU186" s="18" t="s">
        <v>80</v>
      </c>
    </row>
    <row r="187" spans="1:65" s="13" customFormat="1" ht="10.199999999999999">
      <c r="B187" s="198"/>
      <c r="C187" s="199"/>
      <c r="D187" s="200" t="s">
        <v>170</v>
      </c>
      <c r="E187" s="201" t="s">
        <v>18</v>
      </c>
      <c r="F187" s="202" t="s">
        <v>349</v>
      </c>
      <c r="G187" s="199"/>
      <c r="H187" s="203">
        <v>43.61</v>
      </c>
      <c r="I187" s="204"/>
      <c r="J187" s="199"/>
      <c r="K187" s="199"/>
      <c r="L187" s="205"/>
      <c r="M187" s="206"/>
      <c r="N187" s="207"/>
      <c r="O187" s="207"/>
      <c r="P187" s="207"/>
      <c r="Q187" s="207"/>
      <c r="R187" s="207"/>
      <c r="S187" s="207"/>
      <c r="T187" s="208"/>
      <c r="AT187" s="209" t="s">
        <v>170</v>
      </c>
      <c r="AU187" s="209" t="s">
        <v>80</v>
      </c>
      <c r="AV187" s="13" t="s">
        <v>80</v>
      </c>
      <c r="AW187" s="13" t="s">
        <v>32</v>
      </c>
      <c r="AX187" s="13" t="s">
        <v>78</v>
      </c>
      <c r="AY187" s="209" t="s">
        <v>160</v>
      </c>
    </row>
    <row r="188" spans="1:65" s="12" customFormat="1" ht="22.8" customHeight="1">
      <c r="B188" s="164"/>
      <c r="C188" s="165"/>
      <c r="D188" s="166" t="s">
        <v>70</v>
      </c>
      <c r="E188" s="178" t="s">
        <v>350</v>
      </c>
      <c r="F188" s="178" t="s">
        <v>351</v>
      </c>
      <c r="G188" s="165"/>
      <c r="H188" s="165"/>
      <c r="I188" s="168"/>
      <c r="J188" s="179">
        <f>BK188</f>
        <v>0</v>
      </c>
      <c r="K188" s="165"/>
      <c r="L188" s="170"/>
      <c r="M188" s="171"/>
      <c r="N188" s="172"/>
      <c r="O188" s="172"/>
      <c r="P188" s="173">
        <f>SUM(P189:P191)</f>
        <v>0</v>
      </c>
      <c r="Q188" s="172"/>
      <c r="R188" s="173">
        <f>SUM(R189:R191)</f>
        <v>0</v>
      </c>
      <c r="S188" s="172"/>
      <c r="T188" s="174">
        <f>SUM(T189:T191)</f>
        <v>0.16746240000000001</v>
      </c>
      <c r="AR188" s="175" t="s">
        <v>80</v>
      </c>
      <c r="AT188" s="176" t="s">
        <v>70</v>
      </c>
      <c r="AU188" s="176" t="s">
        <v>78</v>
      </c>
      <c r="AY188" s="175" t="s">
        <v>160</v>
      </c>
      <c r="BK188" s="177">
        <f>SUM(BK189:BK191)</f>
        <v>0</v>
      </c>
    </row>
    <row r="189" spans="1:65" s="2" customFormat="1" ht="16.5" customHeight="1">
      <c r="A189" s="35"/>
      <c r="B189" s="36"/>
      <c r="C189" s="180" t="s">
        <v>352</v>
      </c>
      <c r="D189" s="180" t="s">
        <v>162</v>
      </c>
      <c r="E189" s="181" t="s">
        <v>353</v>
      </c>
      <c r="F189" s="182" t="s">
        <v>354</v>
      </c>
      <c r="G189" s="183" t="s">
        <v>125</v>
      </c>
      <c r="H189" s="184">
        <v>52.332000000000001</v>
      </c>
      <c r="I189" s="185"/>
      <c r="J189" s="186">
        <f>ROUND(I189*H189,2)</f>
        <v>0</v>
      </c>
      <c r="K189" s="182" t="s">
        <v>165</v>
      </c>
      <c r="L189" s="40"/>
      <c r="M189" s="187" t="s">
        <v>18</v>
      </c>
      <c r="N189" s="188" t="s">
        <v>42</v>
      </c>
      <c r="O189" s="65"/>
      <c r="P189" s="189">
        <f>O189*H189</f>
        <v>0</v>
      </c>
      <c r="Q189" s="189">
        <v>0</v>
      </c>
      <c r="R189" s="189">
        <f>Q189*H189</f>
        <v>0</v>
      </c>
      <c r="S189" s="189">
        <v>3.2000000000000002E-3</v>
      </c>
      <c r="T189" s="190">
        <f>S189*H189</f>
        <v>0.16746240000000001</v>
      </c>
      <c r="U189" s="35"/>
      <c r="V189" s="35"/>
      <c r="W189" s="35"/>
      <c r="X189" s="35"/>
      <c r="Y189" s="35"/>
      <c r="Z189" s="35"/>
      <c r="AA189" s="35"/>
      <c r="AB189" s="35"/>
      <c r="AC189" s="35"/>
      <c r="AD189" s="35"/>
      <c r="AE189" s="35"/>
      <c r="AR189" s="191" t="s">
        <v>255</v>
      </c>
      <c r="AT189" s="191" t="s">
        <v>162</v>
      </c>
      <c r="AU189" s="191" t="s">
        <v>80</v>
      </c>
      <c r="AY189" s="18" t="s">
        <v>160</v>
      </c>
      <c r="BE189" s="192">
        <f>IF(N189="základní",J189,0)</f>
        <v>0</v>
      </c>
      <c r="BF189" s="192">
        <f>IF(N189="snížená",J189,0)</f>
        <v>0</v>
      </c>
      <c r="BG189" s="192">
        <f>IF(N189="zákl. přenesená",J189,0)</f>
        <v>0</v>
      </c>
      <c r="BH189" s="192">
        <f>IF(N189="sníž. přenesená",J189,0)</f>
        <v>0</v>
      </c>
      <c r="BI189" s="192">
        <f>IF(N189="nulová",J189,0)</f>
        <v>0</v>
      </c>
      <c r="BJ189" s="18" t="s">
        <v>78</v>
      </c>
      <c r="BK189" s="192">
        <f>ROUND(I189*H189,2)</f>
        <v>0</v>
      </c>
      <c r="BL189" s="18" t="s">
        <v>255</v>
      </c>
      <c r="BM189" s="191" t="s">
        <v>355</v>
      </c>
    </row>
    <row r="190" spans="1:65" s="2" customFormat="1" ht="10.199999999999999">
      <c r="A190" s="35"/>
      <c r="B190" s="36"/>
      <c r="C190" s="37"/>
      <c r="D190" s="193" t="s">
        <v>168</v>
      </c>
      <c r="E190" s="37"/>
      <c r="F190" s="194" t="s">
        <v>356</v>
      </c>
      <c r="G190" s="37"/>
      <c r="H190" s="37"/>
      <c r="I190" s="195"/>
      <c r="J190" s="37"/>
      <c r="K190" s="37"/>
      <c r="L190" s="40"/>
      <c r="M190" s="196"/>
      <c r="N190" s="197"/>
      <c r="O190" s="65"/>
      <c r="P190" s="65"/>
      <c r="Q190" s="65"/>
      <c r="R190" s="65"/>
      <c r="S190" s="65"/>
      <c r="T190" s="66"/>
      <c r="U190" s="35"/>
      <c r="V190" s="35"/>
      <c r="W190" s="35"/>
      <c r="X190" s="35"/>
      <c r="Y190" s="35"/>
      <c r="Z190" s="35"/>
      <c r="AA190" s="35"/>
      <c r="AB190" s="35"/>
      <c r="AC190" s="35"/>
      <c r="AD190" s="35"/>
      <c r="AE190" s="35"/>
      <c r="AT190" s="18" t="s">
        <v>168</v>
      </c>
      <c r="AU190" s="18" t="s">
        <v>80</v>
      </c>
    </row>
    <row r="191" spans="1:65" s="13" customFormat="1" ht="10.199999999999999">
      <c r="B191" s="198"/>
      <c r="C191" s="199"/>
      <c r="D191" s="200" t="s">
        <v>170</v>
      </c>
      <c r="E191" s="201" t="s">
        <v>18</v>
      </c>
      <c r="F191" s="202" t="s">
        <v>357</v>
      </c>
      <c r="G191" s="199"/>
      <c r="H191" s="203">
        <v>52.332000000000001</v>
      </c>
      <c r="I191" s="204"/>
      <c r="J191" s="199"/>
      <c r="K191" s="199"/>
      <c r="L191" s="205"/>
      <c r="M191" s="222"/>
      <c r="N191" s="223"/>
      <c r="O191" s="223"/>
      <c r="P191" s="223"/>
      <c r="Q191" s="223"/>
      <c r="R191" s="223"/>
      <c r="S191" s="223"/>
      <c r="T191" s="224"/>
      <c r="AT191" s="209" t="s">
        <v>170</v>
      </c>
      <c r="AU191" s="209" t="s">
        <v>80</v>
      </c>
      <c r="AV191" s="13" t="s">
        <v>80</v>
      </c>
      <c r="AW191" s="13" t="s">
        <v>32</v>
      </c>
      <c r="AX191" s="13" t="s">
        <v>78</v>
      </c>
      <c r="AY191" s="209" t="s">
        <v>160</v>
      </c>
    </row>
    <row r="192" spans="1:65" s="2" customFormat="1" ht="6.9" customHeight="1">
      <c r="A192" s="35"/>
      <c r="B192" s="48"/>
      <c r="C192" s="49"/>
      <c r="D192" s="49"/>
      <c r="E192" s="49"/>
      <c r="F192" s="49"/>
      <c r="G192" s="49"/>
      <c r="H192" s="49"/>
      <c r="I192" s="49"/>
      <c r="J192" s="49"/>
      <c r="K192" s="49"/>
      <c r="L192" s="40"/>
      <c r="M192" s="35"/>
      <c r="O192" s="35"/>
      <c r="P192" s="35"/>
      <c r="Q192" s="35"/>
      <c r="R192" s="35"/>
      <c r="S192" s="35"/>
      <c r="T192" s="35"/>
      <c r="U192" s="35"/>
      <c r="V192" s="35"/>
      <c r="W192" s="35"/>
      <c r="X192" s="35"/>
      <c r="Y192" s="35"/>
      <c r="Z192" s="35"/>
      <c r="AA192" s="35"/>
      <c r="AB192" s="35"/>
      <c r="AC192" s="35"/>
      <c r="AD192" s="35"/>
      <c r="AE192" s="35"/>
    </row>
  </sheetData>
  <sheetProtection algorithmName="SHA-512" hashValue="4h14AK+5LmqItrtH+TmmOgFJ3mvepA9PsQg+FAGSnIO80Q0VaQzIVnafv3VmGqYAcW+WaOmaQPaWCi5LJb34CQ==" saltValue="HkE14K9y+dKWC2yNhAyFYRyRmrwILxeajL1m09fwD8xbfHgyVPVl8kVrRTveZZlmuFWjrjRsMMgirfFmR+pokg==" spinCount="100000" sheet="1" objects="1" scenarios="1" formatColumns="0" formatRows="0" autoFilter="0"/>
  <autoFilter ref="C85:K191"/>
  <mergeCells count="9">
    <mergeCell ref="E50:H50"/>
    <mergeCell ref="E76:H76"/>
    <mergeCell ref="E78:H78"/>
    <mergeCell ref="L2:V2"/>
    <mergeCell ref="E7:H7"/>
    <mergeCell ref="E9:H9"/>
    <mergeCell ref="E18:H18"/>
    <mergeCell ref="E27:H27"/>
    <mergeCell ref="E48:H48"/>
  </mergeCells>
  <hyperlinks>
    <hyperlink ref="F90" r:id="rId1"/>
    <hyperlink ref="F94" r:id="rId2"/>
    <hyperlink ref="F97" r:id="rId3"/>
    <hyperlink ref="F100" r:id="rId4"/>
    <hyperlink ref="F104" r:id="rId5"/>
    <hyperlink ref="F108" r:id="rId6"/>
    <hyperlink ref="F111" r:id="rId7"/>
    <hyperlink ref="F114" r:id="rId8"/>
    <hyperlink ref="F117" r:id="rId9"/>
    <hyperlink ref="F119" r:id="rId10"/>
    <hyperlink ref="F121" r:id="rId11"/>
    <hyperlink ref="F124" r:id="rId12"/>
    <hyperlink ref="F126" r:id="rId13"/>
    <hyperlink ref="F128" r:id="rId14"/>
    <hyperlink ref="F131" r:id="rId15"/>
    <hyperlink ref="F136" r:id="rId16"/>
    <hyperlink ref="F140" r:id="rId17"/>
    <hyperlink ref="F147" r:id="rId18"/>
    <hyperlink ref="F154" r:id="rId19"/>
    <hyperlink ref="F157" r:id="rId20"/>
    <hyperlink ref="F160" r:id="rId21"/>
    <hyperlink ref="F164" r:id="rId22"/>
    <hyperlink ref="F166" r:id="rId23"/>
    <hyperlink ref="F168" r:id="rId24"/>
    <hyperlink ref="F172" r:id="rId25"/>
    <hyperlink ref="F175" r:id="rId26"/>
    <hyperlink ref="F178" r:id="rId27"/>
    <hyperlink ref="F181" r:id="rId28"/>
    <hyperlink ref="F186" r:id="rId29"/>
    <hyperlink ref="F190" r:id="rId3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586"/>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56" s="1" customFormat="1" ht="36.9" customHeight="1">
      <c r="L2" s="369"/>
      <c r="M2" s="369"/>
      <c r="N2" s="369"/>
      <c r="O2" s="369"/>
      <c r="P2" s="369"/>
      <c r="Q2" s="369"/>
      <c r="R2" s="369"/>
      <c r="S2" s="369"/>
      <c r="T2" s="369"/>
      <c r="U2" s="369"/>
      <c r="V2" s="369"/>
      <c r="AT2" s="18" t="s">
        <v>85</v>
      </c>
      <c r="AZ2" s="109" t="s">
        <v>123</v>
      </c>
      <c r="BA2" s="109" t="s">
        <v>124</v>
      </c>
      <c r="BB2" s="109" t="s">
        <v>125</v>
      </c>
      <c r="BC2" s="109" t="s">
        <v>358</v>
      </c>
      <c r="BD2" s="109" t="s">
        <v>80</v>
      </c>
    </row>
    <row r="3" spans="1:56" s="1" customFormat="1" ht="6.9" customHeight="1">
      <c r="B3" s="110"/>
      <c r="C3" s="111"/>
      <c r="D3" s="111"/>
      <c r="E3" s="111"/>
      <c r="F3" s="111"/>
      <c r="G3" s="111"/>
      <c r="H3" s="111"/>
      <c r="I3" s="111"/>
      <c r="J3" s="111"/>
      <c r="K3" s="111"/>
      <c r="L3" s="21"/>
      <c r="AT3" s="18" t="s">
        <v>80</v>
      </c>
      <c r="AZ3" s="109" t="s">
        <v>359</v>
      </c>
      <c r="BA3" s="109" t="s">
        <v>360</v>
      </c>
      <c r="BB3" s="109" t="s">
        <v>125</v>
      </c>
      <c r="BC3" s="109" t="s">
        <v>361</v>
      </c>
      <c r="BD3" s="109" t="s">
        <v>80</v>
      </c>
    </row>
    <row r="4" spans="1:56" s="1" customFormat="1" ht="24.9" customHeight="1">
      <c r="B4" s="21"/>
      <c r="D4" s="112" t="s">
        <v>131</v>
      </c>
      <c r="L4" s="21"/>
      <c r="M4" s="113" t="s">
        <v>10</v>
      </c>
      <c r="AT4" s="18" t="s">
        <v>4</v>
      </c>
      <c r="AZ4" s="109" t="s">
        <v>362</v>
      </c>
      <c r="BA4" s="109" t="s">
        <v>363</v>
      </c>
      <c r="BB4" s="109" t="s">
        <v>125</v>
      </c>
      <c r="BC4" s="109" t="s">
        <v>364</v>
      </c>
      <c r="BD4" s="109" t="s">
        <v>80</v>
      </c>
    </row>
    <row r="5" spans="1:56" s="1" customFormat="1" ht="6.9" customHeight="1">
      <c r="B5" s="21"/>
      <c r="L5" s="21"/>
    </row>
    <row r="6" spans="1:56" s="1" customFormat="1" ht="12" customHeight="1">
      <c r="B6" s="21"/>
      <c r="D6" s="114" t="s">
        <v>15</v>
      </c>
      <c r="L6" s="21"/>
    </row>
    <row r="7" spans="1:56" s="1" customFormat="1" ht="16.5" customHeight="1">
      <c r="B7" s="21"/>
      <c r="E7" s="387" t="str">
        <f>'Rekapitulace stavby'!K6</f>
        <v>Zázemí pro studenty se speciálními potřebami - F, úprava 13.6.2025</v>
      </c>
      <c r="F7" s="388"/>
      <c r="G7" s="388"/>
      <c r="H7" s="388"/>
      <c r="L7" s="21"/>
    </row>
    <row r="8" spans="1:56" s="1" customFormat="1" ht="12" customHeight="1">
      <c r="B8" s="21"/>
      <c r="D8" s="114" t="s">
        <v>132</v>
      </c>
      <c r="L8" s="21"/>
    </row>
    <row r="9" spans="1:5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5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56" s="2" customFormat="1" ht="16.5" customHeight="1">
      <c r="A11" s="35"/>
      <c r="B11" s="40"/>
      <c r="C11" s="35"/>
      <c r="D11" s="35"/>
      <c r="E11" s="389" t="s">
        <v>366</v>
      </c>
      <c r="F11" s="390"/>
      <c r="G11" s="390"/>
      <c r="H11" s="390"/>
      <c r="I11" s="35"/>
      <c r="J11" s="35"/>
      <c r="K11" s="35"/>
      <c r="L11" s="115"/>
      <c r="S11" s="35"/>
      <c r="T11" s="35"/>
      <c r="U11" s="35"/>
      <c r="V11" s="35"/>
      <c r="W11" s="35"/>
      <c r="X11" s="35"/>
      <c r="Y11" s="35"/>
      <c r="Z11" s="35"/>
      <c r="AA11" s="35"/>
      <c r="AB11" s="35"/>
      <c r="AC11" s="35"/>
      <c r="AD11" s="35"/>
      <c r="AE11" s="35"/>
    </row>
    <row r="12" spans="1:5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5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56" s="2" customFormat="1" ht="12" customHeight="1">
      <c r="A14" s="35"/>
      <c r="B14" s="40"/>
      <c r="C14" s="35"/>
      <c r="D14" s="114" t="s">
        <v>20</v>
      </c>
      <c r="E14" s="35"/>
      <c r="F14" s="104" t="s">
        <v>21</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5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56" s="2" customFormat="1" ht="12" customHeight="1">
      <c r="A16" s="35"/>
      <c r="B16" s="40"/>
      <c r="C16" s="35"/>
      <c r="D16" s="114" t="s">
        <v>24</v>
      </c>
      <c r="E16" s="35"/>
      <c r="F16" s="35"/>
      <c r="G16" s="35"/>
      <c r="H16" s="35"/>
      <c r="I16" s="114" t="s">
        <v>25</v>
      </c>
      <c r="J16" s="104" t="s">
        <v>18</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
        <v>26</v>
      </c>
      <c r="F17" s="35"/>
      <c r="G17" s="35"/>
      <c r="H17" s="35"/>
      <c r="I17" s="114" t="s">
        <v>27</v>
      </c>
      <c r="J17" s="104" t="s">
        <v>18</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
        <v>18</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
        <v>31</v>
      </c>
      <c r="F23" s="35"/>
      <c r="G23" s="35"/>
      <c r="H23" s="35"/>
      <c r="I23" s="114" t="s">
        <v>27</v>
      </c>
      <c r="J23" s="104" t="s">
        <v>18</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
        <v>18</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
        <v>34</v>
      </c>
      <c r="F26" s="35"/>
      <c r="G26" s="35"/>
      <c r="H26" s="35"/>
      <c r="I26" s="114" t="s">
        <v>27</v>
      </c>
      <c r="J26" s="104" t="s">
        <v>18</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ROUND(J108,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ROUND((SUM(BE108:BE585)),  2)</f>
        <v>0</v>
      </c>
      <c r="G35" s="35"/>
      <c r="H35" s="35"/>
      <c r="I35" s="126">
        <v>0.21</v>
      </c>
      <c r="J35" s="125">
        <f>ROUND(((SUM(BE108:BE585))*I35),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ROUND((SUM(BF108:BF585)),  2)</f>
        <v>0</v>
      </c>
      <c r="G36" s="35"/>
      <c r="H36" s="35"/>
      <c r="I36" s="126">
        <v>0.12</v>
      </c>
      <c r="J36" s="125">
        <f>ROUND(((SUM(BF108:BF585))*I36),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ROUND((SUM(BG108:BG585)),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ROUND((SUM(BH108:BH585)),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ROUND((SUM(BI108:BI585)),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01 - SO 01.1 - Stavební část</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Praha - Suchdol</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J108</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138</v>
      </c>
      <c r="E64" s="145"/>
      <c r="F64" s="145"/>
      <c r="G64" s="145"/>
      <c r="H64" s="145"/>
      <c r="I64" s="145"/>
      <c r="J64" s="146">
        <f>J109</f>
        <v>0</v>
      </c>
      <c r="K64" s="143"/>
      <c r="L64" s="147"/>
    </row>
    <row r="65" spans="2:12" s="10" customFormat="1" ht="19.95" customHeight="1">
      <c r="B65" s="148"/>
      <c r="C65" s="98"/>
      <c r="D65" s="149" t="s">
        <v>139</v>
      </c>
      <c r="E65" s="150"/>
      <c r="F65" s="150"/>
      <c r="G65" s="150"/>
      <c r="H65" s="150"/>
      <c r="I65" s="150"/>
      <c r="J65" s="151">
        <f>J110</f>
        <v>0</v>
      </c>
      <c r="K65" s="98"/>
      <c r="L65" s="152"/>
    </row>
    <row r="66" spans="2:12" s="10" customFormat="1" ht="19.95" customHeight="1">
      <c r="B66" s="148"/>
      <c r="C66" s="98"/>
      <c r="D66" s="149" t="s">
        <v>367</v>
      </c>
      <c r="E66" s="150"/>
      <c r="F66" s="150"/>
      <c r="G66" s="150"/>
      <c r="H66" s="150"/>
      <c r="I66" s="150"/>
      <c r="J66" s="151">
        <f>J119</f>
        <v>0</v>
      </c>
      <c r="K66" s="98"/>
      <c r="L66" s="152"/>
    </row>
    <row r="67" spans="2:12" s="10" customFormat="1" ht="19.95" customHeight="1">
      <c r="B67" s="148"/>
      <c r="C67" s="98"/>
      <c r="D67" s="149" t="s">
        <v>368</v>
      </c>
      <c r="E67" s="150"/>
      <c r="F67" s="150"/>
      <c r="G67" s="150"/>
      <c r="H67" s="150"/>
      <c r="I67" s="150"/>
      <c r="J67" s="151">
        <f>J126</f>
        <v>0</v>
      </c>
      <c r="K67" s="98"/>
      <c r="L67" s="152"/>
    </row>
    <row r="68" spans="2:12" s="10" customFormat="1" ht="19.95" customHeight="1">
      <c r="B68" s="148"/>
      <c r="C68" s="98"/>
      <c r="D68" s="149" t="s">
        <v>369</v>
      </c>
      <c r="E68" s="150"/>
      <c r="F68" s="150"/>
      <c r="G68" s="150"/>
      <c r="H68" s="150"/>
      <c r="I68" s="150"/>
      <c r="J68" s="151">
        <f>J158</f>
        <v>0</v>
      </c>
      <c r="K68" s="98"/>
      <c r="L68" s="152"/>
    </row>
    <row r="69" spans="2:12" s="10" customFormat="1" ht="19.95" customHeight="1">
      <c r="B69" s="148"/>
      <c r="C69" s="98"/>
      <c r="D69" s="149" t="s">
        <v>370</v>
      </c>
      <c r="E69" s="150"/>
      <c r="F69" s="150"/>
      <c r="G69" s="150"/>
      <c r="H69" s="150"/>
      <c r="I69" s="150"/>
      <c r="J69" s="151">
        <f>J166</f>
        <v>0</v>
      </c>
      <c r="K69" s="98"/>
      <c r="L69" s="152"/>
    </row>
    <row r="70" spans="2:12" s="10" customFormat="1" ht="19.95" customHeight="1">
      <c r="B70" s="148"/>
      <c r="C70" s="98"/>
      <c r="D70" s="149" t="s">
        <v>140</v>
      </c>
      <c r="E70" s="150"/>
      <c r="F70" s="150"/>
      <c r="G70" s="150"/>
      <c r="H70" s="150"/>
      <c r="I70" s="150"/>
      <c r="J70" s="151">
        <f>J201</f>
        <v>0</v>
      </c>
      <c r="K70" s="98"/>
      <c r="L70" s="152"/>
    </row>
    <row r="71" spans="2:12" s="10" customFormat="1" ht="19.95" customHeight="1">
      <c r="B71" s="148"/>
      <c r="C71" s="98"/>
      <c r="D71" s="149" t="s">
        <v>141</v>
      </c>
      <c r="E71" s="150"/>
      <c r="F71" s="150"/>
      <c r="G71" s="150"/>
      <c r="H71" s="150"/>
      <c r="I71" s="150"/>
      <c r="J71" s="151">
        <f>J275</f>
        <v>0</v>
      </c>
      <c r="K71" s="98"/>
      <c r="L71" s="152"/>
    </row>
    <row r="72" spans="2:12" s="10" customFormat="1" ht="19.95" customHeight="1">
      <c r="B72" s="148"/>
      <c r="C72" s="98"/>
      <c r="D72" s="149" t="s">
        <v>371</v>
      </c>
      <c r="E72" s="150"/>
      <c r="F72" s="150"/>
      <c r="G72" s="150"/>
      <c r="H72" s="150"/>
      <c r="I72" s="150"/>
      <c r="J72" s="151">
        <f>J302</f>
        <v>0</v>
      </c>
      <c r="K72" s="98"/>
      <c r="L72" s="152"/>
    </row>
    <row r="73" spans="2:12" s="9" customFormat="1" ht="24.9" customHeight="1">
      <c r="B73" s="142"/>
      <c r="C73" s="143"/>
      <c r="D73" s="144" t="s">
        <v>142</v>
      </c>
      <c r="E73" s="145"/>
      <c r="F73" s="145"/>
      <c r="G73" s="145"/>
      <c r="H73" s="145"/>
      <c r="I73" s="145"/>
      <c r="J73" s="146">
        <f>J305</f>
        <v>0</v>
      </c>
      <c r="K73" s="143"/>
      <c r="L73" s="147"/>
    </row>
    <row r="74" spans="2:12" s="10" customFormat="1" ht="19.95" customHeight="1">
      <c r="B74" s="148"/>
      <c r="C74" s="98"/>
      <c r="D74" s="149" t="s">
        <v>143</v>
      </c>
      <c r="E74" s="150"/>
      <c r="F74" s="150"/>
      <c r="G74" s="150"/>
      <c r="H74" s="150"/>
      <c r="I74" s="150"/>
      <c r="J74" s="151">
        <f>J306</f>
        <v>0</v>
      </c>
      <c r="K74" s="98"/>
      <c r="L74" s="152"/>
    </row>
    <row r="75" spans="2:12" s="10" customFormat="1" ht="19.95" customHeight="1">
      <c r="B75" s="148"/>
      <c r="C75" s="98"/>
      <c r="D75" s="149" t="s">
        <v>372</v>
      </c>
      <c r="E75" s="150"/>
      <c r="F75" s="150"/>
      <c r="G75" s="150"/>
      <c r="H75" s="150"/>
      <c r="I75" s="150"/>
      <c r="J75" s="151">
        <f>J326</f>
        <v>0</v>
      </c>
      <c r="K75" s="98"/>
      <c r="L75" s="152"/>
    </row>
    <row r="76" spans="2:12" s="10" customFormat="1" ht="19.95" customHeight="1">
      <c r="B76" s="148"/>
      <c r="C76" s="98"/>
      <c r="D76" s="149" t="s">
        <v>373</v>
      </c>
      <c r="E76" s="150"/>
      <c r="F76" s="150"/>
      <c r="G76" s="150"/>
      <c r="H76" s="150"/>
      <c r="I76" s="150"/>
      <c r="J76" s="151">
        <f>J330</f>
        <v>0</v>
      </c>
      <c r="K76" s="98"/>
      <c r="L76" s="152"/>
    </row>
    <row r="77" spans="2:12" s="10" customFormat="1" ht="19.95" customHeight="1">
      <c r="B77" s="148"/>
      <c r="C77" s="98"/>
      <c r="D77" s="149" t="s">
        <v>374</v>
      </c>
      <c r="E77" s="150"/>
      <c r="F77" s="150"/>
      <c r="G77" s="150"/>
      <c r="H77" s="150"/>
      <c r="I77" s="150"/>
      <c r="J77" s="151">
        <f>J335</f>
        <v>0</v>
      </c>
      <c r="K77" s="98"/>
      <c r="L77" s="152"/>
    </row>
    <row r="78" spans="2:12" s="10" customFormat="1" ht="19.95" customHeight="1">
      <c r="B78" s="148"/>
      <c r="C78" s="98"/>
      <c r="D78" s="149" t="s">
        <v>375</v>
      </c>
      <c r="E78" s="150"/>
      <c r="F78" s="150"/>
      <c r="G78" s="150"/>
      <c r="H78" s="150"/>
      <c r="I78" s="150"/>
      <c r="J78" s="151">
        <f>J358</f>
        <v>0</v>
      </c>
      <c r="K78" s="98"/>
      <c r="L78" s="152"/>
    </row>
    <row r="79" spans="2:12" s="10" customFormat="1" ht="19.95" customHeight="1">
      <c r="B79" s="148"/>
      <c r="C79" s="98"/>
      <c r="D79" s="149" t="s">
        <v>376</v>
      </c>
      <c r="E79" s="150"/>
      <c r="F79" s="150"/>
      <c r="G79" s="150"/>
      <c r="H79" s="150"/>
      <c r="I79" s="150"/>
      <c r="J79" s="151">
        <f>J381</f>
        <v>0</v>
      </c>
      <c r="K79" s="98"/>
      <c r="L79" s="152"/>
    </row>
    <row r="80" spans="2:12" s="10" customFormat="1" ht="19.95" customHeight="1">
      <c r="B80" s="148"/>
      <c r="C80" s="98"/>
      <c r="D80" s="149" t="s">
        <v>377</v>
      </c>
      <c r="E80" s="150"/>
      <c r="F80" s="150"/>
      <c r="G80" s="150"/>
      <c r="H80" s="150"/>
      <c r="I80" s="150"/>
      <c r="J80" s="151">
        <f>J403</f>
        <v>0</v>
      </c>
      <c r="K80" s="98"/>
      <c r="L80" s="152"/>
    </row>
    <row r="81" spans="1:31" s="10" customFormat="1" ht="19.95" customHeight="1">
      <c r="B81" s="148"/>
      <c r="C81" s="98"/>
      <c r="D81" s="149" t="s">
        <v>378</v>
      </c>
      <c r="E81" s="150"/>
      <c r="F81" s="150"/>
      <c r="G81" s="150"/>
      <c r="H81" s="150"/>
      <c r="I81" s="150"/>
      <c r="J81" s="151">
        <f>J448</f>
        <v>0</v>
      </c>
      <c r="K81" s="98"/>
      <c r="L81" s="152"/>
    </row>
    <row r="82" spans="1:31" s="10" customFormat="1" ht="19.95" customHeight="1">
      <c r="B82" s="148"/>
      <c r="C82" s="98"/>
      <c r="D82" s="149" t="s">
        <v>379</v>
      </c>
      <c r="E82" s="150"/>
      <c r="F82" s="150"/>
      <c r="G82" s="150"/>
      <c r="H82" s="150"/>
      <c r="I82" s="150"/>
      <c r="J82" s="151">
        <f>J472</f>
        <v>0</v>
      </c>
      <c r="K82" s="98"/>
      <c r="L82" s="152"/>
    </row>
    <row r="83" spans="1:31" s="10" customFormat="1" ht="19.95" customHeight="1">
      <c r="B83" s="148"/>
      <c r="C83" s="98"/>
      <c r="D83" s="149" t="s">
        <v>380</v>
      </c>
      <c r="E83" s="150"/>
      <c r="F83" s="150"/>
      <c r="G83" s="150"/>
      <c r="H83" s="150"/>
      <c r="I83" s="150"/>
      <c r="J83" s="151">
        <f>J508</f>
        <v>0</v>
      </c>
      <c r="K83" s="98"/>
      <c r="L83" s="152"/>
    </row>
    <row r="84" spans="1:31" s="10" customFormat="1" ht="19.95" customHeight="1">
      <c r="B84" s="148"/>
      <c r="C84" s="98"/>
      <c r="D84" s="149" t="s">
        <v>381</v>
      </c>
      <c r="E84" s="150"/>
      <c r="F84" s="150"/>
      <c r="G84" s="150"/>
      <c r="H84" s="150"/>
      <c r="I84" s="150"/>
      <c r="J84" s="151">
        <f>J541</f>
        <v>0</v>
      </c>
      <c r="K84" s="98"/>
      <c r="L84" s="152"/>
    </row>
    <row r="85" spans="1:31" s="10" customFormat="1" ht="19.95" customHeight="1">
      <c r="B85" s="148"/>
      <c r="C85" s="98"/>
      <c r="D85" s="149" t="s">
        <v>382</v>
      </c>
      <c r="E85" s="150"/>
      <c r="F85" s="150"/>
      <c r="G85" s="150"/>
      <c r="H85" s="150"/>
      <c r="I85" s="150"/>
      <c r="J85" s="151">
        <f>J555</f>
        <v>0</v>
      </c>
      <c r="K85" s="98"/>
      <c r="L85" s="152"/>
    </row>
    <row r="86" spans="1:31" s="10" customFormat="1" ht="19.95" customHeight="1">
      <c r="B86" s="148"/>
      <c r="C86" s="98"/>
      <c r="D86" s="149" t="s">
        <v>383</v>
      </c>
      <c r="E86" s="150"/>
      <c r="F86" s="150"/>
      <c r="G86" s="150"/>
      <c r="H86" s="150"/>
      <c r="I86" s="150"/>
      <c r="J86" s="151">
        <f>J577</f>
        <v>0</v>
      </c>
      <c r="K86" s="98"/>
      <c r="L86" s="152"/>
    </row>
    <row r="87" spans="1:31" s="2" customFormat="1" ht="21.75" customHeight="1">
      <c r="A87" s="35"/>
      <c r="B87" s="36"/>
      <c r="C87" s="37"/>
      <c r="D87" s="37"/>
      <c r="E87" s="37"/>
      <c r="F87" s="37"/>
      <c r="G87" s="37"/>
      <c r="H87" s="37"/>
      <c r="I87" s="37"/>
      <c r="J87" s="37"/>
      <c r="K87" s="37"/>
      <c r="L87" s="115"/>
      <c r="S87" s="35"/>
      <c r="T87" s="35"/>
      <c r="U87" s="35"/>
      <c r="V87" s="35"/>
      <c r="W87" s="35"/>
      <c r="X87" s="35"/>
      <c r="Y87" s="35"/>
      <c r="Z87" s="35"/>
      <c r="AA87" s="35"/>
      <c r="AB87" s="35"/>
      <c r="AC87" s="35"/>
      <c r="AD87" s="35"/>
      <c r="AE87" s="35"/>
    </row>
    <row r="88" spans="1:31" s="2" customFormat="1" ht="6.9" customHeight="1">
      <c r="A88" s="35"/>
      <c r="B88" s="48"/>
      <c r="C88" s="49"/>
      <c r="D88" s="49"/>
      <c r="E88" s="49"/>
      <c r="F88" s="49"/>
      <c r="G88" s="49"/>
      <c r="H88" s="49"/>
      <c r="I88" s="49"/>
      <c r="J88" s="49"/>
      <c r="K88" s="49"/>
      <c r="L88" s="115"/>
      <c r="S88" s="35"/>
      <c r="T88" s="35"/>
      <c r="U88" s="35"/>
      <c r="V88" s="35"/>
      <c r="W88" s="35"/>
      <c r="X88" s="35"/>
      <c r="Y88" s="35"/>
      <c r="Z88" s="35"/>
      <c r="AA88" s="35"/>
      <c r="AB88" s="35"/>
      <c r="AC88" s="35"/>
      <c r="AD88" s="35"/>
      <c r="AE88" s="35"/>
    </row>
    <row r="92" spans="1:31" s="2" customFormat="1" ht="6.9" customHeight="1">
      <c r="A92" s="35"/>
      <c r="B92" s="50"/>
      <c r="C92" s="51"/>
      <c r="D92" s="51"/>
      <c r="E92" s="51"/>
      <c r="F92" s="51"/>
      <c r="G92" s="51"/>
      <c r="H92" s="51"/>
      <c r="I92" s="51"/>
      <c r="J92" s="51"/>
      <c r="K92" s="51"/>
      <c r="L92" s="115"/>
      <c r="S92" s="35"/>
      <c r="T92" s="35"/>
      <c r="U92" s="35"/>
      <c r="V92" s="35"/>
      <c r="W92" s="35"/>
      <c r="X92" s="35"/>
      <c r="Y92" s="35"/>
      <c r="Z92" s="35"/>
      <c r="AA92" s="35"/>
      <c r="AB92" s="35"/>
      <c r="AC92" s="35"/>
      <c r="AD92" s="35"/>
      <c r="AE92" s="35"/>
    </row>
    <row r="93" spans="1:31" s="2" customFormat="1" ht="24.9" customHeight="1">
      <c r="A93" s="35"/>
      <c r="B93" s="36"/>
      <c r="C93" s="24" t="s">
        <v>145</v>
      </c>
      <c r="D93" s="37"/>
      <c r="E93" s="37"/>
      <c r="F93" s="37"/>
      <c r="G93" s="37"/>
      <c r="H93" s="37"/>
      <c r="I93" s="37"/>
      <c r="J93" s="37"/>
      <c r="K93" s="37"/>
      <c r="L93" s="115"/>
      <c r="S93" s="35"/>
      <c r="T93" s="35"/>
      <c r="U93" s="35"/>
      <c r="V93" s="35"/>
      <c r="W93" s="35"/>
      <c r="X93" s="35"/>
      <c r="Y93" s="35"/>
      <c r="Z93" s="35"/>
      <c r="AA93" s="35"/>
      <c r="AB93" s="35"/>
      <c r="AC93" s="35"/>
      <c r="AD93" s="35"/>
      <c r="AE93" s="35"/>
    </row>
    <row r="94" spans="1:31" s="2" customFormat="1" ht="6.9" customHeight="1">
      <c r="A94" s="35"/>
      <c r="B94" s="36"/>
      <c r="C94" s="37"/>
      <c r="D94" s="37"/>
      <c r="E94" s="37"/>
      <c r="F94" s="37"/>
      <c r="G94" s="37"/>
      <c r="H94" s="37"/>
      <c r="I94" s="37"/>
      <c r="J94" s="37"/>
      <c r="K94" s="37"/>
      <c r="L94" s="115"/>
      <c r="S94" s="35"/>
      <c r="T94" s="35"/>
      <c r="U94" s="35"/>
      <c r="V94" s="35"/>
      <c r="W94" s="35"/>
      <c r="X94" s="35"/>
      <c r="Y94" s="35"/>
      <c r="Z94" s="35"/>
      <c r="AA94" s="35"/>
      <c r="AB94" s="35"/>
      <c r="AC94" s="35"/>
      <c r="AD94" s="35"/>
      <c r="AE94" s="35"/>
    </row>
    <row r="95" spans="1:31" s="2" customFormat="1" ht="12" customHeight="1">
      <c r="A95" s="35"/>
      <c r="B95" s="36"/>
      <c r="C95" s="30" t="s">
        <v>15</v>
      </c>
      <c r="D95" s="37"/>
      <c r="E95" s="37"/>
      <c r="F95" s="37"/>
      <c r="G95" s="37"/>
      <c r="H95" s="37"/>
      <c r="I95" s="37"/>
      <c r="J95" s="37"/>
      <c r="K95" s="37"/>
      <c r="L95" s="115"/>
      <c r="S95" s="35"/>
      <c r="T95" s="35"/>
      <c r="U95" s="35"/>
      <c r="V95" s="35"/>
      <c r="W95" s="35"/>
      <c r="X95" s="35"/>
      <c r="Y95" s="35"/>
      <c r="Z95" s="35"/>
      <c r="AA95" s="35"/>
      <c r="AB95" s="35"/>
      <c r="AC95" s="35"/>
      <c r="AD95" s="35"/>
      <c r="AE95" s="35"/>
    </row>
    <row r="96" spans="1:31" s="2" customFormat="1" ht="16.5" customHeight="1">
      <c r="A96" s="35"/>
      <c r="B96" s="36"/>
      <c r="C96" s="37"/>
      <c r="D96" s="37"/>
      <c r="E96" s="394" t="str">
        <f>E7</f>
        <v>Zázemí pro studenty se speciálními potřebami - F, úprava 13.6.2025</v>
      </c>
      <c r="F96" s="395"/>
      <c r="G96" s="395"/>
      <c r="H96" s="395"/>
      <c r="I96" s="37"/>
      <c r="J96" s="37"/>
      <c r="K96" s="37"/>
      <c r="L96" s="115"/>
      <c r="S96" s="35"/>
      <c r="T96" s="35"/>
      <c r="U96" s="35"/>
      <c r="V96" s="35"/>
      <c r="W96" s="35"/>
      <c r="X96" s="35"/>
      <c r="Y96" s="35"/>
      <c r="Z96" s="35"/>
      <c r="AA96" s="35"/>
      <c r="AB96" s="35"/>
      <c r="AC96" s="35"/>
      <c r="AD96" s="35"/>
      <c r="AE96" s="35"/>
    </row>
    <row r="97" spans="1:65" s="1" customFormat="1" ht="12" customHeight="1">
      <c r="B97" s="22"/>
      <c r="C97" s="30" t="s">
        <v>132</v>
      </c>
      <c r="D97" s="23"/>
      <c r="E97" s="23"/>
      <c r="F97" s="23"/>
      <c r="G97" s="23"/>
      <c r="H97" s="23"/>
      <c r="I97" s="23"/>
      <c r="J97" s="23"/>
      <c r="K97" s="23"/>
      <c r="L97" s="21"/>
    </row>
    <row r="98" spans="1:65" s="2" customFormat="1" ht="16.5" customHeight="1">
      <c r="A98" s="35"/>
      <c r="B98" s="36"/>
      <c r="C98" s="37"/>
      <c r="D98" s="37"/>
      <c r="E98" s="394" t="s">
        <v>133</v>
      </c>
      <c r="F98" s="396"/>
      <c r="G98" s="396"/>
      <c r="H98" s="396"/>
      <c r="I98" s="37"/>
      <c r="J98" s="37"/>
      <c r="K98" s="37"/>
      <c r="L98" s="115"/>
      <c r="S98" s="35"/>
      <c r="T98" s="35"/>
      <c r="U98" s="35"/>
      <c r="V98" s="35"/>
      <c r="W98" s="35"/>
      <c r="X98" s="35"/>
      <c r="Y98" s="35"/>
      <c r="Z98" s="35"/>
      <c r="AA98" s="35"/>
      <c r="AB98" s="35"/>
      <c r="AC98" s="35"/>
      <c r="AD98" s="35"/>
      <c r="AE98" s="35"/>
    </row>
    <row r="99" spans="1:65" s="2" customFormat="1" ht="12" customHeight="1">
      <c r="A99" s="35"/>
      <c r="B99" s="36"/>
      <c r="C99" s="30" t="s">
        <v>365</v>
      </c>
      <c r="D99" s="37"/>
      <c r="E99" s="37"/>
      <c r="F99" s="37"/>
      <c r="G99" s="37"/>
      <c r="H99" s="37"/>
      <c r="I99" s="37"/>
      <c r="J99" s="37"/>
      <c r="K99" s="37"/>
      <c r="L99" s="115"/>
      <c r="S99" s="35"/>
      <c r="T99" s="35"/>
      <c r="U99" s="35"/>
      <c r="V99" s="35"/>
      <c r="W99" s="35"/>
      <c r="X99" s="35"/>
      <c r="Y99" s="35"/>
      <c r="Z99" s="35"/>
      <c r="AA99" s="35"/>
      <c r="AB99" s="35"/>
      <c r="AC99" s="35"/>
      <c r="AD99" s="35"/>
      <c r="AE99" s="35"/>
    </row>
    <row r="100" spans="1:65" s="2" customFormat="1" ht="16.5" customHeight="1">
      <c r="A100" s="35"/>
      <c r="B100" s="36"/>
      <c r="C100" s="37"/>
      <c r="D100" s="37"/>
      <c r="E100" s="350" t="str">
        <f>E11</f>
        <v>01 - SO 01.1 - Stavební část</v>
      </c>
      <c r="F100" s="396"/>
      <c r="G100" s="396"/>
      <c r="H100" s="396"/>
      <c r="I100" s="37"/>
      <c r="J100" s="37"/>
      <c r="K100" s="37"/>
      <c r="L100" s="115"/>
      <c r="S100" s="35"/>
      <c r="T100" s="35"/>
      <c r="U100" s="35"/>
      <c r="V100" s="35"/>
      <c r="W100" s="35"/>
      <c r="X100" s="35"/>
      <c r="Y100" s="35"/>
      <c r="Z100" s="35"/>
      <c r="AA100" s="35"/>
      <c r="AB100" s="35"/>
      <c r="AC100" s="35"/>
      <c r="AD100" s="35"/>
      <c r="AE100" s="35"/>
    </row>
    <row r="101" spans="1:65" s="2" customFormat="1" ht="6.9" customHeight="1">
      <c r="A101" s="35"/>
      <c r="B101" s="36"/>
      <c r="C101" s="37"/>
      <c r="D101" s="37"/>
      <c r="E101" s="37"/>
      <c r="F101" s="37"/>
      <c r="G101" s="37"/>
      <c r="H101" s="37"/>
      <c r="I101" s="37"/>
      <c r="J101" s="37"/>
      <c r="K101" s="37"/>
      <c r="L101" s="115"/>
      <c r="S101" s="35"/>
      <c r="T101" s="35"/>
      <c r="U101" s="35"/>
      <c r="V101" s="35"/>
      <c r="W101" s="35"/>
      <c r="X101" s="35"/>
      <c r="Y101" s="35"/>
      <c r="Z101" s="35"/>
      <c r="AA101" s="35"/>
      <c r="AB101" s="35"/>
      <c r="AC101" s="35"/>
      <c r="AD101" s="35"/>
      <c r="AE101" s="35"/>
    </row>
    <row r="102" spans="1:65" s="2" customFormat="1" ht="12" customHeight="1">
      <c r="A102" s="35"/>
      <c r="B102" s="36"/>
      <c r="C102" s="30" t="s">
        <v>20</v>
      </c>
      <c r="D102" s="37"/>
      <c r="E102" s="37"/>
      <c r="F102" s="28" t="str">
        <f>F14</f>
        <v>Praha - Suchdol</v>
      </c>
      <c r="G102" s="37"/>
      <c r="H102" s="37"/>
      <c r="I102" s="30" t="s">
        <v>22</v>
      </c>
      <c r="J102" s="60" t="str">
        <f>IF(J14="","",J14)</f>
        <v>4. 4. 2024</v>
      </c>
      <c r="K102" s="37"/>
      <c r="L102" s="115"/>
      <c r="S102" s="35"/>
      <c r="T102" s="35"/>
      <c r="U102" s="35"/>
      <c r="V102" s="35"/>
      <c r="W102" s="35"/>
      <c r="X102" s="35"/>
      <c r="Y102" s="35"/>
      <c r="Z102" s="35"/>
      <c r="AA102" s="35"/>
      <c r="AB102" s="35"/>
      <c r="AC102" s="35"/>
      <c r="AD102" s="35"/>
      <c r="AE102" s="35"/>
    </row>
    <row r="103" spans="1:65" s="2" customFormat="1" ht="6.9" customHeight="1">
      <c r="A103" s="35"/>
      <c r="B103" s="36"/>
      <c r="C103" s="37"/>
      <c r="D103" s="37"/>
      <c r="E103" s="37"/>
      <c r="F103" s="37"/>
      <c r="G103" s="37"/>
      <c r="H103" s="37"/>
      <c r="I103" s="37"/>
      <c r="J103" s="37"/>
      <c r="K103" s="37"/>
      <c r="L103" s="115"/>
      <c r="S103" s="35"/>
      <c r="T103" s="35"/>
      <c r="U103" s="35"/>
      <c r="V103" s="35"/>
      <c r="W103" s="35"/>
      <c r="X103" s="35"/>
      <c r="Y103" s="35"/>
      <c r="Z103" s="35"/>
      <c r="AA103" s="35"/>
      <c r="AB103" s="35"/>
      <c r="AC103" s="35"/>
      <c r="AD103" s="35"/>
      <c r="AE103" s="35"/>
    </row>
    <row r="104" spans="1:65" s="2" customFormat="1" ht="25.65" customHeight="1">
      <c r="A104" s="35"/>
      <c r="B104" s="36"/>
      <c r="C104" s="30" t="s">
        <v>24</v>
      </c>
      <c r="D104" s="37"/>
      <c r="E104" s="37"/>
      <c r="F104" s="28" t="str">
        <f>E17</f>
        <v>Česká zemědělská univerzoita</v>
      </c>
      <c r="G104" s="37"/>
      <c r="H104" s="37"/>
      <c r="I104" s="30" t="s">
        <v>30</v>
      </c>
      <c r="J104" s="33" t="str">
        <f>E23</f>
        <v>GREBNER, spol. s r-o-</v>
      </c>
      <c r="K104" s="37"/>
      <c r="L104" s="115"/>
      <c r="S104" s="35"/>
      <c r="T104" s="35"/>
      <c r="U104" s="35"/>
      <c r="V104" s="35"/>
      <c r="W104" s="35"/>
      <c r="X104" s="35"/>
      <c r="Y104" s="35"/>
      <c r="Z104" s="35"/>
      <c r="AA104" s="35"/>
      <c r="AB104" s="35"/>
      <c r="AC104" s="35"/>
      <c r="AD104" s="35"/>
      <c r="AE104" s="35"/>
    </row>
    <row r="105" spans="1:65" s="2" customFormat="1" ht="15.15" customHeight="1">
      <c r="A105" s="35"/>
      <c r="B105" s="36"/>
      <c r="C105" s="30" t="s">
        <v>28</v>
      </c>
      <c r="D105" s="37"/>
      <c r="E105" s="37"/>
      <c r="F105" s="28" t="str">
        <f>IF(E20="","",E20)</f>
        <v>Vyplň údaj</v>
      </c>
      <c r="G105" s="37"/>
      <c r="H105" s="37"/>
      <c r="I105" s="30" t="s">
        <v>33</v>
      </c>
      <c r="J105" s="33" t="str">
        <f>E26</f>
        <v>Ing. Josef Němeček</v>
      </c>
      <c r="K105" s="37"/>
      <c r="L105" s="115"/>
      <c r="S105" s="35"/>
      <c r="T105" s="35"/>
      <c r="U105" s="35"/>
      <c r="V105" s="35"/>
      <c r="W105" s="35"/>
      <c r="X105" s="35"/>
      <c r="Y105" s="35"/>
      <c r="Z105" s="35"/>
      <c r="AA105" s="35"/>
      <c r="AB105" s="35"/>
      <c r="AC105" s="35"/>
      <c r="AD105" s="35"/>
      <c r="AE105" s="35"/>
    </row>
    <row r="106" spans="1:65" s="2" customFormat="1" ht="10.35" customHeight="1">
      <c r="A106" s="35"/>
      <c r="B106" s="36"/>
      <c r="C106" s="37"/>
      <c r="D106" s="37"/>
      <c r="E106" s="37"/>
      <c r="F106" s="37"/>
      <c r="G106" s="37"/>
      <c r="H106" s="37"/>
      <c r="I106" s="37"/>
      <c r="J106" s="37"/>
      <c r="K106" s="37"/>
      <c r="L106" s="115"/>
      <c r="S106" s="35"/>
      <c r="T106" s="35"/>
      <c r="U106" s="35"/>
      <c r="V106" s="35"/>
      <c r="W106" s="35"/>
      <c r="X106" s="35"/>
      <c r="Y106" s="35"/>
      <c r="Z106" s="35"/>
      <c r="AA106" s="35"/>
      <c r="AB106" s="35"/>
      <c r="AC106" s="35"/>
      <c r="AD106" s="35"/>
      <c r="AE106" s="35"/>
    </row>
    <row r="107" spans="1:65" s="11" customFormat="1" ht="29.25" customHeight="1">
      <c r="A107" s="153"/>
      <c r="B107" s="154"/>
      <c r="C107" s="155" t="s">
        <v>146</v>
      </c>
      <c r="D107" s="156" t="s">
        <v>56</v>
      </c>
      <c r="E107" s="156" t="s">
        <v>52</v>
      </c>
      <c r="F107" s="156" t="s">
        <v>53</v>
      </c>
      <c r="G107" s="156" t="s">
        <v>147</v>
      </c>
      <c r="H107" s="156" t="s">
        <v>148</v>
      </c>
      <c r="I107" s="156" t="s">
        <v>149</v>
      </c>
      <c r="J107" s="156" t="s">
        <v>136</v>
      </c>
      <c r="K107" s="157" t="s">
        <v>150</v>
      </c>
      <c r="L107" s="158"/>
      <c r="M107" s="69" t="s">
        <v>18</v>
      </c>
      <c r="N107" s="70" t="s">
        <v>41</v>
      </c>
      <c r="O107" s="70" t="s">
        <v>151</v>
      </c>
      <c r="P107" s="70" t="s">
        <v>152</v>
      </c>
      <c r="Q107" s="70" t="s">
        <v>153</v>
      </c>
      <c r="R107" s="70" t="s">
        <v>154</v>
      </c>
      <c r="S107" s="70" t="s">
        <v>155</v>
      </c>
      <c r="T107" s="71" t="s">
        <v>156</v>
      </c>
      <c r="U107" s="153"/>
      <c r="V107" s="153"/>
      <c r="W107" s="153"/>
      <c r="X107" s="153"/>
      <c r="Y107" s="153"/>
      <c r="Z107" s="153"/>
      <c r="AA107" s="153"/>
      <c r="AB107" s="153"/>
      <c r="AC107" s="153"/>
      <c r="AD107" s="153"/>
      <c r="AE107" s="153"/>
    </row>
    <row r="108" spans="1:65" s="2" customFormat="1" ht="22.8" customHeight="1">
      <c r="A108" s="35"/>
      <c r="B108" s="36"/>
      <c r="C108" s="76" t="s">
        <v>157</v>
      </c>
      <c r="D108" s="37"/>
      <c r="E108" s="37"/>
      <c r="F108" s="37"/>
      <c r="G108" s="37"/>
      <c r="H108" s="37"/>
      <c r="I108" s="37"/>
      <c r="J108" s="159">
        <f>BK108</f>
        <v>0</v>
      </c>
      <c r="K108" s="37"/>
      <c r="L108" s="40"/>
      <c r="M108" s="72"/>
      <c r="N108" s="160"/>
      <c r="O108" s="73"/>
      <c r="P108" s="161">
        <f>P109+P305</f>
        <v>0</v>
      </c>
      <c r="Q108" s="73"/>
      <c r="R108" s="161">
        <f>R109+R305</f>
        <v>111.30371588</v>
      </c>
      <c r="S108" s="73"/>
      <c r="T108" s="162">
        <f>T109+T305</f>
        <v>140.32623620000001</v>
      </c>
      <c r="U108" s="35"/>
      <c r="V108" s="35"/>
      <c r="W108" s="35"/>
      <c r="X108" s="35"/>
      <c r="Y108" s="35"/>
      <c r="Z108" s="35"/>
      <c r="AA108" s="35"/>
      <c r="AB108" s="35"/>
      <c r="AC108" s="35"/>
      <c r="AD108" s="35"/>
      <c r="AE108" s="35"/>
      <c r="AT108" s="18" t="s">
        <v>70</v>
      </c>
      <c r="AU108" s="18" t="s">
        <v>137</v>
      </c>
      <c r="BK108" s="163">
        <f>BK109+BK305</f>
        <v>0</v>
      </c>
    </row>
    <row r="109" spans="1:65" s="12" customFormat="1" ht="25.95" customHeight="1">
      <c r="B109" s="164"/>
      <c r="C109" s="165"/>
      <c r="D109" s="166" t="s">
        <v>70</v>
      </c>
      <c r="E109" s="167" t="s">
        <v>158</v>
      </c>
      <c r="F109" s="167" t="s">
        <v>159</v>
      </c>
      <c r="G109" s="165"/>
      <c r="H109" s="165"/>
      <c r="I109" s="168"/>
      <c r="J109" s="169">
        <f>BK109</f>
        <v>0</v>
      </c>
      <c r="K109" s="165"/>
      <c r="L109" s="170"/>
      <c r="M109" s="171"/>
      <c r="N109" s="172"/>
      <c r="O109" s="172"/>
      <c r="P109" s="173">
        <f>P110+P119+P126+P158+P166+P201+P275+P302</f>
        <v>0</v>
      </c>
      <c r="Q109" s="172"/>
      <c r="R109" s="173">
        <f>R110+R119+R126+R158+R166+R201+R275+R302</f>
        <v>97.705819160000004</v>
      </c>
      <c r="S109" s="172"/>
      <c r="T109" s="174">
        <f>T110+T119+T126+T158+T166+T201+T275+T302</f>
        <v>124.55848</v>
      </c>
      <c r="AR109" s="175" t="s">
        <v>78</v>
      </c>
      <c r="AT109" s="176" t="s">
        <v>70</v>
      </c>
      <c r="AU109" s="176" t="s">
        <v>71</v>
      </c>
      <c r="AY109" s="175" t="s">
        <v>160</v>
      </c>
      <c r="BK109" s="177">
        <f>BK110+BK119+BK126+BK158+BK166+BK201+BK275+BK302</f>
        <v>0</v>
      </c>
    </row>
    <row r="110" spans="1:65" s="12" customFormat="1" ht="22.8" customHeight="1">
      <c r="B110" s="164"/>
      <c r="C110" s="165"/>
      <c r="D110" s="166" t="s">
        <v>70</v>
      </c>
      <c r="E110" s="178" t="s">
        <v>78</v>
      </c>
      <c r="F110" s="178" t="s">
        <v>161</v>
      </c>
      <c r="G110" s="165"/>
      <c r="H110" s="165"/>
      <c r="I110" s="168"/>
      <c r="J110" s="179">
        <f>BK110</f>
        <v>0</v>
      </c>
      <c r="K110" s="165"/>
      <c r="L110" s="170"/>
      <c r="M110" s="171"/>
      <c r="N110" s="172"/>
      <c r="O110" s="172"/>
      <c r="P110" s="173">
        <f>SUM(P111:P118)</f>
        <v>0</v>
      </c>
      <c r="Q110" s="172"/>
      <c r="R110" s="173">
        <f>SUM(R111:R118)</f>
        <v>0</v>
      </c>
      <c r="S110" s="172"/>
      <c r="T110" s="174">
        <f>SUM(T111:T118)</f>
        <v>96.495000000000005</v>
      </c>
      <c r="AR110" s="175" t="s">
        <v>78</v>
      </c>
      <c r="AT110" s="176" t="s">
        <v>70</v>
      </c>
      <c r="AU110" s="176" t="s">
        <v>78</v>
      </c>
      <c r="AY110" s="175" t="s">
        <v>160</v>
      </c>
      <c r="BK110" s="177">
        <f>SUM(BK111:BK118)</f>
        <v>0</v>
      </c>
    </row>
    <row r="111" spans="1:65" s="2" customFormat="1" ht="44.25" customHeight="1">
      <c r="A111" s="35"/>
      <c r="B111" s="36"/>
      <c r="C111" s="180" t="s">
        <v>78</v>
      </c>
      <c r="D111" s="180" t="s">
        <v>162</v>
      </c>
      <c r="E111" s="181" t="s">
        <v>384</v>
      </c>
      <c r="F111" s="182" t="s">
        <v>385</v>
      </c>
      <c r="G111" s="183" t="s">
        <v>125</v>
      </c>
      <c r="H111" s="184">
        <v>159</v>
      </c>
      <c r="I111" s="185"/>
      <c r="J111" s="186">
        <f>ROUND(I111*H111,2)</f>
        <v>0</v>
      </c>
      <c r="K111" s="182" t="s">
        <v>165</v>
      </c>
      <c r="L111" s="40"/>
      <c r="M111" s="187" t="s">
        <v>18</v>
      </c>
      <c r="N111" s="188" t="s">
        <v>42</v>
      </c>
      <c r="O111" s="65"/>
      <c r="P111" s="189">
        <f>O111*H111</f>
        <v>0</v>
      </c>
      <c r="Q111" s="189">
        <v>0</v>
      </c>
      <c r="R111" s="189">
        <f>Q111*H111</f>
        <v>0</v>
      </c>
      <c r="S111" s="189">
        <v>0.255</v>
      </c>
      <c r="T111" s="190">
        <f>S111*H111</f>
        <v>40.545000000000002</v>
      </c>
      <c r="U111" s="35"/>
      <c r="V111" s="35"/>
      <c r="W111" s="35"/>
      <c r="X111" s="35"/>
      <c r="Y111" s="35"/>
      <c r="Z111" s="35"/>
      <c r="AA111" s="35"/>
      <c r="AB111" s="35"/>
      <c r="AC111" s="35"/>
      <c r="AD111" s="35"/>
      <c r="AE111" s="35"/>
      <c r="AR111" s="191" t="s">
        <v>166</v>
      </c>
      <c r="AT111" s="191" t="s">
        <v>162</v>
      </c>
      <c r="AU111" s="191" t="s">
        <v>80</v>
      </c>
      <c r="AY111" s="18" t="s">
        <v>160</v>
      </c>
      <c r="BE111" s="192">
        <f>IF(N111="základní",J111,0)</f>
        <v>0</v>
      </c>
      <c r="BF111" s="192">
        <f>IF(N111="snížená",J111,0)</f>
        <v>0</v>
      </c>
      <c r="BG111" s="192">
        <f>IF(N111="zákl. přenesená",J111,0)</f>
        <v>0</v>
      </c>
      <c r="BH111" s="192">
        <f>IF(N111="sníž. přenesená",J111,0)</f>
        <v>0</v>
      </c>
      <c r="BI111" s="192">
        <f>IF(N111="nulová",J111,0)</f>
        <v>0</v>
      </c>
      <c r="BJ111" s="18" t="s">
        <v>78</v>
      </c>
      <c r="BK111" s="192">
        <f>ROUND(I111*H111,2)</f>
        <v>0</v>
      </c>
      <c r="BL111" s="18" t="s">
        <v>166</v>
      </c>
      <c r="BM111" s="191" t="s">
        <v>386</v>
      </c>
    </row>
    <row r="112" spans="1:65" s="2" customFormat="1" ht="10.199999999999999">
      <c r="A112" s="35"/>
      <c r="B112" s="36"/>
      <c r="C112" s="37"/>
      <c r="D112" s="193" t="s">
        <v>168</v>
      </c>
      <c r="E112" s="37"/>
      <c r="F112" s="194" t="s">
        <v>387</v>
      </c>
      <c r="G112" s="37"/>
      <c r="H112" s="37"/>
      <c r="I112" s="195"/>
      <c r="J112" s="37"/>
      <c r="K112" s="37"/>
      <c r="L112" s="40"/>
      <c r="M112" s="196"/>
      <c r="N112" s="197"/>
      <c r="O112" s="65"/>
      <c r="P112" s="65"/>
      <c r="Q112" s="65"/>
      <c r="R112" s="65"/>
      <c r="S112" s="65"/>
      <c r="T112" s="66"/>
      <c r="U112" s="35"/>
      <c r="V112" s="35"/>
      <c r="W112" s="35"/>
      <c r="X112" s="35"/>
      <c r="Y112" s="35"/>
      <c r="Z112" s="35"/>
      <c r="AA112" s="35"/>
      <c r="AB112" s="35"/>
      <c r="AC112" s="35"/>
      <c r="AD112" s="35"/>
      <c r="AE112" s="35"/>
      <c r="AT112" s="18" t="s">
        <v>168</v>
      </c>
      <c r="AU112" s="18" t="s">
        <v>80</v>
      </c>
    </row>
    <row r="113" spans="1:65" s="13" customFormat="1" ht="10.199999999999999">
      <c r="B113" s="198"/>
      <c r="C113" s="199"/>
      <c r="D113" s="200" t="s">
        <v>170</v>
      </c>
      <c r="E113" s="201" t="s">
        <v>18</v>
      </c>
      <c r="F113" s="202" t="s">
        <v>388</v>
      </c>
      <c r="G113" s="199"/>
      <c r="H113" s="203">
        <v>159</v>
      </c>
      <c r="I113" s="204"/>
      <c r="J113" s="199"/>
      <c r="K113" s="199"/>
      <c r="L113" s="205"/>
      <c r="M113" s="206"/>
      <c r="N113" s="207"/>
      <c r="O113" s="207"/>
      <c r="P113" s="207"/>
      <c r="Q113" s="207"/>
      <c r="R113" s="207"/>
      <c r="S113" s="207"/>
      <c r="T113" s="208"/>
      <c r="AT113" s="209" t="s">
        <v>170</v>
      </c>
      <c r="AU113" s="209" t="s">
        <v>80</v>
      </c>
      <c r="AV113" s="13" t="s">
        <v>80</v>
      </c>
      <c r="AW113" s="13" t="s">
        <v>32</v>
      </c>
      <c r="AX113" s="13" t="s">
        <v>78</v>
      </c>
      <c r="AY113" s="209" t="s">
        <v>160</v>
      </c>
    </row>
    <row r="114" spans="1:65" s="2" customFormat="1" ht="37.799999999999997" customHeight="1">
      <c r="A114" s="35"/>
      <c r="B114" s="36"/>
      <c r="C114" s="180" t="s">
        <v>80</v>
      </c>
      <c r="D114" s="180" t="s">
        <v>162</v>
      </c>
      <c r="E114" s="181" t="s">
        <v>389</v>
      </c>
      <c r="F114" s="182" t="s">
        <v>390</v>
      </c>
      <c r="G114" s="183" t="s">
        <v>125</v>
      </c>
      <c r="H114" s="184">
        <v>159</v>
      </c>
      <c r="I114" s="185"/>
      <c r="J114" s="186">
        <f>ROUND(I114*H114,2)</f>
        <v>0</v>
      </c>
      <c r="K114" s="182" t="s">
        <v>165</v>
      </c>
      <c r="L114" s="40"/>
      <c r="M114" s="187" t="s">
        <v>18</v>
      </c>
      <c r="N114" s="188" t="s">
        <v>42</v>
      </c>
      <c r="O114" s="65"/>
      <c r="P114" s="189">
        <f>O114*H114</f>
        <v>0</v>
      </c>
      <c r="Q114" s="189">
        <v>0</v>
      </c>
      <c r="R114" s="189">
        <f>Q114*H114</f>
        <v>0</v>
      </c>
      <c r="S114" s="189">
        <v>0.28999999999999998</v>
      </c>
      <c r="T114" s="190">
        <f>S114*H114</f>
        <v>46.11</v>
      </c>
      <c r="U114" s="35"/>
      <c r="V114" s="35"/>
      <c r="W114" s="35"/>
      <c r="X114" s="35"/>
      <c r="Y114" s="35"/>
      <c r="Z114" s="35"/>
      <c r="AA114" s="35"/>
      <c r="AB114" s="35"/>
      <c r="AC114" s="35"/>
      <c r="AD114" s="35"/>
      <c r="AE114" s="35"/>
      <c r="AR114" s="191" t="s">
        <v>166</v>
      </c>
      <c r="AT114" s="191" t="s">
        <v>162</v>
      </c>
      <c r="AU114" s="191" t="s">
        <v>80</v>
      </c>
      <c r="AY114" s="18" t="s">
        <v>160</v>
      </c>
      <c r="BE114" s="192">
        <f>IF(N114="základní",J114,0)</f>
        <v>0</v>
      </c>
      <c r="BF114" s="192">
        <f>IF(N114="snížená",J114,0)</f>
        <v>0</v>
      </c>
      <c r="BG114" s="192">
        <f>IF(N114="zákl. přenesená",J114,0)</f>
        <v>0</v>
      </c>
      <c r="BH114" s="192">
        <f>IF(N114="sníž. přenesená",J114,0)</f>
        <v>0</v>
      </c>
      <c r="BI114" s="192">
        <f>IF(N114="nulová",J114,0)</f>
        <v>0</v>
      </c>
      <c r="BJ114" s="18" t="s">
        <v>78</v>
      </c>
      <c r="BK114" s="192">
        <f>ROUND(I114*H114,2)</f>
        <v>0</v>
      </c>
      <c r="BL114" s="18" t="s">
        <v>166</v>
      </c>
      <c r="BM114" s="191" t="s">
        <v>391</v>
      </c>
    </row>
    <row r="115" spans="1:65" s="2" customFormat="1" ht="10.199999999999999">
      <c r="A115" s="35"/>
      <c r="B115" s="36"/>
      <c r="C115" s="37"/>
      <c r="D115" s="193" t="s">
        <v>168</v>
      </c>
      <c r="E115" s="37"/>
      <c r="F115" s="194" t="s">
        <v>392</v>
      </c>
      <c r="G115" s="37"/>
      <c r="H115" s="37"/>
      <c r="I115" s="195"/>
      <c r="J115" s="37"/>
      <c r="K115" s="37"/>
      <c r="L115" s="40"/>
      <c r="M115" s="196"/>
      <c r="N115" s="197"/>
      <c r="O115" s="65"/>
      <c r="P115" s="65"/>
      <c r="Q115" s="65"/>
      <c r="R115" s="65"/>
      <c r="S115" s="65"/>
      <c r="T115" s="66"/>
      <c r="U115" s="35"/>
      <c r="V115" s="35"/>
      <c r="W115" s="35"/>
      <c r="X115" s="35"/>
      <c r="Y115" s="35"/>
      <c r="Z115" s="35"/>
      <c r="AA115" s="35"/>
      <c r="AB115" s="35"/>
      <c r="AC115" s="35"/>
      <c r="AD115" s="35"/>
      <c r="AE115" s="35"/>
      <c r="AT115" s="18" t="s">
        <v>168</v>
      </c>
      <c r="AU115" s="18" t="s">
        <v>80</v>
      </c>
    </row>
    <row r="116" spans="1:65" s="2" customFormat="1" ht="24.15" customHeight="1">
      <c r="A116" s="35"/>
      <c r="B116" s="36"/>
      <c r="C116" s="180" t="s">
        <v>102</v>
      </c>
      <c r="D116" s="180" t="s">
        <v>162</v>
      </c>
      <c r="E116" s="181" t="s">
        <v>393</v>
      </c>
      <c r="F116" s="182" t="s">
        <v>394</v>
      </c>
      <c r="G116" s="183" t="s">
        <v>249</v>
      </c>
      <c r="H116" s="184">
        <v>48</v>
      </c>
      <c r="I116" s="185"/>
      <c r="J116" s="186">
        <f>ROUND(I116*H116,2)</f>
        <v>0</v>
      </c>
      <c r="K116" s="182" t="s">
        <v>165</v>
      </c>
      <c r="L116" s="40"/>
      <c r="M116" s="187" t="s">
        <v>18</v>
      </c>
      <c r="N116" s="188" t="s">
        <v>42</v>
      </c>
      <c r="O116" s="65"/>
      <c r="P116" s="189">
        <f>O116*H116</f>
        <v>0</v>
      </c>
      <c r="Q116" s="189">
        <v>0</v>
      </c>
      <c r="R116" s="189">
        <f>Q116*H116</f>
        <v>0</v>
      </c>
      <c r="S116" s="189">
        <v>0.20499999999999999</v>
      </c>
      <c r="T116" s="190">
        <f>S116*H116</f>
        <v>9.84</v>
      </c>
      <c r="U116" s="35"/>
      <c r="V116" s="35"/>
      <c r="W116" s="35"/>
      <c r="X116" s="35"/>
      <c r="Y116" s="35"/>
      <c r="Z116" s="35"/>
      <c r="AA116" s="35"/>
      <c r="AB116" s="35"/>
      <c r="AC116" s="35"/>
      <c r="AD116" s="35"/>
      <c r="AE116" s="35"/>
      <c r="AR116" s="191" t="s">
        <v>166</v>
      </c>
      <c r="AT116" s="191" t="s">
        <v>162</v>
      </c>
      <c r="AU116" s="191" t="s">
        <v>80</v>
      </c>
      <c r="AY116" s="18" t="s">
        <v>160</v>
      </c>
      <c r="BE116" s="192">
        <f>IF(N116="základní",J116,0)</f>
        <v>0</v>
      </c>
      <c r="BF116" s="192">
        <f>IF(N116="snížená",J116,0)</f>
        <v>0</v>
      </c>
      <c r="BG116" s="192">
        <f>IF(N116="zákl. přenesená",J116,0)</f>
        <v>0</v>
      </c>
      <c r="BH116" s="192">
        <f>IF(N116="sníž. přenesená",J116,0)</f>
        <v>0</v>
      </c>
      <c r="BI116" s="192">
        <f>IF(N116="nulová",J116,0)</f>
        <v>0</v>
      </c>
      <c r="BJ116" s="18" t="s">
        <v>78</v>
      </c>
      <c r="BK116" s="192">
        <f>ROUND(I116*H116,2)</f>
        <v>0</v>
      </c>
      <c r="BL116" s="18" t="s">
        <v>166</v>
      </c>
      <c r="BM116" s="191" t="s">
        <v>395</v>
      </c>
    </row>
    <row r="117" spans="1:65" s="2" customFormat="1" ht="10.199999999999999">
      <c r="A117" s="35"/>
      <c r="B117" s="36"/>
      <c r="C117" s="37"/>
      <c r="D117" s="193" t="s">
        <v>168</v>
      </c>
      <c r="E117" s="37"/>
      <c r="F117" s="194" t="s">
        <v>396</v>
      </c>
      <c r="G117" s="37"/>
      <c r="H117" s="37"/>
      <c r="I117" s="195"/>
      <c r="J117" s="37"/>
      <c r="K117" s="37"/>
      <c r="L117" s="40"/>
      <c r="M117" s="196"/>
      <c r="N117" s="197"/>
      <c r="O117" s="65"/>
      <c r="P117" s="65"/>
      <c r="Q117" s="65"/>
      <c r="R117" s="65"/>
      <c r="S117" s="65"/>
      <c r="T117" s="66"/>
      <c r="U117" s="35"/>
      <c r="V117" s="35"/>
      <c r="W117" s="35"/>
      <c r="X117" s="35"/>
      <c r="Y117" s="35"/>
      <c r="Z117" s="35"/>
      <c r="AA117" s="35"/>
      <c r="AB117" s="35"/>
      <c r="AC117" s="35"/>
      <c r="AD117" s="35"/>
      <c r="AE117" s="35"/>
      <c r="AT117" s="18" t="s">
        <v>168</v>
      </c>
      <c r="AU117" s="18" t="s">
        <v>80</v>
      </c>
    </row>
    <row r="118" spans="1:65" s="13" customFormat="1" ht="10.199999999999999">
      <c r="B118" s="198"/>
      <c r="C118" s="199"/>
      <c r="D118" s="200" t="s">
        <v>170</v>
      </c>
      <c r="E118" s="201" t="s">
        <v>18</v>
      </c>
      <c r="F118" s="202" t="s">
        <v>397</v>
      </c>
      <c r="G118" s="199"/>
      <c r="H118" s="203">
        <v>48</v>
      </c>
      <c r="I118" s="204"/>
      <c r="J118" s="199"/>
      <c r="K118" s="199"/>
      <c r="L118" s="205"/>
      <c r="M118" s="206"/>
      <c r="N118" s="207"/>
      <c r="O118" s="207"/>
      <c r="P118" s="207"/>
      <c r="Q118" s="207"/>
      <c r="R118" s="207"/>
      <c r="S118" s="207"/>
      <c r="T118" s="208"/>
      <c r="AT118" s="209" t="s">
        <v>170</v>
      </c>
      <c r="AU118" s="209" t="s">
        <v>80</v>
      </c>
      <c r="AV118" s="13" t="s">
        <v>80</v>
      </c>
      <c r="AW118" s="13" t="s">
        <v>32</v>
      </c>
      <c r="AX118" s="13" t="s">
        <v>78</v>
      </c>
      <c r="AY118" s="209" t="s">
        <v>160</v>
      </c>
    </row>
    <row r="119" spans="1:65" s="12" customFormat="1" ht="22.8" customHeight="1">
      <c r="B119" s="164"/>
      <c r="C119" s="165"/>
      <c r="D119" s="166" t="s">
        <v>70</v>
      </c>
      <c r="E119" s="178" t="s">
        <v>80</v>
      </c>
      <c r="F119" s="178" t="s">
        <v>398</v>
      </c>
      <c r="G119" s="165"/>
      <c r="H119" s="165"/>
      <c r="I119" s="168"/>
      <c r="J119" s="179">
        <f>BK119</f>
        <v>0</v>
      </c>
      <c r="K119" s="165"/>
      <c r="L119" s="170"/>
      <c r="M119" s="171"/>
      <c r="N119" s="172"/>
      <c r="O119" s="172"/>
      <c r="P119" s="173">
        <f>SUM(P120:P125)</f>
        <v>0</v>
      </c>
      <c r="Q119" s="172"/>
      <c r="R119" s="173">
        <f>SUM(R120:R125)</f>
        <v>4.3547446299999999</v>
      </c>
      <c r="S119" s="172"/>
      <c r="T119" s="174">
        <f>SUM(T120:T125)</f>
        <v>0</v>
      </c>
      <c r="AR119" s="175" t="s">
        <v>78</v>
      </c>
      <c r="AT119" s="176" t="s">
        <v>70</v>
      </c>
      <c r="AU119" s="176" t="s">
        <v>78</v>
      </c>
      <c r="AY119" s="175" t="s">
        <v>160</v>
      </c>
      <c r="BK119" s="177">
        <f>SUM(BK120:BK125)</f>
        <v>0</v>
      </c>
    </row>
    <row r="120" spans="1:65" s="2" customFormat="1" ht="21.75" customHeight="1">
      <c r="A120" s="35"/>
      <c r="B120" s="36"/>
      <c r="C120" s="180" t="s">
        <v>166</v>
      </c>
      <c r="D120" s="180" t="s">
        <v>162</v>
      </c>
      <c r="E120" s="181" t="s">
        <v>399</v>
      </c>
      <c r="F120" s="182" t="s">
        <v>400</v>
      </c>
      <c r="G120" s="183" t="s">
        <v>129</v>
      </c>
      <c r="H120" s="184">
        <v>1.631</v>
      </c>
      <c r="I120" s="185"/>
      <c r="J120" s="186">
        <f>ROUND(I120*H120,2)</f>
        <v>0</v>
      </c>
      <c r="K120" s="182" t="s">
        <v>165</v>
      </c>
      <c r="L120" s="40"/>
      <c r="M120" s="187" t="s">
        <v>18</v>
      </c>
      <c r="N120" s="188" t="s">
        <v>42</v>
      </c>
      <c r="O120" s="65"/>
      <c r="P120" s="189">
        <f>O120*H120</f>
        <v>0</v>
      </c>
      <c r="Q120" s="189">
        <v>2.5018699999999998</v>
      </c>
      <c r="R120" s="189">
        <f>Q120*H120</f>
        <v>4.0805499699999999</v>
      </c>
      <c r="S120" s="189">
        <v>0</v>
      </c>
      <c r="T120" s="190">
        <f>S120*H120</f>
        <v>0</v>
      </c>
      <c r="U120" s="35"/>
      <c r="V120" s="35"/>
      <c r="W120" s="35"/>
      <c r="X120" s="35"/>
      <c r="Y120" s="35"/>
      <c r="Z120" s="35"/>
      <c r="AA120" s="35"/>
      <c r="AB120" s="35"/>
      <c r="AC120" s="35"/>
      <c r="AD120" s="35"/>
      <c r="AE120" s="35"/>
      <c r="AR120" s="191" t="s">
        <v>166</v>
      </c>
      <c r="AT120" s="191" t="s">
        <v>162</v>
      </c>
      <c r="AU120" s="191" t="s">
        <v>80</v>
      </c>
      <c r="AY120" s="18" t="s">
        <v>160</v>
      </c>
      <c r="BE120" s="192">
        <f>IF(N120="základní",J120,0)</f>
        <v>0</v>
      </c>
      <c r="BF120" s="192">
        <f>IF(N120="snížená",J120,0)</f>
        <v>0</v>
      </c>
      <c r="BG120" s="192">
        <f>IF(N120="zákl. přenesená",J120,0)</f>
        <v>0</v>
      </c>
      <c r="BH120" s="192">
        <f>IF(N120="sníž. přenesená",J120,0)</f>
        <v>0</v>
      </c>
      <c r="BI120" s="192">
        <f>IF(N120="nulová",J120,0)</f>
        <v>0</v>
      </c>
      <c r="BJ120" s="18" t="s">
        <v>78</v>
      </c>
      <c r="BK120" s="192">
        <f>ROUND(I120*H120,2)</f>
        <v>0</v>
      </c>
      <c r="BL120" s="18" t="s">
        <v>166</v>
      </c>
      <c r="BM120" s="191" t="s">
        <v>401</v>
      </c>
    </row>
    <row r="121" spans="1:65" s="2" customFormat="1" ht="10.199999999999999">
      <c r="A121" s="35"/>
      <c r="B121" s="36"/>
      <c r="C121" s="37"/>
      <c r="D121" s="193" t="s">
        <v>168</v>
      </c>
      <c r="E121" s="37"/>
      <c r="F121" s="194" t="s">
        <v>402</v>
      </c>
      <c r="G121" s="37"/>
      <c r="H121" s="37"/>
      <c r="I121" s="195"/>
      <c r="J121" s="37"/>
      <c r="K121" s="37"/>
      <c r="L121" s="40"/>
      <c r="M121" s="196"/>
      <c r="N121" s="197"/>
      <c r="O121" s="65"/>
      <c r="P121" s="65"/>
      <c r="Q121" s="65"/>
      <c r="R121" s="65"/>
      <c r="S121" s="65"/>
      <c r="T121" s="66"/>
      <c r="U121" s="35"/>
      <c r="V121" s="35"/>
      <c r="W121" s="35"/>
      <c r="X121" s="35"/>
      <c r="Y121" s="35"/>
      <c r="Z121" s="35"/>
      <c r="AA121" s="35"/>
      <c r="AB121" s="35"/>
      <c r="AC121" s="35"/>
      <c r="AD121" s="35"/>
      <c r="AE121" s="35"/>
      <c r="AT121" s="18" t="s">
        <v>168</v>
      </c>
      <c r="AU121" s="18" t="s">
        <v>80</v>
      </c>
    </row>
    <row r="122" spans="1:65" s="13" customFormat="1" ht="10.199999999999999">
      <c r="B122" s="198"/>
      <c r="C122" s="199"/>
      <c r="D122" s="200" t="s">
        <v>170</v>
      </c>
      <c r="E122" s="201" t="s">
        <v>18</v>
      </c>
      <c r="F122" s="202" t="s">
        <v>403</v>
      </c>
      <c r="G122" s="199"/>
      <c r="H122" s="203">
        <v>1.631</v>
      </c>
      <c r="I122" s="204"/>
      <c r="J122" s="199"/>
      <c r="K122" s="199"/>
      <c r="L122" s="205"/>
      <c r="M122" s="206"/>
      <c r="N122" s="207"/>
      <c r="O122" s="207"/>
      <c r="P122" s="207"/>
      <c r="Q122" s="207"/>
      <c r="R122" s="207"/>
      <c r="S122" s="207"/>
      <c r="T122" s="208"/>
      <c r="AT122" s="209" t="s">
        <v>170</v>
      </c>
      <c r="AU122" s="209" t="s">
        <v>80</v>
      </c>
      <c r="AV122" s="13" t="s">
        <v>80</v>
      </c>
      <c r="AW122" s="13" t="s">
        <v>32</v>
      </c>
      <c r="AX122" s="13" t="s">
        <v>78</v>
      </c>
      <c r="AY122" s="209" t="s">
        <v>160</v>
      </c>
    </row>
    <row r="123" spans="1:65" s="2" customFormat="1" ht="16.5" customHeight="1">
      <c r="A123" s="35"/>
      <c r="B123" s="36"/>
      <c r="C123" s="180" t="s">
        <v>196</v>
      </c>
      <c r="D123" s="180" t="s">
        <v>162</v>
      </c>
      <c r="E123" s="181" t="s">
        <v>404</v>
      </c>
      <c r="F123" s="182" t="s">
        <v>405</v>
      </c>
      <c r="G123" s="183" t="s">
        <v>232</v>
      </c>
      <c r="H123" s="184">
        <v>0.25800000000000001</v>
      </c>
      <c r="I123" s="185"/>
      <c r="J123" s="186">
        <f>ROUND(I123*H123,2)</f>
        <v>0</v>
      </c>
      <c r="K123" s="182" t="s">
        <v>165</v>
      </c>
      <c r="L123" s="40"/>
      <c r="M123" s="187" t="s">
        <v>18</v>
      </c>
      <c r="N123" s="188" t="s">
        <v>42</v>
      </c>
      <c r="O123" s="65"/>
      <c r="P123" s="189">
        <f>O123*H123</f>
        <v>0</v>
      </c>
      <c r="Q123" s="189">
        <v>1.06277</v>
      </c>
      <c r="R123" s="189">
        <f>Q123*H123</f>
        <v>0.27419465999999998</v>
      </c>
      <c r="S123" s="189">
        <v>0</v>
      </c>
      <c r="T123" s="190">
        <f>S123*H123</f>
        <v>0</v>
      </c>
      <c r="U123" s="35"/>
      <c r="V123" s="35"/>
      <c r="W123" s="35"/>
      <c r="X123" s="35"/>
      <c r="Y123" s="35"/>
      <c r="Z123" s="35"/>
      <c r="AA123" s="35"/>
      <c r="AB123" s="35"/>
      <c r="AC123" s="35"/>
      <c r="AD123" s="35"/>
      <c r="AE123" s="35"/>
      <c r="AR123" s="191" t="s">
        <v>166</v>
      </c>
      <c r="AT123" s="191" t="s">
        <v>162</v>
      </c>
      <c r="AU123" s="191" t="s">
        <v>80</v>
      </c>
      <c r="AY123" s="18" t="s">
        <v>160</v>
      </c>
      <c r="BE123" s="192">
        <f>IF(N123="základní",J123,0)</f>
        <v>0</v>
      </c>
      <c r="BF123" s="192">
        <f>IF(N123="snížená",J123,0)</f>
        <v>0</v>
      </c>
      <c r="BG123" s="192">
        <f>IF(N123="zákl. přenesená",J123,0)</f>
        <v>0</v>
      </c>
      <c r="BH123" s="192">
        <f>IF(N123="sníž. přenesená",J123,0)</f>
        <v>0</v>
      </c>
      <c r="BI123" s="192">
        <f>IF(N123="nulová",J123,0)</f>
        <v>0</v>
      </c>
      <c r="BJ123" s="18" t="s">
        <v>78</v>
      </c>
      <c r="BK123" s="192">
        <f>ROUND(I123*H123,2)</f>
        <v>0</v>
      </c>
      <c r="BL123" s="18" t="s">
        <v>166</v>
      </c>
      <c r="BM123" s="191" t="s">
        <v>406</v>
      </c>
    </row>
    <row r="124" spans="1:65" s="2" customFormat="1" ht="10.199999999999999">
      <c r="A124" s="35"/>
      <c r="B124" s="36"/>
      <c r="C124" s="37"/>
      <c r="D124" s="193" t="s">
        <v>168</v>
      </c>
      <c r="E124" s="37"/>
      <c r="F124" s="194" t="s">
        <v>407</v>
      </c>
      <c r="G124" s="37"/>
      <c r="H124" s="37"/>
      <c r="I124" s="195"/>
      <c r="J124" s="37"/>
      <c r="K124" s="37"/>
      <c r="L124" s="40"/>
      <c r="M124" s="196"/>
      <c r="N124" s="197"/>
      <c r="O124" s="65"/>
      <c r="P124" s="65"/>
      <c r="Q124" s="65"/>
      <c r="R124" s="65"/>
      <c r="S124" s="65"/>
      <c r="T124" s="66"/>
      <c r="U124" s="35"/>
      <c r="V124" s="35"/>
      <c r="W124" s="35"/>
      <c r="X124" s="35"/>
      <c r="Y124" s="35"/>
      <c r="Z124" s="35"/>
      <c r="AA124" s="35"/>
      <c r="AB124" s="35"/>
      <c r="AC124" s="35"/>
      <c r="AD124" s="35"/>
      <c r="AE124" s="35"/>
      <c r="AT124" s="18" t="s">
        <v>168</v>
      </c>
      <c r="AU124" s="18" t="s">
        <v>80</v>
      </c>
    </row>
    <row r="125" spans="1:65" s="13" customFormat="1" ht="10.199999999999999">
      <c r="B125" s="198"/>
      <c r="C125" s="199"/>
      <c r="D125" s="200" t="s">
        <v>170</v>
      </c>
      <c r="E125" s="201" t="s">
        <v>18</v>
      </c>
      <c r="F125" s="202" t="s">
        <v>408</v>
      </c>
      <c r="G125" s="199"/>
      <c r="H125" s="203">
        <v>0.25800000000000001</v>
      </c>
      <c r="I125" s="204"/>
      <c r="J125" s="199"/>
      <c r="K125" s="199"/>
      <c r="L125" s="205"/>
      <c r="M125" s="206"/>
      <c r="N125" s="207"/>
      <c r="O125" s="207"/>
      <c r="P125" s="207"/>
      <c r="Q125" s="207"/>
      <c r="R125" s="207"/>
      <c r="S125" s="207"/>
      <c r="T125" s="208"/>
      <c r="AT125" s="209" t="s">
        <v>170</v>
      </c>
      <c r="AU125" s="209" t="s">
        <v>80</v>
      </c>
      <c r="AV125" s="13" t="s">
        <v>80</v>
      </c>
      <c r="AW125" s="13" t="s">
        <v>32</v>
      </c>
      <c r="AX125" s="13" t="s">
        <v>78</v>
      </c>
      <c r="AY125" s="209" t="s">
        <v>160</v>
      </c>
    </row>
    <row r="126" spans="1:65" s="12" customFormat="1" ht="22.8" customHeight="1">
      <c r="B126" s="164"/>
      <c r="C126" s="165"/>
      <c r="D126" s="166" t="s">
        <v>70</v>
      </c>
      <c r="E126" s="178" t="s">
        <v>102</v>
      </c>
      <c r="F126" s="178" t="s">
        <v>409</v>
      </c>
      <c r="G126" s="165"/>
      <c r="H126" s="165"/>
      <c r="I126" s="168"/>
      <c r="J126" s="179">
        <f>BK126</f>
        <v>0</v>
      </c>
      <c r="K126" s="165"/>
      <c r="L126" s="170"/>
      <c r="M126" s="171"/>
      <c r="N126" s="172"/>
      <c r="O126" s="172"/>
      <c r="P126" s="173">
        <f>SUM(P127:P157)</f>
        <v>0</v>
      </c>
      <c r="Q126" s="172"/>
      <c r="R126" s="173">
        <f>SUM(R127:R157)</f>
        <v>26.759479330000001</v>
      </c>
      <c r="S126" s="172"/>
      <c r="T126" s="174">
        <f>SUM(T127:T157)</f>
        <v>0</v>
      </c>
      <c r="AR126" s="175" t="s">
        <v>78</v>
      </c>
      <c r="AT126" s="176" t="s">
        <v>70</v>
      </c>
      <c r="AU126" s="176" t="s">
        <v>78</v>
      </c>
      <c r="AY126" s="175" t="s">
        <v>160</v>
      </c>
      <c r="BK126" s="177">
        <f>SUM(BK127:BK157)</f>
        <v>0</v>
      </c>
    </row>
    <row r="127" spans="1:65" s="2" customFormat="1" ht="24.15" customHeight="1">
      <c r="A127" s="35"/>
      <c r="B127" s="36"/>
      <c r="C127" s="180" t="s">
        <v>189</v>
      </c>
      <c r="D127" s="180" t="s">
        <v>162</v>
      </c>
      <c r="E127" s="181" t="s">
        <v>410</v>
      </c>
      <c r="F127" s="182" t="s">
        <v>411</v>
      </c>
      <c r="G127" s="183" t="s">
        <v>125</v>
      </c>
      <c r="H127" s="184">
        <v>2.7080000000000002</v>
      </c>
      <c r="I127" s="185"/>
      <c r="J127" s="186">
        <f>ROUND(I127*H127,2)</f>
        <v>0</v>
      </c>
      <c r="K127" s="182" t="s">
        <v>165</v>
      </c>
      <c r="L127" s="40"/>
      <c r="M127" s="187" t="s">
        <v>18</v>
      </c>
      <c r="N127" s="188" t="s">
        <v>42</v>
      </c>
      <c r="O127" s="65"/>
      <c r="P127" s="189">
        <f>O127*H127</f>
        <v>0</v>
      </c>
      <c r="Q127" s="189">
        <v>0.15759999999999999</v>
      </c>
      <c r="R127" s="189">
        <f>Q127*H127</f>
        <v>0.42678080000000002</v>
      </c>
      <c r="S127" s="189">
        <v>0</v>
      </c>
      <c r="T127" s="190">
        <f>S127*H127</f>
        <v>0</v>
      </c>
      <c r="U127" s="35"/>
      <c r="V127" s="35"/>
      <c r="W127" s="35"/>
      <c r="X127" s="35"/>
      <c r="Y127" s="35"/>
      <c r="Z127" s="35"/>
      <c r="AA127" s="35"/>
      <c r="AB127" s="35"/>
      <c r="AC127" s="35"/>
      <c r="AD127" s="35"/>
      <c r="AE127" s="35"/>
      <c r="AR127" s="191" t="s">
        <v>166</v>
      </c>
      <c r="AT127" s="191" t="s">
        <v>162</v>
      </c>
      <c r="AU127" s="191" t="s">
        <v>80</v>
      </c>
      <c r="AY127" s="18" t="s">
        <v>160</v>
      </c>
      <c r="BE127" s="192">
        <f>IF(N127="základní",J127,0)</f>
        <v>0</v>
      </c>
      <c r="BF127" s="192">
        <f>IF(N127="snížená",J127,0)</f>
        <v>0</v>
      </c>
      <c r="BG127" s="192">
        <f>IF(N127="zákl. přenesená",J127,0)</f>
        <v>0</v>
      </c>
      <c r="BH127" s="192">
        <f>IF(N127="sníž. přenesená",J127,0)</f>
        <v>0</v>
      </c>
      <c r="BI127" s="192">
        <f>IF(N127="nulová",J127,0)</f>
        <v>0</v>
      </c>
      <c r="BJ127" s="18" t="s">
        <v>78</v>
      </c>
      <c r="BK127" s="192">
        <f>ROUND(I127*H127,2)</f>
        <v>0</v>
      </c>
      <c r="BL127" s="18" t="s">
        <v>166</v>
      </c>
      <c r="BM127" s="191" t="s">
        <v>412</v>
      </c>
    </row>
    <row r="128" spans="1:65" s="2" customFormat="1" ht="10.199999999999999">
      <c r="A128" s="35"/>
      <c r="B128" s="36"/>
      <c r="C128" s="37"/>
      <c r="D128" s="193" t="s">
        <v>168</v>
      </c>
      <c r="E128" s="37"/>
      <c r="F128" s="194" t="s">
        <v>413</v>
      </c>
      <c r="G128" s="37"/>
      <c r="H128" s="37"/>
      <c r="I128" s="195"/>
      <c r="J128" s="37"/>
      <c r="K128" s="37"/>
      <c r="L128" s="40"/>
      <c r="M128" s="196"/>
      <c r="N128" s="197"/>
      <c r="O128" s="65"/>
      <c r="P128" s="65"/>
      <c r="Q128" s="65"/>
      <c r="R128" s="65"/>
      <c r="S128" s="65"/>
      <c r="T128" s="66"/>
      <c r="U128" s="35"/>
      <c r="V128" s="35"/>
      <c r="W128" s="35"/>
      <c r="X128" s="35"/>
      <c r="Y128" s="35"/>
      <c r="Z128" s="35"/>
      <c r="AA128" s="35"/>
      <c r="AB128" s="35"/>
      <c r="AC128" s="35"/>
      <c r="AD128" s="35"/>
      <c r="AE128" s="35"/>
      <c r="AT128" s="18" t="s">
        <v>168</v>
      </c>
      <c r="AU128" s="18" t="s">
        <v>80</v>
      </c>
    </row>
    <row r="129" spans="1:65" s="13" customFormat="1" ht="10.199999999999999">
      <c r="B129" s="198"/>
      <c r="C129" s="199"/>
      <c r="D129" s="200" t="s">
        <v>170</v>
      </c>
      <c r="E129" s="201" t="s">
        <v>18</v>
      </c>
      <c r="F129" s="202" t="s">
        <v>414</v>
      </c>
      <c r="G129" s="199"/>
      <c r="H129" s="203">
        <v>2.7080000000000002</v>
      </c>
      <c r="I129" s="204"/>
      <c r="J129" s="199"/>
      <c r="K129" s="199"/>
      <c r="L129" s="205"/>
      <c r="M129" s="206"/>
      <c r="N129" s="207"/>
      <c r="O129" s="207"/>
      <c r="P129" s="207"/>
      <c r="Q129" s="207"/>
      <c r="R129" s="207"/>
      <c r="S129" s="207"/>
      <c r="T129" s="208"/>
      <c r="AT129" s="209" t="s">
        <v>170</v>
      </c>
      <c r="AU129" s="209" t="s">
        <v>80</v>
      </c>
      <c r="AV129" s="13" t="s">
        <v>80</v>
      </c>
      <c r="AW129" s="13" t="s">
        <v>32</v>
      </c>
      <c r="AX129" s="13" t="s">
        <v>78</v>
      </c>
      <c r="AY129" s="209" t="s">
        <v>160</v>
      </c>
    </row>
    <row r="130" spans="1:65" s="2" customFormat="1" ht="24.15" customHeight="1">
      <c r="A130" s="35"/>
      <c r="B130" s="36"/>
      <c r="C130" s="180" t="s">
        <v>202</v>
      </c>
      <c r="D130" s="180" t="s">
        <v>162</v>
      </c>
      <c r="E130" s="181" t="s">
        <v>415</v>
      </c>
      <c r="F130" s="182" t="s">
        <v>416</v>
      </c>
      <c r="G130" s="183" t="s">
        <v>125</v>
      </c>
      <c r="H130" s="184">
        <v>9.02</v>
      </c>
      <c r="I130" s="185"/>
      <c r="J130" s="186">
        <f>ROUND(I130*H130,2)</f>
        <v>0</v>
      </c>
      <c r="K130" s="182" t="s">
        <v>165</v>
      </c>
      <c r="L130" s="40"/>
      <c r="M130" s="187" t="s">
        <v>18</v>
      </c>
      <c r="N130" s="188" t="s">
        <v>42</v>
      </c>
      <c r="O130" s="65"/>
      <c r="P130" s="189">
        <f>O130*H130</f>
        <v>0</v>
      </c>
      <c r="Q130" s="189">
        <v>7.9210000000000003E-2</v>
      </c>
      <c r="R130" s="189">
        <f>Q130*H130</f>
        <v>0.71447419999999995</v>
      </c>
      <c r="S130" s="189">
        <v>0</v>
      </c>
      <c r="T130" s="190">
        <f>S130*H130</f>
        <v>0</v>
      </c>
      <c r="U130" s="35"/>
      <c r="V130" s="35"/>
      <c r="W130" s="35"/>
      <c r="X130" s="35"/>
      <c r="Y130" s="35"/>
      <c r="Z130" s="35"/>
      <c r="AA130" s="35"/>
      <c r="AB130" s="35"/>
      <c r="AC130" s="35"/>
      <c r="AD130" s="35"/>
      <c r="AE130" s="35"/>
      <c r="AR130" s="191" t="s">
        <v>166</v>
      </c>
      <c r="AT130" s="191" t="s">
        <v>162</v>
      </c>
      <c r="AU130" s="191" t="s">
        <v>80</v>
      </c>
      <c r="AY130" s="18" t="s">
        <v>160</v>
      </c>
      <c r="BE130" s="192">
        <f>IF(N130="základní",J130,0)</f>
        <v>0</v>
      </c>
      <c r="BF130" s="192">
        <f>IF(N130="snížená",J130,0)</f>
        <v>0</v>
      </c>
      <c r="BG130" s="192">
        <f>IF(N130="zákl. přenesená",J130,0)</f>
        <v>0</v>
      </c>
      <c r="BH130" s="192">
        <f>IF(N130="sníž. přenesená",J130,0)</f>
        <v>0</v>
      </c>
      <c r="BI130" s="192">
        <f>IF(N130="nulová",J130,0)</f>
        <v>0</v>
      </c>
      <c r="BJ130" s="18" t="s">
        <v>78</v>
      </c>
      <c r="BK130" s="192">
        <f>ROUND(I130*H130,2)</f>
        <v>0</v>
      </c>
      <c r="BL130" s="18" t="s">
        <v>166</v>
      </c>
      <c r="BM130" s="191" t="s">
        <v>417</v>
      </c>
    </row>
    <row r="131" spans="1:65" s="2" customFormat="1" ht="10.199999999999999">
      <c r="A131" s="35"/>
      <c r="B131" s="36"/>
      <c r="C131" s="37"/>
      <c r="D131" s="193" t="s">
        <v>168</v>
      </c>
      <c r="E131" s="37"/>
      <c r="F131" s="194" t="s">
        <v>418</v>
      </c>
      <c r="G131" s="37"/>
      <c r="H131" s="37"/>
      <c r="I131" s="195"/>
      <c r="J131" s="37"/>
      <c r="K131" s="37"/>
      <c r="L131" s="40"/>
      <c r="M131" s="196"/>
      <c r="N131" s="197"/>
      <c r="O131" s="65"/>
      <c r="P131" s="65"/>
      <c r="Q131" s="65"/>
      <c r="R131" s="65"/>
      <c r="S131" s="65"/>
      <c r="T131" s="66"/>
      <c r="U131" s="35"/>
      <c r="V131" s="35"/>
      <c r="W131" s="35"/>
      <c r="X131" s="35"/>
      <c r="Y131" s="35"/>
      <c r="Z131" s="35"/>
      <c r="AA131" s="35"/>
      <c r="AB131" s="35"/>
      <c r="AC131" s="35"/>
      <c r="AD131" s="35"/>
      <c r="AE131" s="35"/>
      <c r="AT131" s="18" t="s">
        <v>168</v>
      </c>
      <c r="AU131" s="18" t="s">
        <v>80</v>
      </c>
    </row>
    <row r="132" spans="1:65" s="13" customFormat="1" ht="10.199999999999999">
      <c r="B132" s="198"/>
      <c r="C132" s="199"/>
      <c r="D132" s="200" t="s">
        <v>170</v>
      </c>
      <c r="E132" s="201" t="s">
        <v>18</v>
      </c>
      <c r="F132" s="202" t="s">
        <v>419</v>
      </c>
      <c r="G132" s="199"/>
      <c r="H132" s="203">
        <v>9.02</v>
      </c>
      <c r="I132" s="204"/>
      <c r="J132" s="199"/>
      <c r="K132" s="199"/>
      <c r="L132" s="205"/>
      <c r="M132" s="206"/>
      <c r="N132" s="207"/>
      <c r="O132" s="207"/>
      <c r="P132" s="207"/>
      <c r="Q132" s="207"/>
      <c r="R132" s="207"/>
      <c r="S132" s="207"/>
      <c r="T132" s="208"/>
      <c r="AT132" s="209" t="s">
        <v>170</v>
      </c>
      <c r="AU132" s="209" t="s">
        <v>80</v>
      </c>
      <c r="AV132" s="13" t="s">
        <v>80</v>
      </c>
      <c r="AW132" s="13" t="s">
        <v>32</v>
      </c>
      <c r="AX132" s="13" t="s">
        <v>78</v>
      </c>
      <c r="AY132" s="209" t="s">
        <v>160</v>
      </c>
    </row>
    <row r="133" spans="1:65" s="2" customFormat="1" ht="24.15" customHeight="1">
      <c r="A133" s="35"/>
      <c r="B133" s="36"/>
      <c r="C133" s="180" t="s">
        <v>208</v>
      </c>
      <c r="D133" s="180" t="s">
        <v>162</v>
      </c>
      <c r="E133" s="181" t="s">
        <v>420</v>
      </c>
      <c r="F133" s="182" t="s">
        <v>421</v>
      </c>
      <c r="G133" s="183" t="s">
        <v>125</v>
      </c>
      <c r="H133" s="184">
        <v>43.082000000000001</v>
      </c>
      <c r="I133" s="185"/>
      <c r="J133" s="186">
        <f>ROUND(I133*H133,2)</f>
        <v>0</v>
      </c>
      <c r="K133" s="182" t="s">
        <v>165</v>
      </c>
      <c r="L133" s="40"/>
      <c r="M133" s="187" t="s">
        <v>18</v>
      </c>
      <c r="N133" s="188" t="s">
        <v>42</v>
      </c>
      <c r="O133" s="65"/>
      <c r="P133" s="189">
        <f>O133*H133</f>
        <v>0</v>
      </c>
      <c r="Q133" s="189">
        <v>0.18149000000000001</v>
      </c>
      <c r="R133" s="189">
        <f>Q133*H133</f>
        <v>7.818952180000001</v>
      </c>
      <c r="S133" s="189">
        <v>0</v>
      </c>
      <c r="T133" s="190">
        <f>S133*H133</f>
        <v>0</v>
      </c>
      <c r="U133" s="35"/>
      <c r="V133" s="35"/>
      <c r="W133" s="35"/>
      <c r="X133" s="35"/>
      <c r="Y133" s="35"/>
      <c r="Z133" s="35"/>
      <c r="AA133" s="35"/>
      <c r="AB133" s="35"/>
      <c r="AC133" s="35"/>
      <c r="AD133" s="35"/>
      <c r="AE133" s="35"/>
      <c r="AR133" s="191" t="s">
        <v>166</v>
      </c>
      <c r="AT133" s="191" t="s">
        <v>162</v>
      </c>
      <c r="AU133" s="191" t="s">
        <v>80</v>
      </c>
      <c r="AY133" s="18" t="s">
        <v>160</v>
      </c>
      <c r="BE133" s="192">
        <f>IF(N133="základní",J133,0)</f>
        <v>0</v>
      </c>
      <c r="BF133" s="192">
        <f>IF(N133="snížená",J133,0)</f>
        <v>0</v>
      </c>
      <c r="BG133" s="192">
        <f>IF(N133="zákl. přenesená",J133,0)</f>
        <v>0</v>
      </c>
      <c r="BH133" s="192">
        <f>IF(N133="sníž. přenesená",J133,0)</f>
        <v>0</v>
      </c>
      <c r="BI133" s="192">
        <f>IF(N133="nulová",J133,0)</f>
        <v>0</v>
      </c>
      <c r="BJ133" s="18" t="s">
        <v>78</v>
      </c>
      <c r="BK133" s="192">
        <f>ROUND(I133*H133,2)</f>
        <v>0</v>
      </c>
      <c r="BL133" s="18" t="s">
        <v>166</v>
      </c>
      <c r="BM133" s="191" t="s">
        <v>422</v>
      </c>
    </row>
    <row r="134" spans="1:65" s="2" customFormat="1" ht="10.199999999999999">
      <c r="A134" s="35"/>
      <c r="B134" s="36"/>
      <c r="C134" s="37"/>
      <c r="D134" s="193" t="s">
        <v>168</v>
      </c>
      <c r="E134" s="37"/>
      <c r="F134" s="194" t="s">
        <v>423</v>
      </c>
      <c r="G134" s="37"/>
      <c r="H134" s="37"/>
      <c r="I134" s="195"/>
      <c r="J134" s="37"/>
      <c r="K134" s="37"/>
      <c r="L134" s="40"/>
      <c r="M134" s="196"/>
      <c r="N134" s="197"/>
      <c r="O134" s="65"/>
      <c r="P134" s="65"/>
      <c r="Q134" s="65"/>
      <c r="R134" s="65"/>
      <c r="S134" s="65"/>
      <c r="T134" s="66"/>
      <c r="U134" s="35"/>
      <c r="V134" s="35"/>
      <c r="W134" s="35"/>
      <c r="X134" s="35"/>
      <c r="Y134" s="35"/>
      <c r="Z134" s="35"/>
      <c r="AA134" s="35"/>
      <c r="AB134" s="35"/>
      <c r="AC134" s="35"/>
      <c r="AD134" s="35"/>
      <c r="AE134" s="35"/>
      <c r="AT134" s="18" t="s">
        <v>168</v>
      </c>
      <c r="AU134" s="18" t="s">
        <v>80</v>
      </c>
    </row>
    <row r="135" spans="1:65" s="13" customFormat="1" ht="10.199999999999999">
      <c r="B135" s="198"/>
      <c r="C135" s="199"/>
      <c r="D135" s="200" t="s">
        <v>170</v>
      </c>
      <c r="E135" s="201" t="s">
        <v>18</v>
      </c>
      <c r="F135" s="202" t="s">
        <v>424</v>
      </c>
      <c r="G135" s="199"/>
      <c r="H135" s="203">
        <v>43.082000000000001</v>
      </c>
      <c r="I135" s="204"/>
      <c r="J135" s="199"/>
      <c r="K135" s="199"/>
      <c r="L135" s="205"/>
      <c r="M135" s="206"/>
      <c r="N135" s="207"/>
      <c r="O135" s="207"/>
      <c r="P135" s="207"/>
      <c r="Q135" s="207"/>
      <c r="R135" s="207"/>
      <c r="S135" s="207"/>
      <c r="T135" s="208"/>
      <c r="AT135" s="209" t="s">
        <v>170</v>
      </c>
      <c r="AU135" s="209" t="s">
        <v>80</v>
      </c>
      <c r="AV135" s="13" t="s">
        <v>80</v>
      </c>
      <c r="AW135" s="13" t="s">
        <v>32</v>
      </c>
      <c r="AX135" s="13" t="s">
        <v>78</v>
      </c>
      <c r="AY135" s="209" t="s">
        <v>160</v>
      </c>
    </row>
    <row r="136" spans="1:65" s="2" customFormat="1" ht="24.15" customHeight="1">
      <c r="A136" s="35"/>
      <c r="B136" s="36"/>
      <c r="C136" s="180" t="s">
        <v>214</v>
      </c>
      <c r="D136" s="180" t="s">
        <v>162</v>
      </c>
      <c r="E136" s="181" t="s">
        <v>425</v>
      </c>
      <c r="F136" s="182" t="s">
        <v>426</v>
      </c>
      <c r="G136" s="183" t="s">
        <v>125</v>
      </c>
      <c r="H136" s="184">
        <v>4.0999999999999996</v>
      </c>
      <c r="I136" s="185"/>
      <c r="J136" s="186">
        <f>ROUND(I136*H136,2)</f>
        <v>0</v>
      </c>
      <c r="K136" s="182" t="s">
        <v>165</v>
      </c>
      <c r="L136" s="40"/>
      <c r="M136" s="187" t="s">
        <v>18</v>
      </c>
      <c r="N136" s="188" t="s">
        <v>42</v>
      </c>
      <c r="O136" s="65"/>
      <c r="P136" s="189">
        <f>O136*H136</f>
        <v>0</v>
      </c>
      <c r="Q136" s="189">
        <v>5.2499999999999998E-2</v>
      </c>
      <c r="R136" s="189">
        <f>Q136*H136</f>
        <v>0.21524999999999997</v>
      </c>
      <c r="S136" s="189">
        <v>0</v>
      </c>
      <c r="T136" s="190">
        <f>S136*H136</f>
        <v>0</v>
      </c>
      <c r="U136" s="35"/>
      <c r="V136" s="35"/>
      <c r="W136" s="35"/>
      <c r="X136" s="35"/>
      <c r="Y136" s="35"/>
      <c r="Z136" s="35"/>
      <c r="AA136" s="35"/>
      <c r="AB136" s="35"/>
      <c r="AC136" s="35"/>
      <c r="AD136" s="35"/>
      <c r="AE136" s="35"/>
      <c r="AR136" s="191" t="s">
        <v>166</v>
      </c>
      <c r="AT136" s="191" t="s">
        <v>162</v>
      </c>
      <c r="AU136" s="191" t="s">
        <v>80</v>
      </c>
      <c r="AY136" s="18" t="s">
        <v>160</v>
      </c>
      <c r="BE136" s="192">
        <f>IF(N136="základní",J136,0)</f>
        <v>0</v>
      </c>
      <c r="BF136" s="192">
        <f>IF(N136="snížená",J136,0)</f>
        <v>0</v>
      </c>
      <c r="BG136" s="192">
        <f>IF(N136="zákl. přenesená",J136,0)</f>
        <v>0</v>
      </c>
      <c r="BH136" s="192">
        <f>IF(N136="sníž. přenesená",J136,0)</f>
        <v>0</v>
      </c>
      <c r="BI136" s="192">
        <f>IF(N136="nulová",J136,0)</f>
        <v>0</v>
      </c>
      <c r="BJ136" s="18" t="s">
        <v>78</v>
      </c>
      <c r="BK136" s="192">
        <f>ROUND(I136*H136,2)</f>
        <v>0</v>
      </c>
      <c r="BL136" s="18" t="s">
        <v>166</v>
      </c>
      <c r="BM136" s="191" t="s">
        <v>427</v>
      </c>
    </row>
    <row r="137" spans="1:65" s="2" customFormat="1" ht="10.199999999999999">
      <c r="A137" s="35"/>
      <c r="B137" s="36"/>
      <c r="C137" s="37"/>
      <c r="D137" s="193" t="s">
        <v>168</v>
      </c>
      <c r="E137" s="37"/>
      <c r="F137" s="194" t="s">
        <v>428</v>
      </c>
      <c r="G137" s="37"/>
      <c r="H137" s="37"/>
      <c r="I137" s="195"/>
      <c r="J137" s="37"/>
      <c r="K137" s="37"/>
      <c r="L137" s="40"/>
      <c r="M137" s="196"/>
      <c r="N137" s="197"/>
      <c r="O137" s="65"/>
      <c r="P137" s="65"/>
      <c r="Q137" s="65"/>
      <c r="R137" s="65"/>
      <c r="S137" s="65"/>
      <c r="T137" s="66"/>
      <c r="U137" s="35"/>
      <c r="V137" s="35"/>
      <c r="W137" s="35"/>
      <c r="X137" s="35"/>
      <c r="Y137" s="35"/>
      <c r="Z137" s="35"/>
      <c r="AA137" s="35"/>
      <c r="AB137" s="35"/>
      <c r="AC137" s="35"/>
      <c r="AD137" s="35"/>
      <c r="AE137" s="35"/>
      <c r="AT137" s="18" t="s">
        <v>168</v>
      </c>
      <c r="AU137" s="18" t="s">
        <v>80</v>
      </c>
    </row>
    <row r="138" spans="1:65" s="13" customFormat="1" ht="10.199999999999999">
      <c r="B138" s="198"/>
      <c r="C138" s="199"/>
      <c r="D138" s="200" t="s">
        <v>170</v>
      </c>
      <c r="E138" s="201" t="s">
        <v>18</v>
      </c>
      <c r="F138" s="202" t="s">
        <v>429</v>
      </c>
      <c r="G138" s="199"/>
      <c r="H138" s="203">
        <v>4.0999999999999996</v>
      </c>
      <c r="I138" s="204"/>
      <c r="J138" s="199"/>
      <c r="K138" s="199"/>
      <c r="L138" s="205"/>
      <c r="M138" s="206"/>
      <c r="N138" s="207"/>
      <c r="O138" s="207"/>
      <c r="P138" s="207"/>
      <c r="Q138" s="207"/>
      <c r="R138" s="207"/>
      <c r="S138" s="207"/>
      <c r="T138" s="208"/>
      <c r="AT138" s="209" t="s">
        <v>170</v>
      </c>
      <c r="AU138" s="209" t="s">
        <v>80</v>
      </c>
      <c r="AV138" s="13" t="s">
        <v>80</v>
      </c>
      <c r="AW138" s="13" t="s">
        <v>32</v>
      </c>
      <c r="AX138" s="13" t="s">
        <v>78</v>
      </c>
      <c r="AY138" s="209" t="s">
        <v>160</v>
      </c>
    </row>
    <row r="139" spans="1:65" s="2" customFormat="1" ht="24.15" customHeight="1">
      <c r="A139" s="35"/>
      <c r="B139" s="36"/>
      <c r="C139" s="180" t="s">
        <v>219</v>
      </c>
      <c r="D139" s="180" t="s">
        <v>162</v>
      </c>
      <c r="E139" s="181" t="s">
        <v>430</v>
      </c>
      <c r="F139" s="182" t="s">
        <v>431</v>
      </c>
      <c r="G139" s="183" t="s">
        <v>125</v>
      </c>
      <c r="H139" s="184">
        <v>37.805</v>
      </c>
      <c r="I139" s="185"/>
      <c r="J139" s="186">
        <f>ROUND(I139*H139,2)</f>
        <v>0</v>
      </c>
      <c r="K139" s="182" t="s">
        <v>165</v>
      </c>
      <c r="L139" s="40"/>
      <c r="M139" s="187" t="s">
        <v>18</v>
      </c>
      <c r="N139" s="188" t="s">
        <v>42</v>
      </c>
      <c r="O139" s="65"/>
      <c r="P139" s="189">
        <f>O139*H139</f>
        <v>0</v>
      </c>
      <c r="Q139" s="189">
        <v>6.1719999999999997E-2</v>
      </c>
      <c r="R139" s="189">
        <f>Q139*H139</f>
        <v>2.3333246000000001</v>
      </c>
      <c r="S139" s="189">
        <v>0</v>
      </c>
      <c r="T139" s="190">
        <f>S139*H139</f>
        <v>0</v>
      </c>
      <c r="U139" s="35"/>
      <c r="V139" s="35"/>
      <c r="W139" s="35"/>
      <c r="X139" s="35"/>
      <c r="Y139" s="35"/>
      <c r="Z139" s="35"/>
      <c r="AA139" s="35"/>
      <c r="AB139" s="35"/>
      <c r="AC139" s="35"/>
      <c r="AD139" s="35"/>
      <c r="AE139" s="35"/>
      <c r="AR139" s="191" t="s">
        <v>166</v>
      </c>
      <c r="AT139" s="191" t="s">
        <v>162</v>
      </c>
      <c r="AU139" s="191" t="s">
        <v>80</v>
      </c>
      <c r="AY139" s="18" t="s">
        <v>160</v>
      </c>
      <c r="BE139" s="192">
        <f>IF(N139="základní",J139,0)</f>
        <v>0</v>
      </c>
      <c r="BF139" s="192">
        <f>IF(N139="snížená",J139,0)</f>
        <v>0</v>
      </c>
      <c r="BG139" s="192">
        <f>IF(N139="zákl. přenesená",J139,0)</f>
        <v>0</v>
      </c>
      <c r="BH139" s="192">
        <f>IF(N139="sníž. přenesená",J139,0)</f>
        <v>0</v>
      </c>
      <c r="BI139" s="192">
        <f>IF(N139="nulová",J139,0)</f>
        <v>0</v>
      </c>
      <c r="BJ139" s="18" t="s">
        <v>78</v>
      </c>
      <c r="BK139" s="192">
        <f>ROUND(I139*H139,2)</f>
        <v>0</v>
      </c>
      <c r="BL139" s="18" t="s">
        <v>166</v>
      </c>
      <c r="BM139" s="191" t="s">
        <v>432</v>
      </c>
    </row>
    <row r="140" spans="1:65" s="2" customFormat="1" ht="10.199999999999999">
      <c r="A140" s="35"/>
      <c r="B140" s="36"/>
      <c r="C140" s="37"/>
      <c r="D140" s="193" t="s">
        <v>168</v>
      </c>
      <c r="E140" s="37"/>
      <c r="F140" s="194" t="s">
        <v>433</v>
      </c>
      <c r="G140" s="37"/>
      <c r="H140" s="37"/>
      <c r="I140" s="195"/>
      <c r="J140" s="37"/>
      <c r="K140" s="37"/>
      <c r="L140" s="40"/>
      <c r="M140" s="196"/>
      <c r="N140" s="197"/>
      <c r="O140" s="65"/>
      <c r="P140" s="65"/>
      <c r="Q140" s="65"/>
      <c r="R140" s="65"/>
      <c r="S140" s="65"/>
      <c r="T140" s="66"/>
      <c r="U140" s="35"/>
      <c r="V140" s="35"/>
      <c r="W140" s="35"/>
      <c r="X140" s="35"/>
      <c r="Y140" s="35"/>
      <c r="Z140" s="35"/>
      <c r="AA140" s="35"/>
      <c r="AB140" s="35"/>
      <c r="AC140" s="35"/>
      <c r="AD140" s="35"/>
      <c r="AE140" s="35"/>
      <c r="AT140" s="18" t="s">
        <v>168</v>
      </c>
      <c r="AU140" s="18" t="s">
        <v>80</v>
      </c>
    </row>
    <row r="141" spans="1:65" s="13" customFormat="1" ht="10.199999999999999">
      <c r="B141" s="198"/>
      <c r="C141" s="199"/>
      <c r="D141" s="200" t="s">
        <v>170</v>
      </c>
      <c r="E141" s="201" t="s">
        <v>18</v>
      </c>
      <c r="F141" s="202" t="s">
        <v>434</v>
      </c>
      <c r="G141" s="199"/>
      <c r="H141" s="203">
        <v>43.604999999999997</v>
      </c>
      <c r="I141" s="204"/>
      <c r="J141" s="199"/>
      <c r="K141" s="199"/>
      <c r="L141" s="205"/>
      <c r="M141" s="206"/>
      <c r="N141" s="207"/>
      <c r="O141" s="207"/>
      <c r="P141" s="207"/>
      <c r="Q141" s="207"/>
      <c r="R141" s="207"/>
      <c r="S141" s="207"/>
      <c r="T141" s="208"/>
      <c r="AT141" s="209" t="s">
        <v>170</v>
      </c>
      <c r="AU141" s="209" t="s">
        <v>80</v>
      </c>
      <c r="AV141" s="13" t="s">
        <v>80</v>
      </c>
      <c r="AW141" s="13" t="s">
        <v>32</v>
      </c>
      <c r="AX141" s="13" t="s">
        <v>71</v>
      </c>
      <c r="AY141" s="209" t="s">
        <v>160</v>
      </c>
    </row>
    <row r="142" spans="1:65" s="13" customFormat="1" ht="10.199999999999999">
      <c r="B142" s="198"/>
      <c r="C142" s="199"/>
      <c r="D142" s="200" t="s">
        <v>170</v>
      </c>
      <c r="E142" s="201" t="s">
        <v>18</v>
      </c>
      <c r="F142" s="202" t="s">
        <v>435</v>
      </c>
      <c r="G142" s="199"/>
      <c r="H142" s="203">
        <v>-5.8</v>
      </c>
      <c r="I142" s="204"/>
      <c r="J142" s="199"/>
      <c r="K142" s="199"/>
      <c r="L142" s="205"/>
      <c r="M142" s="206"/>
      <c r="N142" s="207"/>
      <c r="O142" s="207"/>
      <c r="P142" s="207"/>
      <c r="Q142" s="207"/>
      <c r="R142" s="207"/>
      <c r="S142" s="207"/>
      <c r="T142" s="208"/>
      <c r="AT142" s="209" t="s">
        <v>170</v>
      </c>
      <c r="AU142" s="209" t="s">
        <v>80</v>
      </c>
      <c r="AV142" s="13" t="s">
        <v>80</v>
      </c>
      <c r="AW142" s="13" t="s">
        <v>32</v>
      </c>
      <c r="AX142" s="13" t="s">
        <v>71</v>
      </c>
      <c r="AY142" s="209" t="s">
        <v>160</v>
      </c>
    </row>
    <row r="143" spans="1:65" s="14" customFormat="1" ht="10.199999999999999">
      <c r="B143" s="211"/>
      <c r="C143" s="212"/>
      <c r="D143" s="200" t="s">
        <v>170</v>
      </c>
      <c r="E143" s="213" t="s">
        <v>18</v>
      </c>
      <c r="F143" s="214" t="s">
        <v>254</v>
      </c>
      <c r="G143" s="212"/>
      <c r="H143" s="215">
        <v>37.805</v>
      </c>
      <c r="I143" s="216"/>
      <c r="J143" s="212"/>
      <c r="K143" s="212"/>
      <c r="L143" s="217"/>
      <c r="M143" s="218"/>
      <c r="N143" s="219"/>
      <c r="O143" s="219"/>
      <c r="P143" s="219"/>
      <c r="Q143" s="219"/>
      <c r="R143" s="219"/>
      <c r="S143" s="219"/>
      <c r="T143" s="220"/>
      <c r="AT143" s="221" t="s">
        <v>170</v>
      </c>
      <c r="AU143" s="221" t="s">
        <v>80</v>
      </c>
      <c r="AV143" s="14" t="s">
        <v>166</v>
      </c>
      <c r="AW143" s="14" t="s">
        <v>32</v>
      </c>
      <c r="AX143" s="14" t="s">
        <v>78</v>
      </c>
      <c r="AY143" s="221" t="s">
        <v>160</v>
      </c>
    </row>
    <row r="144" spans="1:65" s="2" customFormat="1" ht="24.15" customHeight="1">
      <c r="A144" s="35"/>
      <c r="B144" s="36"/>
      <c r="C144" s="180" t="s">
        <v>224</v>
      </c>
      <c r="D144" s="180" t="s">
        <v>162</v>
      </c>
      <c r="E144" s="181" t="s">
        <v>436</v>
      </c>
      <c r="F144" s="182" t="s">
        <v>437</v>
      </c>
      <c r="G144" s="183" t="s">
        <v>125</v>
      </c>
      <c r="H144" s="184">
        <v>57.945</v>
      </c>
      <c r="I144" s="185"/>
      <c r="J144" s="186">
        <f>ROUND(I144*H144,2)</f>
        <v>0</v>
      </c>
      <c r="K144" s="182" t="s">
        <v>165</v>
      </c>
      <c r="L144" s="40"/>
      <c r="M144" s="187" t="s">
        <v>18</v>
      </c>
      <c r="N144" s="188" t="s">
        <v>42</v>
      </c>
      <c r="O144" s="65"/>
      <c r="P144" s="189">
        <f>O144*H144</f>
        <v>0</v>
      </c>
      <c r="Q144" s="189">
        <v>7.9210000000000003E-2</v>
      </c>
      <c r="R144" s="189">
        <f>Q144*H144</f>
        <v>4.5898234499999999</v>
      </c>
      <c r="S144" s="189">
        <v>0</v>
      </c>
      <c r="T144" s="190">
        <f>S144*H144</f>
        <v>0</v>
      </c>
      <c r="U144" s="35"/>
      <c r="V144" s="35"/>
      <c r="W144" s="35"/>
      <c r="X144" s="35"/>
      <c r="Y144" s="35"/>
      <c r="Z144" s="35"/>
      <c r="AA144" s="35"/>
      <c r="AB144" s="35"/>
      <c r="AC144" s="35"/>
      <c r="AD144" s="35"/>
      <c r="AE144" s="35"/>
      <c r="AR144" s="191" t="s">
        <v>166</v>
      </c>
      <c r="AT144" s="191" t="s">
        <v>162</v>
      </c>
      <c r="AU144" s="191" t="s">
        <v>80</v>
      </c>
      <c r="AY144" s="18" t="s">
        <v>160</v>
      </c>
      <c r="BE144" s="192">
        <f>IF(N144="základní",J144,0)</f>
        <v>0</v>
      </c>
      <c r="BF144" s="192">
        <f>IF(N144="snížená",J144,0)</f>
        <v>0</v>
      </c>
      <c r="BG144" s="192">
        <f>IF(N144="zákl. přenesená",J144,0)</f>
        <v>0</v>
      </c>
      <c r="BH144" s="192">
        <f>IF(N144="sníž. přenesená",J144,0)</f>
        <v>0</v>
      </c>
      <c r="BI144" s="192">
        <f>IF(N144="nulová",J144,0)</f>
        <v>0</v>
      </c>
      <c r="BJ144" s="18" t="s">
        <v>78</v>
      </c>
      <c r="BK144" s="192">
        <f>ROUND(I144*H144,2)</f>
        <v>0</v>
      </c>
      <c r="BL144" s="18" t="s">
        <v>166</v>
      </c>
      <c r="BM144" s="191" t="s">
        <v>438</v>
      </c>
    </row>
    <row r="145" spans="1:65" s="2" customFormat="1" ht="10.199999999999999">
      <c r="A145" s="35"/>
      <c r="B145" s="36"/>
      <c r="C145" s="37"/>
      <c r="D145" s="193" t="s">
        <v>168</v>
      </c>
      <c r="E145" s="37"/>
      <c r="F145" s="194" t="s">
        <v>439</v>
      </c>
      <c r="G145" s="37"/>
      <c r="H145" s="37"/>
      <c r="I145" s="195"/>
      <c r="J145" s="37"/>
      <c r="K145" s="37"/>
      <c r="L145" s="40"/>
      <c r="M145" s="196"/>
      <c r="N145" s="197"/>
      <c r="O145" s="65"/>
      <c r="P145" s="65"/>
      <c r="Q145" s="65"/>
      <c r="R145" s="65"/>
      <c r="S145" s="65"/>
      <c r="T145" s="66"/>
      <c r="U145" s="35"/>
      <c r="V145" s="35"/>
      <c r="W145" s="35"/>
      <c r="X145" s="35"/>
      <c r="Y145" s="35"/>
      <c r="Z145" s="35"/>
      <c r="AA145" s="35"/>
      <c r="AB145" s="35"/>
      <c r="AC145" s="35"/>
      <c r="AD145" s="35"/>
      <c r="AE145" s="35"/>
      <c r="AT145" s="18" t="s">
        <v>168</v>
      </c>
      <c r="AU145" s="18" t="s">
        <v>80</v>
      </c>
    </row>
    <row r="146" spans="1:65" s="13" customFormat="1" ht="10.199999999999999">
      <c r="B146" s="198"/>
      <c r="C146" s="199"/>
      <c r="D146" s="200" t="s">
        <v>170</v>
      </c>
      <c r="E146" s="201" t="s">
        <v>18</v>
      </c>
      <c r="F146" s="202" t="s">
        <v>440</v>
      </c>
      <c r="G146" s="199"/>
      <c r="H146" s="203">
        <v>67.545000000000002</v>
      </c>
      <c r="I146" s="204"/>
      <c r="J146" s="199"/>
      <c r="K146" s="199"/>
      <c r="L146" s="205"/>
      <c r="M146" s="206"/>
      <c r="N146" s="207"/>
      <c r="O146" s="207"/>
      <c r="P146" s="207"/>
      <c r="Q146" s="207"/>
      <c r="R146" s="207"/>
      <c r="S146" s="207"/>
      <c r="T146" s="208"/>
      <c r="AT146" s="209" t="s">
        <v>170</v>
      </c>
      <c r="AU146" s="209" t="s">
        <v>80</v>
      </c>
      <c r="AV146" s="13" t="s">
        <v>80</v>
      </c>
      <c r="AW146" s="13" t="s">
        <v>32</v>
      </c>
      <c r="AX146" s="13" t="s">
        <v>71</v>
      </c>
      <c r="AY146" s="209" t="s">
        <v>160</v>
      </c>
    </row>
    <row r="147" spans="1:65" s="13" customFormat="1" ht="10.199999999999999">
      <c r="B147" s="198"/>
      <c r="C147" s="199"/>
      <c r="D147" s="200" t="s">
        <v>170</v>
      </c>
      <c r="E147" s="201" t="s">
        <v>18</v>
      </c>
      <c r="F147" s="202" t="s">
        <v>441</v>
      </c>
      <c r="G147" s="199"/>
      <c r="H147" s="203">
        <v>-9.6</v>
      </c>
      <c r="I147" s="204"/>
      <c r="J147" s="199"/>
      <c r="K147" s="199"/>
      <c r="L147" s="205"/>
      <c r="M147" s="206"/>
      <c r="N147" s="207"/>
      <c r="O147" s="207"/>
      <c r="P147" s="207"/>
      <c r="Q147" s="207"/>
      <c r="R147" s="207"/>
      <c r="S147" s="207"/>
      <c r="T147" s="208"/>
      <c r="AT147" s="209" t="s">
        <v>170</v>
      </c>
      <c r="AU147" s="209" t="s">
        <v>80</v>
      </c>
      <c r="AV147" s="13" t="s">
        <v>80</v>
      </c>
      <c r="AW147" s="13" t="s">
        <v>32</v>
      </c>
      <c r="AX147" s="13" t="s">
        <v>71</v>
      </c>
      <c r="AY147" s="209" t="s">
        <v>160</v>
      </c>
    </row>
    <row r="148" spans="1:65" s="14" customFormat="1" ht="10.199999999999999">
      <c r="B148" s="211"/>
      <c r="C148" s="212"/>
      <c r="D148" s="200" t="s">
        <v>170</v>
      </c>
      <c r="E148" s="213" t="s">
        <v>18</v>
      </c>
      <c r="F148" s="214" t="s">
        <v>254</v>
      </c>
      <c r="G148" s="212"/>
      <c r="H148" s="215">
        <v>57.945</v>
      </c>
      <c r="I148" s="216"/>
      <c r="J148" s="212"/>
      <c r="K148" s="212"/>
      <c r="L148" s="217"/>
      <c r="M148" s="218"/>
      <c r="N148" s="219"/>
      <c r="O148" s="219"/>
      <c r="P148" s="219"/>
      <c r="Q148" s="219"/>
      <c r="R148" s="219"/>
      <c r="S148" s="219"/>
      <c r="T148" s="220"/>
      <c r="AT148" s="221" t="s">
        <v>170</v>
      </c>
      <c r="AU148" s="221" t="s">
        <v>80</v>
      </c>
      <c r="AV148" s="14" t="s">
        <v>166</v>
      </c>
      <c r="AW148" s="14" t="s">
        <v>32</v>
      </c>
      <c r="AX148" s="14" t="s">
        <v>78</v>
      </c>
      <c r="AY148" s="221" t="s">
        <v>160</v>
      </c>
    </row>
    <row r="149" spans="1:65" s="2" customFormat="1" ht="24.15" customHeight="1">
      <c r="A149" s="35"/>
      <c r="B149" s="36"/>
      <c r="C149" s="180" t="s">
        <v>8</v>
      </c>
      <c r="D149" s="180" t="s">
        <v>162</v>
      </c>
      <c r="E149" s="181" t="s">
        <v>442</v>
      </c>
      <c r="F149" s="182" t="s">
        <v>443</v>
      </c>
      <c r="G149" s="183" t="s">
        <v>125</v>
      </c>
      <c r="H149" s="184">
        <v>26.077999999999999</v>
      </c>
      <c r="I149" s="185"/>
      <c r="J149" s="186">
        <f>ROUND(I149*H149,2)</f>
        <v>0</v>
      </c>
      <c r="K149" s="182" t="s">
        <v>165</v>
      </c>
      <c r="L149" s="40"/>
      <c r="M149" s="187" t="s">
        <v>18</v>
      </c>
      <c r="N149" s="188" t="s">
        <v>42</v>
      </c>
      <c r="O149" s="65"/>
      <c r="P149" s="189">
        <f>O149*H149</f>
        <v>0</v>
      </c>
      <c r="Q149" s="189">
        <v>5.4600000000000003E-2</v>
      </c>
      <c r="R149" s="189">
        <f>Q149*H149</f>
        <v>1.4238588000000001</v>
      </c>
      <c r="S149" s="189">
        <v>0</v>
      </c>
      <c r="T149" s="190">
        <f>S149*H149</f>
        <v>0</v>
      </c>
      <c r="U149" s="35"/>
      <c r="V149" s="35"/>
      <c r="W149" s="35"/>
      <c r="X149" s="35"/>
      <c r="Y149" s="35"/>
      <c r="Z149" s="35"/>
      <c r="AA149" s="35"/>
      <c r="AB149" s="35"/>
      <c r="AC149" s="35"/>
      <c r="AD149" s="35"/>
      <c r="AE149" s="35"/>
      <c r="AR149" s="191" t="s">
        <v>166</v>
      </c>
      <c r="AT149" s="191" t="s">
        <v>162</v>
      </c>
      <c r="AU149" s="191" t="s">
        <v>80</v>
      </c>
      <c r="AY149" s="18" t="s">
        <v>160</v>
      </c>
      <c r="BE149" s="192">
        <f>IF(N149="základní",J149,0)</f>
        <v>0</v>
      </c>
      <c r="BF149" s="192">
        <f>IF(N149="snížená",J149,0)</f>
        <v>0</v>
      </c>
      <c r="BG149" s="192">
        <f>IF(N149="zákl. přenesená",J149,0)</f>
        <v>0</v>
      </c>
      <c r="BH149" s="192">
        <f>IF(N149="sníž. přenesená",J149,0)</f>
        <v>0</v>
      </c>
      <c r="BI149" s="192">
        <f>IF(N149="nulová",J149,0)</f>
        <v>0</v>
      </c>
      <c r="BJ149" s="18" t="s">
        <v>78</v>
      </c>
      <c r="BK149" s="192">
        <f>ROUND(I149*H149,2)</f>
        <v>0</v>
      </c>
      <c r="BL149" s="18" t="s">
        <v>166</v>
      </c>
      <c r="BM149" s="191" t="s">
        <v>444</v>
      </c>
    </row>
    <row r="150" spans="1:65" s="2" customFormat="1" ht="10.199999999999999">
      <c r="A150" s="35"/>
      <c r="B150" s="36"/>
      <c r="C150" s="37"/>
      <c r="D150" s="193" t="s">
        <v>168</v>
      </c>
      <c r="E150" s="37"/>
      <c r="F150" s="194" t="s">
        <v>445</v>
      </c>
      <c r="G150" s="37"/>
      <c r="H150" s="37"/>
      <c r="I150" s="195"/>
      <c r="J150" s="37"/>
      <c r="K150" s="37"/>
      <c r="L150" s="40"/>
      <c r="M150" s="196"/>
      <c r="N150" s="197"/>
      <c r="O150" s="65"/>
      <c r="P150" s="65"/>
      <c r="Q150" s="65"/>
      <c r="R150" s="65"/>
      <c r="S150" s="65"/>
      <c r="T150" s="66"/>
      <c r="U150" s="35"/>
      <c r="V150" s="35"/>
      <c r="W150" s="35"/>
      <c r="X150" s="35"/>
      <c r="Y150" s="35"/>
      <c r="Z150" s="35"/>
      <c r="AA150" s="35"/>
      <c r="AB150" s="35"/>
      <c r="AC150" s="35"/>
      <c r="AD150" s="35"/>
      <c r="AE150" s="35"/>
      <c r="AT150" s="18" t="s">
        <v>168</v>
      </c>
      <c r="AU150" s="18" t="s">
        <v>80</v>
      </c>
    </row>
    <row r="151" spans="1:65" s="13" customFormat="1" ht="10.199999999999999">
      <c r="B151" s="198"/>
      <c r="C151" s="199"/>
      <c r="D151" s="200" t="s">
        <v>170</v>
      </c>
      <c r="E151" s="201" t="s">
        <v>18</v>
      </c>
      <c r="F151" s="202" t="s">
        <v>446</v>
      </c>
      <c r="G151" s="199"/>
      <c r="H151" s="203">
        <v>26.077999999999999</v>
      </c>
      <c r="I151" s="204"/>
      <c r="J151" s="199"/>
      <c r="K151" s="199"/>
      <c r="L151" s="205"/>
      <c r="M151" s="206"/>
      <c r="N151" s="207"/>
      <c r="O151" s="207"/>
      <c r="P151" s="207"/>
      <c r="Q151" s="207"/>
      <c r="R151" s="207"/>
      <c r="S151" s="207"/>
      <c r="T151" s="208"/>
      <c r="AT151" s="209" t="s">
        <v>170</v>
      </c>
      <c r="AU151" s="209" t="s">
        <v>80</v>
      </c>
      <c r="AV151" s="13" t="s">
        <v>80</v>
      </c>
      <c r="AW151" s="13" t="s">
        <v>32</v>
      </c>
      <c r="AX151" s="13" t="s">
        <v>78</v>
      </c>
      <c r="AY151" s="209" t="s">
        <v>160</v>
      </c>
    </row>
    <row r="152" spans="1:65" s="2" customFormat="1" ht="24.15" customHeight="1">
      <c r="A152" s="35"/>
      <c r="B152" s="36"/>
      <c r="C152" s="180" t="s">
        <v>235</v>
      </c>
      <c r="D152" s="180" t="s">
        <v>162</v>
      </c>
      <c r="E152" s="181" t="s">
        <v>447</v>
      </c>
      <c r="F152" s="182" t="s">
        <v>448</v>
      </c>
      <c r="G152" s="183" t="s">
        <v>125</v>
      </c>
      <c r="H152" s="184">
        <v>95.474999999999994</v>
      </c>
      <c r="I152" s="185"/>
      <c r="J152" s="186">
        <f>ROUND(I152*H152,2)</f>
        <v>0</v>
      </c>
      <c r="K152" s="182" t="s">
        <v>165</v>
      </c>
      <c r="L152" s="40"/>
      <c r="M152" s="187" t="s">
        <v>18</v>
      </c>
      <c r="N152" s="188" t="s">
        <v>42</v>
      </c>
      <c r="O152" s="65"/>
      <c r="P152" s="189">
        <f>O152*H152</f>
        <v>0</v>
      </c>
      <c r="Q152" s="189">
        <v>6.4519999999999994E-2</v>
      </c>
      <c r="R152" s="189">
        <f>Q152*H152</f>
        <v>6.1600469999999987</v>
      </c>
      <c r="S152" s="189">
        <v>0</v>
      </c>
      <c r="T152" s="190">
        <f>S152*H152</f>
        <v>0</v>
      </c>
      <c r="U152" s="35"/>
      <c r="V152" s="35"/>
      <c r="W152" s="35"/>
      <c r="X152" s="35"/>
      <c r="Y152" s="35"/>
      <c r="Z152" s="35"/>
      <c r="AA152" s="35"/>
      <c r="AB152" s="35"/>
      <c r="AC152" s="35"/>
      <c r="AD152" s="35"/>
      <c r="AE152" s="35"/>
      <c r="AR152" s="191" t="s">
        <v>166</v>
      </c>
      <c r="AT152" s="191" t="s">
        <v>162</v>
      </c>
      <c r="AU152" s="191" t="s">
        <v>80</v>
      </c>
      <c r="AY152" s="18" t="s">
        <v>160</v>
      </c>
      <c r="BE152" s="192">
        <f>IF(N152="základní",J152,0)</f>
        <v>0</v>
      </c>
      <c r="BF152" s="192">
        <f>IF(N152="snížená",J152,0)</f>
        <v>0</v>
      </c>
      <c r="BG152" s="192">
        <f>IF(N152="zákl. přenesená",J152,0)</f>
        <v>0</v>
      </c>
      <c r="BH152" s="192">
        <f>IF(N152="sníž. přenesená",J152,0)</f>
        <v>0</v>
      </c>
      <c r="BI152" s="192">
        <f>IF(N152="nulová",J152,0)</f>
        <v>0</v>
      </c>
      <c r="BJ152" s="18" t="s">
        <v>78</v>
      </c>
      <c r="BK152" s="192">
        <f>ROUND(I152*H152,2)</f>
        <v>0</v>
      </c>
      <c r="BL152" s="18" t="s">
        <v>166</v>
      </c>
      <c r="BM152" s="191" t="s">
        <v>449</v>
      </c>
    </row>
    <row r="153" spans="1:65" s="2" customFormat="1" ht="10.199999999999999">
      <c r="A153" s="35"/>
      <c r="B153" s="36"/>
      <c r="C153" s="37"/>
      <c r="D153" s="193" t="s">
        <v>168</v>
      </c>
      <c r="E153" s="37"/>
      <c r="F153" s="194" t="s">
        <v>450</v>
      </c>
      <c r="G153" s="37"/>
      <c r="H153" s="37"/>
      <c r="I153" s="195"/>
      <c r="J153" s="37"/>
      <c r="K153" s="37"/>
      <c r="L153" s="40"/>
      <c r="M153" s="196"/>
      <c r="N153" s="197"/>
      <c r="O153" s="65"/>
      <c r="P153" s="65"/>
      <c r="Q153" s="65"/>
      <c r="R153" s="65"/>
      <c r="S153" s="65"/>
      <c r="T153" s="66"/>
      <c r="U153" s="35"/>
      <c r="V153" s="35"/>
      <c r="W153" s="35"/>
      <c r="X153" s="35"/>
      <c r="Y153" s="35"/>
      <c r="Z153" s="35"/>
      <c r="AA153" s="35"/>
      <c r="AB153" s="35"/>
      <c r="AC153" s="35"/>
      <c r="AD153" s="35"/>
      <c r="AE153" s="35"/>
      <c r="AT153" s="18" t="s">
        <v>168</v>
      </c>
      <c r="AU153" s="18" t="s">
        <v>80</v>
      </c>
    </row>
    <row r="154" spans="1:65" s="13" customFormat="1" ht="10.199999999999999">
      <c r="B154" s="198"/>
      <c r="C154" s="199"/>
      <c r="D154" s="200" t="s">
        <v>170</v>
      </c>
      <c r="E154" s="201" t="s">
        <v>18</v>
      </c>
      <c r="F154" s="202" t="s">
        <v>451</v>
      </c>
      <c r="G154" s="199"/>
      <c r="H154" s="203">
        <v>95.474999999999994</v>
      </c>
      <c r="I154" s="204"/>
      <c r="J154" s="199"/>
      <c r="K154" s="199"/>
      <c r="L154" s="205"/>
      <c r="M154" s="206"/>
      <c r="N154" s="207"/>
      <c r="O154" s="207"/>
      <c r="P154" s="207"/>
      <c r="Q154" s="207"/>
      <c r="R154" s="207"/>
      <c r="S154" s="207"/>
      <c r="T154" s="208"/>
      <c r="AT154" s="209" t="s">
        <v>170</v>
      </c>
      <c r="AU154" s="209" t="s">
        <v>80</v>
      </c>
      <c r="AV154" s="13" t="s">
        <v>80</v>
      </c>
      <c r="AW154" s="13" t="s">
        <v>32</v>
      </c>
      <c r="AX154" s="13" t="s">
        <v>78</v>
      </c>
      <c r="AY154" s="209" t="s">
        <v>160</v>
      </c>
    </row>
    <row r="155" spans="1:65" s="2" customFormat="1" ht="24.15" customHeight="1">
      <c r="A155" s="35"/>
      <c r="B155" s="36"/>
      <c r="C155" s="180" t="s">
        <v>240</v>
      </c>
      <c r="D155" s="180" t="s">
        <v>162</v>
      </c>
      <c r="E155" s="181" t="s">
        <v>452</v>
      </c>
      <c r="F155" s="182" t="s">
        <v>453</v>
      </c>
      <c r="G155" s="183" t="s">
        <v>125</v>
      </c>
      <c r="H155" s="184">
        <v>19.094999999999999</v>
      </c>
      <c r="I155" s="185"/>
      <c r="J155" s="186">
        <f>ROUND(I155*H155,2)</f>
        <v>0</v>
      </c>
      <c r="K155" s="182" t="s">
        <v>165</v>
      </c>
      <c r="L155" s="40"/>
      <c r="M155" s="187" t="s">
        <v>18</v>
      </c>
      <c r="N155" s="188" t="s">
        <v>42</v>
      </c>
      <c r="O155" s="65"/>
      <c r="P155" s="189">
        <f>O155*H155</f>
        <v>0</v>
      </c>
      <c r="Q155" s="189">
        <v>0.16114000000000001</v>
      </c>
      <c r="R155" s="189">
        <f>Q155*H155</f>
        <v>3.0769682999999999</v>
      </c>
      <c r="S155" s="189">
        <v>0</v>
      </c>
      <c r="T155" s="190">
        <f>S155*H155</f>
        <v>0</v>
      </c>
      <c r="U155" s="35"/>
      <c r="V155" s="35"/>
      <c r="W155" s="35"/>
      <c r="X155" s="35"/>
      <c r="Y155" s="35"/>
      <c r="Z155" s="35"/>
      <c r="AA155" s="35"/>
      <c r="AB155" s="35"/>
      <c r="AC155" s="35"/>
      <c r="AD155" s="35"/>
      <c r="AE155" s="35"/>
      <c r="AR155" s="191" t="s">
        <v>166</v>
      </c>
      <c r="AT155" s="191" t="s">
        <v>162</v>
      </c>
      <c r="AU155" s="191" t="s">
        <v>80</v>
      </c>
      <c r="AY155" s="18" t="s">
        <v>160</v>
      </c>
      <c r="BE155" s="192">
        <f>IF(N155="základní",J155,0)</f>
        <v>0</v>
      </c>
      <c r="BF155" s="192">
        <f>IF(N155="snížená",J155,0)</f>
        <v>0</v>
      </c>
      <c r="BG155" s="192">
        <f>IF(N155="zákl. přenesená",J155,0)</f>
        <v>0</v>
      </c>
      <c r="BH155" s="192">
        <f>IF(N155="sníž. přenesená",J155,0)</f>
        <v>0</v>
      </c>
      <c r="BI155" s="192">
        <f>IF(N155="nulová",J155,0)</f>
        <v>0</v>
      </c>
      <c r="BJ155" s="18" t="s">
        <v>78</v>
      </c>
      <c r="BK155" s="192">
        <f>ROUND(I155*H155,2)</f>
        <v>0</v>
      </c>
      <c r="BL155" s="18" t="s">
        <v>166</v>
      </c>
      <c r="BM155" s="191" t="s">
        <v>454</v>
      </c>
    </row>
    <row r="156" spans="1:65" s="2" customFormat="1" ht="10.199999999999999">
      <c r="A156" s="35"/>
      <c r="B156" s="36"/>
      <c r="C156" s="37"/>
      <c r="D156" s="193" t="s">
        <v>168</v>
      </c>
      <c r="E156" s="37"/>
      <c r="F156" s="194" t="s">
        <v>455</v>
      </c>
      <c r="G156" s="37"/>
      <c r="H156" s="37"/>
      <c r="I156" s="195"/>
      <c r="J156" s="37"/>
      <c r="K156" s="37"/>
      <c r="L156" s="40"/>
      <c r="M156" s="196"/>
      <c r="N156" s="197"/>
      <c r="O156" s="65"/>
      <c r="P156" s="65"/>
      <c r="Q156" s="65"/>
      <c r="R156" s="65"/>
      <c r="S156" s="65"/>
      <c r="T156" s="66"/>
      <c r="U156" s="35"/>
      <c r="V156" s="35"/>
      <c r="W156" s="35"/>
      <c r="X156" s="35"/>
      <c r="Y156" s="35"/>
      <c r="Z156" s="35"/>
      <c r="AA156" s="35"/>
      <c r="AB156" s="35"/>
      <c r="AC156" s="35"/>
      <c r="AD156" s="35"/>
      <c r="AE156" s="35"/>
      <c r="AT156" s="18" t="s">
        <v>168</v>
      </c>
      <c r="AU156" s="18" t="s">
        <v>80</v>
      </c>
    </row>
    <row r="157" spans="1:65" s="13" customFormat="1" ht="10.199999999999999">
      <c r="B157" s="198"/>
      <c r="C157" s="199"/>
      <c r="D157" s="200" t="s">
        <v>170</v>
      </c>
      <c r="E157" s="201" t="s">
        <v>18</v>
      </c>
      <c r="F157" s="202" t="s">
        <v>456</v>
      </c>
      <c r="G157" s="199"/>
      <c r="H157" s="203">
        <v>19.094999999999999</v>
      </c>
      <c r="I157" s="204"/>
      <c r="J157" s="199"/>
      <c r="K157" s="199"/>
      <c r="L157" s="205"/>
      <c r="M157" s="206"/>
      <c r="N157" s="207"/>
      <c r="O157" s="207"/>
      <c r="P157" s="207"/>
      <c r="Q157" s="207"/>
      <c r="R157" s="207"/>
      <c r="S157" s="207"/>
      <c r="T157" s="208"/>
      <c r="AT157" s="209" t="s">
        <v>170</v>
      </c>
      <c r="AU157" s="209" t="s">
        <v>80</v>
      </c>
      <c r="AV157" s="13" t="s">
        <v>80</v>
      </c>
      <c r="AW157" s="13" t="s">
        <v>32</v>
      </c>
      <c r="AX157" s="13" t="s">
        <v>78</v>
      </c>
      <c r="AY157" s="209" t="s">
        <v>160</v>
      </c>
    </row>
    <row r="158" spans="1:65" s="12" customFormat="1" ht="22.8" customHeight="1">
      <c r="B158" s="164"/>
      <c r="C158" s="165"/>
      <c r="D158" s="166" t="s">
        <v>70</v>
      </c>
      <c r="E158" s="178" t="s">
        <v>196</v>
      </c>
      <c r="F158" s="178" t="s">
        <v>457</v>
      </c>
      <c r="G158" s="165"/>
      <c r="H158" s="165"/>
      <c r="I158" s="168"/>
      <c r="J158" s="179">
        <f>BK158</f>
        <v>0</v>
      </c>
      <c r="K158" s="165"/>
      <c r="L158" s="170"/>
      <c r="M158" s="171"/>
      <c r="N158" s="172"/>
      <c r="O158" s="172"/>
      <c r="P158" s="173">
        <f>SUM(P159:P165)</f>
        <v>0</v>
      </c>
      <c r="Q158" s="172"/>
      <c r="R158" s="173">
        <f>SUM(R159:R165)</f>
        <v>41.394060000000003</v>
      </c>
      <c r="S158" s="172"/>
      <c r="T158" s="174">
        <f>SUM(T159:T165)</f>
        <v>0</v>
      </c>
      <c r="AR158" s="175" t="s">
        <v>78</v>
      </c>
      <c r="AT158" s="176" t="s">
        <v>70</v>
      </c>
      <c r="AU158" s="176" t="s">
        <v>78</v>
      </c>
      <c r="AY158" s="175" t="s">
        <v>160</v>
      </c>
      <c r="BK158" s="177">
        <f>SUM(BK159:BK165)</f>
        <v>0</v>
      </c>
    </row>
    <row r="159" spans="1:65" s="2" customFormat="1" ht="21.75" customHeight="1">
      <c r="A159" s="35"/>
      <c r="B159" s="36"/>
      <c r="C159" s="180" t="s">
        <v>246</v>
      </c>
      <c r="D159" s="180" t="s">
        <v>162</v>
      </c>
      <c r="E159" s="181" t="s">
        <v>458</v>
      </c>
      <c r="F159" s="182" t="s">
        <v>459</v>
      </c>
      <c r="G159" s="183" t="s">
        <v>125</v>
      </c>
      <c r="H159" s="184">
        <v>159</v>
      </c>
      <c r="I159" s="185"/>
      <c r="J159" s="186">
        <f>ROUND(I159*H159,2)</f>
        <v>0</v>
      </c>
      <c r="K159" s="182" t="s">
        <v>165</v>
      </c>
      <c r="L159" s="40"/>
      <c r="M159" s="187" t="s">
        <v>18</v>
      </c>
      <c r="N159" s="188" t="s">
        <v>42</v>
      </c>
      <c r="O159" s="65"/>
      <c r="P159" s="189">
        <f>O159*H159</f>
        <v>0</v>
      </c>
      <c r="Q159" s="189">
        <v>0</v>
      </c>
      <c r="R159" s="189">
        <f>Q159*H159</f>
        <v>0</v>
      </c>
      <c r="S159" s="189">
        <v>0</v>
      </c>
      <c r="T159" s="190">
        <f>S159*H159</f>
        <v>0</v>
      </c>
      <c r="U159" s="35"/>
      <c r="V159" s="35"/>
      <c r="W159" s="35"/>
      <c r="X159" s="35"/>
      <c r="Y159" s="35"/>
      <c r="Z159" s="35"/>
      <c r="AA159" s="35"/>
      <c r="AB159" s="35"/>
      <c r="AC159" s="35"/>
      <c r="AD159" s="35"/>
      <c r="AE159" s="35"/>
      <c r="AR159" s="191" t="s">
        <v>166</v>
      </c>
      <c r="AT159" s="191" t="s">
        <v>162</v>
      </c>
      <c r="AU159" s="191" t="s">
        <v>80</v>
      </c>
      <c r="AY159" s="18" t="s">
        <v>160</v>
      </c>
      <c r="BE159" s="192">
        <f>IF(N159="základní",J159,0)</f>
        <v>0</v>
      </c>
      <c r="BF159" s="192">
        <f>IF(N159="snížená",J159,0)</f>
        <v>0</v>
      </c>
      <c r="BG159" s="192">
        <f>IF(N159="zákl. přenesená",J159,0)</f>
        <v>0</v>
      </c>
      <c r="BH159" s="192">
        <f>IF(N159="sníž. přenesená",J159,0)</f>
        <v>0</v>
      </c>
      <c r="BI159" s="192">
        <f>IF(N159="nulová",J159,0)</f>
        <v>0</v>
      </c>
      <c r="BJ159" s="18" t="s">
        <v>78</v>
      </c>
      <c r="BK159" s="192">
        <f>ROUND(I159*H159,2)</f>
        <v>0</v>
      </c>
      <c r="BL159" s="18" t="s">
        <v>166</v>
      </c>
      <c r="BM159" s="191" t="s">
        <v>460</v>
      </c>
    </row>
    <row r="160" spans="1:65" s="2" customFormat="1" ht="10.199999999999999">
      <c r="A160" s="35"/>
      <c r="B160" s="36"/>
      <c r="C160" s="37"/>
      <c r="D160" s="193" t="s">
        <v>168</v>
      </c>
      <c r="E160" s="37"/>
      <c r="F160" s="194" t="s">
        <v>461</v>
      </c>
      <c r="G160" s="37"/>
      <c r="H160" s="37"/>
      <c r="I160" s="195"/>
      <c r="J160" s="37"/>
      <c r="K160" s="37"/>
      <c r="L160" s="40"/>
      <c r="M160" s="196"/>
      <c r="N160" s="197"/>
      <c r="O160" s="65"/>
      <c r="P160" s="65"/>
      <c r="Q160" s="65"/>
      <c r="R160" s="65"/>
      <c r="S160" s="65"/>
      <c r="T160" s="66"/>
      <c r="U160" s="35"/>
      <c r="V160" s="35"/>
      <c r="W160" s="35"/>
      <c r="X160" s="35"/>
      <c r="Y160" s="35"/>
      <c r="Z160" s="35"/>
      <c r="AA160" s="35"/>
      <c r="AB160" s="35"/>
      <c r="AC160" s="35"/>
      <c r="AD160" s="35"/>
      <c r="AE160" s="35"/>
      <c r="AT160" s="18" t="s">
        <v>168</v>
      </c>
      <c r="AU160" s="18" t="s">
        <v>80</v>
      </c>
    </row>
    <row r="161" spans="1:65" s="2" customFormat="1" ht="37.799999999999997" customHeight="1">
      <c r="A161" s="35"/>
      <c r="B161" s="36"/>
      <c r="C161" s="180" t="s">
        <v>255</v>
      </c>
      <c r="D161" s="180" t="s">
        <v>162</v>
      </c>
      <c r="E161" s="181" t="s">
        <v>462</v>
      </c>
      <c r="F161" s="182" t="s">
        <v>463</v>
      </c>
      <c r="G161" s="183" t="s">
        <v>125</v>
      </c>
      <c r="H161" s="184">
        <v>159</v>
      </c>
      <c r="I161" s="185"/>
      <c r="J161" s="186">
        <f>ROUND(I161*H161,2)</f>
        <v>0</v>
      </c>
      <c r="K161" s="182" t="s">
        <v>165</v>
      </c>
      <c r="L161" s="40"/>
      <c r="M161" s="187" t="s">
        <v>18</v>
      </c>
      <c r="N161" s="188" t="s">
        <v>42</v>
      </c>
      <c r="O161" s="65"/>
      <c r="P161" s="189">
        <f>O161*H161</f>
        <v>0</v>
      </c>
      <c r="Q161" s="189">
        <v>0.14610000000000001</v>
      </c>
      <c r="R161" s="189">
        <f>Q161*H161</f>
        <v>23.229900000000001</v>
      </c>
      <c r="S161" s="189">
        <v>0</v>
      </c>
      <c r="T161" s="190">
        <f>S161*H161</f>
        <v>0</v>
      </c>
      <c r="U161" s="35"/>
      <c r="V161" s="35"/>
      <c r="W161" s="35"/>
      <c r="X161" s="35"/>
      <c r="Y161" s="35"/>
      <c r="Z161" s="35"/>
      <c r="AA161" s="35"/>
      <c r="AB161" s="35"/>
      <c r="AC161" s="35"/>
      <c r="AD161" s="35"/>
      <c r="AE161" s="35"/>
      <c r="AR161" s="191" t="s">
        <v>166</v>
      </c>
      <c r="AT161" s="191" t="s">
        <v>162</v>
      </c>
      <c r="AU161" s="191" t="s">
        <v>80</v>
      </c>
      <c r="AY161" s="18" t="s">
        <v>160</v>
      </c>
      <c r="BE161" s="192">
        <f>IF(N161="základní",J161,0)</f>
        <v>0</v>
      </c>
      <c r="BF161" s="192">
        <f>IF(N161="snížená",J161,0)</f>
        <v>0</v>
      </c>
      <c r="BG161" s="192">
        <f>IF(N161="zákl. přenesená",J161,0)</f>
        <v>0</v>
      </c>
      <c r="BH161" s="192">
        <f>IF(N161="sníž. přenesená",J161,0)</f>
        <v>0</v>
      </c>
      <c r="BI161" s="192">
        <f>IF(N161="nulová",J161,0)</f>
        <v>0</v>
      </c>
      <c r="BJ161" s="18" t="s">
        <v>78</v>
      </c>
      <c r="BK161" s="192">
        <f>ROUND(I161*H161,2)</f>
        <v>0</v>
      </c>
      <c r="BL161" s="18" t="s">
        <v>166</v>
      </c>
      <c r="BM161" s="191" t="s">
        <v>464</v>
      </c>
    </row>
    <row r="162" spans="1:65" s="2" customFormat="1" ht="10.199999999999999">
      <c r="A162" s="35"/>
      <c r="B162" s="36"/>
      <c r="C162" s="37"/>
      <c r="D162" s="193" t="s">
        <v>168</v>
      </c>
      <c r="E162" s="37"/>
      <c r="F162" s="194" t="s">
        <v>465</v>
      </c>
      <c r="G162" s="37"/>
      <c r="H162" s="37"/>
      <c r="I162" s="195"/>
      <c r="J162" s="37"/>
      <c r="K162" s="37"/>
      <c r="L162" s="40"/>
      <c r="M162" s="196"/>
      <c r="N162" s="197"/>
      <c r="O162" s="65"/>
      <c r="P162" s="65"/>
      <c r="Q162" s="65"/>
      <c r="R162" s="65"/>
      <c r="S162" s="65"/>
      <c r="T162" s="66"/>
      <c r="U162" s="35"/>
      <c r="V162" s="35"/>
      <c r="W162" s="35"/>
      <c r="X162" s="35"/>
      <c r="Y162" s="35"/>
      <c r="Z162" s="35"/>
      <c r="AA162" s="35"/>
      <c r="AB162" s="35"/>
      <c r="AC162" s="35"/>
      <c r="AD162" s="35"/>
      <c r="AE162" s="35"/>
      <c r="AT162" s="18" t="s">
        <v>168</v>
      </c>
      <c r="AU162" s="18" t="s">
        <v>80</v>
      </c>
    </row>
    <row r="163" spans="1:65" s="13" customFormat="1" ht="10.199999999999999">
      <c r="B163" s="198"/>
      <c r="C163" s="199"/>
      <c r="D163" s="200" t="s">
        <v>170</v>
      </c>
      <c r="E163" s="201" t="s">
        <v>18</v>
      </c>
      <c r="F163" s="202" t="s">
        <v>466</v>
      </c>
      <c r="G163" s="199"/>
      <c r="H163" s="203">
        <v>159</v>
      </c>
      <c r="I163" s="204"/>
      <c r="J163" s="199"/>
      <c r="K163" s="199"/>
      <c r="L163" s="205"/>
      <c r="M163" s="206"/>
      <c r="N163" s="207"/>
      <c r="O163" s="207"/>
      <c r="P163" s="207"/>
      <c r="Q163" s="207"/>
      <c r="R163" s="207"/>
      <c r="S163" s="207"/>
      <c r="T163" s="208"/>
      <c r="AT163" s="209" t="s">
        <v>170</v>
      </c>
      <c r="AU163" s="209" t="s">
        <v>80</v>
      </c>
      <c r="AV163" s="13" t="s">
        <v>80</v>
      </c>
      <c r="AW163" s="13" t="s">
        <v>32</v>
      </c>
      <c r="AX163" s="13" t="s">
        <v>78</v>
      </c>
      <c r="AY163" s="209" t="s">
        <v>160</v>
      </c>
    </row>
    <row r="164" spans="1:65" s="2" customFormat="1" ht="16.5" customHeight="1">
      <c r="A164" s="35"/>
      <c r="B164" s="36"/>
      <c r="C164" s="225" t="s">
        <v>262</v>
      </c>
      <c r="D164" s="225" t="s">
        <v>467</v>
      </c>
      <c r="E164" s="226" t="s">
        <v>468</v>
      </c>
      <c r="F164" s="227" t="s">
        <v>469</v>
      </c>
      <c r="G164" s="228" t="s">
        <v>125</v>
      </c>
      <c r="H164" s="229">
        <v>162.18</v>
      </c>
      <c r="I164" s="230"/>
      <c r="J164" s="231">
        <f>ROUND(I164*H164,2)</f>
        <v>0</v>
      </c>
      <c r="K164" s="227" t="s">
        <v>165</v>
      </c>
      <c r="L164" s="232"/>
      <c r="M164" s="233" t="s">
        <v>18</v>
      </c>
      <c r="N164" s="234" t="s">
        <v>42</v>
      </c>
      <c r="O164" s="65"/>
      <c r="P164" s="189">
        <f>O164*H164</f>
        <v>0</v>
      </c>
      <c r="Q164" s="189">
        <v>0.112</v>
      </c>
      <c r="R164" s="189">
        <f>Q164*H164</f>
        <v>18.164160000000003</v>
      </c>
      <c r="S164" s="189">
        <v>0</v>
      </c>
      <c r="T164" s="190">
        <f>S164*H164</f>
        <v>0</v>
      </c>
      <c r="U164" s="35"/>
      <c r="V164" s="35"/>
      <c r="W164" s="35"/>
      <c r="X164" s="35"/>
      <c r="Y164" s="35"/>
      <c r="Z164" s="35"/>
      <c r="AA164" s="35"/>
      <c r="AB164" s="35"/>
      <c r="AC164" s="35"/>
      <c r="AD164" s="35"/>
      <c r="AE164" s="35"/>
      <c r="AR164" s="191" t="s">
        <v>208</v>
      </c>
      <c r="AT164" s="191" t="s">
        <v>467</v>
      </c>
      <c r="AU164" s="191" t="s">
        <v>80</v>
      </c>
      <c r="AY164" s="18" t="s">
        <v>160</v>
      </c>
      <c r="BE164" s="192">
        <f>IF(N164="základní",J164,0)</f>
        <v>0</v>
      </c>
      <c r="BF164" s="192">
        <f>IF(N164="snížená",J164,0)</f>
        <v>0</v>
      </c>
      <c r="BG164" s="192">
        <f>IF(N164="zákl. přenesená",J164,0)</f>
        <v>0</v>
      </c>
      <c r="BH164" s="192">
        <f>IF(N164="sníž. přenesená",J164,0)</f>
        <v>0</v>
      </c>
      <c r="BI164" s="192">
        <f>IF(N164="nulová",J164,0)</f>
        <v>0</v>
      </c>
      <c r="BJ164" s="18" t="s">
        <v>78</v>
      </c>
      <c r="BK164" s="192">
        <f>ROUND(I164*H164,2)</f>
        <v>0</v>
      </c>
      <c r="BL164" s="18" t="s">
        <v>166</v>
      </c>
      <c r="BM164" s="191" t="s">
        <v>470</v>
      </c>
    </row>
    <row r="165" spans="1:65" s="13" customFormat="1" ht="10.199999999999999">
      <c r="B165" s="198"/>
      <c r="C165" s="199"/>
      <c r="D165" s="200" t="s">
        <v>170</v>
      </c>
      <c r="E165" s="199"/>
      <c r="F165" s="202" t="s">
        <v>471</v>
      </c>
      <c r="G165" s="199"/>
      <c r="H165" s="203">
        <v>162.18</v>
      </c>
      <c r="I165" s="204"/>
      <c r="J165" s="199"/>
      <c r="K165" s="199"/>
      <c r="L165" s="205"/>
      <c r="M165" s="206"/>
      <c r="N165" s="207"/>
      <c r="O165" s="207"/>
      <c r="P165" s="207"/>
      <c r="Q165" s="207"/>
      <c r="R165" s="207"/>
      <c r="S165" s="207"/>
      <c r="T165" s="208"/>
      <c r="AT165" s="209" t="s">
        <v>170</v>
      </c>
      <c r="AU165" s="209" t="s">
        <v>80</v>
      </c>
      <c r="AV165" s="13" t="s">
        <v>80</v>
      </c>
      <c r="AW165" s="13" t="s">
        <v>4</v>
      </c>
      <c r="AX165" s="13" t="s">
        <v>78</v>
      </c>
      <c r="AY165" s="209" t="s">
        <v>160</v>
      </c>
    </row>
    <row r="166" spans="1:65" s="12" customFormat="1" ht="22.8" customHeight="1">
      <c r="B166" s="164"/>
      <c r="C166" s="165"/>
      <c r="D166" s="166" t="s">
        <v>70</v>
      </c>
      <c r="E166" s="178" t="s">
        <v>189</v>
      </c>
      <c r="F166" s="178" t="s">
        <v>472</v>
      </c>
      <c r="G166" s="165"/>
      <c r="H166" s="165"/>
      <c r="I166" s="168"/>
      <c r="J166" s="179">
        <f>BK166</f>
        <v>0</v>
      </c>
      <c r="K166" s="165"/>
      <c r="L166" s="170"/>
      <c r="M166" s="171"/>
      <c r="N166" s="172"/>
      <c r="O166" s="172"/>
      <c r="P166" s="173">
        <f>SUM(P167:P200)</f>
        <v>0</v>
      </c>
      <c r="Q166" s="172"/>
      <c r="R166" s="173">
        <f>SUM(R167:R200)</f>
        <v>6.315258</v>
      </c>
      <c r="S166" s="172"/>
      <c r="T166" s="174">
        <f>SUM(T167:T200)</f>
        <v>0</v>
      </c>
      <c r="AR166" s="175" t="s">
        <v>78</v>
      </c>
      <c r="AT166" s="176" t="s">
        <v>70</v>
      </c>
      <c r="AU166" s="176" t="s">
        <v>78</v>
      </c>
      <c r="AY166" s="175" t="s">
        <v>160</v>
      </c>
      <c r="BK166" s="177">
        <f>SUM(BK167:BK200)</f>
        <v>0</v>
      </c>
    </row>
    <row r="167" spans="1:65" s="2" customFormat="1" ht="24.15" customHeight="1">
      <c r="A167" s="35"/>
      <c r="B167" s="36"/>
      <c r="C167" s="180" t="s">
        <v>271</v>
      </c>
      <c r="D167" s="180" t="s">
        <v>162</v>
      </c>
      <c r="E167" s="181" t="s">
        <v>473</v>
      </c>
      <c r="F167" s="182" t="s">
        <v>474</v>
      </c>
      <c r="G167" s="183" t="s">
        <v>125</v>
      </c>
      <c r="H167" s="184">
        <v>450.1</v>
      </c>
      <c r="I167" s="185"/>
      <c r="J167" s="186">
        <f>ROUND(I167*H167,2)</f>
        <v>0</v>
      </c>
      <c r="K167" s="182" t="s">
        <v>165</v>
      </c>
      <c r="L167" s="40"/>
      <c r="M167" s="187" t="s">
        <v>18</v>
      </c>
      <c r="N167" s="188" t="s">
        <v>42</v>
      </c>
      <c r="O167" s="65"/>
      <c r="P167" s="189">
        <f>O167*H167</f>
        <v>0</v>
      </c>
      <c r="Q167" s="189">
        <v>4.3800000000000002E-3</v>
      </c>
      <c r="R167" s="189">
        <f>Q167*H167</f>
        <v>1.9714380000000002</v>
      </c>
      <c r="S167" s="189">
        <v>0</v>
      </c>
      <c r="T167" s="190">
        <f>S167*H167</f>
        <v>0</v>
      </c>
      <c r="U167" s="35"/>
      <c r="V167" s="35"/>
      <c r="W167" s="35"/>
      <c r="X167" s="35"/>
      <c r="Y167" s="35"/>
      <c r="Z167" s="35"/>
      <c r="AA167" s="35"/>
      <c r="AB167" s="35"/>
      <c r="AC167" s="35"/>
      <c r="AD167" s="35"/>
      <c r="AE167" s="35"/>
      <c r="AR167" s="191" t="s">
        <v>166</v>
      </c>
      <c r="AT167" s="191" t="s">
        <v>162</v>
      </c>
      <c r="AU167" s="191" t="s">
        <v>80</v>
      </c>
      <c r="AY167" s="18" t="s">
        <v>160</v>
      </c>
      <c r="BE167" s="192">
        <f>IF(N167="základní",J167,0)</f>
        <v>0</v>
      </c>
      <c r="BF167" s="192">
        <f>IF(N167="snížená",J167,0)</f>
        <v>0</v>
      </c>
      <c r="BG167" s="192">
        <f>IF(N167="zákl. přenesená",J167,0)</f>
        <v>0</v>
      </c>
      <c r="BH167" s="192">
        <f>IF(N167="sníž. přenesená",J167,0)</f>
        <v>0</v>
      </c>
      <c r="BI167" s="192">
        <f>IF(N167="nulová",J167,0)</f>
        <v>0</v>
      </c>
      <c r="BJ167" s="18" t="s">
        <v>78</v>
      </c>
      <c r="BK167" s="192">
        <f>ROUND(I167*H167,2)</f>
        <v>0</v>
      </c>
      <c r="BL167" s="18" t="s">
        <v>166</v>
      </c>
      <c r="BM167" s="191" t="s">
        <v>475</v>
      </c>
    </row>
    <row r="168" spans="1:65" s="2" customFormat="1" ht="10.199999999999999">
      <c r="A168" s="35"/>
      <c r="B168" s="36"/>
      <c r="C168" s="37"/>
      <c r="D168" s="193" t="s">
        <v>168</v>
      </c>
      <c r="E168" s="37"/>
      <c r="F168" s="194" t="s">
        <v>476</v>
      </c>
      <c r="G168" s="37"/>
      <c r="H168" s="37"/>
      <c r="I168" s="195"/>
      <c r="J168" s="37"/>
      <c r="K168" s="37"/>
      <c r="L168" s="40"/>
      <c r="M168" s="196"/>
      <c r="N168" s="197"/>
      <c r="O168" s="65"/>
      <c r="P168" s="65"/>
      <c r="Q168" s="65"/>
      <c r="R168" s="65"/>
      <c r="S168" s="65"/>
      <c r="T168" s="66"/>
      <c r="U168" s="35"/>
      <c r="V168" s="35"/>
      <c r="W168" s="35"/>
      <c r="X168" s="35"/>
      <c r="Y168" s="35"/>
      <c r="Z168" s="35"/>
      <c r="AA168" s="35"/>
      <c r="AB168" s="35"/>
      <c r="AC168" s="35"/>
      <c r="AD168" s="35"/>
      <c r="AE168" s="35"/>
      <c r="AT168" s="18" t="s">
        <v>168</v>
      </c>
      <c r="AU168" s="18" t="s">
        <v>80</v>
      </c>
    </row>
    <row r="169" spans="1:65" s="13" customFormat="1" ht="10.199999999999999">
      <c r="B169" s="198"/>
      <c r="C169" s="199"/>
      <c r="D169" s="200" t="s">
        <v>170</v>
      </c>
      <c r="E169" s="201" t="s">
        <v>18</v>
      </c>
      <c r="F169" s="202" t="s">
        <v>477</v>
      </c>
      <c r="G169" s="199"/>
      <c r="H169" s="203">
        <v>309.39999999999998</v>
      </c>
      <c r="I169" s="204"/>
      <c r="J169" s="199"/>
      <c r="K169" s="199"/>
      <c r="L169" s="205"/>
      <c r="M169" s="206"/>
      <c r="N169" s="207"/>
      <c r="O169" s="207"/>
      <c r="P169" s="207"/>
      <c r="Q169" s="207"/>
      <c r="R169" s="207"/>
      <c r="S169" s="207"/>
      <c r="T169" s="208"/>
      <c r="AT169" s="209" t="s">
        <v>170</v>
      </c>
      <c r="AU169" s="209" t="s">
        <v>80</v>
      </c>
      <c r="AV169" s="13" t="s">
        <v>80</v>
      </c>
      <c r="AW169" s="13" t="s">
        <v>32</v>
      </c>
      <c r="AX169" s="13" t="s">
        <v>71</v>
      </c>
      <c r="AY169" s="209" t="s">
        <v>160</v>
      </c>
    </row>
    <row r="170" spans="1:65" s="13" customFormat="1" ht="10.199999999999999">
      <c r="B170" s="198"/>
      <c r="C170" s="199"/>
      <c r="D170" s="200" t="s">
        <v>170</v>
      </c>
      <c r="E170" s="201" t="s">
        <v>18</v>
      </c>
      <c r="F170" s="202" t="s">
        <v>478</v>
      </c>
      <c r="G170" s="199"/>
      <c r="H170" s="203">
        <v>140.69999999999999</v>
      </c>
      <c r="I170" s="204"/>
      <c r="J170" s="199"/>
      <c r="K170" s="199"/>
      <c r="L170" s="205"/>
      <c r="M170" s="206"/>
      <c r="N170" s="207"/>
      <c r="O170" s="207"/>
      <c r="P170" s="207"/>
      <c r="Q170" s="207"/>
      <c r="R170" s="207"/>
      <c r="S170" s="207"/>
      <c r="T170" s="208"/>
      <c r="AT170" s="209" t="s">
        <v>170</v>
      </c>
      <c r="AU170" s="209" t="s">
        <v>80</v>
      </c>
      <c r="AV170" s="13" t="s">
        <v>80</v>
      </c>
      <c r="AW170" s="13" t="s">
        <v>32</v>
      </c>
      <c r="AX170" s="13" t="s">
        <v>71</v>
      </c>
      <c r="AY170" s="209" t="s">
        <v>160</v>
      </c>
    </row>
    <row r="171" spans="1:65" s="14" customFormat="1" ht="10.199999999999999">
      <c r="B171" s="211"/>
      <c r="C171" s="212"/>
      <c r="D171" s="200" t="s">
        <v>170</v>
      </c>
      <c r="E171" s="213" t="s">
        <v>18</v>
      </c>
      <c r="F171" s="214" t="s">
        <v>254</v>
      </c>
      <c r="G171" s="212"/>
      <c r="H171" s="215">
        <v>450.1</v>
      </c>
      <c r="I171" s="216"/>
      <c r="J171" s="212"/>
      <c r="K171" s="212"/>
      <c r="L171" s="217"/>
      <c r="M171" s="218"/>
      <c r="N171" s="219"/>
      <c r="O171" s="219"/>
      <c r="P171" s="219"/>
      <c r="Q171" s="219"/>
      <c r="R171" s="219"/>
      <c r="S171" s="219"/>
      <c r="T171" s="220"/>
      <c r="AT171" s="221" t="s">
        <v>170</v>
      </c>
      <c r="AU171" s="221" t="s">
        <v>80</v>
      </c>
      <c r="AV171" s="14" t="s">
        <v>166</v>
      </c>
      <c r="AW171" s="14" t="s">
        <v>32</v>
      </c>
      <c r="AX171" s="14" t="s">
        <v>78</v>
      </c>
      <c r="AY171" s="221" t="s">
        <v>160</v>
      </c>
    </row>
    <row r="172" spans="1:65" s="2" customFormat="1" ht="16.5" customHeight="1">
      <c r="A172" s="35"/>
      <c r="B172" s="36"/>
      <c r="C172" s="180" t="s">
        <v>280</v>
      </c>
      <c r="D172" s="180" t="s">
        <v>162</v>
      </c>
      <c r="E172" s="181" t="s">
        <v>479</v>
      </c>
      <c r="F172" s="182" t="s">
        <v>480</v>
      </c>
      <c r="G172" s="183" t="s">
        <v>125</v>
      </c>
      <c r="H172" s="184">
        <v>345.1</v>
      </c>
      <c r="I172" s="185"/>
      <c r="J172" s="186">
        <f>ROUND(I172*H172,2)</f>
        <v>0</v>
      </c>
      <c r="K172" s="182" t="s">
        <v>165</v>
      </c>
      <c r="L172" s="40"/>
      <c r="M172" s="187" t="s">
        <v>18</v>
      </c>
      <c r="N172" s="188" t="s">
        <v>42</v>
      </c>
      <c r="O172" s="65"/>
      <c r="P172" s="189">
        <f>O172*H172</f>
        <v>0</v>
      </c>
      <c r="Q172" s="189">
        <v>4.0000000000000001E-3</v>
      </c>
      <c r="R172" s="189">
        <f>Q172*H172</f>
        <v>1.3804000000000001</v>
      </c>
      <c r="S172" s="189">
        <v>0</v>
      </c>
      <c r="T172" s="190">
        <f>S172*H172</f>
        <v>0</v>
      </c>
      <c r="U172" s="35"/>
      <c r="V172" s="35"/>
      <c r="W172" s="35"/>
      <c r="X172" s="35"/>
      <c r="Y172" s="35"/>
      <c r="Z172" s="35"/>
      <c r="AA172" s="35"/>
      <c r="AB172" s="35"/>
      <c r="AC172" s="35"/>
      <c r="AD172" s="35"/>
      <c r="AE172" s="35"/>
      <c r="AR172" s="191" t="s">
        <v>166</v>
      </c>
      <c r="AT172" s="191" t="s">
        <v>162</v>
      </c>
      <c r="AU172" s="191" t="s">
        <v>80</v>
      </c>
      <c r="AY172" s="18" t="s">
        <v>160</v>
      </c>
      <c r="BE172" s="192">
        <f>IF(N172="základní",J172,0)</f>
        <v>0</v>
      </c>
      <c r="BF172" s="192">
        <f>IF(N172="snížená",J172,0)</f>
        <v>0</v>
      </c>
      <c r="BG172" s="192">
        <f>IF(N172="zákl. přenesená",J172,0)</f>
        <v>0</v>
      </c>
      <c r="BH172" s="192">
        <f>IF(N172="sníž. přenesená",J172,0)</f>
        <v>0</v>
      </c>
      <c r="BI172" s="192">
        <f>IF(N172="nulová",J172,0)</f>
        <v>0</v>
      </c>
      <c r="BJ172" s="18" t="s">
        <v>78</v>
      </c>
      <c r="BK172" s="192">
        <f>ROUND(I172*H172,2)</f>
        <v>0</v>
      </c>
      <c r="BL172" s="18" t="s">
        <v>166</v>
      </c>
      <c r="BM172" s="191" t="s">
        <v>481</v>
      </c>
    </row>
    <row r="173" spans="1:65" s="2" customFormat="1" ht="10.199999999999999">
      <c r="A173" s="35"/>
      <c r="B173" s="36"/>
      <c r="C173" s="37"/>
      <c r="D173" s="193" t="s">
        <v>168</v>
      </c>
      <c r="E173" s="37"/>
      <c r="F173" s="194" t="s">
        <v>482</v>
      </c>
      <c r="G173" s="37"/>
      <c r="H173" s="37"/>
      <c r="I173" s="195"/>
      <c r="J173" s="37"/>
      <c r="K173" s="37"/>
      <c r="L173" s="40"/>
      <c r="M173" s="196"/>
      <c r="N173" s="197"/>
      <c r="O173" s="65"/>
      <c r="P173" s="65"/>
      <c r="Q173" s="65"/>
      <c r="R173" s="65"/>
      <c r="S173" s="65"/>
      <c r="T173" s="66"/>
      <c r="U173" s="35"/>
      <c r="V173" s="35"/>
      <c r="W173" s="35"/>
      <c r="X173" s="35"/>
      <c r="Y173" s="35"/>
      <c r="Z173" s="35"/>
      <c r="AA173" s="35"/>
      <c r="AB173" s="35"/>
      <c r="AC173" s="35"/>
      <c r="AD173" s="35"/>
      <c r="AE173" s="35"/>
      <c r="AT173" s="18" t="s">
        <v>168</v>
      </c>
      <c r="AU173" s="18" t="s">
        <v>80</v>
      </c>
    </row>
    <row r="174" spans="1:65" s="13" customFormat="1" ht="10.199999999999999">
      <c r="B174" s="198"/>
      <c r="C174" s="199"/>
      <c r="D174" s="200" t="s">
        <v>170</v>
      </c>
      <c r="E174" s="201" t="s">
        <v>18</v>
      </c>
      <c r="F174" s="202" t="s">
        <v>477</v>
      </c>
      <c r="G174" s="199"/>
      <c r="H174" s="203">
        <v>309.39999999999998</v>
      </c>
      <c r="I174" s="204"/>
      <c r="J174" s="199"/>
      <c r="K174" s="199"/>
      <c r="L174" s="205"/>
      <c r="M174" s="206"/>
      <c r="N174" s="207"/>
      <c r="O174" s="207"/>
      <c r="P174" s="207"/>
      <c r="Q174" s="207"/>
      <c r="R174" s="207"/>
      <c r="S174" s="207"/>
      <c r="T174" s="208"/>
      <c r="AT174" s="209" t="s">
        <v>170</v>
      </c>
      <c r="AU174" s="209" t="s">
        <v>80</v>
      </c>
      <c r="AV174" s="13" t="s">
        <v>80</v>
      </c>
      <c r="AW174" s="13" t="s">
        <v>32</v>
      </c>
      <c r="AX174" s="13" t="s">
        <v>71</v>
      </c>
      <c r="AY174" s="209" t="s">
        <v>160</v>
      </c>
    </row>
    <row r="175" spans="1:65" s="13" customFormat="1" ht="10.199999999999999">
      <c r="B175" s="198"/>
      <c r="C175" s="199"/>
      <c r="D175" s="200" t="s">
        <v>170</v>
      </c>
      <c r="E175" s="201" t="s">
        <v>18</v>
      </c>
      <c r="F175" s="202" t="s">
        <v>478</v>
      </c>
      <c r="G175" s="199"/>
      <c r="H175" s="203">
        <v>140.69999999999999</v>
      </c>
      <c r="I175" s="204"/>
      <c r="J175" s="199"/>
      <c r="K175" s="199"/>
      <c r="L175" s="205"/>
      <c r="M175" s="206"/>
      <c r="N175" s="207"/>
      <c r="O175" s="207"/>
      <c r="P175" s="207"/>
      <c r="Q175" s="207"/>
      <c r="R175" s="207"/>
      <c r="S175" s="207"/>
      <c r="T175" s="208"/>
      <c r="AT175" s="209" t="s">
        <v>170</v>
      </c>
      <c r="AU175" s="209" t="s">
        <v>80</v>
      </c>
      <c r="AV175" s="13" t="s">
        <v>80</v>
      </c>
      <c r="AW175" s="13" t="s">
        <v>32</v>
      </c>
      <c r="AX175" s="13" t="s">
        <v>71</v>
      </c>
      <c r="AY175" s="209" t="s">
        <v>160</v>
      </c>
    </row>
    <row r="176" spans="1:65" s="13" customFormat="1" ht="10.199999999999999">
      <c r="B176" s="198"/>
      <c r="C176" s="199"/>
      <c r="D176" s="200" t="s">
        <v>170</v>
      </c>
      <c r="E176" s="201" t="s">
        <v>18</v>
      </c>
      <c r="F176" s="202" t="s">
        <v>483</v>
      </c>
      <c r="G176" s="199"/>
      <c r="H176" s="203">
        <v>-105</v>
      </c>
      <c r="I176" s="204"/>
      <c r="J176" s="199"/>
      <c r="K176" s="199"/>
      <c r="L176" s="205"/>
      <c r="M176" s="206"/>
      <c r="N176" s="207"/>
      <c r="O176" s="207"/>
      <c r="P176" s="207"/>
      <c r="Q176" s="207"/>
      <c r="R176" s="207"/>
      <c r="S176" s="207"/>
      <c r="T176" s="208"/>
      <c r="AT176" s="209" t="s">
        <v>170</v>
      </c>
      <c r="AU176" s="209" t="s">
        <v>80</v>
      </c>
      <c r="AV176" s="13" t="s">
        <v>80</v>
      </c>
      <c r="AW176" s="13" t="s">
        <v>32</v>
      </c>
      <c r="AX176" s="13" t="s">
        <v>71</v>
      </c>
      <c r="AY176" s="209" t="s">
        <v>160</v>
      </c>
    </row>
    <row r="177" spans="1:65" s="14" customFormat="1" ht="10.199999999999999">
      <c r="B177" s="211"/>
      <c r="C177" s="212"/>
      <c r="D177" s="200" t="s">
        <v>170</v>
      </c>
      <c r="E177" s="213" t="s">
        <v>18</v>
      </c>
      <c r="F177" s="214" t="s">
        <v>254</v>
      </c>
      <c r="G177" s="212"/>
      <c r="H177" s="215">
        <v>345.1</v>
      </c>
      <c r="I177" s="216"/>
      <c r="J177" s="212"/>
      <c r="K177" s="212"/>
      <c r="L177" s="217"/>
      <c r="M177" s="218"/>
      <c r="N177" s="219"/>
      <c r="O177" s="219"/>
      <c r="P177" s="219"/>
      <c r="Q177" s="219"/>
      <c r="R177" s="219"/>
      <c r="S177" s="219"/>
      <c r="T177" s="220"/>
      <c r="AT177" s="221" t="s">
        <v>170</v>
      </c>
      <c r="AU177" s="221" t="s">
        <v>80</v>
      </c>
      <c r="AV177" s="14" t="s">
        <v>166</v>
      </c>
      <c r="AW177" s="14" t="s">
        <v>32</v>
      </c>
      <c r="AX177" s="14" t="s">
        <v>78</v>
      </c>
      <c r="AY177" s="221" t="s">
        <v>160</v>
      </c>
    </row>
    <row r="178" spans="1:65" s="2" customFormat="1" ht="21.75" customHeight="1">
      <c r="A178" s="35"/>
      <c r="B178" s="36"/>
      <c r="C178" s="180" t="s">
        <v>286</v>
      </c>
      <c r="D178" s="180" t="s">
        <v>162</v>
      </c>
      <c r="E178" s="181" t="s">
        <v>484</v>
      </c>
      <c r="F178" s="182" t="s">
        <v>485</v>
      </c>
      <c r="G178" s="183" t="s">
        <v>125</v>
      </c>
      <c r="H178" s="184">
        <v>22.834</v>
      </c>
      <c r="I178" s="185"/>
      <c r="J178" s="186">
        <f>ROUND(I178*H178,2)</f>
        <v>0</v>
      </c>
      <c r="K178" s="182" t="s">
        <v>165</v>
      </c>
      <c r="L178" s="40"/>
      <c r="M178" s="187" t="s">
        <v>18</v>
      </c>
      <c r="N178" s="188" t="s">
        <v>42</v>
      </c>
      <c r="O178" s="65"/>
      <c r="P178" s="189">
        <f>O178*H178</f>
        <v>0</v>
      </c>
      <c r="Q178" s="189">
        <v>0.105</v>
      </c>
      <c r="R178" s="189">
        <f>Q178*H178</f>
        <v>2.39757</v>
      </c>
      <c r="S178" s="189">
        <v>0</v>
      </c>
      <c r="T178" s="190">
        <f>S178*H178</f>
        <v>0</v>
      </c>
      <c r="U178" s="35"/>
      <c r="V178" s="35"/>
      <c r="W178" s="35"/>
      <c r="X178" s="35"/>
      <c r="Y178" s="35"/>
      <c r="Z178" s="35"/>
      <c r="AA178" s="35"/>
      <c r="AB178" s="35"/>
      <c r="AC178" s="35"/>
      <c r="AD178" s="35"/>
      <c r="AE178" s="35"/>
      <c r="AR178" s="191" t="s">
        <v>166</v>
      </c>
      <c r="AT178" s="191" t="s">
        <v>162</v>
      </c>
      <c r="AU178" s="191" t="s">
        <v>80</v>
      </c>
      <c r="AY178" s="18" t="s">
        <v>160</v>
      </c>
      <c r="BE178" s="192">
        <f>IF(N178="základní",J178,0)</f>
        <v>0</v>
      </c>
      <c r="BF178" s="192">
        <f>IF(N178="snížená",J178,0)</f>
        <v>0</v>
      </c>
      <c r="BG178" s="192">
        <f>IF(N178="zákl. přenesená",J178,0)</f>
        <v>0</v>
      </c>
      <c r="BH178" s="192">
        <f>IF(N178="sníž. přenesená",J178,0)</f>
        <v>0</v>
      </c>
      <c r="BI178" s="192">
        <f>IF(N178="nulová",J178,0)</f>
        <v>0</v>
      </c>
      <c r="BJ178" s="18" t="s">
        <v>78</v>
      </c>
      <c r="BK178" s="192">
        <f>ROUND(I178*H178,2)</f>
        <v>0</v>
      </c>
      <c r="BL178" s="18" t="s">
        <v>166</v>
      </c>
      <c r="BM178" s="191" t="s">
        <v>486</v>
      </c>
    </row>
    <row r="179" spans="1:65" s="2" customFormat="1" ht="10.199999999999999">
      <c r="A179" s="35"/>
      <c r="B179" s="36"/>
      <c r="C179" s="37"/>
      <c r="D179" s="193" t="s">
        <v>168</v>
      </c>
      <c r="E179" s="37"/>
      <c r="F179" s="194" t="s">
        <v>487</v>
      </c>
      <c r="G179" s="37"/>
      <c r="H179" s="37"/>
      <c r="I179" s="195"/>
      <c r="J179" s="37"/>
      <c r="K179" s="37"/>
      <c r="L179" s="40"/>
      <c r="M179" s="196"/>
      <c r="N179" s="197"/>
      <c r="O179" s="65"/>
      <c r="P179" s="65"/>
      <c r="Q179" s="65"/>
      <c r="R179" s="65"/>
      <c r="S179" s="65"/>
      <c r="T179" s="66"/>
      <c r="U179" s="35"/>
      <c r="V179" s="35"/>
      <c r="W179" s="35"/>
      <c r="X179" s="35"/>
      <c r="Y179" s="35"/>
      <c r="Z179" s="35"/>
      <c r="AA179" s="35"/>
      <c r="AB179" s="35"/>
      <c r="AC179" s="35"/>
      <c r="AD179" s="35"/>
      <c r="AE179" s="35"/>
      <c r="AT179" s="18" t="s">
        <v>168</v>
      </c>
      <c r="AU179" s="18" t="s">
        <v>80</v>
      </c>
    </row>
    <row r="180" spans="1:65" s="13" customFormat="1" ht="10.199999999999999">
      <c r="B180" s="198"/>
      <c r="C180" s="199"/>
      <c r="D180" s="200" t="s">
        <v>170</v>
      </c>
      <c r="E180" s="201" t="s">
        <v>18</v>
      </c>
      <c r="F180" s="202" t="s">
        <v>488</v>
      </c>
      <c r="G180" s="199"/>
      <c r="H180" s="203">
        <v>22.834</v>
      </c>
      <c r="I180" s="204"/>
      <c r="J180" s="199"/>
      <c r="K180" s="199"/>
      <c r="L180" s="205"/>
      <c r="M180" s="206"/>
      <c r="N180" s="207"/>
      <c r="O180" s="207"/>
      <c r="P180" s="207"/>
      <c r="Q180" s="207"/>
      <c r="R180" s="207"/>
      <c r="S180" s="207"/>
      <c r="T180" s="208"/>
      <c r="AT180" s="209" t="s">
        <v>170</v>
      </c>
      <c r="AU180" s="209" t="s">
        <v>80</v>
      </c>
      <c r="AV180" s="13" t="s">
        <v>80</v>
      </c>
      <c r="AW180" s="13" t="s">
        <v>32</v>
      </c>
      <c r="AX180" s="13" t="s">
        <v>78</v>
      </c>
      <c r="AY180" s="209" t="s">
        <v>160</v>
      </c>
    </row>
    <row r="181" spans="1:65" s="2" customFormat="1" ht="24.15" customHeight="1">
      <c r="A181" s="35"/>
      <c r="B181" s="36"/>
      <c r="C181" s="180" t="s">
        <v>7</v>
      </c>
      <c r="D181" s="180" t="s">
        <v>162</v>
      </c>
      <c r="E181" s="181" t="s">
        <v>489</v>
      </c>
      <c r="F181" s="182" t="s">
        <v>490</v>
      </c>
      <c r="G181" s="183" t="s">
        <v>249</v>
      </c>
      <c r="H181" s="184">
        <v>15</v>
      </c>
      <c r="I181" s="185"/>
      <c r="J181" s="186">
        <f>ROUND(I181*H181,2)</f>
        <v>0</v>
      </c>
      <c r="K181" s="182" t="s">
        <v>165</v>
      </c>
      <c r="L181" s="40"/>
      <c r="M181" s="187" t="s">
        <v>18</v>
      </c>
      <c r="N181" s="188" t="s">
        <v>42</v>
      </c>
      <c r="O181" s="65"/>
      <c r="P181" s="189">
        <f>O181*H181</f>
        <v>0</v>
      </c>
      <c r="Q181" s="189">
        <v>1.0499999999999999E-3</v>
      </c>
      <c r="R181" s="189">
        <f>Q181*H181</f>
        <v>1.575E-2</v>
      </c>
      <c r="S181" s="189">
        <v>0</v>
      </c>
      <c r="T181" s="190">
        <f>S181*H181</f>
        <v>0</v>
      </c>
      <c r="U181" s="35"/>
      <c r="V181" s="35"/>
      <c r="W181" s="35"/>
      <c r="X181" s="35"/>
      <c r="Y181" s="35"/>
      <c r="Z181" s="35"/>
      <c r="AA181" s="35"/>
      <c r="AB181" s="35"/>
      <c r="AC181" s="35"/>
      <c r="AD181" s="35"/>
      <c r="AE181" s="35"/>
      <c r="AR181" s="191" t="s">
        <v>166</v>
      </c>
      <c r="AT181" s="191" t="s">
        <v>162</v>
      </c>
      <c r="AU181" s="191" t="s">
        <v>80</v>
      </c>
      <c r="AY181" s="18" t="s">
        <v>160</v>
      </c>
      <c r="BE181" s="192">
        <f>IF(N181="základní",J181,0)</f>
        <v>0</v>
      </c>
      <c r="BF181" s="192">
        <f>IF(N181="snížená",J181,0)</f>
        <v>0</v>
      </c>
      <c r="BG181" s="192">
        <f>IF(N181="zákl. přenesená",J181,0)</f>
        <v>0</v>
      </c>
      <c r="BH181" s="192">
        <f>IF(N181="sníž. přenesená",J181,0)</f>
        <v>0</v>
      </c>
      <c r="BI181" s="192">
        <f>IF(N181="nulová",J181,0)</f>
        <v>0</v>
      </c>
      <c r="BJ181" s="18" t="s">
        <v>78</v>
      </c>
      <c r="BK181" s="192">
        <f>ROUND(I181*H181,2)</f>
        <v>0</v>
      </c>
      <c r="BL181" s="18" t="s">
        <v>166</v>
      </c>
      <c r="BM181" s="191" t="s">
        <v>491</v>
      </c>
    </row>
    <row r="182" spans="1:65" s="2" customFormat="1" ht="10.199999999999999">
      <c r="A182" s="35"/>
      <c r="B182" s="36"/>
      <c r="C182" s="37"/>
      <c r="D182" s="193" t="s">
        <v>168</v>
      </c>
      <c r="E182" s="37"/>
      <c r="F182" s="194" t="s">
        <v>492</v>
      </c>
      <c r="G182" s="37"/>
      <c r="H182" s="37"/>
      <c r="I182" s="195"/>
      <c r="J182" s="37"/>
      <c r="K182" s="37"/>
      <c r="L182" s="40"/>
      <c r="M182" s="196"/>
      <c r="N182" s="197"/>
      <c r="O182" s="65"/>
      <c r="P182" s="65"/>
      <c r="Q182" s="65"/>
      <c r="R182" s="65"/>
      <c r="S182" s="65"/>
      <c r="T182" s="66"/>
      <c r="U182" s="35"/>
      <c r="V182" s="35"/>
      <c r="W182" s="35"/>
      <c r="X182" s="35"/>
      <c r="Y182" s="35"/>
      <c r="Z182" s="35"/>
      <c r="AA182" s="35"/>
      <c r="AB182" s="35"/>
      <c r="AC182" s="35"/>
      <c r="AD182" s="35"/>
      <c r="AE182" s="35"/>
      <c r="AT182" s="18" t="s">
        <v>168</v>
      </c>
      <c r="AU182" s="18" t="s">
        <v>80</v>
      </c>
    </row>
    <row r="183" spans="1:65" s="13" customFormat="1" ht="10.199999999999999">
      <c r="B183" s="198"/>
      <c r="C183" s="199"/>
      <c r="D183" s="200" t="s">
        <v>170</v>
      </c>
      <c r="E183" s="201" t="s">
        <v>18</v>
      </c>
      <c r="F183" s="202" t="s">
        <v>493</v>
      </c>
      <c r="G183" s="199"/>
      <c r="H183" s="203">
        <v>15</v>
      </c>
      <c r="I183" s="204"/>
      <c r="J183" s="199"/>
      <c r="K183" s="199"/>
      <c r="L183" s="205"/>
      <c r="M183" s="206"/>
      <c r="N183" s="207"/>
      <c r="O183" s="207"/>
      <c r="P183" s="207"/>
      <c r="Q183" s="207"/>
      <c r="R183" s="207"/>
      <c r="S183" s="207"/>
      <c r="T183" s="208"/>
      <c r="AT183" s="209" t="s">
        <v>170</v>
      </c>
      <c r="AU183" s="209" t="s">
        <v>80</v>
      </c>
      <c r="AV183" s="13" t="s">
        <v>80</v>
      </c>
      <c r="AW183" s="13" t="s">
        <v>32</v>
      </c>
      <c r="AX183" s="13" t="s">
        <v>78</v>
      </c>
      <c r="AY183" s="209" t="s">
        <v>160</v>
      </c>
    </row>
    <row r="184" spans="1:65" s="2" customFormat="1" ht="24.15" customHeight="1">
      <c r="A184" s="35"/>
      <c r="B184" s="36"/>
      <c r="C184" s="180" t="s">
        <v>304</v>
      </c>
      <c r="D184" s="180" t="s">
        <v>162</v>
      </c>
      <c r="E184" s="181" t="s">
        <v>494</v>
      </c>
      <c r="F184" s="182" t="s">
        <v>495</v>
      </c>
      <c r="G184" s="183" t="s">
        <v>496</v>
      </c>
      <c r="H184" s="184">
        <v>16</v>
      </c>
      <c r="I184" s="185"/>
      <c r="J184" s="186">
        <f>ROUND(I184*H184,2)</f>
        <v>0</v>
      </c>
      <c r="K184" s="182" t="s">
        <v>165</v>
      </c>
      <c r="L184" s="40"/>
      <c r="M184" s="187" t="s">
        <v>18</v>
      </c>
      <c r="N184" s="188" t="s">
        <v>42</v>
      </c>
      <c r="O184" s="65"/>
      <c r="P184" s="189">
        <f>O184*H184</f>
        <v>0</v>
      </c>
      <c r="Q184" s="189">
        <v>1.7770000000000001E-2</v>
      </c>
      <c r="R184" s="189">
        <f>Q184*H184</f>
        <v>0.28432000000000002</v>
      </c>
      <c r="S184" s="189">
        <v>0</v>
      </c>
      <c r="T184" s="190">
        <f>S184*H184</f>
        <v>0</v>
      </c>
      <c r="U184" s="35"/>
      <c r="V184" s="35"/>
      <c r="W184" s="35"/>
      <c r="X184" s="35"/>
      <c r="Y184" s="35"/>
      <c r="Z184" s="35"/>
      <c r="AA184" s="35"/>
      <c r="AB184" s="35"/>
      <c r="AC184" s="35"/>
      <c r="AD184" s="35"/>
      <c r="AE184" s="35"/>
      <c r="AR184" s="191" t="s">
        <v>166</v>
      </c>
      <c r="AT184" s="191" t="s">
        <v>162</v>
      </c>
      <c r="AU184" s="191" t="s">
        <v>80</v>
      </c>
      <c r="AY184" s="18" t="s">
        <v>160</v>
      </c>
      <c r="BE184" s="192">
        <f>IF(N184="základní",J184,0)</f>
        <v>0</v>
      </c>
      <c r="BF184" s="192">
        <f>IF(N184="snížená",J184,0)</f>
        <v>0</v>
      </c>
      <c r="BG184" s="192">
        <f>IF(N184="zákl. přenesená",J184,0)</f>
        <v>0</v>
      </c>
      <c r="BH184" s="192">
        <f>IF(N184="sníž. přenesená",J184,0)</f>
        <v>0</v>
      </c>
      <c r="BI184" s="192">
        <f>IF(N184="nulová",J184,0)</f>
        <v>0</v>
      </c>
      <c r="BJ184" s="18" t="s">
        <v>78</v>
      </c>
      <c r="BK184" s="192">
        <f>ROUND(I184*H184,2)</f>
        <v>0</v>
      </c>
      <c r="BL184" s="18" t="s">
        <v>166</v>
      </c>
      <c r="BM184" s="191" t="s">
        <v>497</v>
      </c>
    </row>
    <row r="185" spans="1:65" s="2" customFormat="1" ht="10.199999999999999">
      <c r="A185" s="35"/>
      <c r="B185" s="36"/>
      <c r="C185" s="37"/>
      <c r="D185" s="193" t="s">
        <v>168</v>
      </c>
      <c r="E185" s="37"/>
      <c r="F185" s="194" t="s">
        <v>498</v>
      </c>
      <c r="G185" s="37"/>
      <c r="H185" s="37"/>
      <c r="I185" s="195"/>
      <c r="J185" s="37"/>
      <c r="K185" s="37"/>
      <c r="L185" s="40"/>
      <c r="M185" s="196"/>
      <c r="N185" s="197"/>
      <c r="O185" s="65"/>
      <c r="P185" s="65"/>
      <c r="Q185" s="65"/>
      <c r="R185" s="65"/>
      <c r="S185" s="65"/>
      <c r="T185" s="66"/>
      <c r="U185" s="35"/>
      <c r="V185" s="35"/>
      <c r="W185" s="35"/>
      <c r="X185" s="35"/>
      <c r="Y185" s="35"/>
      <c r="Z185" s="35"/>
      <c r="AA185" s="35"/>
      <c r="AB185" s="35"/>
      <c r="AC185" s="35"/>
      <c r="AD185" s="35"/>
      <c r="AE185" s="35"/>
      <c r="AT185" s="18" t="s">
        <v>168</v>
      </c>
      <c r="AU185" s="18" t="s">
        <v>80</v>
      </c>
    </row>
    <row r="186" spans="1:65" s="2" customFormat="1" ht="19.2">
      <c r="A186" s="35"/>
      <c r="B186" s="36"/>
      <c r="C186" s="37"/>
      <c r="D186" s="200" t="s">
        <v>123</v>
      </c>
      <c r="E186" s="37"/>
      <c r="F186" s="210" t="s">
        <v>499</v>
      </c>
      <c r="G186" s="37"/>
      <c r="H186" s="37"/>
      <c r="I186" s="195"/>
      <c r="J186" s="37"/>
      <c r="K186" s="37"/>
      <c r="L186" s="40"/>
      <c r="M186" s="196"/>
      <c r="N186" s="197"/>
      <c r="O186" s="65"/>
      <c r="P186" s="65"/>
      <c r="Q186" s="65"/>
      <c r="R186" s="65"/>
      <c r="S186" s="65"/>
      <c r="T186" s="66"/>
      <c r="U186" s="35"/>
      <c r="V186" s="35"/>
      <c r="W186" s="35"/>
      <c r="X186" s="35"/>
      <c r="Y186" s="35"/>
      <c r="Z186" s="35"/>
      <c r="AA186" s="35"/>
      <c r="AB186" s="35"/>
      <c r="AC186" s="35"/>
      <c r="AD186" s="35"/>
      <c r="AE186" s="35"/>
      <c r="AT186" s="18" t="s">
        <v>123</v>
      </c>
      <c r="AU186" s="18" t="s">
        <v>80</v>
      </c>
    </row>
    <row r="187" spans="1:65" s="2" customFormat="1" ht="16.5" customHeight="1">
      <c r="A187" s="35"/>
      <c r="B187" s="36"/>
      <c r="C187" s="225" t="s">
        <v>309</v>
      </c>
      <c r="D187" s="225" t="s">
        <v>467</v>
      </c>
      <c r="E187" s="226" t="s">
        <v>500</v>
      </c>
      <c r="F187" s="227" t="s">
        <v>501</v>
      </c>
      <c r="G187" s="228" t="s">
        <v>496</v>
      </c>
      <c r="H187" s="229">
        <v>3</v>
      </c>
      <c r="I187" s="230"/>
      <c r="J187" s="231">
        <f>ROUND(I187*H187,2)</f>
        <v>0</v>
      </c>
      <c r="K187" s="227" t="s">
        <v>165</v>
      </c>
      <c r="L187" s="232"/>
      <c r="M187" s="233" t="s">
        <v>18</v>
      </c>
      <c r="N187" s="234" t="s">
        <v>42</v>
      </c>
      <c r="O187" s="65"/>
      <c r="P187" s="189">
        <f>O187*H187</f>
        <v>0</v>
      </c>
      <c r="Q187" s="189">
        <v>1.225E-2</v>
      </c>
      <c r="R187" s="189">
        <f>Q187*H187</f>
        <v>3.6750000000000005E-2</v>
      </c>
      <c r="S187" s="189">
        <v>0</v>
      </c>
      <c r="T187" s="190">
        <f>S187*H187</f>
        <v>0</v>
      </c>
      <c r="U187" s="35"/>
      <c r="V187" s="35"/>
      <c r="W187" s="35"/>
      <c r="X187" s="35"/>
      <c r="Y187" s="35"/>
      <c r="Z187" s="35"/>
      <c r="AA187" s="35"/>
      <c r="AB187" s="35"/>
      <c r="AC187" s="35"/>
      <c r="AD187" s="35"/>
      <c r="AE187" s="35"/>
      <c r="AR187" s="191" t="s">
        <v>208</v>
      </c>
      <c r="AT187" s="191" t="s">
        <v>467</v>
      </c>
      <c r="AU187" s="191" t="s">
        <v>80</v>
      </c>
      <c r="AY187" s="18" t="s">
        <v>160</v>
      </c>
      <c r="BE187" s="192">
        <f>IF(N187="základní",J187,0)</f>
        <v>0</v>
      </c>
      <c r="BF187" s="192">
        <f>IF(N187="snížená",J187,0)</f>
        <v>0</v>
      </c>
      <c r="BG187" s="192">
        <f>IF(N187="zákl. přenesená",J187,0)</f>
        <v>0</v>
      </c>
      <c r="BH187" s="192">
        <f>IF(N187="sníž. přenesená",J187,0)</f>
        <v>0</v>
      </c>
      <c r="BI187" s="192">
        <f>IF(N187="nulová",J187,0)</f>
        <v>0</v>
      </c>
      <c r="BJ187" s="18" t="s">
        <v>78</v>
      </c>
      <c r="BK187" s="192">
        <f>ROUND(I187*H187,2)</f>
        <v>0</v>
      </c>
      <c r="BL187" s="18" t="s">
        <v>166</v>
      </c>
      <c r="BM187" s="191" t="s">
        <v>502</v>
      </c>
    </row>
    <row r="188" spans="1:65" s="13" customFormat="1" ht="10.199999999999999">
      <c r="B188" s="198"/>
      <c r="C188" s="199"/>
      <c r="D188" s="200" t="s">
        <v>170</v>
      </c>
      <c r="E188" s="201" t="s">
        <v>18</v>
      </c>
      <c r="F188" s="202" t="s">
        <v>503</v>
      </c>
      <c r="G188" s="199"/>
      <c r="H188" s="203">
        <v>3</v>
      </c>
      <c r="I188" s="204"/>
      <c r="J188" s="199"/>
      <c r="K188" s="199"/>
      <c r="L188" s="205"/>
      <c r="M188" s="206"/>
      <c r="N188" s="207"/>
      <c r="O188" s="207"/>
      <c r="P188" s="207"/>
      <c r="Q188" s="207"/>
      <c r="R188" s="207"/>
      <c r="S188" s="207"/>
      <c r="T188" s="208"/>
      <c r="AT188" s="209" t="s">
        <v>170</v>
      </c>
      <c r="AU188" s="209" t="s">
        <v>80</v>
      </c>
      <c r="AV188" s="13" t="s">
        <v>80</v>
      </c>
      <c r="AW188" s="13" t="s">
        <v>32</v>
      </c>
      <c r="AX188" s="13" t="s">
        <v>78</v>
      </c>
      <c r="AY188" s="209" t="s">
        <v>160</v>
      </c>
    </row>
    <row r="189" spans="1:65" s="2" customFormat="1" ht="16.5" customHeight="1">
      <c r="A189" s="35"/>
      <c r="B189" s="36"/>
      <c r="C189" s="225" t="s">
        <v>316</v>
      </c>
      <c r="D189" s="225" t="s">
        <v>467</v>
      </c>
      <c r="E189" s="226" t="s">
        <v>504</v>
      </c>
      <c r="F189" s="227" t="s">
        <v>505</v>
      </c>
      <c r="G189" s="228" t="s">
        <v>496</v>
      </c>
      <c r="H189" s="229">
        <v>1</v>
      </c>
      <c r="I189" s="230"/>
      <c r="J189" s="231">
        <f>ROUND(I189*H189,2)</f>
        <v>0</v>
      </c>
      <c r="K189" s="227" t="s">
        <v>165</v>
      </c>
      <c r="L189" s="232"/>
      <c r="M189" s="233" t="s">
        <v>18</v>
      </c>
      <c r="N189" s="234" t="s">
        <v>42</v>
      </c>
      <c r="O189" s="65"/>
      <c r="P189" s="189">
        <f>O189*H189</f>
        <v>0</v>
      </c>
      <c r="Q189" s="189">
        <v>1.2489999999999999E-2</v>
      </c>
      <c r="R189" s="189">
        <f>Q189*H189</f>
        <v>1.2489999999999999E-2</v>
      </c>
      <c r="S189" s="189">
        <v>0</v>
      </c>
      <c r="T189" s="190">
        <f>S189*H189</f>
        <v>0</v>
      </c>
      <c r="U189" s="35"/>
      <c r="V189" s="35"/>
      <c r="W189" s="35"/>
      <c r="X189" s="35"/>
      <c r="Y189" s="35"/>
      <c r="Z189" s="35"/>
      <c r="AA189" s="35"/>
      <c r="AB189" s="35"/>
      <c r="AC189" s="35"/>
      <c r="AD189" s="35"/>
      <c r="AE189" s="35"/>
      <c r="AR189" s="191" t="s">
        <v>208</v>
      </c>
      <c r="AT189" s="191" t="s">
        <v>467</v>
      </c>
      <c r="AU189" s="191" t="s">
        <v>80</v>
      </c>
      <c r="AY189" s="18" t="s">
        <v>160</v>
      </c>
      <c r="BE189" s="192">
        <f>IF(N189="základní",J189,0)</f>
        <v>0</v>
      </c>
      <c r="BF189" s="192">
        <f>IF(N189="snížená",J189,0)</f>
        <v>0</v>
      </c>
      <c r="BG189" s="192">
        <f>IF(N189="zákl. přenesená",J189,0)</f>
        <v>0</v>
      </c>
      <c r="BH189" s="192">
        <f>IF(N189="sníž. přenesená",J189,0)</f>
        <v>0</v>
      </c>
      <c r="BI189" s="192">
        <f>IF(N189="nulová",J189,0)</f>
        <v>0</v>
      </c>
      <c r="BJ189" s="18" t="s">
        <v>78</v>
      </c>
      <c r="BK189" s="192">
        <f>ROUND(I189*H189,2)</f>
        <v>0</v>
      </c>
      <c r="BL189" s="18" t="s">
        <v>166</v>
      </c>
      <c r="BM189" s="191" t="s">
        <v>506</v>
      </c>
    </row>
    <row r="190" spans="1:65" s="13" customFormat="1" ht="10.199999999999999">
      <c r="B190" s="198"/>
      <c r="C190" s="199"/>
      <c r="D190" s="200" t="s">
        <v>170</v>
      </c>
      <c r="E190" s="201" t="s">
        <v>18</v>
      </c>
      <c r="F190" s="202" t="s">
        <v>507</v>
      </c>
      <c r="G190" s="199"/>
      <c r="H190" s="203">
        <v>1</v>
      </c>
      <c r="I190" s="204"/>
      <c r="J190" s="199"/>
      <c r="K190" s="199"/>
      <c r="L190" s="205"/>
      <c r="M190" s="206"/>
      <c r="N190" s="207"/>
      <c r="O190" s="207"/>
      <c r="P190" s="207"/>
      <c r="Q190" s="207"/>
      <c r="R190" s="207"/>
      <c r="S190" s="207"/>
      <c r="T190" s="208"/>
      <c r="AT190" s="209" t="s">
        <v>170</v>
      </c>
      <c r="AU190" s="209" t="s">
        <v>80</v>
      </c>
      <c r="AV190" s="13" t="s">
        <v>80</v>
      </c>
      <c r="AW190" s="13" t="s">
        <v>32</v>
      </c>
      <c r="AX190" s="13" t="s">
        <v>78</v>
      </c>
      <c r="AY190" s="209" t="s">
        <v>160</v>
      </c>
    </row>
    <row r="191" spans="1:65" s="2" customFormat="1" ht="16.5" customHeight="1">
      <c r="A191" s="35"/>
      <c r="B191" s="36"/>
      <c r="C191" s="225" t="s">
        <v>322</v>
      </c>
      <c r="D191" s="225" t="s">
        <v>467</v>
      </c>
      <c r="E191" s="226" t="s">
        <v>508</v>
      </c>
      <c r="F191" s="227" t="s">
        <v>509</v>
      </c>
      <c r="G191" s="228" t="s">
        <v>496</v>
      </c>
      <c r="H191" s="229">
        <v>1</v>
      </c>
      <c r="I191" s="230"/>
      <c r="J191" s="231">
        <f>ROUND(I191*H191,2)</f>
        <v>0</v>
      </c>
      <c r="K191" s="227" t="s">
        <v>165</v>
      </c>
      <c r="L191" s="232"/>
      <c r="M191" s="233" t="s">
        <v>18</v>
      </c>
      <c r="N191" s="234" t="s">
        <v>42</v>
      </c>
      <c r="O191" s="65"/>
      <c r="P191" s="189">
        <f>O191*H191</f>
        <v>0</v>
      </c>
      <c r="Q191" s="189">
        <v>1.489E-2</v>
      </c>
      <c r="R191" s="189">
        <f>Q191*H191</f>
        <v>1.489E-2</v>
      </c>
      <c r="S191" s="189">
        <v>0</v>
      </c>
      <c r="T191" s="190">
        <f>S191*H191</f>
        <v>0</v>
      </c>
      <c r="U191" s="35"/>
      <c r="V191" s="35"/>
      <c r="W191" s="35"/>
      <c r="X191" s="35"/>
      <c r="Y191" s="35"/>
      <c r="Z191" s="35"/>
      <c r="AA191" s="35"/>
      <c r="AB191" s="35"/>
      <c r="AC191" s="35"/>
      <c r="AD191" s="35"/>
      <c r="AE191" s="35"/>
      <c r="AR191" s="191" t="s">
        <v>208</v>
      </c>
      <c r="AT191" s="191" t="s">
        <v>467</v>
      </c>
      <c r="AU191" s="191" t="s">
        <v>80</v>
      </c>
      <c r="AY191" s="18" t="s">
        <v>160</v>
      </c>
      <c r="BE191" s="192">
        <f>IF(N191="základní",J191,0)</f>
        <v>0</v>
      </c>
      <c r="BF191" s="192">
        <f>IF(N191="snížená",J191,0)</f>
        <v>0</v>
      </c>
      <c r="BG191" s="192">
        <f>IF(N191="zákl. přenesená",J191,0)</f>
        <v>0</v>
      </c>
      <c r="BH191" s="192">
        <f>IF(N191="sníž. přenesená",J191,0)</f>
        <v>0</v>
      </c>
      <c r="BI191" s="192">
        <f>IF(N191="nulová",J191,0)</f>
        <v>0</v>
      </c>
      <c r="BJ191" s="18" t="s">
        <v>78</v>
      </c>
      <c r="BK191" s="192">
        <f>ROUND(I191*H191,2)</f>
        <v>0</v>
      </c>
      <c r="BL191" s="18" t="s">
        <v>166</v>
      </c>
      <c r="BM191" s="191" t="s">
        <v>510</v>
      </c>
    </row>
    <row r="192" spans="1:65" s="13" customFormat="1" ht="10.199999999999999">
      <c r="B192" s="198"/>
      <c r="C192" s="199"/>
      <c r="D192" s="200" t="s">
        <v>170</v>
      </c>
      <c r="E192" s="201" t="s">
        <v>18</v>
      </c>
      <c r="F192" s="202" t="s">
        <v>511</v>
      </c>
      <c r="G192" s="199"/>
      <c r="H192" s="203">
        <v>1</v>
      </c>
      <c r="I192" s="204"/>
      <c r="J192" s="199"/>
      <c r="K192" s="199"/>
      <c r="L192" s="205"/>
      <c r="M192" s="206"/>
      <c r="N192" s="207"/>
      <c r="O192" s="207"/>
      <c r="P192" s="207"/>
      <c r="Q192" s="207"/>
      <c r="R192" s="207"/>
      <c r="S192" s="207"/>
      <c r="T192" s="208"/>
      <c r="AT192" s="209" t="s">
        <v>170</v>
      </c>
      <c r="AU192" s="209" t="s">
        <v>80</v>
      </c>
      <c r="AV192" s="13" t="s">
        <v>80</v>
      </c>
      <c r="AW192" s="13" t="s">
        <v>32</v>
      </c>
      <c r="AX192" s="13" t="s">
        <v>78</v>
      </c>
      <c r="AY192" s="209" t="s">
        <v>160</v>
      </c>
    </row>
    <row r="193" spans="1:65" s="2" customFormat="1" ht="16.5" customHeight="1">
      <c r="A193" s="35"/>
      <c r="B193" s="36"/>
      <c r="C193" s="225" t="s">
        <v>328</v>
      </c>
      <c r="D193" s="225" t="s">
        <v>467</v>
      </c>
      <c r="E193" s="226" t="s">
        <v>512</v>
      </c>
      <c r="F193" s="227" t="s">
        <v>513</v>
      </c>
      <c r="G193" s="228" t="s">
        <v>496</v>
      </c>
      <c r="H193" s="229">
        <v>6</v>
      </c>
      <c r="I193" s="230"/>
      <c r="J193" s="231">
        <f>ROUND(I193*H193,2)</f>
        <v>0</v>
      </c>
      <c r="K193" s="227" t="s">
        <v>165</v>
      </c>
      <c r="L193" s="232"/>
      <c r="M193" s="233" t="s">
        <v>18</v>
      </c>
      <c r="N193" s="234" t="s">
        <v>42</v>
      </c>
      <c r="O193" s="65"/>
      <c r="P193" s="189">
        <f>O193*H193</f>
        <v>0</v>
      </c>
      <c r="Q193" s="189">
        <v>1.521E-2</v>
      </c>
      <c r="R193" s="189">
        <f>Q193*H193</f>
        <v>9.1259999999999994E-2</v>
      </c>
      <c r="S193" s="189">
        <v>0</v>
      </c>
      <c r="T193" s="190">
        <f>S193*H193</f>
        <v>0</v>
      </c>
      <c r="U193" s="35"/>
      <c r="V193" s="35"/>
      <c r="W193" s="35"/>
      <c r="X193" s="35"/>
      <c r="Y193" s="35"/>
      <c r="Z193" s="35"/>
      <c r="AA193" s="35"/>
      <c r="AB193" s="35"/>
      <c r="AC193" s="35"/>
      <c r="AD193" s="35"/>
      <c r="AE193" s="35"/>
      <c r="AR193" s="191" t="s">
        <v>208</v>
      </c>
      <c r="AT193" s="191" t="s">
        <v>467</v>
      </c>
      <c r="AU193" s="191" t="s">
        <v>80</v>
      </c>
      <c r="AY193" s="18" t="s">
        <v>160</v>
      </c>
      <c r="BE193" s="192">
        <f>IF(N193="základní",J193,0)</f>
        <v>0</v>
      </c>
      <c r="BF193" s="192">
        <f>IF(N193="snížená",J193,0)</f>
        <v>0</v>
      </c>
      <c r="BG193" s="192">
        <f>IF(N193="zákl. přenesená",J193,0)</f>
        <v>0</v>
      </c>
      <c r="BH193" s="192">
        <f>IF(N193="sníž. přenesená",J193,0)</f>
        <v>0</v>
      </c>
      <c r="BI193" s="192">
        <f>IF(N193="nulová",J193,0)</f>
        <v>0</v>
      </c>
      <c r="BJ193" s="18" t="s">
        <v>78</v>
      </c>
      <c r="BK193" s="192">
        <f>ROUND(I193*H193,2)</f>
        <v>0</v>
      </c>
      <c r="BL193" s="18" t="s">
        <v>166</v>
      </c>
      <c r="BM193" s="191" t="s">
        <v>514</v>
      </c>
    </row>
    <row r="194" spans="1:65" s="13" customFormat="1" ht="10.199999999999999">
      <c r="B194" s="198"/>
      <c r="C194" s="199"/>
      <c r="D194" s="200" t="s">
        <v>170</v>
      </c>
      <c r="E194" s="201" t="s">
        <v>18</v>
      </c>
      <c r="F194" s="202" t="s">
        <v>515</v>
      </c>
      <c r="G194" s="199"/>
      <c r="H194" s="203">
        <v>6</v>
      </c>
      <c r="I194" s="204"/>
      <c r="J194" s="199"/>
      <c r="K194" s="199"/>
      <c r="L194" s="205"/>
      <c r="M194" s="206"/>
      <c r="N194" s="207"/>
      <c r="O194" s="207"/>
      <c r="P194" s="207"/>
      <c r="Q194" s="207"/>
      <c r="R194" s="207"/>
      <c r="S194" s="207"/>
      <c r="T194" s="208"/>
      <c r="AT194" s="209" t="s">
        <v>170</v>
      </c>
      <c r="AU194" s="209" t="s">
        <v>80</v>
      </c>
      <c r="AV194" s="13" t="s">
        <v>80</v>
      </c>
      <c r="AW194" s="13" t="s">
        <v>32</v>
      </c>
      <c r="AX194" s="13" t="s">
        <v>78</v>
      </c>
      <c r="AY194" s="209" t="s">
        <v>160</v>
      </c>
    </row>
    <row r="195" spans="1:65" s="2" customFormat="1" ht="16.5" customHeight="1">
      <c r="A195" s="35"/>
      <c r="B195" s="36"/>
      <c r="C195" s="225" t="s">
        <v>334</v>
      </c>
      <c r="D195" s="225" t="s">
        <v>467</v>
      </c>
      <c r="E195" s="226" t="s">
        <v>516</v>
      </c>
      <c r="F195" s="227" t="s">
        <v>517</v>
      </c>
      <c r="G195" s="228" t="s">
        <v>496</v>
      </c>
      <c r="H195" s="229">
        <v>1</v>
      </c>
      <c r="I195" s="230"/>
      <c r="J195" s="231">
        <f>ROUND(I195*H195,2)</f>
        <v>0</v>
      </c>
      <c r="K195" s="227" t="s">
        <v>165</v>
      </c>
      <c r="L195" s="232"/>
      <c r="M195" s="233" t="s">
        <v>18</v>
      </c>
      <c r="N195" s="234" t="s">
        <v>42</v>
      </c>
      <c r="O195" s="65"/>
      <c r="P195" s="189">
        <f>O195*H195</f>
        <v>0</v>
      </c>
      <c r="Q195" s="189">
        <v>1.553E-2</v>
      </c>
      <c r="R195" s="189">
        <f>Q195*H195</f>
        <v>1.553E-2</v>
      </c>
      <c r="S195" s="189">
        <v>0</v>
      </c>
      <c r="T195" s="190">
        <f>S195*H195</f>
        <v>0</v>
      </c>
      <c r="U195" s="35"/>
      <c r="V195" s="35"/>
      <c r="W195" s="35"/>
      <c r="X195" s="35"/>
      <c r="Y195" s="35"/>
      <c r="Z195" s="35"/>
      <c r="AA195" s="35"/>
      <c r="AB195" s="35"/>
      <c r="AC195" s="35"/>
      <c r="AD195" s="35"/>
      <c r="AE195" s="35"/>
      <c r="AR195" s="191" t="s">
        <v>208</v>
      </c>
      <c r="AT195" s="191" t="s">
        <v>467</v>
      </c>
      <c r="AU195" s="191" t="s">
        <v>80</v>
      </c>
      <c r="AY195" s="18" t="s">
        <v>160</v>
      </c>
      <c r="BE195" s="192">
        <f>IF(N195="základní",J195,0)</f>
        <v>0</v>
      </c>
      <c r="BF195" s="192">
        <f>IF(N195="snížená",J195,0)</f>
        <v>0</v>
      </c>
      <c r="BG195" s="192">
        <f>IF(N195="zákl. přenesená",J195,0)</f>
        <v>0</v>
      </c>
      <c r="BH195" s="192">
        <f>IF(N195="sníž. přenesená",J195,0)</f>
        <v>0</v>
      </c>
      <c r="BI195" s="192">
        <f>IF(N195="nulová",J195,0)</f>
        <v>0</v>
      </c>
      <c r="BJ195" s="18" t="s">
        <v>78</v>
      </c>
      <c r="BK195" s="192">
        <f>ROUND(I195*H195,2)</f>
        <v>0</v>
      </c>
      <c r="BL195" s="18" t="s">
        <v>166</v>
      </c>
      <c r="BM195" s="191" t="s">
        <v>518</v>
      </c>
    </row>
    <row r="196" spans="1:65" s="13" customFormat="1" ht="10.199999999999999">
      <c r="B196" s="198"/>
      <c r="C196" s="199"/>
      <c r="D196" s="200" t="s">
        <v>170</v>
      </c>
      <c r="E196" s="201" t="s">
        <v>18</v>
      </c>
      <c r="F196" s="202" t="s">
        <v>519</v>
      </c>
      <c r="G196" s="199"/>
      <c r="H196" s="203">
        <v>1</v>
      </c>
      <c r="I196" s="204"/>
      <c r="J196" s="199"/>
      <c r="K196" s="199"/>
      <c r="L196" s="205"/>
      <c r="M196" s="206"/>
      <c r="N196" s="207"/>
      <c r="O196" s="207"/>
      <c r="P196" s="207"/>
      <c r="Q196" s="207"/>
      <c r="R196" s="207"/>
      <c r="S196" s="207"/>
      <c r="T196" s="208"/>
      <c r="AT196" s="209" t="s">
        <v>170</v>
      </c>
      <c r="AU196" s="209" t="s">
        <v>80</v>
      </c>
      <c r="AV196" s="13" t="s">
        <v>80</v>
      </c>
      <c r="AW196" s="13" t="s">
        <v>32</v>
      </c>
      <c r="AX196" s="13" t="s">
        <v>78</v>
      </c>
      <c r="AY196" s="209" t="s">
        <v>160</v>
      </c>
    </row>
    <row r="197" spans="1:65" s="2" customFormat="1" ht="16.5" customHeight="1">
      <c r="A197" s="35"/>
      <c r="B197" s="36"/>
      <c r="C197" s="225" t="s">
        <v>344</v>
      </c>
      <c r="D197" s="225" t="s">
        <v>467</v>
      </c>
      <c r="E197" s="226" t="s">
        <v>520</v>
      </c>
      <c r="F197" s="227" t="s">
        <v>521</v>
      </c>
      <c r="G197" s="228" t="s">
        <v>496</v>
      </c>
      <c r="H197" s="229">
        <v>2</v>
      </c>
      <c r="I197" s="230"/>
      <c r="J197" s="231">
        <f>ROUND(I197*H197,2)</f>
        <v>0</v>
      </c>
      <c r="K197" s="227" t="s">
        <v>18</v>
      </c>
      <c r="L197" s="232"/>
      <c r="M197" s="233" t="s">
        <v>18</v>
      </c>
      <c r="N197" s="234" t="s">
        <v>42</v>
      </c>
      <c r="O197" s="65"/>
      <c r="P197" s="189">
        <f>O197*H197</f>
        <v>0</v>
      </c>
      <c r="Q197" s="189">
        <v>2.222E-2</v>
      </c>
      <c r="R197" s="189">
        <f>Q197*H197</f>
        <v>4.444E-2</v>
      </c>
      <c r="S197" s="189">
        <v>0</v>
      </c>
      <c r="T197" s="190">
        <f>S197*H197</f>
        <v>0</v>
      </c>
      <c r="U197" s="35"/>
      <c r="V197" s="35"/>
      <c r="W197" s="35"/>
      <c r="X197" s="35"/>
      <c r="Y197" s="35"/>
      <c r="Z197" s="35"/>
      <c r="AA197" s="35"/>
      <c r="AB197" s="35"/>
      <c r="AC197" s="35"/>
      <c r="AD197" s="35"/>
      <c r="AE197" s="35"/>
      <c r="AR197" s="191" t="s">
        <v>208</v>
      </c>
      <c r="AT197" s="191" t="s">
        <v>467</v>
      </c>
      <c r="AU197" s="191" t="s">
        <v>80</v>
      </c>
      <c r="AY197" s="18" t="s">
        <v>160</v>
      </c>
      <c r="BE197" s="192">
        <f>IF(N197="základní",J197,0)</f>
        <v>0</v>
      </c>
      <c r="BF197" s="192">
        <f>IF(N197="snížená",J197,0)</f>
        <v>0</v>
      </c>
      <c r="BG197" s="192">
        <f>IF(N197="zákl. přenesená",J197,0)</f>
        <v>0</v>
      </c>
      <c r="BH197" s="192">
        <f>IF(N197="sníž. přenesená",J197,0)</f>
        <v>0</v>
      </c>
      <c r="BI197" s="192">
        <f>IF(N197="nulová",J197,0)</f>
        <v>0</v>
      </c>
      <c r="BJ197" s="18" t="s">
        <v>78</v>
      </c>
      <c r="BK197" s="192">
        <f>ROUND(I197*H197,2)</f>
        <v>0</v>
      </c>
      <c r="BL197" s="18" t="s">
        <v>166</v>
      </c>
      <c r="BM197" s="191" t="s">
        <v>522</v>
      </c>
    </row>
    <row r="198" spans="1:65" s="13" customFormat="1" ht="10.199999999999999">
      <c r="B198" s="198"/>
      <c r="C198" s="199"/>
      <c r="D198" s="200" t="s">
        <v>170</v>
      </c>
      <c r="E198" s="201" t="s">
        <v>18</v>
      </c>
      <c r="F198" s="202" t="s">
        <v>523</v>
      </c>
      <c r="G198" s="199"/>
      <c r="H198" s="203">
        <v>2</v>
      </c>
      <c r="I198" s="204"/>
      <c r="J198" s="199"/>
      <c r="K198" s="199"/>
      <c r="L198" s="205"/>
      <c r="M198" s="206"/>
      <c r="N198" s="207"/>
      <c r="O198" s="207"/>
      <c r="P198" s="207"/>
      <c r="Q198" s="207"/>
      <c r="R198" s="207"/>
      <c r="S198" s="207"/>
      <c r="T198" s="208"/>
      <c r="AT198" s="209" t="s">
        <v>170</v>
      </c>
      <c r="AU198" s="209" t="s">
        <v>80</v>
      </c>
      <c r="AV198" s="13" t="s">
        <v>80</v>
      </c>
      <c r="AW198" s="13" t="s">
        <v>32</v>
      </c>
      <c r="AX198" s="13" t="s">
        <v>78</v>
      </c>
      <c r="AY198" s="209" t="s">
        <v>160</v>
      </c>
    </row>
    <row r="199" spans="1:65" s="2" customFormat="1" ht="16.5" customHeight="1">
      <c r="A199" s="35"/>
      <c r="B199" s="36"/>
      <c r="C199" s="225" t="s">
        <v>352</v>
      </c>
      <c r="D199" s="225" t="s">
        <v>467</v>
      </c>
      <c r="E199" s="226" t="s">
        <v>524</v>
      </c>
      <c r="F199" s="227" t="s">
        <v>525</v>
      </c>
      <c r="G199" s="228" t="s">
        <v>496</v>
      </c>
      <c r="H199" s="229">
        <v>2</v>
      </c>
      <c r="I199" s="230"/>
      <c r="J199" s="231">
        <f>ROUND(I199*H199,2)</f>
        <v>0</v>
      </c>
      <c r="K199" s="227" t="s">
        <v>18</v>
      </c>
      <c r="L199" s="232"/>
      <c r="M199" s="233" t="s">
        <v>18</v>
      </c>
      <c r="N199" s="234" t="s">
        <v>42</v>
      </c>
      <c r="O199" s="65"/>
      <c r="P199" s="189">
        <f>O199*H199</f>
        <v>0</v>
      </c>
      <c r="Q199" s="189">
        <v>2.521E-2</v>
      </c>
      <c r="R199" s="189">
        <f>Q199*H199</f>
        <v>5.042E-2</v>
      </c>
      <c r="S199" s="189">
        <v>0</v>
      </c>
      <c r="T199" s="190">
        <f>S199*H199</f>
        <v>0</v>
      </c>
      <c r="U199" s="35"/>
      <c r="V199" s="35"/>
      <c r="W199" s="35"/>
      <c r="X199" s="35"/>
      <c r="Y199" s="35"/>
      <c r="Z199" s="35"/>
      <c r="AA199" s="35"/>
      <c r="AB199" s="35"/>
      <c r="AC199" s="35"/>
      <c r="AD199" s="35"/>
      <c r="AE199" s="35"/>
      <c r="AR199" s="191" t="s">
        <v>208</v>
      </c>
      <c r="AT199" s="191" t="s">
        <v>467</v>
      </c>
      <c r="AU199" s="191" t="s">
        <v>80</v>
      </c>
      <c r="AY199" s="18" t="s">
        <v>160</v>
      </c>
      <c r="BE199" s="192">
        <f>IF(N199="základní",J199,0)</f>
        <v>0</v>
      </c>
      <c r="BF199" s="192">
        <f>IF(N199="snížená",J199,0)</f>
        <v>0</v>
      </c>
      <c r="BG199" s="192">
        <f>IF(N199="zákl. přenesená",J199,0)</f>
        <v>0</v>
      </c>
      <c r="BH199" s="192">
        <f>IF(N199="sníž. přenesená",J199,0)</f>
        <v>0</v>
      </c>
      <c r="BI199" s="192">
        <f>IF(N199="nulová",J199,0)</f>
        <v>0</v>
      </c>
      <c r="BJ199" s="18" t="s">
        <v>78</v>
      </c>
      <c r="BK199" s="192">
        <f>ROUND(I199*H199,2)</f>
        <v>0</v>
      </c>
      <c r="BL199" s="18" t="s">
        <v>166</v>
      </c>
      <c r="BM199" s="191" t="s">
        <v>526</v>
      </c>
    </row>
    <row r="200" spans="1:65" s="13" customFormat="1" ht="10.199999999999999">
      <c r="B200" s="198"/>
      <c r="C200" s="199"/>
      <c r="D200" s="200" t="s">
        <v>170</v>
      </c>
      <c r="E200" s="201" t="s">
        <v>18</v>
      </c>
      <c r="F200" s="202" t="s">
        <v>527</v>
      </c>
      <c r="G200" s="199"/>
      <c r="H200" s="203">
        <v>2</v>
      </c>
      <c r="I200" s="204"/>
      <c r="J200" s="199"/>
      <c r="K200" s="199"/>
      <c r="L200" s="205"/>
      <c r="M200" s="206"/>
      <c r="N200" s="207"/>
      <c r="O200" s="207"/>
      <c r="P200" s="207"/>
      <c r="Q200" s="207"/>
      <c r="R200" s="207"/>
      <c r="S200" s="207"/>
      <c r="T200" s="208"/>
      <c r="AT200" s="209" t="s">
        <v>170</v>
      </c>
      <c r="AU200" s="209" t="s">
        <v>80</v>
      </c>
      <c r="AV200" s="13" t="s">
        <v>80</v>
      </c>
      <c r="AW200" s="13" t="s">
        <v>32</v>
      </c>
      <c r="AX200" s="13" t="s">
        <v>78</v>
      </c>
      <c r="AY200" s="209" t="s">
        <v>160</v>
      </c>
    </row>
    <row r="201" spans="1:65" s="12" customFormat="1" ht="22.8" customHeight="1">
      <c r="B201" s="164"/>
      <c r="C201" s="165"/>
      <c r="D201" s="166" t="s">
        <v>70</v>
      </c>
      <c r="E201" s="178" t="s">
        <v>214</v>
      </c>
      <c r="F201" s="178" t="s">
        <v>245</v>
      </c>
      <c r="G201" s="165"/>
      <c r="H201" s="165"/>
      <c r="I201" s="168"/>
      <c r="J201" s="179">
        <f>BK201</f>
        <v>0</v>
      </c>
      <c r="K201" s="165"/>
      <c r="L201" s="170"/>
      <c r="M201" s="171"/>
      <c r="N201" s="172"/>
      <c r="O201" s="172"/>
      <c r="P201" s="173">
        <f>SUM(P202:P274)</f>
        <v>0</v>
      </c>
      <c r="Q201" s="172"/>
      <c r="R201" s="173">
        <f>SUM(R202:R274)</f>
        <v>18.882277200000004</v>
      </c>
      <c r="S201" s="172"/>
      <c r="T201" s="174">
        <f>SUM(T202:T274)</f>
        <v>28.063480000000002</v>
      </c>
      <c r="AR201" s="175" t="s">
        <v>78</v>
      </c>
      <c r="AT201" s="176" t="s">
        <v>70</v>
      </c>
      <c r="AU201" s="176" t="s">
        <v>78</v>
      </c>
      <c r="AY201" s="175" t="s">
        <v>160</v>
      </c>
      <c r="BK201" s="177">
        <f>SUM(BK202:BK274)</f>
        <v>0</v>
      </c>
    </row>
    <row r="202" spans="1:65" s="2" customFormat="1" ht="24.15" customHeight="1">
      <c r="A202" s="35"/>
      <c r="B202" s="36"/>
      <c r="C202" s="180" t="s">
        <v>292</v>
      </c>
      <c r="D202" s="180" t="s">
        <v>162</v>
      </c>
      <c r="E202" s="181" t="s">
        <v>528</v>
      </c>
      <c r="F202" s="182" t="s">
        <v>529</v>
      </c>
      <c r="G202" s="183" t="s">
        <v>249</v>
      </c>
      <c r="H202" s="184">
        <v>48</v>
      </c>
      <c r="I202" s="185"/>
      <c r="J202" s="186">
        <f>ROUND(I202*H202,2)</f>
        <v>0</v>
      </c>
      <c r="K202" s="182" t="s">
        <v>165</v>
      </c>
      <c r="L202" s="40"/>
      <c r="M202" s="187" t="s">
        <v>18</v>
      </c>
      <c r="N202" s="188" t="s">
        <v>42</v>
      </c>
      <c r="O202" s="65"/>
      <c r="P202" s="189">
        <f>O202*H202</f>
        <v>0</v>
      </c>
      <c r="Q202" s="189">
        <v>0.1295</v>
      </c>
      <c r="R202" s="189">
        <f>Q202*H202</f>
        <v>6.2160000000000002</v>
      </c>
      <c r="S202" s="189">
        <v>0</v>
      </c>
      <c r="T202" s="190">
        <f>S202*H202</f>
        <v>0</v>
      </c>
      <c r="U202" s="35"/>
      <c r="V202" s="35"/>
      <c r="W202" s="35"/>
      <c r="X202" s="35"/>
      <c r="Y202" s="35"/>
      <c r="Z202" s="35"/>
      <c r="AA202" s="35"/>
      <c r="AB202" s="35"/>
      <c r="AC202" s="35"/>
      <c r="AD202" s="35"/>
      <c r="AE202" s="35"/>
      <c r="AR202" s="191" t="s">
        <v>166</v>
      </c>
      <c r="AT202" s="191" t="s">
        <v>162</v>
      </c>
      <c r="AU202" s="191" t="s">
        <v>80</v>
      </c>
      <c r="AY202" s="18" t="s">
        <v>160</v>
      </c>
      <c r="BE202" s="192">
        <f>IF(N202="základní",J202,0)</f>
        <v>0</v>
      </c>
      <c r="BF202" s="192">
        <f>IF(N202="snížená",J202,0)</f>
        <v>0</v>
      </c>
      <c r="BG202" s="192">
        <f>IF(N202="zákl. přenesená",J202,0)</f>
        <v>0</v>
      </c>
      <c r="BH202" s="192">
        <f>IF(N202="sníž. přenesená",J202,0)</f>
        <v>0</v>
      </c>
      <c r="BI202" s="192">
        <f>IF(N202="nulová",J202,0)</f>
        <v>0</v>
      </c>
      <c r="BJ202" s="18" t="s">
        <v>78</v>
      </c>
      <c r="BK202" s="192">
        <f>ROUND(I202*H202,2)</f>
        <v>0</v>
      </c>
      <c r="BL202" s="18" t="s">
        <v>166</v>
      </c>
      <c r="BM202" s="191" t="s">
        <v>530</v>
      </c>
    </row>
    <row r="203" spans="1:65" s="2" customFormat="1" ht="10.199999999999999">
      <c r="A203" s="35"/>
      <c r="B203" s="36"/>
      <c r="C203" s="37"/>
      <c r="D203" s="193" t="s">
        <v>168</v>
      </c>
      <c r="E203" s="37"/>
      <c r="F203" s="194" t="s">
        <v>531</v>
      </c>
      <c r="G203" s="37"/>
      <c r="H203" s="37"/>
      <c r="I203" s="195"/>
      <c r="J203" s="37"/>
      <c r="K203" s="37"/>
      <c r="L203" s="40"/>
      <c r="M203" s="196"/>
      <c r="N203" s="197"/>
      <c r="O203" s="65"/>
      <c r="P203" s="65"/>
      <c r="Q203" s="65"/>
      <c r="R203" s="65"/>
      <c r="S203" s="65"/>
      <c r="T203" s="66"/>
      <c r="U203" s="35"/>
      <c r="V203" s="35"/>
      <c r="W203" s="35"/>
      <c r="X203" s="35"/>
      <c r="Y203" s="35"/>
      <c r="Z203" s="35"/>
      <c r="AA203" s="35"/>
      <c r="AB203" s="35"/>
      <c r="AC203" s="35"/>
      <c r="AD203" s="35"/>
      <c r="AE203" s="35"/>
      <c r="AT203" s="18" t="s">
        <v>168</v>
      </c>
      <c r="AU203" s="18" t="s">
        <v>80</v>
      </c>
    </row>
    <row r="204" spans="1:65" s="13" customFormat="1" ht="10.199999999999999">
      <c r="B204" s="198"/>
      <c r="C204" s="199"/>
      <c r="D204" s="200" t="s">
        <v>170</v>
      </c>
      <c r="E204" s="201" t="s">
        <v>18</v>
      </c>
      <c r="F204" s="202" t="s">
        <v>532</v>
      </c>
      <c r="G204" s="199"/>
      <c r="H204" s="203">
        <v>48</v>
      </c>
      <c r="I204" s="204"/>
      <c r="J204" s="199"/>
      <c r="K204" s="199"/>
      <c r="L204" s="205"/>
      <c r="M204" s="206"/>
      <c r="N204" s="207"/>
      <c r="O204" s="207"/>
      <c r="P204" s="207"/>
      <c r="Q204" s="207"/>
      <c r="R204" s="207"/>
      <c r="S204" s="207"/>
      <c r="T204" s="208"/>
      <c r="AT204" s="209" t="s">
        <v>170</v>
      </c>
      <c r="AU204" s="209" t="s">
        <v>80</v>
      </c>
      <c r="AV204" s="13" t="s">
        <v>80</v>
      </c>
      <c r="AW204" s="13" t="s">
        <v>32</v>
      </c>
      <c r="AX204" s="13" t="s">
        <v>78</v>
      </c>
      <c r="AY204" s="209" t="s">
        <v>160</v>
      </c>
    </row>
    <row r="205" spans="1:65" s="2" customFormat="1" ht="16.5" customHeight="1">
      <c r="A205" s="35"/>
      <c r="B205" s="36"/>
      <c r="C205" s="225" t="s">
        <v>533</v>
      </c>
      <c r="D205" s="225" t="s">
        <v>467</v>
      </c>
      <c r="E205" s="226" t="s">
        <v>534</v>
      </c>
      <c r="F205" s="227" t="s">
        <v>535</v>
      </c>
      <c r="G205" s="228" t="s">
        <v>249</v>
      </c>
      <c r="H205" s="229">
        <v>48.96</v>
      </c>
      <c r="I205" s="230"/>
      <c r="J205" s="231">
        <f>ROUND(I205*H205,2)</f>
        <v>0</v>
      </c>
      <c r="K205" s="227" t="s">
        <v>165</v>
      </c>
      <c r="L205" s="232"/>
      <c r="M205" s="233" t="s">
        <v>18</v>
      </c>
      <c r="N205" s="234" t="s">
        <v>42</v>
      </c>
      <c r="O205" s="65"/>
      <c r="P205" s="189">
        <f>O205*H205</f>
        <v>0</v>
      </c>
      <c r="Q205" s="189">
        <v>4.4999999999999998E-2</v>
      </c>
      <c r="R205" s="189">
        <f>Q205*H205</f>
        <v>2.2031999999999998</v>
      </c>
      <c r="S205" s="189">
        <v>0</v>
      </c>
      <c r="T205" s="190">
        <f>S205*H205</f>
        <v>0</v>
      </c>
      <c r="U205" s="35"/>
      <c r="V205" s="35"/>
      <c r="W205" s="35"/>
      <c r="X205" s="35"/>
      <c r="Y205" s="35"/>
      <c r="Z205" s="35"/>
      <c r="AA205" s="35"/>
      <c r="AB205" s="35"/>
      <c r="AC205" s="35"/>
      <c r="AD205" s="35"/>
      <c r="AE205" s="35"/>
      <c r="AR205" s="191" t="s">
        <v>208</v>
      </c>
      <c r="AT205" s="191" t="s">
        <v>467</v>
      </c>
      <c r="AU205" s="191" t="s">
        <v>80</v>
      </c>
      <c r="AY205" s="18" t="s">
        <v>160</v>
      </c>
      <c r="BE205" s="192">
        <f>IF(N205="základní",J205,0)</f>
        <v>0</v>
      </c>
      <c r="BF205" s="192">
        <f>IF(N205="snížená",J205,0)</f>
        <v>0</v>
      </c>
      <c r="BG205" s="192">
        <f>IF(N205="zákl. přenesená",J205,0)</f>
        <v>0</v>
      </c>
      <c r="BH205" s="192">
        <f>IF(N205="sníž. přenesená",J205,0)</f>
        <v>0</v>
      </c>
      <c r="BI205" s="192">
        <f>IF(N205="nulová",J205,0)</f>
        <v>0</v>
      </c>
      <c r="BJ205" s="18" t="s">
        <v>78</v>
      </c>
      <c r="BK205" s="192">
        <f>ROUND(I205*H205,2)</f>
        <v>0</v>
      </c>
      <c r="BL205" s="18" t="s">
        <v>166</v>
      </c>
      <c r="BM205" s="191" t="s">
        <v>536</v>
      </c>
    </row>
    <row r="206" spans="1:65" s="13" customFormat="1" ht="10.199999999999999">
      <c r="B206" s="198"/>
      <c r="C206" s="199"/>
      <c r="D206" s="200" t="s">
        <v>170</v>
      </c>
      <c r="E206" s="199"/>
      <c r="F206" s="202" t="s">
        <v>537</v>
      </c>
      <c r="G206" s="199"/>
      <c r="H206" s="203">
        <v>48.96</v>
      </c>
      <c r="I206" s="204"/>
      <c r="J206" s="199"/>
      <c r="K206" s="199"/>
      <c r="L206" s="205"/>
      <c r="M206" s="206"/>
      <c r="N206" s="207"/>
      <c r="O206" s="207"/>
      <c r="P206" s="207"/>
      <c r="Q206" s="207"/>
      <c r="R206" s="207"/>
      <c r="S206" s="207"/>
      <c r="T206" s="208"/>
      <c r="AT206" s="209" t="s">
        <v>170</v>
      </c>
      <c r="AU206" s="209" t="s">
        <v>80</v>
      </c>
      <c r="AV206" s="13" t="s">
        <v>80</v>
      </c>
      <c r="AW206" s="13" t="s">
        <v>4</v>
      </c>
      <c r="AX206" s="13" t="s">
        <v>78</v>
      </c>
      <c r="AY206" s="209" t="s">
        <v>160</v>
      </c>
    </row>
    <row r="207" spans="1:65" s="2" customFormat="1" ht="16.5" customHeight="1">
      <c r="A207" s="35"/>
      <c r="B207" s="36"/>
      <c r="C207" s="180" t="s">
        <v>538</v>
      </c>
      <c r="D207" s="180" t="s">
        <v>162</v>
      </c>
      <c r="E207" s="181" t="s">
        <v>539</v>
      </c>
      <c r="F207" s="182" t="s">
        <v>540</v>
      </c>
      <c r="G207" s="183" t="s">
        <v>129</v>
      </c>
      <c r="H207" s="184">
        <v>4.32</v>
      </c>
      <c r="I207" s="185"/>
      <c r="J207" s="186">
        <f>ROUND(I207*H207,2)</f>
        <v>0</v>
      </c>
      <c r="K207" s="182" t="s">
        <v>165</v>
      </c>
      <c r="L207" s="40"/>
      <c r="M207" s="187" t="s">
        <v>18</v>
      </c>
      <c r="N207" s="188" t="s">
        <v>42</v>
      </c>
      <c r="O207" s="65"/>
      <c r="P207" s="189">
        <f>O207*H207</f>
        <v>0</v>
      </c>
      <c r="Q207" s="189">
        <v>2.2563399999999998</v>
      </c>
      <c r="R207" s="189">
        <f>Q207*H207</f>
        <v>9.7473887999999995</v>
      </c>
      <c r="S207" s="189">
        <v>0</v>
      </c>
      <c r="T207" s="190">
        <f>S207*H207</f>
        <v>0</v>
      </c>
      <c r="U207" s="35"/>
      <c r="V207" s="35"/>
      <c r="W207" s="35"/>
      <c r="X207" s="35"/>
      <c r="Y207" s="35"/>
      <c r="Z207" s="35"/>
      <c r="AA207" s="35"/>
      <c r="AB207" s="35"/>
      <c r="AC207" s="35"/>
      <c r="AD207" s="35"/>
      <c r="AE207" s="35"/>
      <c r="AR207" s="191" t="s">
        <v>166</v>
      </c>
      <c r="AT207" s="191" t="s">
        <v>162</v>
      </c>
      <c r="AU207" s="191" t="s">
        <v>80</v>
      </c>
      <c r="AY207" s="18" t="s">
        <v>160</v>
      </c>
      <c r="BE207" s="192">
        <f>IF(N207="základní",J207,0)</f>
        <v>0</v>
      </c>
      <c r="BF207" s="192">
        <f>IF(N207="snížená",J207,0)</f>
        <v>0</v>
      </c>
      <c r="BG207" s="192">
        <f>IF(N207="zákl. přenesená",J207,0)</f>
        <v>0</v>
      </c>
      <c r="BH207" s="192">
        <f>IF(N207="sníž. přenesená",J207,0)</f>
        <v>0</v>
      </c>
      <c r="BI207" s="192">
        <f>IF(N207="nulová",J207,0)</f>
        <v>0</v>
      </c>
      <c r="BJ207" s="18" t="s">
        <v>78</v>
      </c>
      <c r="BK207" s="192">
        <f>ROUND(I207*H207,2)</f>
        <v>0</v>
      </c>
      <c r="BL207" s="18" t="s">
        <v>166</v>
      </c>
      <c r="BM207" s="191" t="s">
        <v>541</v>
      </c>
    </row>
    <row r="208" spans="1:65" s="2" customFormat="1" ht="10.199999999999999">
      <c r="A208" s="35"/>
      <c r="B208" s="36"/>
      <c r="C208" s="37"/>
      <c r="D208" s="193" t="s">
        <v>168</v>
      </c>
      <c r="E208" s="37"/>
      <c r="F208" s="194" t="s">
        <v>542</v>
      </c>
      <c r="G208" s="37"/>
      <c r="H208" s="37"/>
      <c r="I208" s="195"/>
      <c r="J208" s="37"/>
      <c r="K208" s="37"/>
      <c r="L208" s="40"/>
      <c r="M208" s="196"/>
      <c r="N208" s="197"/>
      <c r="O208" s="65"/>
      <c r="P208" s="65"/>
      <c r="Q208" s="65"/>
      <c r="R208" s="65"/>
      <c r="S208" s="65"/>
      <c r="T208" s="66"/>
      <c r="U208" s="35"/>
      <c r="V208" s="35"/>
      <c r="W208" s="35"/>
      <c r="X208" s="35"/>
      <c r="Y208" s="35"/>
      <c r="Z208" s="35"/>
      <c r="AA208" s="35"/>
      <c r="AB208" s="35"/>
      <c r="AC208" s="35"/>
      <c r="AD208" s="35"/>
      <c r="AE208" s="35"/>
      <c r="AT208" s="18" t="s">
        <v>168</v>
      </c>
      <c r="AU208" s="18" t="s">
        <v>80</v>
      </c>
    </row>
    <row r="209" spans="1:65" s="13" customFormat="1" ht="10.199999999999999">
      <c r="B209" s="198"/>
      <c r="C209" s="199"/>
      <c r="D209" s="200" t="s">
        <v>170</v>
      </c>
      <c r="E209" s="201" t="s">
        <v>18</v>
      </c>
      <c r="F209" s="202" t="s">
        <v>543</v>
      </c>
      <c r="G209" s="199"/>
      <c r="H209" s="203">
        <v>4.32</v>
      </c>
      <c r="I209" s="204"/>
      <c r="J209" s="199"/>
      <c r="K209" s="199"/>
      <c r="L209" s="205"/>
      <c r="M209" s="206"/>
      <c r="N209" s="207"/>
      <c r="O209" s="207"/>
      <c r="P209" s="207"/>
      <c r="Q209" s="207"/>
      <c r="R209" s="207"/>
      <c r="S209" s="207"/>
      <c r="T209" s="208"/>
      <c r="AT209" s="209" t="s">
        <v>170</v>
      </c>
      <c r="AU209" s="209" t="s">
        <v>80</v>
      </c>
      <c r="AV209" s="13" t="s">
        <v>80</v>
      </c>
      <c r="AW209" s="13" t="s">
        <v>32</v>
      </c>
      <c r="AX209" s="13" t="s">
        <v>78</v>
      </c>
      <c r="AY209" s="209" t="s">
        <v>160</v>
      </c>
    </row>
    <row r="210" spans="1:65" s="2" customFormat="1" ht="16.5" customHeight="1">
      <c r="A210" s="35"/>
      <c r="B210" s="36"/>
      <c r="C210" s="180" t="s">
        <v>544</v>
      </c>
      <c r="D210" s="180" t="s">
        <v>162</v>
      </c>
      <c r="E210" s="181" t="s">
        <v>247</v>
      </c>
      <c r="F210" s="182" t="s">
        <v>248</v>
      </c>
      <c r="G210" s="183" t="s">
        <v>249</v>
      </c>
      <c r="H210" s="184">
        <v>41.3</v>
      </c>
      <c r="I210" s="185"/>
      <c r="J210" s="186">
        <f>ROUND(I210*H210,2)</f>
        <v>0</v>
      </c>
      <c r="K210" s="182" t="s">
        <v>165</v>
      </c>
      <c r="L210" s="40"/>
      <c r="M210" s="187" t="s">
        <v>18</v>
      </c>
      <c r="N210" s="188" t="s">
        <v>42</v>
      </c>
      <c r="O210" s="65"/>
      <c r="P210" s="189">
        <f>O210*H210</f>
        <v>0</v>
      </c>
      <c r="Q210" s="189">
        <v>1.1E-4</v>
      </c>
      <c r="R210" s="189">
        <f>Q210*H210</f>
        <v>4.5430000000000002E-3</v>
      </c>
      <c r="S210" s="189">
        <v>0</v>
      </c>
      <c r="T210" s="190">
        <f>S210*H210</f>
        <v>0</v>
      </c>
      <c r="U210" s="35"/>
      <c r="V210" s="35"/>
      <c r="W210" s="35"/>
      <c r="X210" s="35"/>
      <c r="Y210" s="35"/>
      <c r="Z210" s="35"/>
      <c r="AA210" s="35"/>
      <c r="AB210" s="35"/>
      <c r="AC210" s="35"/>
      <c r="AD210" s="35"/>
      <c r="AE210" s="35"/>
      <c r="AR210" s="191" t="s">
        <v>166</v>
      </c>
      <c r="AT210" s="191" t="s">
        <v>162</v>
      </c>
      <c r="AU210" s="191" t="s">
        <v>80</v>
      </c>
      <c r="AY210" s="18" t="s">
        <v>160</v>
      </c>
      <c r="BE210" s="192">
        <f>IF(N210="základní",J210,0)</f>
        <v>0</v>
      </c>
      <c r="BF210" s="192">
        <f>IF(N210="snížená",J210,0)</f>
        <v>0</v>
      </c>
      <c r="BG210" s="192">
        <f>IF(N210="zákl. přenesená",J210,0)</f>
        <v>0</v>
      </c>
      <c r="BH210" s="192">
        <f>IF(N210="sníž. přenesená",J210,0)</f>
        <v>0</v>
      </c>
      <c r="BI210" s="192">
        <f>IF(N210="nulová",J210,0)</f>
        <v>0</v>
      </c>
      <c r="BJ210" s="18" t="s">
        <v>78</v>
      </c>
      <c r="BK210" s="192">
        <f>ROUND(I210*H210,2)</f>
        <v>0</v>
      </c>
      <c r="BL210" s="18" t="s">
        <v>166</v>
      </c>
      <c r="BM210" s="191" t="s">
        <v>545</v>
      </c>
    </row>
    <row r="211" spans="1:65" s="2" customFormat="1" ht="10.199999999999999">
      <c r="A211" s="35"/>
      <c r="B211" s="36"/>
      <c r="C211" s="37"/>
      <c r="D211" s="193" t="s">
        <v>168</v>
      </c>
      <c r="E211" s="37"/>
      <c r="F211" s="194" t="s">
        <v>251</v>
      </c>
      <c r="G211" s="37"/>
      <c r="H211" s="37"/>
      <c r="I211" s="195"/>
      <c r="J211" s="37"/>
      <c r="K211" s="37"/>
      <c r="L211" s="40"/>
      <c r="M211" s="196"/>
      <c r="N211" s="197"/>
      <c r="O211" s="65"/>
      <c r="P211" s="65"/>
      <c r="Q211" s="65"/>
      <c r="R211" s="65"/>
      <c r="S211" s="65"/>
      <c r="T211" s="66"/>
      <c r="U211" s="35"/>
      <c r="V211" s="35"/>
      <c r="W211" s="35"/>
      <c r="X211" s="35"/>
      <c r="Y211" s="35"/>
      <c r="Z211" s="35"/>
      <c r="AA211" s="35"/>
      <c r="AB211" s="35"/>
      <c r="AC211" s="35"/>
      <c r="AD211" s="35"/>
      <c r="AE211" s="35"/>
      <c r="AT211" s="18" t="s">
        <v>168</v>
      </c>
      <c r="AU211" s="18" t="s">
        <v>80</v>
      </c>
    </row>
    <row r="212" spans="1:65" s="13" customFormat="1" ht="10.199999999999999">
      <c r="B212" s="198"/>
      <c r="C212" s="199"/>
      <c r="D212" s="200" t="s">
        <v>170</v>
      </c>
      <c r="E212" s="201" t="s">
        <v>18</v>
      </c>
      <c r="F212" s="202" t="s">
        <v>546</v>
      </c>
      <c r="G212" s="199"/>
      <c r="H212" s="203">
        <v>41.3</v>
      </c>
      <c r="I212" s="204"/>
      <c r="J212" s="199"/>
      <c r="K212" s="199"/>
      <c r="L212" s="205"/>
      <c r="M212" s="206"/>
      <c r="N212" s="207"/>
      <c r="O212" s="207"/>
      <c r="P212" s="207"/>
      <c r="Q212" s="207"/>
      <c r="R212" s="207"/>
      <c r="S212" s="207"/>
      <c r="T212" s="208"/>
      <c r="AT212" s="209" t="s">
        <v>170</v>
      </c>
      <c r="AU212" s="209" t="s">
        <v>80</v>
      </c>
      <c r="AV212" s="13" t="s">
        <v>80</v>
      </c>
      <c r="AW212" s="13" t="s">
        <v>32</v>
      </c>
      <c r="AX212" s="13" t="s">
        <v>71</v>
      </c>
      <c r="AY212" s="209" t="s">
        <v>160</v>
      </c>
    </row>
    <row r="213" spans="1:65" s="14" customFormat="1" ht="10.199999999999999">
      <c r="B213" s="211"/>
      <c r="C213" s="212"/>
      <c r="D213" s="200" t="s">
        <v>170</v>
      </c>
      <c r="E213" s="213" t="s">
        <v>18</v>
      </c>
      <c r="F213" s="214" t="s">
        <v>254</v>
      </c>
      <c r="G213" s="212"/>
      <c r="H213" s="215">
        <v>41.3</v>
      </c>
      <c r="I213" s="216"/>
      <c r="J213" s="212"/>
      <c r="K213" s="212"/>
      <c r="L213" s="217"/>
      <c r="M213" s="218"/>
      <c r="N213" s="219"/>
      <c r="O213" s="219"/>
      <c r="P213" s="219"/>
      <c r="Q213" s="219"/>
      <c r="R213" s="219"/>
      <c r="S213" s="219"/>
      <c r="T213" s="220"/>
      <c r="AT213" s="221" t="s">
        <v>170</v>
      </c>
      <c r="AU213" s="221" t="s">
        <v>80</v>
      </c>
      <c r="AV213" s="14" t="s">
        <v>166</v>
      </c>
      <c r="AW213" s="14" t="s">
        <v>32</v>
      </c>
      <c r="AX213" s="14" t="s">
        <v>78</v>
      </c>
      <c r="AY213" s="221" t="s">
        <v>160</v>
      </c>
    </row>
    <row r="214" spans="1:65" s="2" customFormat="1" ht="16.5" customHeight="1">
      <c r="A214" s="35"/>
      <c r="B214" s="36"/>
      <c r="C214" s="180" t="s">
        <v>547</v>
      </c>
      <c r="D214" s="180" t="s">
        <v>162</v>
      </c>
      <c r="E214" s="181" t="s">
        <v>548</v>
      </c>
      <c r="F214" s="182" t="s">
        <v>549</v>
      </c>
      <c r="G214" s="183" t="s">
        <v>550</v>
      </c>
      <c r="H214" s="184">
        <v>2</v>
      </c>
      <c r="I214" s="185"/>
      <c r="J214" s="186">
        <f>ROUND(I214*H214,2)</f>
        <v>0</v>
      </c>
      <c r="K214" s="182" t="s">
        <v>165</v>
      </c>
      <c r="L214" s="40"/>
      <c r="M214" s="187" t="s">
        <v>18</v>
      </c>
      <c r="N214" s="188" t="s">
        <v>42</v>
      </c>
      <c r="O214" s="65"/>
      <c r="P214" s="189">
        <f>O214*H214</f>
        <v>0</v>
      </c>
      <c r="Q214" s="189">
        <v>0</v>
      </c>
      <c r="R214" s="189">
        <f>Q214*H214</f>
        <v>0</v>
      </c>
      <c r="S214" s="189">
        <v>0</v>
      </c>
      <c r="T214" s="190">
        <f>S214*H214</f>
        <v>0</v>
      </c>
      <c r="U214" s="35"/>
      <c r="V214" s="35"/>
      <c r="W214" s="35"/>
      <c r="X214" s="35"/>
      <c r="Y214" s="35"/>
      <c r="Z214" s="35"/>
      <c r="AA214" s="35"/>
      <c r="AB214" s="35"/>
      <c r="AC214" s="35"/>
      <c r="AD214" s="35"/>
      <c r="AE214" s="35"/>
      <c r="AR214" s="191" t="s">
        <v>166</v>
      </c>
      <c r="AT214" s="191" t="s">
        <v>162</v>
      </c>
      <c r="AU214" s="191" t="s">
        <v>80</v>
      </c>
      <c r="AY214" s="18" t="s">
        <v>160</v>
      </c>
      <c r="BE214" s="192">
        <f>IF(N214="základní",J214,0)</f>
        <v>0</v>
      </c>
      <c r="BF214" s="192">
        <f>IF(N214="snížená",J214,0)</f>
        <v>0</v>
      </c>
      <c r="BG214" s="192">
        <f>IF(N214="zákl. přenesená",J214,0)</f>
        <v>0</v>
      </c>
      <c r="BH214" s="192">
        <f>IF(N214="sníž. přenesená",J214,0)</f>
        <v>0</v>
      </c>
      <c r="BI214" s="192">
        <f>IF(N214="nulová",J214,0)</f>
        <v>0</v>
      </c>
      <c r="BJ214" s="18" t="s">
        <v>78</v>
      </c>
      <c r="BK214" s="192">
        <f>ROUND(I214*H214,2)</f>
        <v>0</v>
      </c>
      <c r="BL214" s="18" t="s">
        <v>166</v>
      </c>
      <c r="BM214" s="191" t="s">
        <v>551</v>
      </c>
    </row>
    <row r="215" spans="1:65" s="2" customFormat="1" ht="10.199999999999999">
      <c r="A215" s="35"/>
      <c r="B215" s="36"/>
      <c r="C215" s="37"/>
      <c r="D215" s="193" t="s">
        <v>168</v>
      </c>
      <c r="E215" s="37"/>
      <c r="F215" s="194" t="s">
        <v>552</v>
      </c>
      <c r="G215" s="37"/>
      <c r="H215" s="37"/>
      <c r="I215" s="195"/>
      <c r="J215" s="37"/>
      <c r="K215" s="37"/>
      <c r="L215" s="40"/>
      <c r="M215" s="196"/>
      <c r="N215" s="197"/>
      <c r="O215" s="65"/>
      <c r="P215" s="65"/>
      <c r="Q215" s="65"/>
      <c r="R215" s="65"/>
      <c r="S215" s="65"/>
      <c r="T215" s="66"/>
      <c r="U215" s="35"/>
      <c r="V215" s="35"/>
      <c r="W215" s="35"/>
      <c r="X215" s="35"/>
      <c r="Y215" s="35"/>
      <c r="Z215" s="35"/>
      <c r="AA215" s="35"/>
      <c r="AB215" s="35"/>
      <c r="AC215" s="35"/>
      <c r="AD215" s="35"/>
      <c r="AE215" s="35"/>
      <c r="AT215" s="18" t="s">
        <v>168</v>
      </c>
      <c r="AU215" s="18" t="s">
        <v>80</v>
      </c>
    </row>
    <row r="216" spans="1:65" s="13" customFormat="1" ht="10.199999999999999">
      <c r="B216" s="198"/>
      <c r="C216" s="199"/>
      <c r="D216" s="200" t="s">
        <v>170</v>
      </c>
      <c r="E216" s="201" t="s">
        <v>18</v>
      </c>
      <c r="F216" s="202" t="s">
        <v>553</v>
      </c>
      <c r="G216" s="199"/>
      <c r="H216" s="203">
        <v>2</v>
      </c>
      <c r="I216" s="204"/>
      <c r="J216" s="199"/>
      <c r="K216" s="199"/>
      <c r="L216" s="205"/>
      <c r="M216" s="206"/>
      <c r="N216" s="207"/>
      <c r="O216" s="207"/>
      <c r="P216" s="207"/>
      <c r="Q216" s="207"/>
      <c r="R216" s="207"/>
      <c r="S216" s="207"/>
      <c r="T216" s="208"/>
      <c r="AT216" s="209" t="s">
        <v>170</v>
      </c>
      <c r="AU216" s="209" t="s">
        <v>80</v>
      </c>
      <c r="AV216" s="13" t="s">
        <v>80</v>
      </c>
      <c r="AW216" s="13" t="s">
        <v>32</v>
      </c>
      <c r="AX216" s="13" t="s">
        <v>78</v>
      </c>
      <c r="AY216" s="209" t="s">
        <v>160</v>
      </c>
    </row>
    <row r="217" spans="1:65" s="2" customFormat="1" ht="21.75" customHeight="1">
      <c r="A217" s="35"/>
      <c r="B217" s="36"/>
      <c r="C217" s="180" t="s">
        <v>554</v>
      </c>
      <c r="D217" s="180" t="s">
        <v>162</v>
      </c>
      <c r="E217" s="181" t="s">
        <v>555</v>
      </c>
      <c r="F217" s="182" t="s">
        <v>556</v>
      </c>
      <c r="G217" s="183" t="s">
        <v>550</v>
      </c>
      <c r="H217" s="184">
        <v>240</v>
      </c>
      <c r="I217" s="185"/>
      <c r="J217" s="186">
        <f>ROUND(I217*H217,2)</f>
        <v>0</v>
      </c>
      <c r="K217" s="182" t="s">
        <v>165</v>
      </c>
      <c r="L217" s="40"/>
      <c r="M217" s="187" t="s">
        <v>18</v>
      </c>
      <c r="N217" s="188" t="s">
        <v>42</v>
      </c>
      <c r="O217" s="65"/>
      <c r="P217" s="189">
        <f>O217*H217</f>
        <v>0</v>
      </c>
      <c r="Q217" s="189">
        <v>0</v>
      </c>
      <c r="R217" s="189">
        <f>Q217*H217</f>
        <v>0</v>
      </c>
      <c r="S217" s="189">
        <v>0</v>
      </c>
      <c r="T217" s="190">
        <f>S217*H217</f>
        <v>0</v>
      </c>
      <c r="U217" s="35"/>
      <c r="V217" s="35"/>
      <c r="W217" s="35"/>
      <c r="X217" s="35"/>
      <c r="Y217" s="35"/>
      <c r="Z217" s="35"/>
      <c r="AA217" s="35"/>
      <c r="AB217" s="35"/>
      <c r="AC217" s="35"/>
      <c r="AD217" s="35"/>
      <c r="AE217" s="35"/>
      <c r="AR217" s="191" t="s">
        <v>166</v>
      </c>
      <c r="AT217" s="191" t="s">
        <v>162</v>
      </c>
      <c r="AU217" s="191" t="s">
        <v>80</v>
      </c>
      <c r="AY217" s="18" t="s">
        <v>160</v>
      </c>
      <c r="BE217" s="192">
        <f>IF(N217="základní",J217,0)</f>
        <v>0</v>
      </c>
      <c r="BF217" s="192">
        <f>IF(N217="snížená",J217,0)</f>
        <v>0</v>
      </c>
      <c r="BG217" s="192">
        <f>IF(N217="zákl. přenesená",J217,0)</f>
        <v>0</v>
      </c>
      <c r="BH217" s="192">
        <f>IF(N217="sníž. přenesená",J217,0)</f>
        <v>0</v>
      </c>
      <c r="BI217" s="192">
        <f>IF(N217="nulová",J217,0)</f>
        <v>0</v>
      </c>
      <c r="BJ217" s="18" t="s">
        <v>78</v>
      </c>
      <c r="BK217" s="192">
        <f>ROUND(I217*H217,2)</f>
        <v>0</v>
      </c>
      <c r="BL217" s="18" t="s">
        <v>166</v>
      </c>
      <c r="BM217" s="191" t="s">
        <v>557</v>
      </c>
    </row>
    <row r="218" spans="1:65" s="2" customFormat="1" ht="10.199999999999999">
      <c r="A218" s="35"/>
      <c r="B218" s="36"/>
      <c r="C218" s="37"/>
      <c r="D218" s="193" t="s">
        <v>168</v>
      </c>
      <c r="E218" s="37"/>
      <c r="F218" s="194" t="s">
        <v>558</v>
      </c>
      <c r="G218" s="37"/>
      <c r="H218" s="37"/>
      <c r="I218" s="195"/>
      <c r="J218" s="37"/>
      <c r="K218" s="37"/>
      <c r="L218" s="40"/>
      <c r="M218" s="196"/>
      <c r="N218" s="197"/>
      <c r="O218" s="65"/>
      <c r="P218" s="65"/>
      <c r="Q218" s="65"/>
      <c r="R218" s="65"/>
      <c r="S218" s="65"/>
      <c r="T218" s="66"/>
      <c r="U218" s="35"/>
      <c r="V218" s="35"/>
      <c r="W218" s="35"/>
      <c r="X218" s="35"/>
      <c r="Y218" s="35"/>
      <c r="Z218" s="35"/>
      <c r="AA218" s="35"/>
      <c r="AB218" s="35"/>
      <c r="AC218" s="35"/>
      <c r="AD218" s="35"/>
      <c r="AE218" s="35"/>
      <c r="AT218" s="18" t="s">
        <v>168</v>
      </c>
      <c r="AU218" s="18" t="s">
        <v>80</v>
      </c>
    </row>
    <row r="219" spans="1:65" s="13" customFormat="1" ht="10.199999999999999">
      <c r="B219" s="198"/>
      <c r="C219" s="199"/>
      <c r="D219" s="200" t="s">
        <v>170</v>
      </c>
      <c r="E219" s="199"/>
      <c r="F219" s="202" t="s">
        <v>559</v>
      </c>
      <c r="G219" s="199"/>
      <c r="H219" s="203">
        <v>240</v>
      </c>
      <c r="I219" s="204"/>
      <c r="J219" s="199"/>
      <c r="K219" s="199"/>
      <c r="L219" s="205"/>
      <c r="M219" s="206"/>
      <c r="N219" s="207"/>
      <c r="O219" s="207"/>
      <c r="P219" s="207"/>
      <c r="Q219" s="207"/>
      <c r="R219" s="207"/>
      <c r="S219" s="207"/>
      <c r="T219" s="208"/>
      <c r="AT219" s="209" t="s">
        <v>170</v>
      </c>
      <c r="AU219" s="209" t="s">
        <v>80</v>
      </c>
      <c r="AV219" s="13" t="s">
        <v>80</v>
      </c>
      <c r="AW219" s="13" t="s">
        <v>4</v>
      </c>
      <c r="AX219" s="13" t="s">
        <v>78</v>
      </c>
      <c r="AY219" s="209" t="s">
        <v>160</v>
      </c>
    </row>
    <row r="220" spans="1:65" s="2" customFormat="1" ht="16.5" customHeight="1">
      <c r="A220" s="35"/>
      <c r="B220" s="36"/>
      <c r="C220" s="180" t="s">
        <v>560</v>
      </c>
      <c r="D220" s="180" t="s">
        <v>162</v>
      </c>
      <c r="E220" s="181" t="s">
        <v>561</v>
      </c>
      <c r="F220" s="182" t="s">
        <v>562</v>
      </c>
      <c r="G220" s="183" t="s">
        <v>550</v>
      </c>
      <c r="H220" s="184">
        <v>2</v>
      </c>
      <c r="I220" s="185"/>
      <c r="J220" s="186">
        <f>ROUND(I220*H220,2)</f>
        <v>0</v>
      </c>
      <c r="K220" s="182" t="s">
        <v>165</v>
      </c>
      <c r="L220" s="40"/>
      <c r="M220" s="187" t="s">
        <v>18</v>
      </c>
      <c r="N220" s="188" t="s">
        <v>42</v>
      </c>
      <c r="O220" s="65"/>
      <c r="P220" s="189">
        <f>O220*H220</f>
        <v>0</v>
      </c>
      <c r="Q220" s="189">
        <v>0</v>
      </c>
      <c r="R220" s="189">
        <f>Q220*H220</f>
        <v>0</v>
      </c>
      <c r="S220" s="189">
        <v>0</v>
      </c>
      <c r="T220" s="190">
        <f>S220*H220</f>
        <v>0</v>
      </c>
      <c r="U220" s="35"/>
      <c r="V220" s="35"/>
      <c r="W220" s="35"/>
      <c r="X220" s="35"/>
      <c r="Y220" s="35"/>
      <c r="Z220" s="35"/>
      <c r="AA220" s="35"/>
      <c r="AB220" s="35"/>
      <c r="AC220" s="35"/>
      <c r="AD220" s="35"/>
      <c r="AE220" s="35"/>
      <c r="AR220" s="191" t="s">
        <v>166</v>
      </c>
      <c r="AT220" s="191" t="s">
        <v>162</v>
      </c>
      <c r="AU220" s="191" t="s">
        <v>80</v>
      </c>
      <c r="AY220" s="18" t="s">
        <v>160</v>
      </c>
      <c r="BE220" s="192">
        <f>IF(N220="základní",J220,0)</f>
        <v>0</v>
      </c>
      <c r="BF220" s="192">
        <f>IF(N220="snížená",J220,0)</f>
        <v>0</v>
      </c>
      <c r="BG220" s="192">
        <f>IF(N220="zákl. přenesená",J220,0)</f>
        <v>0</v>
      </c>
      <c r="BH220" s="192">
        <f>IF(N220="sníž. přenesená",J220,0)</f>
        <v>0</v>
      </c>
      <c r="BI220" s="192">
        <f>IF(N220="nulová",J220,0)</f>
        <v>0</v>
      </c>
      <c r="BJ220" s="18" t="s">
        <v>78</v>
      </c>
      <c r="BK220" s="192">
        <f>ROUND(I220*H220,2)</f>
        <v>0</v>
      </c>
      <c r="BL220" s="18" t="s">
        <v>166</v>
      </c>
      <c r="BM220" s="191" t="s">
        <v>563</v>
      </c>
    </row>
    <row r="221" spans="1:65" s="2" customFormat="1" ht="10.199999999999999">
      <c r="A221" s="35"/>
      <c r="B221" s="36"/>
      <c r="C221" s="37"/>
      <c r="D221" s="193" t="s">
        <v>168</v>
      </c>
      <c r="E221" s="37"/>
      <c r="F221" s="194" t="s">
        <v>564</v>
      </c>
      <c r="G221" s="37"/>
      <c r="H221" s="37"/>
      <c r="I221" s="195"/>
      <c r="J221" s="37"/>
      <c r="K221" s="37"/>
      <c r="L221" s="40"/>
      <c r="M221" s="196"/>
      <c r="N221" s="197"/>
      <c r="O221" s="65"/>
      <c r="P221" s="65"/>
      <c r="Q221" s="65"/>
      <c r="R221" s="65"/>
      <c r="S221" s="65"/>
      <c r="T221" s="66"/>
      <c r="U221" s="35"/>
      <c r="V221" s="35"/>
      <c r="W221" s="35"/>
      <c r="X221" s="35"/>
      <c r="Y221" s="35"/>
      <c r="Z221" s="35"/>
      <c r="AA221" s="35"/>
      <c r="AB221" s="35"/>
      <c r="AC221" s="35"/>
      <c r="AD221" s="35"/>
      <c r="AE221" s="35"/>
      <c r="AT221" s="18" t="s">
        <v>168</v>
      </c>
      <c r="AU221" s="18" t="s">
        <v>80</v>
      </c>
    </row>
    <row r="222" spans="1:65" s="2" customFormat="1" ht="24.15" customHeight="1">
      <c r="A222" s="35"/>
      <c r="B222" s="36"/>
      <c r="C222" s="180" t="s">
        <v>565</v>
      </c>
      <c r="D222" s="180" t="s">
        <v>162</v>
      </c>
      <c r="E222" s="181" t="s">
        <v>566</v>
      </c>
      <c r="F222" s="182" t="s">
        <v>567</v>
      </c>
      <c r="G222" s="183" t="s">
        <v>125</v>
      </c>
      <c r="H222" s="184">
        <v>250.63499999999999</v>
      </c>
      <c r="I222" s="185"/>
      <c r="J222" s="186">
        <f>ROUND(I222*H222,2)</f>
        <v>0</v>
      </c>
      <c r="K222" s="182" t="s">
        <v>165</v>
      </c>
      <c r="L222" s="40"/>
      <c r="M222" s="187" t="s">
        <v>18</v>
      </c>
      <c r="N222" s="188" t="s">
        <v>42</v>
      </c>
      <c r="O222" s="65"/>
      <c r="P222" s="189">
        <f>O222*H222</f>
        <v>0</v>
      </c>
      <c r="Q222" s="189">
        <v>4.0000000000000003E-5</v>
      </c>
      <c r="R222" s="189">
        <f>Q222*H222</f>
        <v>1.00254E-2</v>
      </c>
      <c r="S222" s="189">
        <v>0</v>
      </c>
      <c r="T222" s="190">
        <f>S222*H222</f>
        <v>0</v>
      </c>
      <c r="U222" s="35"/>
      <c r="V222" s="35"/>
      <c r="W222" s="35"/>
      <c r="X222" s="35"/>
      <c r="Y222" s="35"/>
      <c r="Z222" s="35"/>
      <c r="AA222" s="35"/>
      <c r="AB222" s="35"/>
      <c r="AC222" s="35"/>
      <c r="AD222" s="35"/>
      <c r="AE222" s="35"/>
      <c r="AR222" s="191" t="s">
        <v>166</v>
      </c>
      <c r="AT222" s="191" t="s">
        <v>162</v>
      </c>
      <c r="AU222" s="191" t="s">
        <v>80</v>
      </c>
      <c r="AY222" s="18" t="s">
        <v>160</v>
      </c>
      <c r="BE222" s="192">
        <f>IF(N222="základní",J222,0)</f>
        <v>0</v>
      </c>
      <c r="BF222" s="192">
        <f>IF(N222="snížená",J222,0)</f>
        <v>0</v>
      </c>
      <c r="BG222" s="192">
        <f>IF(N222="zákl. přenesená",J222,0)</f>
        <v>0</v>
      </c>
      <c r="BH222" s="192">
        <f>IF(N222="sníž. přenesená",J222,0)</f>
        <v>0</v>
      </c>
      <c r="BI222" s="192">
        <f>IF(N222="nulová",J222,0)</f>
        <v>0</v>
      </c>
      <c r="BJ222" s="18" t="s">
        <v>78</v>
      </c>
      <c r="BK222" s="192">
        <f>ROUND(I222*H222,2)</f>
        <v>0</v>
      </c>
      <c r="BL222" s="18" t="s">
        <v>166</v>
      </c>
      <c r="BM222" s="191" t="s">
        <v>568</v>
      </c>
    </row>
    <row r="223" spans="1:65" s="2" customFormat="1" ht="10.199999999999999">
      <c r="A223" s="35"/>
      <c r="B223" s="36"/>
      <c r="C223" s="37"/>
      <c r="D223" s="193" t="s">
        <v>168</v>
      </c>
      <c r="E223" s="37"/>
      <c r="F223" s="194" t="s">
        <v>569</v>
      </c>
      <c r="G223" s="37"/>
      <c r="H223" s="37"/>
      <c r="I223" s="195"/>
      <c r="J223" s="37"/>
      <c r="K223" s="37"/>
      <c r="L223" s="40"/>
      <c r="M223" s="196"/>
      <c r="N223" s="197"/>
      <c r="O223" s="65"/>
      <c r="P223" s="65"/>
      <c r="Q223" s="65"/>
      <c r="R223" s="65"/>
      <c r="S223" s="65"/>
      <c r="T223" s="66"/>
      <c r="U223" s="35"/>
      <c r="V223" s="35"/>
      <c r="W223" s="35"/>
      <c r="X223" s="35"/>
      <c r="Y223" s="35"/>
      <c r="Z223" s="35"/>
      <c r="AA223" s="35"/>
      <c r="AB223" s="35"/>
      <c r="AC223" s="35"/>
      <c r="AD223" s="35"/>
      <c r="AE223" s="35"/>
      <c r="AT223" s="18" t="s">
        <v>168</v>
      </c>
      <c r="AU223" s="18" t="s">
        <v>80</v>
      </c>
    </row>
    <row r="224" spans="1:65" s="13" customFormat="1" ht="10.199999999999999">
      <c r="B224" s="198"/>
      <c r="C224" s="199"/>
      <c r="D224" s="200" t="s">
        <v>170</v>
      </c>
      <c r="E224" s="201" t="s">
        <v>18</v>
      </c>
      <c r="F224" s="202" t="s">
        <v>570</v>
      </c>
      <c r="G224" s="199"/>
      <c r="H224" s="203">
        <v>238.7</v>
      </c>
      <c r="I224" s="204"/>
      <c r="J224" s="199"/>
      <c r="K224" s="199"/>
      <c r="L224" s="205"/>
      <c r="M224" s="206"/>
      <c r="N224" s="207"/>
      <c r="O224" s="207"/>
      <c r="P224" s="207"/>
      <c r="Q224" s="207"/>
      <c r="R224" s="207"/>
      <c r="S224" s="207"/>
      <c r="T224" s="208"/>
      <c r="AT224" s="209" t="s">
        <v>170</v>
      </c>
      <c r="AU224" s="209" t="s">
        <v>80</v>
      </c>
      <c r="AV224" s="13" t="s">
        <v>80</v>
      </c>
      <c r="AW224" s="13" t="s">
        <v>32</v>
      </c>
      <c r="AX224" s="13" t="s">
        <v>78</v>
      </c>
      <c r="AY224" s="209" t="s">
        <v>160</v>
      </c>
    </row>
    <row r="225" spans="1:65" s="13" customFormat="1" ht="10.199999999999999">
      <c r="B225" s="198"/>
      <c r="C225" s="199"/>
      <c r="D225" s="200" t="s">
        <v>170</v>
      </c>
      <c r="E225" s="199"/>
      <c r="F225" s="202" t="s">
        <v>571</v>
      </c>
      <c r="G225" s="199"/>
      <c r="H225" s="203">
        <v>250.63499999999999</v>
      </c>
      <c r="I225" s="204"/>
      <c r="J225" s="199"/>
      <c r="K225" s="199"/>
      <c r="L225" s="205"/>
      <c r="M225" s="206"/>
      <c r="N225" s="207"/>
      <c r="O225" s="207"/>
      <c r="P225" s="207"/>
      <c r="Q225" s="207"/>
      <c r="R225" s="207"/>
      <c r="S225" s="207"/>
      <c r="T225" s="208"/>
      <c r="AT225" s="209" t="s">
        <v>170</v>
      </c>
      <c r="AU225" s="209" t="s">
        <v>80</v>
      </c>
      <c r="AV225" s="13" t="s">
        <v>80</v>
      </c>
      <c r="AW225" s="13" t="s">
        <v>4</v>
      </c>
      <c r="AX225" s="13" t="s">
        <v>78</v>
      </c>
      <c r="AY225" s="209" t="s">
        <v>160</v>
      </c>
    </row>
    <row r="226" spans="1:65" s="2" customFormat="1" ht="16.5" customHeight="1">
      <c r="A226" s="35"/>
      <c r="B226" s="36"/>
      <c r="C226" s="180" t="s">
        <v>572</v>
      </c>
      <c r="D226" s="180" t="s">
        <v>162</v>
      </c>
      <c r="E226" s="181" t="s">
        <v>573</v>
      </c>
      <c r="F226" s="182" t="s">
        <v>574</v>
      </c>
      <c r="G226" s="183" t="s">
        <v>496</v>
      </c>
      <c r="H226" s="184">
        <v>3</v>
      </c>
      <c r="I226" s="185"/>
      <c r="J226" s="186">
        <f>ROUND(I226*H226,2)</f>
        <v>0</v>
      </c>
      <c r="K226" s="182" t="s">
        <v>18</v>
      </c>
      <c r="L226" s="40"/>
      <c r="M226" s="187" t="s">
        <v>18</v>
      </c>
      <c r="N226" s="188" t="s">
        <v>42</v>
      </c>
      <c r="O226" s="65"/>
      <c r="P226" s="189">
        <f>O226*H226</f>
        <v>0</v>
      </c>
      <c r="Q226" s="189">
        <v>1.8000000000000001E-4</v>
      </c>
      <c r="R226" s="189">
        <f>Q226*H226</f>
        <v>5.4000000000000001E-4</v>
      </c>
      <c r="S226" s="189">
        <v>0</v>
      </c>
      <c r="T226" s="190">
        <f>S226*H226</f>
        <v>0</v>
      </c>
      <c r="U226" s="35"/>
      <c r="V226" s="35"/>
      <c r="W226" s="35"/>
      <c r="X226" s="35"/>
      <c r="Y226" s="35"/>
      <c r="Z226" s="35"/>
      <c r="AA226" s="35"/>
      <c r="AB226" s="35"/>
      <c r="AC226" s="35"/>
      <c r="AD226" s="35"/>
      <c r="AE226" s="35"/>
      <c r="AR226" s="191" t="s">
        <v>166</v>
      </c>
      <c r="AT226" s="191" t="s">
        <v>162</v>
      </c>
      <c r="AU226" s="191" t="s">
        <v>80</v>
      </c>
      <c r="AY226" s="18" t="s">
        <v>160</v>
      </c>
      <c r="BE226" s="192">
        <f>IF(N226="základní",J226,0)</f>
        <v>0</v>
      </c>
      <c r="BF226" s="192">
        <f>IF(N226="snížená",J226,0)</f>
        <v>0</v>
      </c>
      <c r="BG226" s="192">
        <f>IF(N226="zákl. přenesená",J226,0)</f>
        <v>0</v>
      </c>
      <c r="BH226" s="192">
        <f>IF(N226="sníž. přenesená",J226,0)</f>
        <v>0</v>
      </c>
      <c r="BI226" s="192">
        <f>IF(N226="nulová",J226,0)</f>
        <v>0</v>
      </c>
      <c r="BJ226" s="18" t="s">
        <v>78</v>
      </c>
      <c r="BK226" s="192">
        <f>ROUND(I226*H226,2)</f>
        <v>0</v>
      </c>
      <c r="BL226" s="18" t="s">
        <v>166</v>
      </c>
      <c r="BM226" s="191" t="s">
        <v>575</v>
      </c>
    </row>
    <row r="227" spans="1:65" s="2" customFormat="1" ht="16.5" customHeight="1">
      <c r="A227" s="35"/>
      <c r="B227" s="36"/>
      <c r="C227" s="225" t="s">
        <v>576</v>
      </c>
      <c r="D227" s="225" t="s">
        <v>467</v>
      </c>
      <c r="E227" s="226" t="s">
        <v>577</v>
      </c>
      <c r="F227" s="227" t="s">
        <v>578</v>
      </c>
      <c r="G227" s="228" t="s">
        <v>496</v>
      </c>
      <c r="H227" s="229">
        <v>3</v>
      </c>
      <c r="I227" s="230"/>
      <c r="J227" s="231">
        <f>ROUND(I227*H227,2)</f>
        <v>0</v>
      </c>
      <c r="K227" s="227" t="s">
        <v>165</v>
      </c>
      <c r="L227" s="232"/>
      <c r="M227" s="233" t="s">
        <v>18</v>
      </c>
      <c r="N227" s="234" t="s">
        <v>42</v>
      </c>
      <c r="O227" s="65"/>
      <c r="P227" s="189">
        <f>O227*H227</f>
        <v>0</v>
      </c>
      <c r="Q227" s="189">
        <v>1.2E-2</v>
      </c>
      <c r="R227" s="189">
        <f>Q227*H227</f>
        <v>3.6000000000000004E-2</v>
      </c>
      <c r="S227" s="189">
        <v>0</v>
      </c>
      <c r="T227" s="190">
        <f>S227*H227</f>
        <v>0</v>
      </c>
      <c r="U227" s="35"/>
      <c r="V227" s="35"/>
      <c r="W227" s="35"/>
      <c r="X227" s="35"/>
      <c r="Y227" s="35"/>
      <c r="Z227" s="35"/>
      <c r="AA227" s="35"/>
      <c r="AB227" s="35"/>
      <c r="AC227" s="35"/>
      <c r="AD227" s="35"/>
      <c r="AE227" s="35"/>
      <c r="AR227" s="191" t="s">
        <v>208</v>
      </c>
      <c r="AT227" s="191" t="s">
        <v>467</v>
      </c>
      <c r="AU227" s="191" t="s">
        <v>80</v>
      </c>
      <c r="AY227" s="18" t="s">
        <v>160</v>
      </c>
      <c r="BE227" s="192">
        <f>IF(N227="základní",J227,0)</f>
        <v>0</v>
      </c>
      <c r="BF227" s="192">
        <f>IF(N227="snížená",J227,0)</f>
        <v>0</v>
      </c>
      <c r="BG227" s="192">
        <f>IF(N227="zákl. přenesená",J227,0)</f>
        <v>0</v>
      </c>
      <c r="BH227" s="192">
        <f>IF(N227="sníž. přenesená",J227,0)</f>
        <v>0</v>
      </c>
      <c r="BI227" s="192">
        <f>IF(N227="nulová",J227,0)</f>
        <v>0</v>
      </c>
      <c r="BJ227" s="18" t="s">
        <v>78</v>
      </c>
      <c r="BK227" s="192">
        <f>ROUND(I227*H227,2)</f>
        <v>0</v>
      </c>
      <c r="BL227" s="18" t="s">
        <v>166</v>
      </c>
      <c r="BM227" s="191" t="s">
        <v>579</v>
      </c>
    </row>
    <row r="228" spans="1:65" s="13" customFormat="1" ht="10.199999999999999">
      <c r="B228" s="198"/>
      <c r="C228" s="199"/>
      <c r="D228" s="200" t="s">
        <v>170</v>
      </c>
      <c r="E228" s="201" t="s">
        <v>18</v>
      </c>
      <c r="F228" s="202" t="s">
        <v>580</v>
      </c>
      <c r="G228" s="199"/>
      <c r="H228" s="203">
        <v>3</v>
      </c>
      <c r="I228" s="204"/>
      <c r="J228" s="199"/>
      <c r="K228" s="199"/>
      <c r="L228" s="205"/>
      <c r="M228" s="206"/>
      <c r="N228" s="207"/>
      <c r="O228" s="207"/>
      <c r="P228" s="207"/>
      <c r="Q228" s="207"/>
      <c r="R228" s="207"/>
      <c r="S228" s="207"/>
      <c r="T228" s="208"/>
      <c r="AT228" s="209" t="s">
        <v>170</v>
      </c>
      <c r="AU228" s="209" t="s">
        <v>80</v>
      </c>
      <c r="AV228" s="13" t="s">
        <v>80</v>
      </c>
      <c r="AW228" s="13" t="s">
        <v>32</v>
      </c>
      <c r="AX228" s="13" t="s">
        <v>78</v>
      </c>
      <c r="AY228" s="209" t="s">
        <v>160</v>
      </c>
    </row>
    <row r="229" spans="1:65" s="2" customFormat="1" ht="16.5" customHeight="1">
      <c r="A229" s="35"/>
      <c r="B229" s="36"/>
      <c r="C229" s="180" t="s">
        <v>581</v>
      </c>
      <c r="D229" s="180" t="s">
        <v>162</v>
      </c>
      <c r="E229" s="181" t="s">
        <v>256</v>
      </c>
      <c r="F229" s="182" t="s">
        <v>257</v>
      </c>
      <c r="G229" s="183" t="s">
        <v>129</v>
      </c>
      <c r="H229" s="184">
        <v>1.631</v>
      </c>
      <c r="I229" s="185"/>
      <c r="J229" s="186">
        <f>ROUND(I229*H229,2)</f>
        <v>0</v>
      </c>
      <c r="K229" s="182" t="s">
        <v>165</v>
      </c>
      <c r="L229" s="40"/>
      <c r="M229" s="187" t="s">
        <v>18</v>
      </c>
      <c r="N229" s="188" t="s">
        <v>42</v>
      </c>
      <c r="O229" s="65"/>
      <c r="P229" s="189">
        <f>O229*H229</f>
        <v>0</v>
      </c>
      <c r="Q229" s="189">
        <v>0</v>
      </c>
      <c r="R229" s="189">
        <f>Q229*H229</f>
        <v>0</v>
      </c>
      <c r="S229" s="189">
        <v>2.4</v>
      </c>
      <c r="T229" s="190">
        <f>S229*H229</f>
        <v>3.9143999999999997</v>
      </c>
      <c r="U229" s="35"/>
      <c r="V229" s="35"/>
      <c r="W229" s="35"/>
      <c r="X229" s="35"/>
      <c r="Y229" s="35"/>
      <c r="Z229" s="35"/>
      <c r="AA229" s="35"/>
      <c r="AB229" s="35"/>
      <c r="AC229" s="35"/>
      <c r="AD229" s="35"/>
      <c r="AE229" s="35"/>
      <c r="AR229" s="191" t="s">
        <v>166</v>
      </c>
      <c r="AT229" s="191" t="s">
        <v>162</v>
      </c>
      <c r="AU229" s="191" t="s">
        <v>80</v>
      </c>
      <c r="AY229" s="18" t="s">
        <v>160</v>
      </c>
      <c r="BE229" s="192">
        <f>IF(N229="základní",J229,0)</f>
        <v>0</v>
      </c>
      <c r="BF229" s="192">
        <f>IF(N229="snížená",J229,0)</f>
        <v>0</v>
      </c>
      <c r="BG229" s="192">
        <f>IF(N229="zákl. přenesená",J229,0)</f>
        <v>0</v>
      </c>
      <c r="BH229" s="192">
        <f>IF(N229="sníž. přenesená",J229,0)</f>
        <v>0</v>
      </c>
      <c r="BI229" s="192">
        <f>IF(N229="nulová",J229,0)</f>
        <v>0</v>
      </c>
      <c r="BJ229" s="18" t="s">
        <v>78</v>
      </c>
      <c r="BK229" s="192">
        <f>ROUND(I229*H229,2)</f>
        <v>0</v>
      </c>
      <c r="BL229" s="18" t="s">
        <v>166</v>
      </c>
      <c r="BM229" s="191" t="s">
        <v>582</v>
      </c>
    </row>
    <row r="230" spans="1:65" s="2" customFormat="1" ht="10.199999999999999">
      <c r="A230" s="35"/>
      <c r="B230" s="36"/>
      <c r="C230" s="37"/>
      <c r="D230" s="193" t="s">
        <v>168</v>
      </c>
      <c r="E230" s="37"/>
      <c r="F230" s="194" t="s">
        <v>259</v>
      </c>
      <c r="G230" s="37"/>
      <c r="H230" s="37"/>
      <c r="I230" s="195"/>
      <c r="J230" s="37"/>
      <c r="K230" s="37"/>
      <c r="L230" s="40"/>
      <c r="M230" s="196"/>
      <c r="N230" s="197"/>
      <c r="O230" s="65"/>
      <c r="P230" s="65"/>
      <c r="Q230" s="65"/>
      <c r="R230" s="65"/>
      <c r="S230" s="65"/>
      <c r="T230" s="66"/>
      <c r="U230" s="35"/>
      <c r="V230" s="35"/>
      <c r="W230" s="35"/>
      <c r="X230" s="35"/>
      <c r="Y230" s="35"/>
      <c r="Z230" s="35"/>
      <c r="AA230" s="35"/>
      <c r="AB230" s="35"/>
      <c r="AC230" s="35"/>
      <c r="AD230" s="35"/>
      <c r="AE230" s="35"/>
      <c r="AT230" s="18" t="s">
        <v>168</v>
      </c>
      <c r="AU230" s="18" t="s">
        <v>80</v>
      </c>
    </row>
    <row r="231" spans="1:65" s="13" customFormat="1" ht="10.199999999999999">
      <c r="B231" s="198"/>
      <c r="C231" s="199"/>
      <c r="D231" s="200" t="s">
        <v>170</v>
      </c>
      <c r="E231" s="201" t="s">
        <v>123</v>
      </c>
      <c r="F231" s="202" t="s">
        <v>583</v>
      </c>
      <c r="G231" s="199"/>
      <c r="H231" s="203">
        <v>16.309999999999999</v>
      </c>
      <c r="I231" s="204"/>
      <c r="J231" s="199"/>
      <c r="K231" s="199"/>
      <c r="L231" s="205"/>
      <c r="M231" s="206"/>
      <c r="N231" s="207"/>
      <c r="O231" s="207"/>
      <c r="P231" s="207"/>
      <c r="Q231" s="207"/>
      <c r="R231" s="207"/>
      <c r="S231" s="207"/>
      <c r="T231" s="208"/>
      <c r="AT231" s="209" t="s">
        <v>170</v>
      </c>
      <c r="AU231" s="209" t="s">
        <v>80</v>
      </c>
      <c r="AV231" s="13" t="s">
        <v>80</v>
      </c>
      <c r="AW231" s="13" t="s">
        <v>32</v>
      </c>
      <c r="AX231" s="13" t="s">
        <v>71</v>
      </c>
      <c r="AY231" s="209" t="s">
        <v>160</v>
      </c>
    </row>
    <row r="232" spans="1:65" s="13" customFormat="1" ht="10.199999999999999">
      <c r="B232" s="198"/>
      <c r="C232" s="199"/>
      <c r="D232" s="200" t="s">
        <v>170</v>
      </c>
      <c r="E232" s="201" t="s">
        <v>18</v>
      </c>
      <c r="F232" s="202" t="s">
        <v>584</v>
      </c>
      <c r="G232" s="199"/>
      <c r="H232" s="203">
        <v>1.631</v>
      </c>
      <c r="I232" s="204"/>
      <c r="J232" s="199"/>
      <c r="K232" s="199"/>
      <c r="L232" s="205"/>
      <c r="M232" s="206"/>
      <c r="N232" s="207"/>
      <c r="O232" s="207"/>
      <c r="P232" s="207"/>
      <c r="Q232" s="207"/>
      <c r="R232" s="207"/>
      <c r="S232" s="207"/>
      <c r="T232" s="208"/>
      <c r="AT232" s="209" t="s">
        <v>170</v>
      </c>
      <c r="AU232" s="209" t="s">
        <v>80</v>
      </c>
      <c r="AV232" s="13" t="s">
        <v>80</v>
      </c>
      <c r="AW232" s="13" t="s">
        <v>32</v>
      </c>
      <c r="AX232" s="13" t="s">
        <v>78</v>
      </c>
      <c r="AY232" s="209" t="s">
        <v>160</v>
      </c>
    </row>
    <row r="233" spans="1:65" s="2" customFormat="1" ht="16.5" customHeight="1">
      <c r="A233" s="35"/>
      <c r="B233" s="36"/>
      <c r="C233" s="180" t="s">
        <v>585</v>
      </c>
      <c r="D233" s="180" t="s">
        <v>162</v>
      </c>
      <c r="E233" s="181" t="s">
        <v>263</v>
      </c>
      <c r="F233" s="182" t="s">
        <v>264</v>
      </c>
      <c r="G233" s="183" t="s">
        <v>125</v>
      </c>
      <c r="H233" s="184">
        <v>53.38</v>
      </c>
      <c r="I233" s="185"/>
      <c r="J233" s="186">
        <f>ROUND(I233*H233,2)</f>
        <v>0</v>
      </c>
      <c r="K233" s="182" t="s">
        <v>165</v>
      </c>
      <c r="L233" s="40"/>
      <c r="M233" s="187" t="s">
        <v>18</v>
      </c>
      <c r="N233" s="188" t="s">
        <v>42</v>
      </c>
      <c r="O233" s="65"/>
      <c r="P233" s="189">
        <f>O233*H233</f>
        <v>0</v>
      </c>
      <c r="Q233" s="189">
        <v>0</v>
      </c>
      <c r="R233" s="189">
        <f>Q233*H233</f>
        <v>0</v>
      </c>
      <c r="S233" s="189">
        <v>0.08</v>
      </c>
      <c r="T233" s="190">
        <f>S233*H233</f>
        <v>4.2704000000000004</v>
      </c>
      <c r="U233" s="35"/>
      <c r="V233" s="35"/>
      <c r="W233" s="35"/>
      <c r="X233" s="35"/>
      <c r="Y233" s="35"/>
      <c r="Z233" s="35"/>
      <c r="AA233" s="35"/>
      <c r="AB233" s="35"/>
      <c r="AC233" s="35"/>
      <c r="AD233" s="35"/>
      <c r="AE233" s="35"/>
      <c r="AR233" s="191" t="s">
        <v>166</v>
      </c>
      <c r="AT233" s="191" t="s">
        <v>162</v>
      </c>
      <c r="AU233" s="191" t="s">
        <v>80</v>
      </c>
      <c r="AY233" s="18" t="s">
        <v>160</v>
      </c>
      <c r="BE233" s="192">
        <f>IF(N233="základní",J233,0)</f>
        <v>0</v>
      </c>
      <c r="BF233" s="192">
        <f>IF(N233="snížená",J233,0)</f>
        <v>0</v>
      </c>
      <c r="BG233" s="192">
        <f>IF(N233="zákl. přenesená",J233,0)</f>
        <v>0</v>
      </c>
      <c r="BH233" s="192">
        <f>IF(N233="sníž. přenesená",J233,0)</f>
        <v>0</v>
      </c>
      <c r="BI233" s="192">
        <f>IF(N233="nulová",J233,0)</f>
        <v>0</v>
      </c>
      <c r="BJ233" s="18" t="s">
        <v>78</v>
      </c>
      <c r="BK233" s="192">
        <f>ROUND(I233*H233,2)</f>
        <v>0</v>
      </c>
      <c r="BL233" s="18" t="s">
        <v>166</v>
      </c>
      <c r="BM233" s="191" t="s">
        <v>586</v>
      </c>
    </row>
    <row r="234" spans="1:65" s="2" customFormat="1" ht="10.199999999999999">
      <c r="A234" s="35"/>
      <c r="B234" s="36"/>
      <c r="C234" s="37"/>
      <c r="D234" s="193" t="s">
        <v>168</v>
      </c>
      <c r="E234" s="37"/>
      <c r="F234" s="194" t="s">
        <v>266</v>
      </c>
      <c r="G234" s="37"/>
      <c r="H234" s="37"/>
      <c r="I234" s="195"/>
      <c r="J234" s="37"/>
      <c r="K234" s="37"/>
      <c r="L234" s="40"/>
      <c r="M234" s="196"/>
      <c r="N234" s="197"/>
      <c r="O234" s="65"/>
      <c r="P234" s="65"/>
      <c r="Q234" s="65"/>
      <c r="R234" s="65"/>
      <c r="S234" s="65"/>
      <c r="T234" s="66"/>
      <c r="U234" s="35"/>
      <c r="V234" s="35"/>
      <c r="W234" s="35"/>
      <c r="X234" s="35"/>
      <c r="Y234" s="35"/>
      <c r="Z234" s="35"/>
      <c r="AA234" s="35"/>
      <c r="AB234" s="35"/>
      <c r="AC234" s="35"/>
      <c r="AD234" s="35"/>
      <c r="AE234" s="35"/>
      <c r="AT234" s="18" t="s">
        <v>168</v>
      </c>
      <c r="AU234" s="18" t="s">
        <v>80</v>
      </c>
    </row>
    <row r="235" spans="1:65" s="13" customFormat="1" ht="10.199999999999999">
      <c r="B235" s="198"/>
      <c r="C235" s="199"/>
      <c r="D235" s="200" t="s">
        <v>170</v>
      </c>
      <c r="E235" s="201" t="s">
        <v>18</v>
      </c>
      <c r="F235" s="202" t="s">
        <v>587</v>
      </c>
      <c r="G235" s="199"/>
      <c r="H235" s="203">
        <v>64.98</v>
      </c>
      <c r="I235" s="204"/>
      <c r="J235" s="199"/>
      <c r="K235" s="199"/>
      <c r="L235" s="205"/>
      <c r="M235" s="206"/>
      <c r="N235" s="207"/>
      <c r="O235" s="207"/>
      <c r="P235" s="207"/>
      <c r="Q235" s="207"/>
      <c r="R235" s="207"/>
      <c r="S235" s="207"/>
      <c r="T235" s="208"/>
      <c r="AT235" s="209" t="s">
        <v>170</v>
      </c>
      <c r="AU235" s="209" t="s">
        <v>80</v>
      </c>
      <c r="AV235" s="13" t="s">
        <v>80</v>
      </c>
      <c r="AW235" s="13" t="s">
        <v>32</v>
      </c>
      <c r="AX235" s="13" t="s">
        <v>71</v>
      </c>
      <c r="AY235" s="209" t="s">
        <v>160</v>
      </c>
    </row>
    <row r="236" spans="1:65" s="13" customFormat="1" ht="10.199999999999999">
      <c r="B236" s="198"/>
      <c r="C236" s="199"/>
      <c r="D236" s="200" t="s">
        <v>170</v>
      </c>
      <c r="E236" s="201" t="s">
        <v>18</v>
      </c>
      <c r="F236" s="202" t="s">
        <v>588</v>
      </c>
      <c r="G236" s="199"/>
      <c r="H236" s="203">
        <v>-11.6</v>
      </c>
      <c r="I236" s="204"/>
      <c r="J236" s="199"/>
      <c r="K236" s="199"/>
      <c r="L236" s="205"/>
      <c r="M236" s="206"/>
      <c r="N236" s="207"/>
      <c r="O236" s="207"/>
      <c r="P236" s="207"/>
      <c r="Q236" s="207"/>
      <c r="R236" s="207"/>
      <c r="S236" s="207"/>
      <c r="T236" s="208"/>
      <c r="AT236" s="209" t="s">
        <v>170</v>
      </c>
      <c r="AU236" s="209" t="s">
        <v>80</v>
      </c>
      <c r="AV236" s="13" t="s">
        <v>80</v>
      </c>
      <c r="AW236" s="13" t="s">
        <v>32</v>
      </c>
      <c r="AX236" s="13" t="s">
        <v>71</v>
      </c>
      <c r="AY236" s="209" t="s">
        <v>160</v>
      </c>
    </row>
    <row r="237" spans="1:65" s="14" customFormat="1" ht="10.199999999999999">
      <c r="B237" s="211"/>
      <c r="C237" s="212"/>
      <c r="D237" s="200" t="s">
        <v>170</v>
      </c>
      <c r="E237" s="213" t="s">
        <v>18</v>
      </c>
      <c r="F237" s="214" t="s">
        <v>254</v>
      </c>
      <c r="G237" s="212"/>
      <c r="H237" s="215">
        <v>53.38</v>
      </c>
      <c r="I237" s="216"/>
      <c r="J237" s="212"/>
      <c r="K237" s="212"/>
      <c r="L237" s="217"/>
      <c r="M237" s="218"/>
      <c r="N237" s="219"/>
      <c r="O237" s="219"/>
      <c r="P237" s="219"/>
      <c r="Q237" s="219"/>
      <c r="R237" s="219"/>
      <c r="S237" s="219"/>
      <c r="T237" s="220"/>
      <c r="AT237" s="221" t="s">
        <v>170</v>
      </c>
      <c r="AU237" s="221" t="s">
        <v>80</v>
      </c>
      <c r="AV237" s="14" t="s">
        <v>166</v>
      </c>
      <c r="AW237" s="14" t="s">
        <v>32</v>
      </c>
      <c r="AX237" s="14" t="s">
        <v>78</v>
      </c>
      <c r="AY237" s="221" t="s">
        <v>160</v>
      </c>
    </row>
    <row r="238" spans="1:65" s="2" customFormat="1" ht="16.5" customHeight="1">
      <c r="A238" s="35"/>
      <c r="B238" s="36"/>
      <c r="C238" s="180" t="s">
        <v>589</v>
      </c>
      <c r="D238" s="180" t="s">
        <v>162</v>
      </c>
      <c r="E238" s="181" t="s">
        <v>272</v>
      </c>
      <c r="F238" s="182" t="s">
        <v>273</v>
      </c>
      <c r="G238" s="183" t="s">
        <v>125</v>
      </c>
      <c r="H238" s="184">
        <v>35.274999999999999</v>
      </c>
      <c r="I238" s="185"/>
      <c r="J238" s="186">
        <f>ROUND(I238*H238,2)</f>
        <v>0</v>
      </c>
      <c r="K238" s="182" t="s">
        <v>165</v>
      </c>
      <c r="L238" s="40"/>
      <c r="M238" s="187" t="s">
        <v>18</v>
      </c>
      <c r="N238" s="188" t="s">
        <v>42</v>
      </c>
      <c r="O238" s="65"/>
      <c r="P238" s="189">
        <f>O238*H238</f>
        <v>0</v>
      </c>
      <c r="Q238" s="189">
        <v>0</v>
      </c>
      <c r="R238" s="189">
        <f>Q238*H238</f>
        <v>0</v>
      </c>
      <c r="S238" s="189">
        <v>0.14000000000000001</v>
      </c>
      <c r="T238" s="190">
        <f>S238*H238</f>
        <v>4.9385000000000003</v>
      </c>
      <c r="U238" s="35"/>
      <c r="V238" s="35"/>
      <c r="W238" s="35"/>
      <c r="X238" s="35"/>
      <c r="Y238" s="35"/>
      <c r="Z238" s="35"/>
      <c r="AA238" s="35"/>
      <c r="AB238" s="35"/>
      <c r="AC238" s="35"/>
      <c r="AD238" s="35"/>
      <c r="AE238" s="35"/>
      <c r="AR238" s="191" t="s">
        <v>166</v>
      </c>
      <c r="AT238" s="191" t="s">
        <v>162</v>
      </c>
      <c r="AU238" s="191" t="s">
        <v>80</v>
      </c>
      <c r="AY238" s="18" t="s">
        <v>160</v>
      </c>
      <c r="BE238" s="192">
        <f>IF(N238="základní",J238,0)</f>
        <v>0</v>
      </c>
      <c r="BF238" s="192">
        <f>IF(N238="snížená",J238,0)</f>
        <v>0</v>
      </c>
      <c r="BG238" s="192">
        <f>IF(N238="zákl. přenesená",J238,0)</f>
        <v>0</v>
      </c>
      <c r="BH238" s="192">
        <f>IF(N238="sníž. přenesená",J238,0)</f>
        <v>0</v>
      </c>
      <c r="BI238" s="192">
        <f>IF(N238="nulová",J238,0)</f>
        <v>0</v>
      </c>
      <c r="BJ238" s="18" t="s">
        <v>78</v>
      </c>
      <c r="BK238" s="192">
        <f>ROUND(I238*H238,2)</f>
        <v>0</v>
      </c>
      <c r="BL238" s="18" t="s">
        <v>166</v>
      </c>
      <c r="BM238" s="191" t="s">
        <v>590</v>
      </c>
    </row>
    <row r="239" spans="1:65" s="2" customFormat="1" ht="10.199999999999999">
      <c r="A239" s="35"/>
      <c r="B239" s="36"/>
      <c r="C239" s="37"/>
      <c r="D239" s="193" t="s">
        <v>168</v>
      </c>
      <c r="E239" s="37"/>
      <c r="F239" s="194" t="s">
        <v>275</v>
      </c>
      <c r="G239" s="37"/>
      <c r="H239" s="37"/>
      <c r="I239" s="195"/>
      <c r="J239" s="37"/>
      <c r="K239" s="37"/>
      <c r="L239" s="40"/>
      <c r="M239" s="196"/>
      <c r="N239" s="197"/>
      <c r="O239" s="65"/>
      <c r="P239" s="65"/>
      <c r="Q239" s="65"/>
      <c r="R239" s="65"/>
      <c r="S239" s="65"/>
      <c r="T239" s="66"/>
      <c r="U239" s="35"/>
      <c r="V239" s="35"/>
      <c r="W239" s="35"/>
      <c r="X239" s="35"/>
      <c r="Y239" s="35"/>
      <c r="Z239" s="35"/>
      <c r="AA239" s="35"/>
      <c r="AB239" s="35"/>
      <c r="AC239" s="35"/>
      <c r="AD239" s="35"/>
      <c r="AE239" s="35"/>
      <c r="AT239" s="18" t="s">
        <v>168</v>
      </c>
      <c r="AU239" s="18" t="s">
        <v>80</v>
      </c>
    </row>
    <row r="240" spans="1:65" s="13" customFormat="1" ht="10.199999999999999">
      <c r="B240" s="198"/>
      <c r="C240" s="199"/>
      <c r="D240" s="200" t="s">
        <v>170</v>
      </c>
      <c r="E240" s="201" t="s">
        <v>18</v>
      </c>
      <c r="F240" s="202" t="s">
        <v>591</v>
      </c>
      <c r="G240" s="199"/>
      <c r="H240" s="203">
        <v>44.174999999999997</v>
      </c>
      <c r="I240" s="204"/>
      <c r="J240" s="199"/>
      <c r="K240" s="199"/>
      <c r="L240" s="205"/>
      <c r="M240" s="206"/>
      <c r="N240" s="207"/>
      <c r="O240" s="207"/>
      <c r="P240" s="207"/>
      <c r="Q240" s="207"/>
      <c r="R240" s="207"/>
      <c r="S240" s="207"/>
      <c r="T240" s="208"/>
      <c r="AT240" s="209" t="s">
        <v>170</v>
      </c>
      <c r="AU240" s="209" t="s">
        <v>80</v>
      </c>
      <c r="AV240" s="13" t="s">
        <v>80</v>
      </c>
      <c r="AW240" s="13" t="s">
        <v>32</v>
      </c>
      <c r="AX240" s="13" t="s">
        <v>71</v>
      </c>
      <c r="AY240" s="209" t="s">
        <v>160</v>
      </c>
    </row>
    <row r="241" spans="1:65" s="13" customFormat="1" ht="10.199999999999999">
      <c r="B241" s="198"/>
      <c r="C241" s="199"/>
      <c r="D241" s="200" t="s">
        <v>170</v>
      </c>
      <c r="E241" s="201" t="s">
        <v>18</v>
      </c>
      <c r="F241" s="202" t="s">
        <v>592</v>
      </c>
      <c r="G241" s="199"/>
      <c r="H241" s="203">
        <v>-8.9</v>
      </c>
      <c r="I241" s="204"/>
      <c r="J241" s="199"/>
      <c r="K241" s="199"/>
      <c r="L241" s="205"/>
      <c r="M241" s="206"/>
      <c r="N241" s="207"/>
      <c r="O241" s="207"/>
      <c r="P241" s="207"/>
      <c r="Q241" s="207"/>
      <c r="R241" s="207"/>
      <c r="S241" s="207"/>
      <c r="T241" s="208"/>
      <c r="AT241" s="209" t="s">
        <v>170</v>
      </c>
      <c r="AU241" s="209" t="s">
        <v>80</v>
      </c>
      <c r="AV241" s="13" t="s">
        <v>80</v>
      </c>
      <c r="AW241" s="13" t="s">
        <v>32</v>
      </c>
      <c r="AX241" s="13" t="s">
        <v>71</v>
      </c>
      <c r="AY241" s="209" t="s">
        <v>160</v>
      </c>
    </row>
    <row r="242" spans="1:65" s="14" customFormat="1" ht="10.199999999999999">
      <c r="B242" s="211"/>
      <c r="C242" s="212"/>
      <c r="D242" s="200" t="s">
        <v>170</v>
      </c>
      <c r="E242" s="213" t="s">
        <v>18</v>
      </c>
      <c r="F242" s="214" t="s">
        <v>254</v>
      </c>
      <c r="G242" s="212"/>
      <c r="H242" s="215">
        <v>35.274999999999999</v>
      </c>
      <c r="I242" s="216"/>
      <c r="J242" s="212"/>
      <c r="K242" s="212"/>
      <c r="L242" s="217"/>
      <c r="M242" s="218"/>
      <c r="N242" s="219"/>
      <c r="O242" s="219"/>
      <c r="P242" s="219"/>
      <c r="Q242" s="219"/>
      <c r="R242" s="219"/>
      <c r="S242" s="219"/>
      <c r="T242" s="220"/>
      <c r="AT242" s="221" t="s">
        <v>170</v>
      </c>
      <c r="AU242" s="221" t="s">
        <v>80</v>
      </c>
      <c r="AV242" s="14" t="s">
        <v>166</v>
      </c>
      <c r="AW242" s="14" t="s">
        <v>32</v>
      </c>
      <c r="AX242" s="14" t="s">
        <v>78</v>
      </c>
      <c r="AY242" s="221" t="s">
        <v>160</v>
      </c>
    </row>
    <row r="243" spans="1:65" s="2" customFormat="1" ht="16.5" customHeight="1">
      <c r="A243" s="35"/>
      <c r="B243" s="36"/>
      <c r="C243" s="180" t="s">
        <v>593</v>
      </c>
      <c r="D243" s="180" t="s">
        <v>162</v>
      </c>
      <c r="E243" s="181" t="s">
        <v>594</v>
      </c>
      <c r="F243" s="182" t="s">
        <v>595</v>
      </c>
      <c r="G243" s="183" t="s">
        <v>125</v>
      </c>
      <c r="H243" s="184">
        <v>31.31</v>
      </c>
      <c r="I243" s="185"/>
      <c r="J243" s="186">
        <f>ROUND(I243*H243,2)</f>
        <v>0</v>
      </c>
      <c r="K243" s="182" t="s">
        <v>165</v>
      </c>
      <c r="L243" s="40"/>
      <c r="M243" s="187" t="s">
        <v>18</v>
      </c>
      <c r="N243" s="188" t="s">
        <v>42</v>
      </c>
      <c r="O243" s="65"/>
      <c r="P243" s="189">
        <f>O243*H243</f>
        <v>0</v>
      </c>
      <c r="Q243" s="189">
        <v>0</v>
      </c>
      <c r="R243" s="189">
        <f>Q243*H243</f>
        <v>0</v>
      </c>
      <c r="S243" s="189">
        <v>0.09</v>
      </c>
      <c r="T243" s="190">
        <f>S243*H243</f>
        <v>2.8178999999999998</v>
      </c>
      <c r="U243" s="35"/>
      <c r="V243" s="35"/>
      <c r="W243" s="35"/>
      <c r="X243" s="35"/>
      <c r="Y243" s="35"/>
      <c r="Z243" s="35"/>
      <c r="AA243" s="35"/>
      <c r="AB243" s="35"/>
      <c r="AC243" s="35"/>
      <c r="AD243" s="35"/>
      <c r="AE243" s="35"/>
      <c r="AR243" s="191" t="s">
        <v>166</v>
      </c>
      <c r="AT243" s="191" t="s">
        <v>162</v>
      </c>
      <c r="AU243" s="191" t="s">
        <v>80</v>
      </c>
      <c r="AY243" s="18" t="s">
        <v>160</v>
      </c>
      <c r="BE243" s="192">
        <f>IF(N243="základní",J243,0)</f>
        <v>0</v>
      </c>
      <c r="BF243" s="192">
        <f>IF(N243="snížená",J243,0)</f>
        <v>0</v>
      </c>
      <c r="BG243" s="192">
        <f>IF(N243="zákl. přenesená",J243,0)</f>
        <v>0</v>
      </c>
      <c r="BH243" s="192">
        <f>IF(N243="sníž. přenesená",J243,0)</f>
        <v>0</v>
      </c>
      <c r="BI243" s="192">
        <f>IF(N243="nulová",J243,0)</f>
        <v>0</v>
      </c>
      <c r="BJ243" s="18" t="s">
        <v>78</v>
      </c>
      <c r="BK243" s="192">
        <f>ROUND(I243*H243,2)</f>
        <v>0</v>
      </c>
      <c r="BL243" s="18" t="s">
        <v>166</v>
      </c>
      <c r="BM243" s="191" t="s">
        <v>596</v>
      </c>
    </row>
    <row r="244" spans="1:65" s="2" customFormat="1" ht="10.199999999999999">
      <c r="A244" s="35"/>
      <c r="B244" s="36"/>
      <c r="C244" s="37"/>
      <c r="D244" s="193" t="s">
        <v>168</v>
      </c>
      <c r="E244" s="37"/>
      <c r="F244" s="194" t="s">
        <v>597</v>
      </c>
      <c r="G244" s="37"/>
      <c r="H244" s="37"/>
      <c r="I244" s="195"/>
      <c r="J244" s="37"/>
      <c r="K244" s="37"/>
      <c r="L244" s="40"/>
      <c r="M244" s="196"/>
      <c r="N244" s="197"/>
      <c r="O244" s="65"/>
      <c r="P244" s="65"/>
      <c r="Q244" s="65"/>
      <c r="R244" s="65"/>
      <c r="S244" s="65"/>
      <c r="T244" s="66"/>
      <c r="U244" s="35"/>
      <c r="V244" s="35"/>
      <c r="W244" s="35"/>
      <c r="X244" s="35"/>
      <c r="Y244" s="35"/>
      <c r="Z244" s="35"/>
      <c r="AA244" s="35"/>
      <c r="AB244" s="35"/>
      <c r="AC244" s="35"/>
      <c r="AD244" s="35"/>
      <c r="AE244" s="35"/>
      <c r="AT244" s="18" t="s">
        <v>168</v>
      </c>
      <c r="AU244" s="18" t="s">
        <v>80</v>
      </c>
    </row>
    <row r="245" spans="1:65" s="13" customFormat="1" ht="10.199999999999999">
      <c r="B245" s="198"/>
      <c r="C245" s="199"/>
      <c r="D245" s="200" t="s">
        <v>170</v>
      </c>
      <c r="E245" s="201" t="s">
        <v>18</v>
      </c>
      <c r="F245" s="202" t="s">
        <v>598</v>
      </c>
      <c r="G245" s="199"/>
      <c r="H245" s="203">
        <v>31.31</v>
      </c>
      <c r="I245" s="204"/>
      <c r="J245" s="199"/>
      <c r="K245" s="199"/>
      <c r="L245" s="205"/>
      <c r="M245" s="206"/>
      <c r="N245" s="207"/>
      <c r="O245" s="207"/>
      <c r="P245" s="207"/>
      <c r="Q245" s="207"/>
      <c r="R245" s="207"/>
      <c r="S245" s="207"/>
      <c r="T245" s="208"/>
      <c r="AT245" s="209" t="s">
        <v>170</v>
      </c>
      <c r="AU245" s="209" t="s">
        <v>80</v>
      </c>
      <c r="AV245" s="13" t="s">
        <v>80</v>
      </c>
      <c r="AW245" s="13" t="s">
        <v>32</v>
      </c>
      <c r="AX245" s="13" t="s">
        <v>78</v>
      </c>
      <c r="AY245" s="209" t="s">
        <v>160</v>
      </c>
    </row>
    <row r="246" spans="1:65" s="2" customFormat="1" ht="16.5" customHeight="1">
      <c r="A246" s="35"/>
      <c r="B246" s="36"/>
      <c r="C246" s="180" t="s">
        <v>599</v>
      </c>
      <c r="D246" s="180" t="s">
        <v>162</v>
      </c>
      <c r="E246" s="181" t="s">
        <v>600</v>
      </c>
      <c r="F246" s="182" t="s">
        <v>601</v>
      </c>
      <c r="G246" s="183" t="s">
        <v>125</v>
      </c>
      <c r="H246" s="184">
        <v>119.35</v>
      </c>
      <c r="I246" s="185"/>
      <c r="J246" s="186">
        <f>ROUND(I246*H246,2)</f>
        <v>0</v>
      </c>
      <c r="K246" s="182" t="s">
        <v>165</v>
      </c>
      <c r="L246" s="40"/>
      <c r="M246" s="187" t="s">
        <v>18</v>
      </c>
      <c r="N246" s="188" t="s">
        <v>42</v>
      </c>
      <c r="O246" s="65"/>
      <c r="P246" s="189">
        <f>O246*H246</f>
        <v>0</v>
      </c>
      <c r="Q246" s="189">
        <v>0</v>
      </c>
      <c r="R246" s="189">
        <f>Q246*H246</f>
        <v>0</v>
      </c>
      <c r="S246" s="189">
        <v>0</v>
      </c>
      <c r="T246" s="190">
        <f>S246*H246</f>
        <v>0</v>
      </c>
      <c r="U246" s="35"/>
      <c r="V246" s="35"/>
      <c r="W246" s="35"/>
      <c r="X246" s="35"/>
      <c r="Y246" s="35"/>
      <c r="Z246" s="35"/>
      <c r="AA246" s="35"/>
      <c r="AB246" s="35"/>
      <c r="AC246" s="35"/>
      <c r="AD246" s="35"/>
      <c r="AE246" s="35"/>
      <c r="AR246" s="191" t="s">
        <v>166</v>
      </c>
      <c r="AT246" s="191" t="s">
        <v>162</v>
      </c>
      <c r="AU246" s="191" t="s">
        <v>80</v>
      </c>
      <c r="AY246" s="18" t="s">
        <v>160</v>
      </c>
      <c r="BE246" s="192">
        <f>IF(N246="základní",J246,0)</f>
        <v>0</v>
      </c>
      <c r="BF246" s="192">
        <f>IF(N246="snížená",J246,0)</f>
        <v>0</v>
      </c>
      <c r="BG246" s="192">
        <f>IF(N246="zákl. přenesená",J246,0)</f>
        <v>0</v>
      </c>
      <c r="BH246" s="192">
        <f>IF(N246="sníž. přenesená",J246,0)</f>
        <v>0</v>
      </c>
      <c r="BI246" s="192">
        <f>IF(N246="nulová",J246,0)</f>
        <v>0</v>
      </c>
      <c r="BJ246" s="18" t="s">
        <v>78</v>
      </c>
      <c r="BK246" s="192">
        <f>ROUND(I246*H246,2)</f>
        <v>0</v>
      </c>
      <c r="BL246" s="18" t="s">
        <v>166</v>
      </c>
      <c r="BM246" s="191" t="s">
        <v>602</v>
      </c>
    </row>
    <row r="247" spans="1:65" s="2" customFormat="1" ht="10.199999999999999">
      <c r="A247" s="35"/>
      <c r="B247" s="36"/>
      <c r="C247" s="37"/>
      <c r="D247" s="193" t="s">
        <v>168</v>
      </c>
      <c r="E247" s="37"/>
      <c r="F247" s="194" t="s">
        <v>603</v>
      </c>
      <c r="G247" s="37"/>
      <c r="H247" s="37"/>
      <c r="I247" s="195"/>
      <c r="J247" s="37"/>
      <c r="K247" s="37"/>
      <c r="L247" s="40"/>
      <c r="M247" s="196"/>
      <c r="N247" s="197"/>
      <c r="O247" s="65"/>
      <c r="P247" s="65"/>
      <c r="Q247" s="65"/>
      <c r="R247" s="65"/>
      <c r="S247" s="65"/>
      <c r="T247" s="66"/>
      <c r="U247" s="35"/>
      <c r="V247" s="35"/>
      <c r="W247" s="35"/>
      <c r="X247" s="35"/>
      <c r="Y247" s="35"/>
      <c r="Z247" s="35"/>
      <c r="AA247" s="35"/>
      <c r="AB247" s="35"/>
      <c r="AC247" s="35"/>
      <c r="AD247" s="35"/>
      <c r="AE247" s="35"/>
      <c r="AT247" s="18" t="s">
        <v>168</v>
      </c>
      <c r="AU247" s="18" t="s">
        <v>80</v>
      </c>
    </row>
    <row r="248" spans="1:65" s="13" customFormat="1" ht="10.199999999999999">
      <c r="B248" s="198"/>
      <c r="C248" s="199"/>
      <c r="D248" s="200" t="s">
        <v>170</v>
      </c>
      <c r="E248" s="201" t="s">
        <v>18</v>
      </c>
      <c r="F248" s="202" t="s">
        <v>604</v>
      </c>
      <c r="G248" s="199"/>
      <c r="H248" s="203">
        <v>119.35</v>
      </c>
      <c r="I248" s="204"/>
      <c r="J248" s="199"/>
      <c r="K248" s="199"/>
      <c r="L248" s="205"/>
      <c r="M248" s="206"/>
      <c r="N248" s="207"/>
      <c r="O248" s="207"/>
      <c r="P248" s="207"/>
      <c r="Q248" s="207"/>
      <c r="R248" s="207"/>
      <c r="S248" s="207"/>
      <c r="T248" s="208"/>
      <c r="AT248" s="209" t="s">
        <v>170</v>
      </c>
      <c r="AU248" s="209" t="s">
        <v>80</v>
      </c>
      <c r="AV248" s="13" t="s">
        <v>80</v>
      </c>
      <c r="AW248" s="13" t="s">
        <v>32</v>
      </c>
      <c r="AX248" s="13" t="s">
        <v>78</v>
      </c>
      <c r="AY248" s="209" t="s">
        <v>160</v>
      </c>
    </row>
    <row r="249" spans="1:65" s="2" customFormat="1" ht="24.15" customHeight="1">
      <c r="A249" s="35"/>
      <c r="B249" s="36"/>
      <c r="C249" s="180" t="s">
        <v>605</v>
      </c>
      <c r="D249" s="180" t="s">
        <v>162</v>
      </c>
      <c r="E249" s="181" t="s">
        <v>606</v>
      </c>
      <c r="F249" s="182" t="s">
        <v>607</v>
      </c>
      <c r="G249" s="183" t="s">
        <v>125</v>
      </c>
      <c r="H249" s="184">
        <v>3.8460000000000001</v>
      </c>
      <c r="I249" s="185"/>
      <c r="J249" s="186">
        <f>ROUND(I249*H249,2)</f>
        <v>0</v>
      </c>
      <c r="K249" s="182" t="s">
        <v>165</v>
      </c>
      <c r="L249" s="40"/>
      <c r="M249" s="187" t="s">
        <v>18</v>
      </c>
      <c r="N249" s="188" t="s">
        <v>42</v>
      </c>
      <c r="O249" s="65"/>
      <c r="P249" s="189">
        <f>O249*H249</f>
        <v>0</v>
      </c>
      <c r="Q249" s="189">
        <v>0</v>
      </c>
      <c r="R249" s="189">
        <f>Q249*H249</f>
        <v>0</v>
      </c>
      <c r="S249" s="189">
        <v>5.5E-2</v>
      </c>
      <c r="T249" s="190">
        <f>S249*H249</f>
        <v>0.21153</v>
      </c>
      <c r="U249" s="35"/>
      <c r="V249" s="35"/>
      <c r="W249" s="35"/>
      <c r="X249" s="35"/>
      <c r="Y249" s="35"/>
      <c r="Z249" s="35"/>
      <c r="AA249" s="35"/>
      <c r="AB249" s="35"/>
      <c r="AC249" s="35"/>
      <c r="AD249" s="35"/>
      <c r="AE249" s="35"/>
      <c r="AR249" s="191" t="s">
        <v>166</v>
      </c>
      <c r="AT249" s="191" t="s">
        <v>162</v>
      </c>
      <c r="AU249" s="191" t="s">
        <v>80</v>
      </c>
      <c r="AY249" s="18" t="s">
        <v>160</v>
      </c>
      <c r="BE249" s="192">
        <f>IF(N249="základní",J249,0)</f>
        <v>0</v>
      </c>
      <c r="BF249" s="192">
        <f>IF(N249="snížená",J249,0)</f>
        <v>0</v>
      </c>
      <c r="BG249" s="192">
        <f>IF(N249="zákl. přenesená",J249,0)</f>
        <v>0</v>
      </c>
      <c r="BH249" s="192">
        <f>IF(N249="sníž. přenesená",J249,0)</f>
        <v>0</v>
      </c>
      <c r="BI249" s="192">
        <f>IF(N249="nulová",J249,0)</f>
        <v>0</v>
      </c>
      <c r="BJ249" s="18" t="s">
        <v>78</v>
      </c>
      <c r="BK249" s="192">
        <f>ROUND(I249*H249,2)</f>
        <v>0</v>
      </c>
      <c r="BL249" s="18" t="s">
        <v>166</v>
      </c>
      <c r="BM249" s="191" t="s">
        <v>608</v>
      </c>
    </row>
    <row r="250" spans="1:65" s="2" customFormat="1" ht="10.199999999999999">
      <c r="A250" s="35"/>
      <c r="B250" s="36"/>
      <c r="C250" s="37"/>
      <c r="D250" s="193" t="s">
        <v>168</v>
      </c>
      <c r="E250" s="37"/>
      <c r="F250" s="194" t="s">
        <v>609</v>
      </c>
      <c r="G250" s="37"/>
      <c r="H250" s="37"/>
      <c r="I250" s="195"/>
      <c r="J250" s="37"/>
      <c r="K250" s="37"/>
      <c r="L250" s="40"/>
      <c r="M250" s="196"/>
      <c r="N250" s="197"/>
      <c r="O250" s="65"/>
      <c r="P250" s="65"/>
      <c r="Q250" s="65"/>
      <c r="R250" s="65"/>
      <c r="S250" s="65"/>
      <c r="T250" s="66"/>
      <c r="U250" s="35"/>
      <c r="V250" s="35"/>
      <c r="W250" s="35"/>
      <c r="X250" s="35"/>
      <c r="Y250" s="35"/>
      <c r="Z250" s="35"/>
      <c r="AA250" s="35"/>
      <c r="AB250" s="35"/>
      <c r="AC250" s="35"/>
      <c r="AD250" s="35"/>
      <c r="AE250" s="35"/>
      <c r="AT250" s="18" t="s">
        <v>168</v>
      </c>
      <c r="AU250" s="18" t="s">
        <v>80</v>
      </c>
    </row>
    <row r="251" spans="1:65" s="13" customFormat="1" ht="10.199999999999999">
      <c r="B251" s="198"/>
      <c r="C251" s="199"/>
      <c r="D251" s="200" t="s">
        <v>170</v>
      </c>
      <c r="E251" s="201" t="s">
        <v>18</v>
      </c>
      <c r="F251" s="202" t="s">
        <v>610</v>
      </c>
      <c r="G251" s="199"/>
      <c r="H251" s="203">
        <v>3.8460000000000001</v>
      </c>
      <c r="I251" s="204"/>
      <c r="J251" s="199"/>
      <c r="K251" s="199"/>
      <c r="L251" s="205"/>
      <c r="M251" s="206"/>
      <c r="N251" s="207"/>
      <c r="O251" s="207"/>
      <c r="P251" s="207"/>
      <c r="Q251" s="207"/>
      <c r="R251" s="207"/>
      <c r="S251" s="207"/>
      <c r="T251" s="208"/>
      <c r="AT251" s="209" t="s">
        <v>170</v>
      </c>
      <c r="AU251" s="209" t="s">
        <v>80</v>
      </c>
      <c r="AV251" s="13" t="s">
        <v>80</v>
      </c>
      <c r="AW251" s="13" t="s">
        <v>32</v>
      </c>
      <c r="AX251" s="13" t="s">
        <v>78</v>
      </c>
      <c r="AY251" s="209" t="s">
        <v>160</v>
      </c>
    </row>
    <row r="252" spans="1:65" s="2" customFormat="1" ht="24.15" customHeight="1">
      <c r="A252" s="35"/>
      <c r="B252" s="36"/>
      <c r="C252" s="180" t="s">
        <v>611</v>
      </c>
      <c r="D252" s="180" t="s">
        <v>162</v>
      </c>
      <c r="E252" s="181" t="s">
        <v>287</v>
      </c>
      <c r="F252" s="182" t="s">
        <v>288</v>
      </c>
      <c r="G252" s="183" t="s">
        <v>125</v>
      </c>
      <c r="H252" s="184">
        <v>26.2</v>
      </c>
      <c r="I252" s="185"/>
      <c r="J252" s="186">
        <f>ROUND(I252*H252,2)</f>
        <v>0</v>
      </c>
      <c r="K252" s="182" t="s">
        <v>165</v>
      </c>
      <c r="L252" s="40"/>
      <c r="M252" s="187" t="s">
        <v>18</v>
      </c>
      <c r="N252" s="188" t="s">
        <v>42</v>
      </c>
      <c r="O252" s="65"/>
      <c r="P252" s="189">
        <f>O252*H252</f>
        <v>0</v>
      </c>
      <c r="Q252" s="189">
        <v>0</v>
      </c>
      <c r="R252" s="189">
        <f>Q252*H252</f>
        <v>0</v>
      </c>
      <c r="S252" s="189">
        <v>7.5999999999999998E-2</v>
      </c>
      <c r="T252" s="190">
        <f>S252*H252</f>
        <v>1.9911999999999999</v>
      </c>
      <c r="U252" s="35"/>
      <c r="V252" s="35"/>
      <c r="W252" s="35"/>
      <c r="X252" s="35"/>
      <c r="Y252" s="35"/>
      <c r="Z252" s="35"/>
      <c r="AA252" s="35"/>
      <c r="AB252" s="35"/>
      <c r="AC252" s="35"/>
      <c r="AD252" s="35"/>
      <c r="AE252" s="35"/>
      <c r="AR252" s="191" t="s">
        <v>166</v>
      </c>
      <c r="AT252" s="191" t="s">
        <v>162</v>
      </c>
      <c r="AU252" s="191" t="s">
        <v>80</v>
      </c>
      <c r="AY252" s="18" t="s">
        <v>160</v>
      </c>
      <c r="BE252" s="192">
        <f>IF(N252="základní",J252,0)</f>
        <v>0</v>
      </c>
      <c r="BF252" s="192">
        <f>IF(N252="snížená",J252,0)</f>
        <v>0</v>
      </c>
      <c r="BG252" s="192">
        <f>IF(N252="zákl. přenesená",J252,0)</f>
        <v>0</v>
      </c>
      <c r="BH252" s="192">
        <f>IF(N252="sníž. přenesená",J252,0)</f>
        <v>0</v>
      </c>
      <c r="BI252" s="192">
        <f>IF(N252="nulová",J252,0)</f>
        <v>0</v>
      </c>
      <c r="BJ252" s="18" t="s">
        <v>78</v>
      </c>
      <c r="BK252" s="192">
        <f>ROUND(I252*H252,2)</f>
        <v>0</v>
      </c>
      <c r="BL252" s="18" t="s">
        <v>166</v>
      </c>
      <c r="BM252" s="191" t="s">
        <v>612</v>
      </c>
    </row>
    <row r="253" spans="1:65" s="2" customFormat="1" ht="10.199999999999999">
      <c r="A253" s="35"/>
      <c r="B253" s="36"/>
      <c r="C253" s="37"/>
      <c r="D253" s="193" t="s">
        <v>168</v>
      </c>
      <c r="E253" s="37"/>
      <c r="F253" s="194" t="s">
        <v>290</v>
      </c>
      <c r="G253" s="37"/>
      <c r="H253" s="37"/>
      <c r="I253" s="195"/>
      <c r="J253" s="37"/>
      <c r="K253" s="37"/>
      <c r="L253" s="40"/>
      <c r="M253" s="196"/>
      <c r="N253" s="197"/>
      <c r="O253" s="65"/>
      <c r="P253" s="65"/>
      <c r="Q253" s="65"/>
      <c r="R253" s="65"/>
      <c r="S253" s="65"/>
      <c r="T253" s="66"/>
      <c r="U253" s="35"/>
      <c r="V253" s="35"/>
      <c r="W253" s="35"/>
      <c r="X253" s="35"/>
      <c r="Y253" s="35"/>
      <c r="Z253" s="35"/>
      <c r="AA253" s="35"/>
      <c r="AB253" s="35"/>
      <c r="AC253" s="35"/>
      <c r="AD253" s="35"/>
      <c r="AE253" s="35"/>
      <c r="AT253" s="18" t="s">
        <v>168</v>
      </c>
      <c r="AU253" s="18" t="s">
        <v>80</v>
      </c>
    </row>
    <row r="254" spans="1:65" s="13" customFormat="1" ht="10.199999999999999">
      <c r="B254" s="198"/>
      <c r="C254" s="199"/>
      <c r="D254" s="200" t="s">
        <v>170</v>
      </c>
      <c r="E254" s="201" t="s">
        <v>18</v>
      </c>
      <c r="F254" s="202" t="s">
        <v>613</v>
      </c>
      <c r="G254" s="199"/>
      <c r="H254" s="203">
        <v>26.2</v>
      </c>
      <c r="I254" s="204"/>
      <c r="J254" s="199"/>
      <c r="K254" s="199"/>
      <c r="L254" s="205"/>
      <c r="M254" s="206"/>
      <c r="N254" s="207"/>
      <c r="O254" s="207"/>
      <c r="P254" s="207"/>
      <c r="Q254" s="207"/>
      <c r="R254" s="207"/>
      <c r="S254" s="207"/>
      <c r="T254" s="208"/>
      <c r="AT254" s="209" t="s">
        <v>170</v>
      </c>
      <c r="AU254" s="209" t="s">
        <v>80</v>
      </c>
      <c r="AV254" s="13" t="s">
        <v>80</v>
      </c>
      <c r="AW254" s="13" t="s">
        <v>32</v>
      </c>
      <c r="AX254" s="13" t="s">
        <v>78</v>
      </c>
      <c r="AY254" s="209" t="s">
        <v>160</v>
      </c>
    </row>
    <row r="255" spans="1:65" s="2" customFormat="1" ht="24.15" customHeight="1">
      <c r="A255" s="35"/>
      <c r="B255" s="36"/>
      <c r="C255" s="180" t="s">
        <v>614</v>
      </c>
      <c r="D255" s="180" t="s">
        <v>162</v>
      </c>
      <c r="E255" s="181" t="s">
        <v>293</v>
      </c>
      <c r="F255" s="182" t="s">
        <v>294</v>
      </c>
      <c r="G255" s="183" t="s">
        <v>125</v>
      </c>
      <c r="H255" s="184">
        <v>22.25</v>
      </c>
      <c r="I255" s="185"/>
      <c r="J255" s="186">
        <f>ROUND(I255*H255,2)</f>
        <v>0</v>
      </c>
      <c r="K255" s="182" t="s">
        <v>165</v>
      </c>
      <c r="L255" s="40"/>
      <c r="M255" s="187" t="s">
        <v>18</v>
      </c>
      <c r="N255" s="188" t="s">
        <v>42</v>
      </c>
      <c r="O255" s="65"/>
      <c r="P255" s="189">
        <f>O255*H255</f>
        <v>0</v>
      </c>
      <c r="Q255" s="189">
        <v>0</v>
      </c>
      <c r="R255" s="189">
        <f>Q255*H255</f>
        <v>0</v>
      </c>
      <c r="S255" s="189">
        <v>6.3E-2</v>
      </c>
      <c r="T255" s="190">
        <f>S255*H255</f>
        <v>1.4017500000000001</v>
      </c>
      <c r="U255" s="35"/>
      <c r="V255" s="35"/>
      <c r="W255" s="35"/>
      <c r="X255" s="35"/>
      <c r="Y255" s="35"/>
      <c r="Z255" s="35"/>
      <c r="AA255" s="35"/>
      <c r="AB255" s="35"/>
      <c r="AC255" s="35"/>
      <c r="AD255" s="35"/>
      <c r="AE255" s="35"/>
      <c r="AR255" s="191" t="s">
        <v>166</v>
      </c>
      <c r="AT255" s="191" t="s">
        <v>162</v>
      </c>
      <c r="AU255" s="191" t="s">
        <v>80</v>
      </c>
      <c r="AY255" s="18" t="s">
        <v>160</v>
      </c>
      <c r="BE255" s="192">
        <f>IF(N255="základní",J255,0)</f>
        <v>0</v>
      </c>
      <c r="BF255" s="192">
        <f>IF(N255="snížená",J255,0)</f>
        <v>0</v>
      </c>
      <c r="BG255" s="192">
        <f>IF(N255="zákl. přenesená",J255,0)</f>
        <v>0</v>
      </c>
      <c r="BH255" s="192">
        <f>IF(N255="sníž. přenesená",J255,0)</f>
        <v>0</v>
      </c>
      <c r="BI255" s="192">
        <f>IF(N255="nulová",J255,0)</f>
        <v>0</v>
      </c>
      <c r="BJ255" s="18" t="s">
        <v>78</v>
      </c>
      <c r="BK255" s="192">
        <f>ROUND(I255*H255,2)</f>
        <v>0</v>
      </c>
      <c r="BL255" s="18" t="s">
        <v>166</v>
      </c>
      <c r="BM255" s="191" t="s">
        <v>615</v>
      </c>
    </row>
    <row r="256" spans="1:65" s="2" customFormat="1" ht="10.199999999999999">
      <c r="A256" s="35"/>
      <c r="B256" s="36"/>
      <c r="C256" s="37"/>
      <c r="D256" s="193" t="s">
        <v>168</v>
      </c>
      <c r="E256" s="37"/>
      <c r="F256" s="194" t="s">
        <v>296</v>
      </c>
      <c r="G256" s="37"/>
      <c r="H256" s="37"/>
      <c r="I256" s="195"/>
      <c r="J256" s="37"/>
      <c r="K256" s="37"/>
      <c r="L256" s="40"/>
      <c r="M256" s="196"/>
      <c r="N256" s="197"/>
      <c r="O256" s="65"/>
      <c r="P256" s="65"/>
      <c r="Q256" s="65"/>
      <c r="R256" s="65"/>
      <c r="S256" s="65"/>
      <c r="T256" s="66"/>
      <c r="U256" s="35"/>
      <c r="V256" s="35"/>
      <c r="W256" s="35"/>
      <c r="X256" s="35"/>
      <c r="Y256" s="35"/>
      <c r="Z256" s="35"/>
      <c r="AA256" s="35"/>
      <c r="AB256" s="35"/>
      <c r="AC256" s="35"/>
      <c r="AD256" s="35"/>
      <c r="AE256" s="35"/>
      <c r="AT256" s="18" t="s">
        <v>168</v>
      </c>
      <c r="AU256" s="18" t="s">
        <v>80</v>
      </c>
    </row>
    <row r="257" spans="1:65" s="13" customFormat="1" ht="10.199999999999999">
      <c r="B257" s="198"/>
      <c r="C257" s="199"/>
      <c r="D257" s="200" t="s">
        <v>170</v>
      </c>
      <c r="E257" s="201" t="s">
        <v>18</v>
      </c>
      <c r="F257" s="202" t="s">
        <v>616</v>
      </c>
      <c r="G257" s="199"/>
      <c r="H257" s="203">
        <v>13.5</v>
      </c>
      <c r="I257" s="204"/>
      <c r="J257" s="199"/>
      <c r="K257" s="199"/>
      <c r="L257" s="205"/>
      <c r="M257" s="206"/>
      <c r="N257" s="207"/>
      <c r="O257" s="207"/>
      <c r="P257" s="207"/>
      <c r="Q257" s="207"/>
      <c r="R257" s="207"/>
      <c r="S257" s="207"/>
      <c r="T257" s="208"/>
      <c r="AT257" s="209" t="s">
        <v>170</v>
      </c>
      <c r="AU257" s="209" t="s">
        <v>80</v>
      </c>
      <c r="AV257" s="13" t="s">
        <v>80</v>
      </c>
      <c r="AW257" s="13" t="s">
        <v>32</v>
      </c>
      <c r="AX257" s="13" t="s">
        <v>71</v>
      </c>
      <c r="AY257" s="209" t="s">
        <v>160</v>
      </c>
    </row>
    <row r="258" spans="1:65" s="13" customFormat="1" ht="10.199999999999999">
      <c r="B258" s="198"/>
      <c r="C258" s="199"/>
      <c r="D258" s="200" t="s">
        <v>170</v>
      </c>
      <c r="E258" s="201" t="s">
        <v>18</v>
      </c>
      <c r="F258" s="202" t="s">
        <v>617</v>
      </c>
      <c r="G258" s="199"/>
      <c r="H258" s="203">
        <v>8.75</v>
      </c>
      <c r="I258" s="204"/>
      <c r="J258" s="199"/>
      <c r="K258" s="199"/>
      <c r="L258" s="205"/>
      <c r="M258" s="206"/>
      <c r="N258" s="207"/>
      <c r="O258" s="207"/>
      <c r="P258" s="207"/>
      <c r="Q258" s="207"/>
      <c r="R258" s="207"/>
      <c r="S258" s="207"/>
      <c r="T258" s="208"/>
      <c r="AT258" s="209" t="s">
        <v>170</v>
      </c>
      <c r="AU258" s="209" t="s">
        <v>80</v>
      </c>
      <c r="AV258" s="13" t="s">
        <v>80</v>
      </c>
      <c r="AW258" s="13" t="s">
        <v>32</v>
      </c>
      <c r="AX258" s="13" t="s">
        <v>71</v>
      </c>
      <c r="AY258" s="209" t="s">
        <v>160</v>
      </c>
    </row>
    <row r="259" spans="1:65" s="14" customFormat="1" ht="10.199999999999999">
      <c r="B259" s="211"/>
      <c r="C259" s="212"/>
      <c r="D259" s="200" t="s">
        <v>170</v>
      </c>
      <c r="E259" s="213" t="s">
        <v>18</v>
      </c>
      <c r="F259" s="214" t="s">
        <v>254</v>
      </c>
      <c r="G259" s="212"/>
      <c r="H259" s="215">
        <v>22.25</v>
      </c>
      <c r="I259" s="216"/>
      <c r="J259" s="212"/>
      <c r="K259" s="212"/>
      <c r="L259" s="217"/>
      <c r="M259" s="218"/>
      <c r="N259" s="219"/>
      <c r="O259" s="219"/>
      <c r="P259" s="219"/>
      <c r="Q259" s="219"/>
      <c r="R259" s="219"/>
      <c r="S259" s="219"/>
      <c r="T259" s="220"/>
      <c r="AT259" s="221" t="s">
        <v>170</v>
      </c>
      <c r="AU259" s="221" t="s">
        <v>80</v>
      </c>
      <c r="AV259" s="14" t="s">
        <v>166</v>
      </c>
      <c r="AW259" s="14" t="s">
        <v>32</v>
      </c>
      <c r="AX259" s="14" t="s">
        <v>78</v>
      </c>
      <c r="AY259" s="221" t="s">
        <v>160</v>
      </c>
    </row>
    <row r="260" spans="1:65" s="2" customFormat="1" ht="24.15" customHeight="1">
      <c r="A260" s="35"/>
      <c r="B260" s="36"/>
      <c r="C260" s="180" t="s">
        <v>618</v>
      </c>
      <c r="D260" s="180" t="s">
        <v>162</v>
      </c>
      <c r="E260" s="181" t="s">
        <v>619</v>
      </c>
      <c r="F260" s="182" t="s">
        <v>620</v>
      </c>
      <c r="G260" s="183" t="s">
        <v>129</v>
      </c>
      <c r="H260" s="184">
        <v>2.9420000000000002</v>
      </c>
      <c r="I260" s="185"/>
      <c r="J260" s="186">
        <f>ROUND(I260*H260,2)</f>
        <v>0</v>
      </c>
      <c r="K260" s="182" t="s">
        <v>165</v>
      </c>
      <c r="L260" s="40"/>
      <c r="M260" s="187" t="s">
        <v>18</v>
      </c>
      <c r="N260" s="188" t="s">
        <v>42</v>
      </c>
      <c r="O260" s="65"/>
      <c r="P260" s="189">
        <f>O260*H260</f>
        <v>0</v>
      </c>
      <c r="Q260" s="189">
        <v>0</v>
      </c>
      <c r="R260" s="189">
        <f>Q260*H260</f>
        <v>0</v>
      </c>
      <c r="S260" s="189">
        <v>1.5</v>
      </c>
      <c r="T260" s="190">
        <f>S260*H260</f>
        <v>4.4130000000000003</v>
      </c>
      <c r="U260" s="35"/>
      <c r="V260" s="35"/>
      <c r="W260" s="35"/>
      <c r="X260" s="35"/>
      <c r="Y260" s="35"/>
      <c r="Z260" s="35"/>
      <c r="AA260" s="35"/>
      <c r="AB260" s="35"/>
      <c r="AC260" s="35"/>
      <c r="AD260" s="35"/>
      <c r="AE260" s="35"/>
      <c r="AR260" s="191" t="s">
        <v>166</v>
      </c>
      <c r="AT260" s="191" t="s">
        <v>162</v>
      </c>
      <c r="AU260" s="191" t="s">
        <v>80</v>
      </c>
      <c r="AY260" s="18" t="s">
        <v>160</v>
      </c>
      <c r="BE260" s="192">
        <f>IF(N260="základní",J260,0)</f>
        <v>0</v>
      </c>
      <c r="BF260" s="192">
        <f>IF(N260="snížená",J260,0)</f>
        <v>0</v>
      </c>
      <c r="BG260" s="192">
        <f>IF(N260="zákl. přenesená",J260,0)</f>
        <v>0</v>
      </c>
      <c r="BH260" s="192">
        <f>IF(N260="sníž. přenesená",J260,0)</f>
        <v>0</v>
      </c>
      <c r="BI260" s="192">
        <f>IF(N260="nulová",J260,0)</f>
        <v>0</v>
      </c>
      <c r="BJ260" s="18" t="s">
        <v>78</v>
      </c>
      <c r="BK260" s="192">
        <f>ROUND(I260*H260,2)</f>
        <v>0</v>
      </c>
      <c r="BL260" s="18" t="s">
        <v>166</v>
      </c>
      <c r="BM260" s="191" t="s">
        <v>621</v>
      </c>
    </row>
    <row r="261" spans="1:65" s="2" customFormat="1" ht="10.199999999999999">
      <c r="A261" s="35"/>
      <c r="B261" s="36"/>
      <c r="C261" s="37"/>
      <c r="D261" s="193" t="s">
        <v>168</v>
      </c>
      <c r="E261" s="37"/>
      <c r="F261" s="194" t="s">
        <v>622</v>
      </c>
      <c r="G261" s="37"/>
      <c r="H261" s="37"/>
      <c r="I261" s="195"/>
      <c r="J261" s="37"/>
      <c r="K261" s="37"/>
      <c r="L261" s="40"/>
      <c r="M261" s="196"/>
      <c r="N261" s="197"/>
      <c r="O261" s="65"/>
      <c r="P261" s="65"/>
      <c r="Q261" s="65"/>
      <c r="R261" s="65"/>
      <c r="S261" s="65"/>
      <c r="T261" s="66"/>
      <c r="U261" s="35"/>
      <c r="V261" s="35"/>
      <c r="W261" s="35"/>
      <c r="X261" s="35"/>
      <c r="Y261" s="35"/>
      <c r="Z261" s="35"/>
      <c r="AA261" s="35"/>
      <c r="AB261" s="35"/>
      <c r="AC261" s="35"/>
      <c r="AD261" s="35"/>
      <c r="AE261" s="35"/>
      <c r="AT261" s="18" t="s">
        <v>168</v>
      </c>
      <c r="AU261" s="18" t="s">
        <v>80</v>
      </c>
    </row>
    <row r="262" spans="1:65" s="13" customFormat="1" ht="10.199999999999999">
      <c r="B262" s="198"/>
      <c r="C262" s="199"/>
      <c r="D262" s="200" t="s">
        <v>170</v>
      </c>
      <c r="E262" s="201" t="s">
        <v>18</v>
      </c>
      <c r="F262" s="202" t="s">
        <v>623</v>
      </c>
      <c r="G262" s="199"/>
      <c r="H262" s="203">
        <v>2.9420000000000002</v>
      </c>
      <c r="I262" s="204"/>
      <c r="J262" s="199"/>
      <c r="K262" s="199"/>
      <c r="L262" s="205"/>
      <c r="M262" s="206"/>
      <c r="N262" s="207"/>
      <c r="O262" s="207"/>
      <c r="P262" s="207"/>
      <c r="Q262" s="207"/>
      <c r="R262" s="207"/>
      <c r="S262" s="207"/>
      <c r="T262" s="208"/>
      <c r="AT262" s="209" t="s">
        <v>170</v>
      </c>
      <c r="AU262" s="209" t="s">
        <v>80</v>
      </c>
      <c r="AV262" s="13" t="s">
        <v>80</v>
      </c>
      <c r="AW262" s="13" t="s">
        <v>32</v>
      </c>
      <c r="AX262" s="13" t="s">
        <v>78</v>
      </c>
      <c r="AY262" s="209" t="s">
        <v>160</v>
      </c>
    </row>
    <row r="263" spans="1:65" s="2" customFormat="1" ht="24.15" customHeight="1">
      <c r="A263" s="35"/>
      <c r="B263" s="36"/>
      <c r="C263" s="180" t="s">
        <v>624</v>
      </c>
      <c r="D263" s="180" t="s">
        <v>162</v>
      </c>
      <c r="E263" s="181" t="s">
        <v>625</v>
      </c>
      <c r="F263" s="182" t="s">
        <v>626</v>
      </c>
      <c r="G263" s="183" t="s">
        <v>125</v>
      </c>
      <c r="H263" s="184">
        <v>156.24</v>
      </c>
      <c r="I263" s="185"/>
      <c r="J263" s="186">
        <f>ROUND(I263*H263,2)</f>
        <v>0</v>
      </c>
      <c r="K263" s="182" t="s">
        <v>165</v>
      </c>
      <c r="L263" s="40"/>
      <c r="M263" s="187" t="s">
        <v>18</v>
      </c>
      <c r="N263" s="188" t="s">
        <v>42</v>
      </c>
      <c r="O263" s="65"/>
      <c r="P263" s="189">
        <f>O263*H263</f>
        <v>0</v>
      </c>
      <c r="Q263" s="189">
        <v>0</v>
      </c>
      <c r="R263" s="189">
        <f>Q263*H263</f>
        <v>0</v>
      </c>
      <c r="S263" s="189">
        <v>0.02</v>
      </c>
      <c r="T263" s="190">
        <f>S263*H263</f>
        <v>3.1248000000000005</v>
      </c>
      <c r="U263" s="35"/>
      <c r="V263" s="35"/>
      <c r="W263" s="35"/>
      <c r="X263" s="35"/>
      <c r="Y263" s="35"/>
      <c r="Z263" s="35"/>
      <c r="AA263" s="35"/>
      <c r="AB263" s="35"/>
      <c r="AC263" s="35"/>
      <c r="AD263" s="35"/>
      <c r="AE263" s="35"/>
      <c r="AR263" s="191" t="s">
        <v>166</v>
      </c>
      <c r="AT263" s="191" t="s">
        <v>162</v>
      </c>
      <c r="AU263" s="191" t="s">
        <v>80</v>
      </c>
      <c r="AY263" s="18" t="s">
        <v>160</v>
      </c>
      <c r="BE263" s="192">
        <f>IF(N263="základní",J263,0)</f>
        <v>0</v>
      </c>
      <c r="BF263" s="192">
        <f>IF(N263="snížená",J263,0)</f>
        <v>0</v>
      </c>
      <c r="BG263" s="192">
        <f>IF(N263="zákl. přenesená",J263,0)</f>
        <v>0</v>
      </c>
      <c r="BH263" s="192">
        <f>IF(N263="sníž. přenesená",J263,0)</f>
        <v>0</v>
      </c>
      <c r="BI263" s="192">
        <f>IF(N263="nulová",J263,0)</f>
        <v>0</v>
      </c>
      <c r="BJ263" s="18" t="s">
        <v>78</v>
      </c>
      <c r="BK263" s="192">
        <f>ROUND(I263*H263,2)</f>
        <v>0</v>
      </c>
      <c r="BL263" s="18" t="s">
        <v>166</v>
      </c>
      <c r="BM263" s="191" t="s">
        <v>627</v>
      </c>
    </row>
    <row r="264" spans="1:65" s="2" customFormat="1" ht="10.199999999999999">
      <c r="A264" s="35"/>
      <c r="B264" s="36"/>
      <c r="C264" s="37"/>
      <c r="D264" s="193" t="s">
        <v>168</v>
      </c>
      <c r="E264" s="37"/>
      <c r="F264" s="194" t="s">
        <v>628</v>
      </c>
      <c r="G264" s="37"/>
      <c r="H264" s="37"/>
      <c r="I264" s="195"/>
      <c r="J264" s="37"/>
      <c r="K264" s="37"/>
      <c r="L264" s="40"/>
      <c r="M264" s="196"/>
      <c r="N264" s="197"/>
      <c r="O264" s="65"/>
      <c r="P264" s="65"/>
      <c r="Q264" s="65"/>
      <c r="R264" s="65"/>
      <c r="S264" s="65"/>
      <c r="T264" s="66"/>
      <c r="U264" s="35"/>
      <c r="V264" s="35"/>
      <c r="W264" s="35"/>
      <c r="X264" s="35"/>
      <c r="Y264" s="35"/>
      <c r="Z264" s="35"/>
      <c r="AA264" s="35"/>
      <c r="AB264" s="35"/>
      <c r="AC264" s="35"/>
      <c r="AD264" s="35"/>
      <c r="AE264" s="35"/>
      <c r="AT264" s="18" t="s">
        <v>168</v>
      </c>
      <c r="AU264" s="18" t="s">
        <v>80</v>
      </c>
    </row>
    <row r="265" spans="1:65" s="13" customFormat="1" ht="10.199999999999999">
      <c r="B265" s="198"/>
      <c r="C265" s="199"/>
      <c r="D265" s="200" t="s">
        <v>170</v>
      </c>
      <c r="E265" s="201" t="s">
        <v>18</v>
      </c>
      <c r="F265" s="202" t="s">
        <v>629</v>
      </c>
      <c r="G265" s="199"/>
      <c r="H265" s="203">
        <v>70.92</v>
      </c>
      <c r="I265" s="204"/>
      <c r="J265" s="199"/>
      <c r="K265" s="199"/>
      <c r="L265" s="205"/>
      <c r="M265" s="206"/>
      <c r="N265" s="207"/>
      <c r="O265" s="207"/>
      <c r="P265" s="207"/>
      <c r="Q265" s="207"/>
      <c r="R265" s="207"/>
      <c r="S265" s="207"/>
      <c r="T265" s="208"/>
      <c r="AT265" s="209" t="s">
        <v>170</v>
      </c>
      <c r="AU265" s="209" t="s">
        <v>80</v>
      </c>
      <c r="AV265" s="13" t="s">
        <v>80</v>
      </c>
      <c r="AW265" s="13" t="s">
        <v>32</v>
      </c>
      <c r="AX265" s="13" t="s">
        <v>71</v>
      </c>
      <c r="AY265" s="209" t="s">
        <v>160</v>
      </c>
    </row>
    <row r="266" spans="1:65" s="13" customFormat="1" ht="10.199999999999999">
      <c r="B266" s="198"/>
      <c r="C266" s="199"/>
      <c r="D266" s="200" t="s">
        <v>170</v>
      </c>
      <c r="E266" s="201" t="s">
        <v>18</v>
      </c>
      <c r="F266" s="202" t="s">
        <v>630</v>
      </c>
      <c r="G266" s="199"/>
      <c r="H266" s="203">
        <v>85.32</v>
      </c>
      <c r="I266" s="204"/>
      <c r="J266" s="199"/>
      <c r="K266" s="199"/>
      <c r="L266" s="205"/>
      <c r="M266" s="206"/>
      <c r="N266" s="207"/>
      <c r="O266" s="207"/>
      <c r="P266" s="207"/>
      <c r="Q266" s="207"/>
      <c r="R266" s="207"/>
      <c r="S266" s="207"/>
      <c r="T266" s="208"/>
      <c r="AT266" s="209" t="s">
        <v>170</v>
      </c>
      <c r="AU266" s="209" t="s">
        <v>80</v>
      </c>
      <c r="AV266" s="13" t="s">
        <v>80</v>
      </c>
      <c r="AW266" s="13" t="s">
        <v>32</v>
      </c>
      <c r="AX266" s="13" t="s">
        <v>71</v>
      </c>
      <c r="AY266" s="209" t="s">
        <v>160</v>
      </c>
    </row>
    <row r="267" spans="1:65" s="14" customFormat="1" ht="10.199999999999999">
      <c r="B267" s="211"/>
      <c r="C267" s="212"/>
      <c r="D267" s="200" t="s">
        <v>170</v>
      </c>
      <c r="E267" s="213" t="s">
        <v>18</v>
      </c>
      <c r="F267" s="214" t="s">
        <v>254</v>
      </c>
      <c r="G267" s="212"/>
      <c r="H267" s="215">
        <v>156.24</v>
      </c>
      <c r="I267" s="216"/>
      <c r="J267" s="212"/>
      <c r="K267" s="212"/>
      <c r="L267" s="217"/>
      <c r="M267" s="218"/>
      <c r="N267" s="219"/>
      <c r="O267" s="219"/>
      <c r="P267" s="219"/>
      <c r="Q267" s="219"/>
      <c r="R267" s="219"/>
      <c r="S267" s="219"/>
      <c r="T267" s="220"/>
      <c r="AT267" s="221" t="s">
        <v>170</v>
      </c>
      <c r="AU267" s="221" t="s">
        <v>80</v>
      </c>
      <c r="AV267" s="14" t="s">
        <v>166</v>
      </c>
      <c r="AW267" s="14" t="s">
        <v>32</v>
      </c>
      <c r="AX267" s="14" t="s">
        <v>78</v>
      </c>
      <c r="AY267" s="221" t="s">
        <v>160</v>
      </c>
    </row>
    <row r="268" spans="1:65" s="2" customFormat="1" ht="21.75" customHeight="1">
      <c r="A268" s="35"/>
      <c r="B268" s="36"/>
      <c r="C268" s="180" t="s">
        <v>631</v>
      </c>
      <c r="D268" s="180" t="s">
        <v>162</v>
      </c>
      <c r="E268" s="181" t="s">
        <v>632</v>
      </c>
      <c r="F268" s="182" t="s">
        <v>633</v>
      </c>
      <c r="G268" s="183" t="s">
        <v>125</v>
      </c>
      <c r="H268" s="184">
        <v>14</v>
      </c>
      <c r="I268" s="185"/>
      <c r="J268" s="186">
        <f>ROUND(I268*H268,2)</f>
        <v>0</v>
      </c>
      <c r="K268" s="182" t="s">
        <v>165</v>
      </c>
      <c r="L268" s="40"/>
      <c r="M268" s="187" t="s">
        <v>18</v>
      </c>
      <c r="N268" s="188" t="s">
        <v>42</v>
      </c>
      <c r="O268" s="65"/>
      <c r="P268" s="189">
        <f>O268*H268</f>
        <v>0</v>
      </c>
      <c r="Q268" s="189">
        <v>0</v>
      </c>
      <c r="R268" s="189">
        <f>Q268*H268</f>
        <v>0</v>
      </c>
      <c r="S268" s="189">
        <v>7.0000000000000007E-2</v>
      </c>
      <c r="T268" s="190">
        <f>S268*H268</f>
        <v>0.98000000000000009</v>
      </c>
      <c r="U268" s="35"/>
      <c r="V268" s="35"/>
      <c r="W268" s="35"/>
      <c r="X268" s="35"/>
      <c r="Y268" s="35"/>
      <c r="Z268" s="35"/>
      <c r="AA268" s="35"/>
      <c r="AB268" s="35"/>
      <c r="AC268" s="35"/>
      <c r="AD268" s="35"/>
      <c r="AE268" s="35"/>
      <c r="AR268" s="191" t="s">
        <v>166</v>
      </c>
      <c r="AT268" s="191" t="s">
        <v>162</v>
      </c>
      <c r="AU268" s="191" t="s">
        <v>80</v>
      </c>
      <c r="AY268" s="18" t="s">
        <v>160</v>
      </c>
      <c r="BE268" s="192">
        <f>IF(N268="základní",J268,0)</f>
        <v>0</v>
      </c>
      <c r="BF268" s="192">
        <f>IF(N268="snížená",J268,0)</f>
        <v>0</v>
      </c>
      <c r="BG268" s="192">
        <f>IF(N268="zákl. přenesená",J268,0)</f>
        <v>0</v>
      </c>
      <c r="BH268" s="192">
        <f>IF(N268="sníž. přenesená",J268,0)</f>
        <v>0</v>
      </c>
      <c r="BI268" s="192">
        <f>IF(N268="nulová",J268,0)</f>
        <v>0</v>
      </c>
      <c r="BJ268" s="18" t="s">
        <v>78</v>
      </c>
      <c r="BK268" s="192">
        <f>ROUND(I268*H268,2)</f>
        <v>0</v>
      </c>
      <c r="BL268" s="18" t="s">
        <v>166</v>
      </c>
      <c r="BM268" s="191" t="s">
        <v>634</v>
      </c>
    </row>
    <row r="269" spans="1:65" s="2" customFormat="1" ht="10.199999999999999">
      <c r="A269" s="35"/>
      <c r="B269" s="36"/>
      <c r="C269" s="37"/>
      <c r="D269" s="193" t="s">
        <v>168</v>
      </c>
      <c r="E269" s="37"/>
      <c r="F269" s="194" t="s">
        <v>635</v>
      </c>
      <c r="G269" s="37"/>
      <c r="H269" s="37"/>
      <c r="I269" s="195"/>
      <c r="J269" s="37"/>
      <c r="K269" s="37"/>
      <c r="L269" s="40"/>
      <c r="M269" s="196"/>
      <c r="N269" s="197"/>
      <c r="O269" s="65"/>
      <c r="P269" s="65"/>
      <c r="Q269" s="65"/>
      <c r="R269" s="65"/>
      <c r="S269" s="65"/>
      <c r="T269" s="66"/>
      <c r="U269" s="35"/>
      <c r="V269" s="35"/>
      <c r="W269" s="35"/>
      <c r="X269" s="35"/>
      <c r="Y269" s="35"/>
      <c r="Z269" s="35"/>
      <c r="AA269" s="35"/>
      <c r="AB269" s="35"/>
      <c r="AC269" s="35"/>
      <c r="AD269" s="35"/>
      <c r="AE269" s="35"/>
      <c r="AT269" s="18" t="s">
        <v>168</v>
      </c>
      <c r="AU269" s="18" t="s">
        <v>80</v>
      </c>
    </row>
    <row r="270" spans="1:65" s="13" customFormat="1" ht="10.199999999999999">
      <c r="B270" s="198"/>
      <c r="C270" s="199"/>
      <c r="D270" s="200" t="s">
        <v>170</v>
      </c>
      <c r="E270" s="201" t="s">
        <v>18</v>
      </c>
      <c r="F270" s="202" t="s">
        <v>636</v>
      </c>
      <c r="G270" s="199"/>
      <c r="H270" s="203">
        <v>14</v>
      </c>
      <c r="I270" s="204"/>
      <c r="J270" s="199"/>
      <c r="K270" s="199"/>
      <c r="L270" s="205"/>
      <c r="M270" s="206"/>
      <c r="N270" s="207"/>
      <c r="O270" s="207"/>
      <c r="P270" s="207"/>
      <c r="Q270" s="207"/>
      <c r="R270" s="207"/>
      <c r="S270" s="207"/>
      <c r="T270" s="208"/>
      <c r="AT270" s="209" t="s">
        <v>170</v>
      </c>
      <c r="AU270" s="209" t="s">
        <v>80</v>
      </c>
      <c r="AV270" s="13" t="s">
        <v>80</v>
      </c>
      <c r="AW270" s="13" t="s">
        <v>32</v>
      </c>
      <c r="AX270" s="13" t="s">
        <v>78</v>
      </c>
      <c r="AY270" s="209" t="s">
        <v>160</v>
      </c>
    </row>
    <row r="271" spans="1:65" s="2" customFormat="1" ht="24.15" customHeight="1">
      <c r="A271" s="35"/>
      <c r="B271" s="36"/>
      <c r="C271" s="180" t="s">
        <v>637</v>
      </c>
      <c r="D271" s="180" t="s">
        <v>162</v>
      </c>
      <c r="E271" s="181" t="s">
        <v>638</v>
      </c>
      <c r="F271" s="182" t="s">
        <v>639</v>
      </c>
      <c r="G271" s="183" t="s">
        <v>125</v>
      </c>
      <c r="H271" s="184">
        <v>14</v>
      </c>
      <c r="I271" s="185"/>
      <c r="J271" s="186">
        <f>ROUND(I271*H271,2)</f>
        <v>0</v>
      </c>
      <c r="K271" s="182" t="s">
        <v>165</v>
      </c>
      <c r="L271" s="40"/>
      <c r="M271" s="187" t="s">
        <v>18</v>
      </c>
      <c r="N271" s="188" t="s">
        <v>42</v>
      </c>
      <c r="O271" s="65"/>
      <c r="P271" s="189">
        <f>O271*H271</f>
        <v>0</v>
      </c>
      <c r="Q271" s="189">
        <v>4.0289999999999999E-2</v>
      </c>
      <c r="R271" s="189">
        <f>Q271*H271</f>
        <v>0.56406000000000001</v>
      </c>
      <c r="S271" s="189">
        <v>0</v>
      </c>
      <c r="T271" s="190">
        <f>S271*H271</f>
        <v>0</v>
      </c>
      <c r="U271" s="35"/>
      <c r="V271" s="35"/>
      <c r="W271" s="35"/>
      <c r="X271" s="35"/>
      <c r="Y271" s="35"/>
      <c r="Z271" s="35"/>
      <c r="AA271" s="35"/>
      <c r="AB271" s="35"/>
      <c r="AC271" s="35"/>
      <c r="AD271" s="35"/>
      <c r="AE271" s="35"/>
      <c r="AR271" s="191" t="s">
        <v>166</v>
      </c>
      <c r="AT271" s="191" t="s">
        <v>162</v>
      </c>
      <c r="AU271" s="191" t="s">
        <v>80</v>
      </c>
      <c r="AY271" s="18" t="s">
        <v>160</v>
      </c>
      <c r="BE271" s="192">
        <f>IF(N271="základní",J271,0)</f>
        <v>0</v>
      </c>
      <c r="BF271" s="192">
        <f>IF(N271="snížená",J271,0)</f>
        <v>0</v>
      </c>
      <c r="BG271" s="192">
        <f>IF(N271="zákl. přenesená",J271,0)</f>
        <v>0</v>
      </c>
      <c r="BH271" s="192">
        <f>IF(N271="sníž. přenesená",J271,0)</f>
        <v>0</v>
      </c>
      <c r="BI271" s="192">
        <f>IF(N271="nulová",J271,0)</f>
        <v>0</v>
      </c>
      <c r="BJ271" s="18" t="s">
        <v>78</v>
      </c>
      <c r="BK271" s="192">
        <f>ROUND(I271*H271,2)</f>
        <v>0</v>
      </c>
      <c r="BL271" s="18" t="s">
        <v>166</v>
      </c>
      <c r="BM271" s="191" t="s">
        <v>640</v>
      </c>
    </row>
    <row r="272" spans="1:65" s="2" customFormat="1" ht="10.199999999999999">
      <c r="A272" s="35"/>
      <c r="B272" s="36"/>
      <c r="C272" s="37"/>
      <c r="D272" s="193" t="s">
        <v>168</v>
      </c>
      <c r="E272" s="37"/>
      <c r="F272" s="194" t="s">
        <v>641</v>
      </c>
      <c r="G272" s="37"/>
      <c r="H272" s="37"/>
      <c r="I272" s="195"/>
      <c r="J272" s="37"/>
      <c r="K272" s="37"/>
      <c r="L272" s="40"/>
      <c r="M272" s="196"/>
      <c r="N272" s="197"/>
      <c r="O272" s="65"/>
      <c r="P272" s="65"/>
      <c r="Q272" s="65"/>
      <c r="R272" s="65"/>
      <c r="S272" s="65"/>
      <c r="T272" s="66"/>
      <c r="U272" s="35"/>
      <c r="V272" s="35"/>
      <c r="W272" s="35"/>
      <c r="X272" s="35"/>
      <c r="Y272" s="35"/>
      <c r="Z272" s="35"/>
      <c r="AA272" s="35"/>
      <c r="AB272" s="35"/>
      <c r="AC272" s="35"/>
      <c r="AD272" s="35"/>
      <c r="AE272" s="35"/>
      <c r="AT272" s="18" t="s">
        <v>168</v>
      </c>
      <c r="AU272" s="18" t="s">
        <v>80</v>
      </c>
    </row>
    <row r="273" spans="1:65" s="2" customFormat="1" ht="21.75" customHeight="1">
      <c r="A273" s="35"/>
      <c r="B273" s="36"/>
      <c r="C273" s="180" t="s">
        <v>642</v>
      </c>
      <c r="D273" s="180" t="s">
        <v>162</v>
      </c>
      <c r="E273" s="181" t="s">
        <v>643</v>
      </c>
      <c r="F273" s="182" t="s">
        <v>644</v>
      </c>
      <c r="G273" s="183" t="s">
        <v>125</v>
      </c>
      <c r="H273" s="184">
        <v>14</v>
      </c>
      <c r="I273" s="185"/>
      <c r="J273" s="186">
        <f>ROUND(I273*H273,2)</f>
        <v>0</v>
      </c>
      <c r="K273" s="182" t="s">
        <v>165</v>
      </c>
      <c r="L273" s="40"/>
      <c r="M273" s="187" t="s">
        <v>18</v>
      </c>
      <c r="N273" s="188" t="s">
        <v>42</v>
      </c>
      <c r="O273" s="65"/>
      <c r="P273" s="189">
        <f>O273*H273</f>
        <v>0</v>
      </c>
      <c r="Q273" s="189">
        <v>7.1799999999999998E-3</v>
      </c>
      <c r="R273" s="189">
        <f>Q273*H273</f>
        <v>0.10052</v>
      </c>
      <c r="S273" s="189">
        <v>0</v>
      </c>
      <c r="T273" s="190">
        <f>S273*H273</f>
        <v>0</v>
      </c>
      <c r="U273" s="35"/>
      <c r="V273" s="35"/>
      <c r="W273" s="35"/>
      <c r="X273" s="35"/>
      <c r="Y273" s="35"/>
      <c r="Z273" s="35"/>
      <c r="AA273" s="35"/>
      <c r="AB273" s="35"/>
      <c r="AC273" s="35"/>
      <c r="AD273" s="35"/>
      <c r="AE273" s="35"/>
      <c r="AR273" s="191" t="s">
        <v>166</v>
      </c>
      <c r="AT273" s="191" t="s">
        <v>162</v>
      </c>
      <c r="AU273" s="191" t="s">
        <v>80</v>
      </c>
      <c r="AY273" s="18" t="s">
        <v>160</v>
      </c>
      <c r="BE273" s="192">
        <f>IF(N273="základní",J273,0)</f>
        <v>0</v>
      </c>
      <c r="BF273" s="192">
        <f>IF(N273="snížená",J273,0)</f>
        <v>0</v>
      </c>
      <c r="BG273" s="192">
        <f>IF(N273="zákl. přenesená",J273,0)</f>
        <v>0</v>
      </c>
      <c r="BH273" s="192">
        <f>IF(N273="sníž. přenesená",J273,0)</f>
        <v>0</v>
      </c>
      <c r="BI273" s="192">
        <f>IF(N273="nulová",J273,0)</f>
        <v>0</v>
      </c>
      <c r="BJ273" s="18" t="s">
        <v>78</v>
      </c>
      <c r="BK273" s="192">
        <f>ROUND(I273*H273,2)</f>
        <v>0</v>
      </c>
      <c r="BL273" s="18" t="s">
        <v>166</v>
      </c>
      <c r="BM273" s="191" t="s">
        <v>645</v>
      </c>
    </row>
    <row r="274" spans="1:65" s="2" customFormat="1" ht="10.199999999999999">
      <c r="A274" s="35"/>
      <c r="B274" s="36"/>
      <c r="C274" s="37"/>
      <c r="D274" s="193" t="s">
        <v>168</v>
      </c>
      <c r="E274" s="37"/>
      <c r="F274" s="194" t="s">
        <v>646</v>
      </c>
      <c r="G274" s="37"/>
      <c r="H274" s="37"/>
      <c r="I274" s="195"/>
      <c r="J274" s="37"/>
      <c r="K274" s="37"/>
      <c r="L274" s="40"/>
      <c r="M274" s="196"/>
      <c r="N274" s="197"/>
      <c r="O274" s="65"/>
      <c r="P274" s="65"/>
      <c r="Q274" s="65"/>
      <c r="R274" s="65"/>
      <c r="S274" s="65"/>
      <c r="T274" s="66"/>
      <c r="U274" s="35"/>
      <c r="V274" s="35"/>
      <c r="W274" s="35"/>
      <c r="X274" s="35"/>
      <c r="Y274" s="35"/>
      <c r="Z274" s="35"/>
      <c r="AA274" s="35"/>
      <c r="AB274" s="35"/>
      <c r="AC274" s="35"/>
      <c r="AD274" s="35"/>
      <c r="AE274" s="35"/>
      <c r="AT274" s="18" t="s">
        <v>168</v>
      </c>
      <c r="AU274" s="18" t="s">
        <v>80</v>
      </c>
    </row>
    <row r="275" spans="1:65" s="12" customFormat="1" ht="22.8" customHeight="1">
      <c r="B275" s="164"/>
      <c r="C275" s="165"/>
      <c r="D275" s="166" t="s">
        <v>70</v>
      </c>
      <c r="E275" s="178" t="s">
        <v>298</v>
      </c>
      <c r="F275" s="178" t="s">
        <v>299</v>
      </c>
      <c r="G275" s="165"/>
      <c r="H275" s="165"/>
      <c r="I275" s="168"/>
      <c r="J275" s="179">
        <f>BK275</f>
        <v>0</v>
      </c>
      <c r="K275" s="165"/>
      <c r="L275" s="170"/>
      <c r="M275" s="171"/>
      <c r="N275" s="172"/>
      <c r="O275" s="172"/>
      <c r="P275" s="173">
        <f>SUM(P276:P301)</f>
        <v>0</v>
      </c>
      <c r="Q275" s="172"/>
      <c r="R275" s="173">
        <f>SUM(R276:R301)</f>
        <v>0</v>
      </c>
      <c r="S275" s="172"/>
      <c r="T275" s="174">
        <f>SUM(T276:T301)</f>
        <v>0</v>
      </c>
      <c r="AR275" s="175" t="s">
        <v>78</v>
      </c>
      <c r="AT275" s="176" t="s">
        <v>70</v>
      </c>
      <c r="AU275" s="176" t="s">
        <v>78</v>
      </c>
      <c r="AY275" s="175" t="s">
        <v>160</v>
      </c>
      <c r="BK275" s="177">
        <f>SUM(BK276:BK301)</f>
        <v>0</v>
      </c>
    </row>
    <row r="276" spans="1:65" s="2" customFormat="1" ht="24.15" customHeight="1">
      <c r="A276" s="35"/>
      <c r="B276" s="36"/>
      <c r="C276" s="180" t="s">
        <v>647</v>
      </c>
      <c r="D276" s="180" t="s">
        <v>162</v>
      </c>
      <c r="E276" s="181" t="s">
        <v>648</v>
      </c>
      <c r="F276" s="182" t="s">
        <v>649</v>
      </c>
      <c r="G276" s="183" t="s">
        <v>232</v>
      </c>
      <c r="H276" s="184">
        <v>140.32599999999999</v>
      </c>
      <c r="I276" s="185"/>
      <c r="J276" s="186">
        <f>ROUND(I276*H276,2)</f>
        <v>0</v>
      </c>
      <c r="K276" s="182" t="s">
        <v>165</v>
      </c>
      <c r="L276" s="40"/>
      <c r="M276" s="187" t="s">
        <v>18</v>
      </c>
      <c r="N276" s="188" t="s">
        <v>42</v>
      </c>
      <c r="O276" s="65"/>
      <c r="P276" s="189">
        <f>O276*H276</f>
        <v>0</v>
      </c>
      <c r="Q276" s="189">
        <v>0</v>
      </c>
      <c r="R276" s="189">
        <f>Q276*H276</f>
        <v>0</v>
      </c>
      <c r="S276" s="189">
        <v>0</v>
      </c>
      <c r="T276" s="190">
        <f>S276*H276</f>
        <v>0</v>
      </c>
      <c r="U276" s="35"/>
      <c r="V276" s="35"/>
      <c r="W276" s="35"/>
      <c r="X276" s="35"/>
      <c r="Y276" s="35"/>
      <c r="Z276" s="35"/>
      <c r="AA276" s="35"/>
      <c r="AB276" s="35"/>
      <c r="AC276" s="35"/>
      <c r="AD276" s="35"/>
      <c r="AE276" s="35"/>
      <c r="AR276" s="191" t="s">
        <v>166</v>
      </c>
      <c r="AT276" s="191" t="s">
        <v>162</v>
      </c>
      <c r="AU276" s="191" t="s">
        <v>80</v>
      </c>
      <c r="AY276" s="18" t="s">
        <v>160</v>
      </c>
      <c r="BE276" s="192">
        <f>IF(N276="základní",J276,0)</f>
        <v>0</v>
      </c>
      <c r="BF276" s="192">
        <f>IF(N276="snížená",J276,0)</f>
        <v>0</v>
      </c>
      <c r="BG276" s="192">
        <f>IF(N276="zákl. přenesená",J276,0)</f>
        <v>0</v>
      </c>
      <c r="BH276" s="192">
        <f>IF(N276="sníž. přenesená",J276,0)</f>
        <v>0</v>
      </c>
      <c r="BI276" s="192">
        <f>IF(N276="nulová",J276,0)</f>
        <v>0</v>
      </c>
      <c r="BJ276" s="18" t="s">
        <v>78</v>
      </c>
      <c r="BK276" s="192">
        <f>ROUND(I276*H276,2)</f>
        <v>0</v>
      </c>
      <c r="BL276" s="18" t="s">
        <v>166</v>
      </c>
      <c r="BM276" s="191" t="s">
        <v>650</v>
      </c>
    </row>
    <row r="277" spans="1:65" s="2" customFormat="1" ht="10.199999999999999">
      <c r="A277" s="35"/>
      <c r="B277" s="36"/>
      <c r="C277" s="37"/>
      <c r="D277" s="193" t="s">
        <v>168</v>
      </c>
      <c r="E277" s="37"/>
      <c r="F277" s="194" t="s">
        <v>651</v>
      </c>
      <c r="G277" s="37"/>
      <c r="H277" s="37"/>
      <c r="I277" s="195"/>
      <c r="J277" s="37"/>
      <c r="K277" s="37"/>
      <c r="L277" s="40"/>
      <c r="M277" s="196"/>
      <c r="N277" s="197"/>
      <c r="O277" s="65"/>
      <c r="P277" s="65"/>
      <c r="Q277" s="65"/>
      <c r="R277" s="65"/>
      <c r="S277" s="65"/>
      <c r="T277" s="66"/>
      <c r="U277" s="35"/>
      <c r="V277" s="35"/>
      <c r="W277" s="35"/>
      <c r="X277" s="35"/>
      <c r="Y277" s="35"/>
      <c r="Z277" s="35"/>
      <c r="AA277" s="35"/>
      <c r="AB277" s="35"/>
      <c r="AC277" s="35"/>
      <c r="AD277" s="35"/>
      <c r="AE277" s="35"/>
      <c r="AT277" s="18" t="s">
        <v>168</v>
      </c>
      <c r="AU277" s="18" t="s">
        <v>80</v>
      </c>
    </row>
    <row r="278" spans="1:65" s="2" customFormat="1" ht="21.75" customHeight="1">
      <c r="A278" s="35"/>
      <c r="B278" s="36"/>
      <c r="C278" s="180" t="s">
        <v>652</v>
      </c>
      <c r="D278" s="180" t="s">
        <v>162</v>
      </c>
      <c r="E278" s="181" t="s">
        <v>305</v>
      </c>
      <c r="F278" s="182" t="s">
        <v>306</v>
      </c>
      <c r="G278" s="183" t="s">
        <v>232</v>
      </c>
      <c r="H278" s="184">
        <v>140.32599999999999</v>
      </c>
      <c r="I278" s="185"/>
      <c r="J278" s="186">
        <f>ROUND(I278*H278,2)</f>
        <v>0</v>
      </c>
      <c r="K278" s="182" t="s">
        <v>165</v>
      </c>
      <c r="L278" s="40"/>
      <c r="M278" s="187" t="s">
        <v>18</v>
      </c>
      <c r="N278" s="188" t="s">
        <v>42</v>
      </c>
      <c r="O278" s="65"/>
      <c r="P278" s="189">
        <f>O278*H278</f>
        <v>0</v>
      </c>
      <c r="Q278" s="189">
        <v>0</v>
      </c>
      <c r="R278" s="189">
        <f>Q278*H278</f>
        <v>0</v>
      </c>
      <c r="S278" s="189">
        <v>0</v>
      </c>
      <c r="T278" s="190">
        <f>S278*H278</f>
        <v>0</v>
      </c>
      <c r="U278" s="35"/>
      <c r="V278" s="35"/>
      <c r="W278" s="35"/>
      <c r="X278" s="35"/>
      <c r="Y278" s="35"/>
      <c r="Z278" s="35"/>
      <c r="AA278" s="35"/>
      <c r="AB278" s="35"/>
      <c r="AC278" s="35"/>
      <c r="AD278" s="35"/>
      <c r="AE278" s="35"/>
      <c r="AR278" s="191" t="s">
        <v>166</v>
      </c>
      <c r="AT278" s="191" t="s">
        <v>162</v>
      </c>
      <c r="AU278" s="191" t="s">
        <v>80</v>
      </c>
      <c r="AY278" s="18" t="s">
        <v>160</v>
      </c>
      <c r="BE278" s="192">
        <f>IF(N278="základní",J278,0)</f>
        <v>0</v>
      </c>
      <c r="BF278" s="192">
        <f>IF(N278="snížená",J278,0)</f>
        <v>0</v>
      </c>
      <c r="BG278" s="192">
        <f>IF(N278="zákl. přenesená",J278,0)</f>
        <v>0</v>
      </c>
      <c r="BH278" s="192">
        <f>IF(N278="sníž. přenesená",J278,0)</f>
        <v>0</v>
      </c>
      <c r="BI278" s="192">
        <f>IF(N278="nulová",J278,0)</f>
        <v>0</v>
      </c>
      <c r="BJ278" s="18" t="s">
        <v>78</v>
      </c>
      <c r="BK278" s="192">
        <f>ROUND(I278*H278,2)</f>
        <v>0</v>
      </c>
      <c r="BL278" s="18" t="s">
        <v>166</v>
      </c>
      <c r="BM278" s="191" t="s">
        <v>653</v>
      </c>
    </row>
    <row r="279" spans="1:65" s="2" customFormat="1" ht="10.199999999999999">
      <c r="A279" s="35"/>
      <c r="B279" s="36"/>
      <c r="C279" s="37"/>
      <c r="D279" s="193" t="s">
        <v>168</v>
      </c>
      <c r="E279" s="37"/>
      <c r="F279" s="194" t="s">
        <v>308</v>
      </c>
      <c r="G279" s="37"/>
      <c r="H279" s="37"/>
      <c r="I279" s="195"/>
      <c r="J279" s="37"/>
      <c r="K279" s="37"/>
      <c r="L279" s="40"/>
      <c r="M279" s="196"/>
      <c r="N279" s="197"/>
      <c r="O279" s="65"/>
      <c r="P279" s="65"/>
      <c r="Q279" s="65"/>
      <c r="R279" s="65"/>
      <c r="S279" s="65"/>
      <c r="T279" s="66"/>
      <c r="U279" s="35"/>
      <c r="V279" s="35"/>
      <c r="W279" s="35"/>
      <c r="X279" s="35"/>
      <c r="Y279" s="35"/>
      <c r="Z279" s="35"/>
      <c r="AA279" s="35"/>
      <c r="AB279" s="35"/>
      <c r="AC279" s="35"/>
      <c r="AD279" s="35"/>
      <c r="AE279" s="35"/>
      <c r="AT279" s="18" t="s">
        <v>168</v>
      </c>
      <c r="AU279" s="18" t="s">
        <v>80</v>
      </c>
    </row>
    <row r="280" spans="1:65" s="2" customFormat="1" ht="24.15" customHeight="1">
      <c r="A280" s="35"/>
      <c r="B280" s="36"/>
      <c r="C280" s="180" t="s">
        <v>654</v>
      </c>
      <c r="D280" s="180" t="s">
        <v>162</v>
      </c>
      <c r="E280" s="181" t="s">
        <v>310</v>
      </c>
      <c r="F280" s="182" t="s">
        <v>311</v>
      </c>
      <c r="G280" s="183" t="s">
        <v>232</v>
      </c>
      <c r="H280" s="184">
        <v>1262.934</v>
      </c>
      <c r="I280" s="185"/>
      <c r="J280" s="186">
        <f>ROUND(I280*H280,2)</f>
        <v>0</v>
      </c>
      <c r="K280" s="182" t="s">
        <v>165</v>
      </c>
      <c r="L280" s="40"/>
      <c r="M280" s="187" t="s">
        <v>18</v>
      </c>
      <c r="N280" s="188" t="s">
        <v>42</v>
      </c>
      <c r="O280" s="65"/>
      <c r="P280" s="189">
        <f>O280*H280</f>
        <v>0</v>
      </c>
      <c r="Q280" s="189">
        <v>0</v>
      </c>
      <c r="R280" s="189">
        <f>Q280*H280</f>
        <v>0</v>
      </c>
      <c r="S280" s="189">
        <v>0</v>
      </c>
      <c r="T280" s="190">
        <f>S280*H280</f>
        <v>0</v>
      </c>
      <c r="U280" s="35"/>
      <c r="V280" s="35"/>
      <c r="W280" s="35"/>
      <c r="X280" s="35"/>
      <c r="Y280" s="35"/>
      <c r="Z280" s="35"/>
      <c r="AA280" s="35"/>
      <c r="AB280" s="35"/>
      <c r="AC280" s="35"/>
      <c r="AD280" s="35"/>
      <c r="AE280" s="35"/>
      <c r="AR280" s="191" t="s">
        <v>166</v>
      </c>
      <c r="AT280" s="191" t="s">
        <v>162</v>
      </c>
      <c r="AU280" s="191" t="s">
        <v>80</v>
      </c>
      <c r="AY280" s="18" t="s">
        <v>160</v>
      </c>
      <c r="BE280" s="192">
        <f>IF(N280="základní",J280,0)</f>
        <v>0</v>
      </c>
      <c r="BF280" s="192">
        <f>IF(N280="snížená",J280,0)</f>
        <v>0</v>
      </c>
      <c r="BG280" s="192">
        <f>IF(N280="zákl. přenesená",J280,0)</f>
        <v>0</v>
      </c>
      <c r="BH280" s="192">
        <f>IF(N280="sníž. přenesená",J280,0)</f>
        <v>0</v>
      </c>
      <c r="BI280" s="192">
        <f>IF(N280="nulová",J280,0)</f>
        <v>0</v>
      </c>
      <c r="BJ280" s="18" t="s">
        <v>78</v>
      </c>
      <c r="BK280" s="192">
        <f>ROUND(I280*H280,2)</f>
        <v>0</v>
      </c>
      <c r="BL280" s="18" t="s">
        <v>166</v>
      </c>
      <c r="BM280" s="191" t="s">
        <v>655</v>
      </c>
    </row>
    <row r="281" spans="1:65" s="2" customFormat="1" ht="10.199999999999999">
      <c r="A281" s="35"/>
      <c r="B281" s="36"/>
      <c r="C281" s="37"/>
      <c r="D281" s="193" t="s">
        <v>168</v>
      </c>
      <c r="E281" s="37"/>
      <c r="F281" s="194" t="s">
        <v>313</v>
      </c>
      <c r="G281" s="37"/>
      <c r="H281" s="37"/>
      <c r="I281" s="195"/>
      <c r="J281" s="37"/>
      <c r="K281" s="37"/>
      <c r="L281" s="40"/>
      <c r="M281" s="196"/>
      <c r="N281" s="197"/>
      <c r="O281" s="65"/>
      <c r="P281" s="65"/>
      <c r="Q281" s="65"/>
      <c r="R281" s="65"/>
      <c r="S281" s="65"/>
      <c r="T281" s="66"/>
      <c r="U281" s="35"/>
      <c r="V281" s="35"/>
      <c r="W281" s="35"/>
      <c r="X281" s="35"/>
      <c r="Y281" s="35"/>
      <c r="Z281" s="35"/>
      <c r="AA281" s="35"/>
      <c r="AB281" s="35"/>
      <c r="AC281" s="35"/>
      <c r="AD281" s="35"/>
      <c r="AE281" s="35"/>
      <c r="AT281" s="18" t="s">
        <v>168</v>
      </c>
      <c r="AU281" s="18" t="s">
        <v>80</v>
      </c>
    </row>
    <row r="282" spans="1:65" s="2" customFormat="1" ht="19.2">
      <c r="A282" s="35"/>
      <c r="B282" s="36"/>
      <c r="C282" s="37"/>
      <c r="D282" s="200" t="s">
        <v>123</v>
      </c>
      <c r="E282" s="37"/>
      <c r="F282" s="210" t="s">
        <v>314</v>
      </c>
      <c r="G282" s="37"/>
      <c r="H282" s="37"/>
      <c r="I282" s="195"/>
      <c r="J282" s="37"/>
      <c r="K282" s="37"/>
      <c r="L282" s="40"/>
      <c r="M282" s="196"/>
      <c r="N282" s="197"/>
      <c r="O282" s="65"/>
      <c r="P282" s="65"/>
      <c r="Q282" s="65"/>
      <c r="R282" s="65"/>
      <c r="S282" s="65"/>
      <c r="T282" s="66"/>
      <c r="U282" s="35"/>
      <c r="V282" s="35"/>
      <c r="W282" s="35"/>
      <c r="X282" s="35"/>
      <c r="Y282" s="35"/>
      <c r="Z282" s="35"/>
      <c r="AA282" s="35"/>
      <c r="AB282" s="35"/>
      <c r="AC282" s="35"/>
      <c r="AD282" s="35"/>
      <c r="AE282" s="35"/>
      <c r="AT282" s="18" t="s">
        <v>123</v>
      </c>
      <c r="AU282" s="18" t="s">
        <v>80</v>
      </c>
    </row>
    <row r="283" spans="1:65" s="13" customFormat="1" ht="10.199999999999999">
      <c r="B283" s="198"/>
      <c r="C283" s="199"/>
      <c r="D283" s="200" t="s">
        <v>170</v>
      </c>
      <c r="E283" s="199"/>
      <c r="F283" s="202" t="s">
        <v>656</v>
      </c>
      <c r="G283" s="199"/>
      <c r="H283" s="203">
        <v>1262.934</v>
      </c>
      <c r="I283" s="204"/>
      <c r="J283" s="199"/>
      <c r="K283" s="199"/>
      <c r="L283" s="205"/>
      <c r="M283" s="206"/>
      <c r="N283" s="207"/>
      <c r="O283" s="207"/>
      <c r="P283" s="207"/>
      <c r="Q283" s="207"/>
      <c r="R283" s="207"/>
      <c r="S283" s="207"/>
      <c r="T283" s="208"/>
      <c r="AT283" s="209" t="s">
        <v>170</v>
      </c>
      <c r="AU283" s="209" t="s">
        <v>80</v>
      </c>
      <c r="AV283" s="13" t="s">
        <v>80</v>
      </c>
      <c r="AW283" s="13" t="s">
        <v>4</v>
      </c>
      <c r="AX283" s="13" t="s">
        <v>78</v>
      </c>
      <c r="AY283" s="209" t="s">
        <v>160</v>
      </c>
    </row>
    <row r="284" spans="1:65" s="2" customFormat="1" ht="24.15" customHeight="1">
      <c r="A284" s="35"/>
      <c r="B284" s="36"/>
      <c r="C284" s="180" t="s">
        <v>657</v>
      </c>
      <c r="D284" s="180" t="s">
        <v>162</v>
      </c>
      <c r="E284" s="181" t="s">
        <v>317</v>
      </c>
      <c r="F284" s="182" t="s">
        <v>318</v>
      </c>
      <c r="G284" s="183" t="s">
        <v>232</v>
      </c>
      <c r="H284" s="184">
        <v>53.203000000000003</v>
      </c>
      <c r="I284" s="185"/>
      <c r="J284" s="186">
        <f>ROUND(I284*H284,2)</f>
        <v>0</v>
      </c>
      <c r="K284" s="182" t="s">
        <v>165</v>
      </c>
      <c r="L284" s="40"/>
      <c r="M284" s="187" t="s">
        <v>18</v>
      </c>
      <c r="N284" s="188" t="s">
        <v>42</v>
      </c>
      <c r="O284" s="65"/>
      <c r="P284" s="189">
        <f>O284*H284</f>
        <v>0</v>
      </c>
      <c r="Q284" s="189">
        <v>0</v>
      </c>
      <c r="R284" s="189">
        <f>Q284*H284</f>
        <v>0</v>
      </c>
      <c r="S284" s="189">
        <v>0</v>
      </c>
      <c r="T284" s="190">
        <f>S284*H284</f>
        <v>0</v>
      </c>
      <c r="U284" s="35"/>
      <c r="V284" s="35"/>
      <c r="W284" s="35"/>
      <c r="X284" s="35"/>
      <c r="Y284" s="35"/>
      <c r="Z284" s="35"/>
      <c r="AA284" s="35"/>
      <c r="AB284" s="35"/>
      <c r="AC284" s="35"/>
      <c r="AD284" s="35"/>
      <c r="AE284" s="35"/>
      <c r="AR284" s="191" t="s">
        <v>166</v>
      </c>
      <c r="AT284" s="191" t="s">
        <v>162</v>
      </c>
      <c r="AU284" s="191" t="s">
        <v>80</v>
      </c>
      <c r="AY284" s="18" t="s">
        <v>160</v>
      </c>
      <c r="BE284" s="192">
        <f>IF(N284="základní",J284,0)</f>
        <v>0</v>
      </c>
      <c r="BF284" s="192">
        <f>IF(N284="snížená",J284,0)</f>
        <v>0</v>
      </c>
      <c r="BG284" s="192">
        <f>IF(N284="zákl. přenesená",J284,0)</f>
        <v>0</v>
      </c>
      <c r="BH284" s="192">
        <f>IF(N284="sníž. přenesená",J284,0)</f>
        <v>0</v>
      </c>
      <c r="BI284" s="192">
        <f>IF(N284="nulová",J284,0)</f>
        <v>0</v>
      </c>
      <c r="BJ284" s="18" t="s">
        <v>78</v>
      </c>
      <c r="BK284" s="192">
        <f>ROUND(I284*H284,2)</f>
        <v>0</v>
      </c>
      <c r="BL284" s="18" t="s">
        <v>166</v>
      </c>
      <c r="BM284" s="191" t="s">
        <v>658</v>
      </c>
    </row>
    <row r="285" spans="1:65" s="2" customFormat="1" ht="10.199999999999999">
      <c r="A285" s="35"/>
      <c r="B285" s="36"/>
      <c r="C285" s="37"/>
      <c r="D285" s="193" t="s">
        <v>168</v>
      </c>
      <c r="E285" s="37"/>
      <c r="F285" s="194" t="s">
        <v>320</v>
      </c>
      <c r="G285" s="37"/>
      <c r="H285" s="37"/>
      <c r="I285" s="195"/>
      <c r="J285" s="37"/>
      <c r="K285" s="37"/>
      <c r="L285" s="40"/>
      <c r="M285" s="196"/>
      <c r="N285" s="197"/>
      <c r="O285" s="65"/>
      <c r="P285" s="65"/>
      <c r="Q285" s="65"/>
      <c r="R285" s="65"/>
      <c r="S285" s="65"/>
      <c r="T285" s="66"/>
      <c r="U285" s="35"/>
      <c r="V285" s="35"/>
      <c r="W285" s="35"/>
      <c r="X285" s="35"/>
      <c r="Y285" s="35"/>
      <c r="Z285" s="35"/>
      <c r="AA285" s="35"/>
      <c r="AB285" s="35"/>
      <c r="AC285" s="35"/>
      <c r="AD285" s="35"/>
      <c r="AE285" s="35"/>
      <c r="AT285" s="18" t="s">
        <v>168</v>
      </c>
      <c r="AU285" s="18" t="s">
        <v>80</v>
      </c>
    </row>
    <row r="286" spans="1:65" s="13" customFormat="1" ht="10.199999999999999">
      <c r="B286" s="198"/>
      <c r="C286" s="199"/>
      <c r="D286" s="200" t="s">
        <v>170</v>
      </c>
      <c r="E286" s="201" t="s">
        <v>18</v>
      </c>
      <c r="F286" s="202" t="s">
        <v>659</v>
      </c>
      <c r="G286" s="199"/>
      <c r="H286" s="203">
        <v>53.203000000000003</v>
      </c>
      <c r="I286" s="204"/>
      <c r="J286" s="199"/>
      <c r="K286" s="199"/>
      <c r="L286" s="205"/>
      <c r="M286" s="206"/>
      <c r="N286" s="207"/>
      <c r="O286" s="207"/>
      <c r="P286" s="207"/>
      <c r="Q286" s="207"/>
      <c r="R286" s="207"/>
      <c r="S286" s="207"/>
      <c r="T286" s="208"/>
      <c r="AT286" s="209" t="s">
        <v>170</v>
      </c>
      <c r="AU286" s="209" t="s">
        <v>80</v>
      </c>
      <c r="AV286" s="13" t="s">
        <v>80</v>
      </c>
      <c r="AW286" s="13" t="s">
        <v>32</v>
      </c>
      <c r="AX286" s="13" t="s">
        <v>78</v>
      </c>
      <c r="AY286" s="209" t="s">
        <v>160</v>
      </c>
    </row>
    <row r="287" spans="1:65" s="2" customFormat="1" ht="24.15" customHeight="1">
      <c r="A287" s="35"/>
      <c r="B287" s="36"/>
      <c r="C287" s="180" t="s">
        <v>660</v>
      </c>
      <c r="D287" s="180" t="s">
        <v>162</v>
      </c>
      <c r="E287" s="181" t="s">
        <v>323</v>
      </c>
      <c r="F287" s="182" t="s">
        <v>324</v>
      </c>
      <c r="G287" s="183" t="s">
        <v>232</v>
      </c>
      <c r="H287" s="184">
        <v>3.9140000000000001</v>
      </c>
      <c r="I287" s="185"/>
      <c r="J287" s="186">
        <f>ROUND(I287*H287,2)</f>
        <v>0</v>
      </c>
      <c r="K287" s="182" t="s">
        <v>165</v>
      </c>
      <c r="L287" s="40"/>
      <c r="M287" s="187" t="s">
        <v>18</v>
      </c>
      <c r="N287" s="188" t="s">
        <v>42</v>
      </c>
      <c r="O287" s="65"/>
      <c r="P287" s="189">
        <f>O287*H287</f>
        <v>0</v>
      </c>
      <c r="Q287" s="189">
        <v>0</v>
      </c>
      <c r="R287" s="189">
        <f>Q287*H287</f>
        <v>0</v>
      </c>
      <c r="S287" s="189">
        <v>0</v>
      </c>
      <c r="T287" s="190">
        <f>S287*H287</f>
        <v>0</v>
      </c>
      <c r="U287" s="35"/>
      <c r="V287" s="35"/>
      <c r="W287" s="35"/>
      <c r="X287" s="35"/>
      <c r="Y287" s="35"/>
      <c r="Z287" s="35"/>
      <c r="AA287" s="35"/>
      <c r="AB287" s="35"/>
      <c r="AC287" s="35"/>
      <c r="AD287" s="35"/>
      <c r="AE287" s="35"/>
      <c r="AR287" s="191" t="s">
        <v>166</v>
      </c>
      <c r="AT287" s="191" t="s">
        <v>162</v>
      </c>
      <c r="AU287" s="191" t="s">
        <v>80</v>
      </c>
      <c r="AY287" s="18" t="s">
        <v>160</v>
      </c>
      <c r="BE287" s="192">
        <f>IF(N287="základní",J287,0)</f>
        <v>0</v>
      </c>
      <c r="BF287" s="192">
        <f>IF(N287="snížená",J287,0)</f>
        <v>0</v>
      </c>
      <c r="BG287" s="192">
        <f>IF(N287="zákl. přenesená",J287,0)</f>
        <v>0</v>
      </c>
      <c r="BH287" s="192">
        <f>IF(N287="sníž. přenesená",J287,0)</f>
        <v>0</v>
      </c>
      <c r="BI287" s="192">
        <f>IF(N287="nulová",J287,0)</f>
        <v>0</v>
      </c>
      <c r="BJ287" s="18" t="s">
        <v>78</v>
      </c>
      <c r="BK287" s="192">
        <f>ROUND(I287*H287,2)</f>
        <v>0</v>
      </c>
      <c r="BL287" s="18" t="s">
        <v>166</v>
      </c>
      <c r="BM287" s="191" t="s">
        <v>661</v>
      </c>
    </row>
    <row r="288" spans="1:65" s="2" customFormat="1" ht="10.199999999999999">
      <c r="A288" s="35"/>
      <c r="B288" s="36"/>
      <c r="C288" s="37"/>
      <c r="D288" s="193" t="s">
        <v>168</v>
      </c>
      <c r="E288" s="37"/>
      <c r="F288" s="194" t="s">
        <v>326</v>
      </c>
      <c r="G288" s="37"/>
      <c r="H288" s="37"/>
      <c r="I288" s="195"/>
      <c r="J288" s="37"/>
      <c r="K288" s="37"/>
      <c r="L288" s="40"/>
      <c r="M288" s="196"/>
      <c r="N288" s="197"/>
      <c r="O288" s="65"/>
      <c r="P288" s="65"/>
      <c r="Q288" s="65"/>
      <c r="R288" s="65"/>
      <c r="S288" s="65"/>
      <c r="T288" s="66"/>
      <c r="U288" s="35"/>
      <c r="V288" s="35"/>
      <c r="W288" s="35"/>
      <c r="X288" s="35"/>
      <c r="Y288" s="35"/>
      <c r="Z288" s="35"/>
      <c r="AA288" s="35"/>
      <c r="AB288" s="35"/>
      <c r="AC288" s="35"/>
      <c r="AD288" s="35"/>
      <c r="AE288" s="35"/>
      <c r="AT288" s="18" t="s">
        <v>168</v>
      </c>
      <c r="AU288" s="18" t="s">
        <v>80</v>
      </c>
    </row>
    <row r="289" spans="1:65" s="13" customFormat="1" ht="10.199999999999999">
      <c r="B289" s="198"/>
      <c r="C289" s="199"/>
      <c r="D289" s="200" t="s">
        <v>170</v>
      </c>
      <c r="E289" s="201" t="s">
        <v>18</v>
      </c>
      <c r="F289" s="202" t="s">
        <v>662</v>
      </c>
      <c r="G289" s="199"/>
      <c r="H289" s="203">
        <v>3.9140000000000001</v>
      </c>
      <c r="I289" s="204"/>
      <c r="J289" s="199"/>
      <c r="K289" s="199"/>
      <c r="L289" s="205"/>
      <c r="M289" s="206"/>
      <c r="N289" s="207"/>
      <c r="O289" s="207"/>
      <c r="P289" s="207"/>
      <c r="Q289" s="207"/>
      <c r="R289" s="207"/>
      <c r="S289" s="207"/>
      <c r="T289" s="208"/>
      <c r="AT289" s="209" t="s">
        <v>170</v>
      </c>
      <c r="AU289" s="209" t="s">
        <v>80</v>
      </c>
      <c r="AV289" s="13" t="s">
        <v>80</v>
      </c>
      <c r="AW289" s="13" t="s">
        <v>32</v>
      </c>
      <c r="AX289" s="13" t="s">
        <v>78</v>
      </c>
      <c r="AY289" s="209" t="s">
        <v>160</v>
      </c>
    </row>
    <row r="290" spans="1:65" s="2" customFormat="1" ht="24.15" customHeight="1">
      <c r="A290" s="35"/>
      <c r="B290" s="36"/>
      <c r="C290" s="180" t="s">
        <v>663</v>
      </c>
      <c r="D290" s="180" t="s">
        <v>162</v>
      </c>
      <c r="E290" s="181" t="s">
        <v>329</v>
      </c>
      <c r="F290" s="182" t="s">
        <v>330</v>
      </c>
      <c r="G290" s="183" t="s">
        <v>232</v>
      </c>
      <c r="H290" s="184">
        <v>16.959</v>
      </c>
      <c r="I290" s="185"/>
      <c r="J290" s="186">
        <f>ROUND(I290*H290,2)</f>
        <v>0</v>
      </c>
      <c r="K290" s="182" t="s">
        <v>165</v>
      </c>
      <c r="L290" s="40"/>
      <c r="M290" s="187" t="s">
        <v>18</v>
      </c>
      <c r="N290" s="188" t="s">
        <v>42</v>
      </c>
      <c r="O290" s="65"/>
      <c r="P290" s="189">
        <f>O290*H290</f>
        <v>0</v>
      </c>
      <c r="Q290" s="189">
        <v>0</v>
      </c>
      <c r="R290" s="189">
        <f>Q290*H290</f>
        <v>0</v>
      </c>
      <c r="S290" s="189">
        <v>0</v>
      </c>
      <c r="T290" s="190">
        <f>S290*H290</f>
        <v>0</v>
      </c>
      <c r="U290" s="35"/>
      <c r="V290" s="35"/>
      <c r="W290" s="35"/>
      <c r="X290" s="35"/>
      <c r="Y290" s="35"/>
      <c r="Z290" s="35"/>
      <c r="AA290" s="35"/>
      <c r="AB290" s="35"/>
      <c r="AC290" s="35"/>
      <c r="AD290" s="35"/>
      <c r="AE290" s="35"/>
      <c r="AR290" s="191" t="s">
        <v>166</v>
      </c>
      <c r="AT290" s="191" t="s">
        <v>162</v>
      </c>
      <c r="AU290" s="191" t="s">
        <v>80</v>
      </c>
      <c r="AY290" s="18" t="s">
        <v>160</v>
      </c>
      <c r="BE290" s="192">
        <f>IF(N290="základní",J290,0)</f>
        <v>0</v>
      </c>
      <c r="BF290" s="192">
        <f>IF(N290="snížená",J290,0)</f>
        <v>0</v>
      </c>
      <c r="BG290" s="192">
        <f>IF(N290="zákl. přenesená",J290,0)</f>
        <v>0</v>
      </c>
      <c r="BH290" s="192">
        <f>IF(N290="sníž. přenesená",J290,0)</f>
        <v>0</v>
      </c>
      <c r="BI290" s="192">
        <f>IF(N290="nulová",J290,0)</f>
        <v>0</v>
      </c>
      <c r="BJ290" s="18" t="s">
        <v>78</v>
      </c>
      <c r="BK290" s="192">
        <f>ROUND(I290*H290,2)</f>
        <v>0</v>
      </c>
      <c r="BL290" s="18" t="s">
        <v>166</v>
      </c>
      <c r="BM290" s="191" t="s">
        <v>664</v>
      </c>
    </row>
    <row r="291" spans="1:65" s="2" customFormat="1" ht="10.199999999999999">
      <c r="A291" s="35"/>
      <c r="B291" s="36"/>
      <c r="C291" s="37"/>
      <c r="D291" s="193" t="s">
        <v>168</v>
      </c>
      <c r="E291" s="37"/>
      <c r="F291" s="194" t="s">
        <v>332</v>
      </c>
      <c r="G291" s="37"/>
      <c r="H291" s="37"/>
      <c r="I291" s="195"/>
      <c r="J291" s="37"/>
      <c r="K291" s="37"/>
      <c r="L291" s="40"/>
      <c r="M291" s="196"/>
      <c r="N291" s="197"/>
      <c r="O291" s="65"/>
      <c r="P291" s="65"/>
      <c r="Q291" s="65"/>
      <c r="R291" s="65"/>
      <c r="S291" s="65"/>
      <c r="T291" s="66"/>
      <c r="U291" s="35"/>
      <c r="V291" s="35"/>
      <c r="W291" s="35"/>
      <c r="X291" s="35"/>
      <c r="Y291" s="35"/>
      <c r="Z291" s="35"/>
      <c r="AA291" s="35"/>
      <c r="AB291" s="35"/>
      <c r="AC291" s="35"/>
      <c r="AD291" s="35"/>
      <c r="AE291" s="35"/>
      <c r="AT291" s="18" t="s">
        <v>168</v>
      </c>
      <c r="AU291" s="18" t="s">
        <v>80</v>
      </c>
    </row>
    <row r="292" spans="1:65" s="13" customFormat="1" ht="10.199999999999999">
      <c r="B292" s="198"/>
      <c r="C292" s="199"/>
      <c r="D292" s="200" t="s">
        <v>170</v>
      </c>
      <c r="E292" s="201" t="s">
        <v>18</v>
      </c>
      <c r="F292" s="202" t="s">
        <v>665</v>
      </c>
      <c r="G292" s="199"/>
      <c r="H292" s="203">
        <v>16.959</v>
      </c>
      <c r="I292" s="204"/>
      <c r="J292" s="199"/>
      <c r="K292" s="199"/>
      <c r="L292" s="205"/>
      <c r="M292" s="206"/>
      <c r="N292" s="207"/>
      <c r="O292" s="207"/>
      <c r="P292" s="207"/>
      <c r="Q292" s="207"/>
      <c r="R292" s="207"/>
      <c r="S292" s="207"/>
      <c r="T292" s="208"/>
      <c r="AT292" s="209" t="s">
        <v>170</v>
      </c>
      <c r="AU292" s="209" t="s">
        <v>80</v>
      </c>
      <c r="AV292" s="13" t="s">
        <v>80</v>
      </c>
      <c r="AW292" s="13" t="s">
        <v>32</v>
      </c>
      <c r="AX292" s="13" t="s">
        <v>78</v>
      </c>
      <c r="AY292" s="209" t="s">
        <v>160</v>
      </c>
    </row>
    <row r="293" spans="1:65" s="2" customFormat="1" ht="24.15" customHeight="1">
      <c r="A293" s="35"/>
      <c r="B293" s="36"/>
      <c r="C293" s="180" t="s">
        <v>666</v>
      </c>
      <c r="D293" s="180" t="s">
        <v>162</v>
      </c>
      <c r="E293" s="181" t="s">
        <v>335</v>
      </c>
      <c r="F293" s="182" t="s">
        <v>336</v>
      </c>
      <c r="G293" s="183" t="s">
        <v>232</v>
      </c>
      <c r="H293" s="184">
        <v>18.324999999999999</v>
      </c>
      <c r="I293" s="185"/>
      <c r="J293" s="186">
        <f>ROUND(I293*H293,2)</f>
        <v>0</v>
      </c>
      <c r="K293" s="182" t="s">
        <v>165</v>
      </c>
      <c r="L293" s="40"/>
      <c r="M293" s="187" t="s">
        <v>18</v>
      </c>
      <c r="N293" s="188" t="s">
        <v>42</v>
      </c>
      <c r="O293" s="65"/>
      <c r="P293" s="189">
        <f>O293*H293</f>
        <v>0</v>
      </c>
      <c r="Q293" s="189">
        <v>0</v>
      </c>
      <c r="R293" s="189">
        <f>Q293*H293</f>
        <v>0</v>
      </c>
      <c r="S293" s="189">
        <v>0</v>
      </c>
      <c r="T293" s="190">
        <f>S293*H293</f>
        <v>0</v>
      </c>
      <c r="U293" s="35"/>
      <c r="V293" s="35"/>
      <c r="W293" s="35"/>
      <c r="X293" s="35"/>
      <c r="Y293" s="35"/>
      <c r="Z293" s="35"/>
      <c r="AA293" s="35"/>
      <c r="AB293" s="35"/>
      <c r="AC293" s="35"/>
      <c r="AD293" s="35"/>
      <c r="AE293" s="35"/>
      <c r="AR293" s="191" t="s">
        <v>166</v>
      </c>
      <c r="AT293" s="191" t="s">
        <v>162</v>
      </c>
      <c r="AU293" s="191" t="s">
        <v>80</v>
      </c>
      <c r="AY293" s="18" t="s">
        <v>160</v>
      </c>
      <c r="BE293" s="192">
        <f>IF(N293="základní",J293,0)</f>
        <v>0</v>
      </c>
      <c r="BF293" s="192">
        <f>IF(N293="snížená",J293,0)</f>
        <v>0</v>
      </c>
      <c r="BG293" s="192">
        <f>IF(N293="zákl. přenesená",J293,0)</f>
        <v>0</v>
      </c>
      <c r="BH293" s="192">
        <f>IF(N293="sníž. přenesená",J293,0)</f>
        <v>0</v>
      </c>
      <c r="BI293" s="192">
        <f>IF(N293="nulová",J293,0)</f>
        <v>0</v>
      </c>
      <c r="BJ293" s="18" t="s">
        <v>78</v>
      </c>
      <c r="BK293" s="192">
        <f>ROUND(I293*H293,2)</f>
        <v>0</v>
      </c>
      <c r="BL293" s="18" t="s">
        <v>166</v>
      </c>
      <c r="BM293" s="191" t="s">
        <v>667</v>
      </c>
    </row>
    <row r="294" spans="1:65" s="2" customFormat="1" ht="10.199999999999999">
      <c r="A294" s="35"/>
      <c r="B294" s="36"/>
      <c r="C294" s="37"/>
      <c r="D294" s="193" t="s">
        <v>168</v>
      </c>
      <c r="E294" s="37"/>
      <c r="F294" s="194" t="s">
        <v>338</v>
      </c>
      <c r="G294" s="37"/>
      <c r="H294" s="37"/>
      <c r="I294" s="195"/>
      <c r="J294" s="37"/>
      <c r="K294" s="37"/>
      <c r="L294" s="40"/>
      <c r="M294" s="196"/>
      <c r="N294" s="197"/>
      <c r="O294" s="65"/>
      <c r="P294" s="65"/>
      <c r="Q294" s="65"/>
      <c r="R294" s="65"/>
      <c r="S294" s="65"/>
      <c r="T294" s="66"/>
      <c r="U294" s="35"/>
      <c r="V294" s="35"/>
      <c r="W294" s="35"/>
      <c r="X294" s="35"/>
      <c r="Y294" s="35"/>
      <c r="Z294" s="35"/>
      <c r="AA294" s="35"/>
      <c r="AB294" s="35"/>
      <c r="AC294" s="35"/>
      <c r="AD294" s="35"/>
      <c r="AE294" s="35"/>
      <c r="AT294" s="18" t="s">
        <v>168</v>
      </c>
      <c r="AU294" s="18" t="s">
        <v>80</v>
      </c>
    </row>
    <row r="295" spans="1:65" s="13" customFormat="1" ht="10.199999999999999">
      <c r="B295" s="198"/>
      <c r="C295" s="199"/>
      <c r="D295" s="200" t="s">
        <v>170</v>
      </c>
      <c r="E295" s="201" t="s">
        <v>18</v>
      </c>
      <c r="F295" s="202" t="s">
        <v>668</v>
      </c>
      <c r="G295" s="199"/>
      <c r="H295" s="203">
        <v>18.324999999999999</v>
      </c>
      <c r="I295" s="204"/>
      <c r="J295" s="199"/>
      <c r="K295" s="199"/>
      <c r="L295" s="205"/>
      <c r="M295" s="206"/>
      <c r="N295" s="207"/>
      <c r="O295" s="207"/>
      <c r="P295" s="207"/>
      <c r="Q295" s="207"/>
      <c r="R295" s="207"/>
      <c r="S295" s="207"/>
      <c r="T295" s="208"/>
      <c r="AT295" s="209" t="s">
        <v>170</v>
      </c>
      <c r="AU295" s="209" t="s">
        <v>80</v>
      </c>
      <c r="AV295" s="13" t="s">
        <v>80</v>
      </c>
      <c r="AW295" s="13" t="s">
        <v>32</v>
      </c>
      <c r="AX295" s="13" t="s">
        <v>78</v>
      </c>
      <c r="AY295" s="209" t="s">
        <v>160</v>
      </c>
    </row>
    <row r="296" spans="1:65" s="2" customFormat="1" ht="24.15" customHeight="1">
      <c r="A296" s="35"/>
      <c r="B296" s="36"/>
      <c r="C296" s="180" t="s">
        <v>669</v>
      </c>
      <c r="D296" s="180" t="s">
        <v>162</v>
      </c>
      <c r="E296" s="181" t="s">
        <v>670</v>
      </c>
      <c r="F296" s="182" t="s">
        <v>231</v>
      </c>
      <c r="G296" s="183" t="s">
        <v>232</v>
      </c>
      <c r="H296" s="184">
        <v>46.11</v>
      </c>
      <c r="I296" s="185"/>
      <c r="J296" s="186">
        <f>ROUND(I296*H296,2)</f>
        <v>0</v>
      </c>
      <c r="K296" s="182" t="s">
        <v>165</v>
      </c>
      <c r="L296" s="40"/>
      <c r="M296" s="187" t="s">
        <v>18</v>
      </c>
      <c r="N296" s="188" t="s">
        <v>42</v>
      </c>
      <c r="O296" s="65"/>
      <c r="P296" s="189">
        <f>O296*H296</f>
        <v>0</v>
      </c>
      <c r="Q296" s="189">
        <v>0</v>
      </c>
      <c r="R296" s="189">
        <f>Q296*H296</f>
        <v>0</v>
      </c>
      <c r="S296" s="189">
        <v>0</v>
      </c>
      <c r="T296" s="190">
        <f>S296*H296</f>
        <v>0</v>
      </c>
      <c r="U296" s="35"/>
      <c r="V296" s="35"/>
      <c r="W296" s="35"/>
      <c r="X296" s="35"/>
      <c r="Y296" s="35"/>
      <c r="Z296" s="35"/>
      <c r="AA296" s="35"/>
      <c r="AB296" s="35"/>
      <c r="AC296" s="35"/>
      <c r="AD296" s="35"/>
      <c r="AE296" s="35"/>
      <c r="AR296" s="191" t="s">
        <v>166</v>
      </c>
      <c r="AT296" s="191" t="s">
        <v>162</v>
      </c>
      <c r="AU296" s="191" t="s">
        <v>80</v>
      </c>
      <c r="AY296" s="18" t="s">
        <v>160</v>
      </c>
      <c r="BE296" s="192">
        <f>IF(N296="základní",J296,0)</f>
        <v>0</v>
      </c>
      <c r="BF296" s="192">
        <f>IF(N296="snížená",J296,0)</f>
        <v>0</v>
      </c>
      <c r="BG296" s="192">
        <f>IF(N296="zákl. přenesená",J296,0)</f>
        <v>0</v>
      </c>
      <c r="BH296" s="192">
        <f>IF(N296="sníž. přenesená",J296,0)</f>
        <v>0</v>
      </c>
      <c r="BI296" s="192">
        <f>IF(N296="nulová",J296,0)</f>
        <v>0</v>
      </c>
      <c r="BJ296" s="18" t="s">
        <v>78</v>
      </c>
      <c r="BK296" s="192">
        <f>ROUND(I296*H296,2)</f>
        <v>0</v>
      </c>
      <c r="BL296" s="18" t="s">
        <v>166</v>
      </c>
      <c r="BM296" s="191" t="s">
        <v>671</v>
      </c>
    </row>
    <row r="297" spans="1:65" s="2" customFormat="1" ht="10.199999999999999">
      <c r="A297" s="35"/>
      <c r="B297" s="36"/>
      <c r="C297" s="37"/>
      <c r="D297" s="193" t="s">
        <v>168</v>
      </c>
      <c r="E297" s="37"/>
      <c r="F297" s="194" t="s">
        <v>672</v>
      </c>
      <c r="G297" s="37"/>
      <c r="H297" s="37"/>
      <c r="I297" s="195"/>
      <c r="J297" s="37"/>
      <c r="K297" s="37"/>
      <c r="L297" s="40"/>
      <c r="M297" s="196"/>
      <c r="N297" s="197"/>
      <c r="O297" s="65"/>
      <c r="P297" s="65"/>
      <c r="Q297" s="65"/>
      <c r="R297" s="65"/>
      <c r="S297" s="65"/>
      <c r="T297" s="66"/>
      <c r="U297" s="35"/>
      <c r="V297" s="35"/>
      <c r="W297" s="35"/>
      <c r="X297" s="35"/>
      <c r="Y297" s="35"/>
      <c r="Z297" s="35"/>
      <c r="AA297" s="35"/>
      <c r="AB297" s="35"/>
      <c r="AC297" s="35"/>
      <c r="AD297" s="35"/>
      <c r="AE297" s="35"/>
      <c r="AT297" s="18" t="s">
        <v>168</v>
      </c>
      <c r="AU297" s="18" t="s">
        <v>80</v>
      </c>
    </row>
    <row r="298" spans="1:65" s="13" customFormat="1" ht="10.199999999999999">
      <c r="B298" s="198"/>
      <c r="C298" s="199"/>
      <c r="D298" s="200" t="s">
        <v>170</v>
      </c>
      <c r="E298" s="201" t="s">
        <v>18</v>
      </c>
      <c r="F298" s="202" t="s">
        <v>673</v>
      </c>
      <c r="G298" s="199"/>
      <c r="H298" s="203">
        <v>46.11</v>
      </c>
      <c r="I298" s="204"/>
      <c r="J298" s="199"/>
      <c r="K298" s="199"/>
      <c r="L298" s="205"/>
      <c r="M298" s="206"/>
      <c r="N298" s="207"/>
      <c r="O298" s="207"/>
      <c r="P298" s="207"/>
      <c r="Q298" s="207"/>
      <c r="R298" s="207"/>
      <c r="S298" s="207"/>
      <c r="T298" s="208"/>
      <c r="AT298" s="209" t="s">
        <v>170</v>
      </c>
      <c r="AU298" s="209" t="s">
        <v>80</v>
      </c>
      <c r="AV298" s="13" t="s">
        <v>80</v>
      </c>
      <c r="AW298" s="13" t="s">
        <v>32</v>
      </c>
      <c r="AX298" s="13" t="s">
        <v>78</v>
      </c>
      <c r="AY298" s="209" t="s">
        <v>160</v>
      </c>
    </row>
    <row r="299" spans="1:65" s="2" customFormat="1" ht="24.15" customHeight="1">
      <c r="A299" s="35"/>
      <c r="B299" s="36"/>
      <c r="C299" s="180" t="s">
        <v>674</v>
      </c>
      <c r="D299" s="180" t="s">
        <v>162</v>
      </c>
      <c r="E299" s="181" t="s">
        <v>675</v>
      </c>
      <c r="F299" s="182" t="s">
        <v>676</v>
      </c>
      <c r="G299" s="183" t="s">
        <v>232</v>
      </c>
      <c r="H299" s="184">
        <v>6.5000000000000002E-2</v>
      </c>
      <c r="I299" s="185"/>
      <c r="J299" s="186">
        <f>ROUND(I299*H299,2)</f>
        <v>0</v>
      </c>
      <c r="K299" s="182" t="s">
        <v>165</v>
      </c>
      <c r="L299" s="40"/>
      <c r="M299" s="187" t="s">
        <v>18</v>
      </c>
      <c r="N299" s="188" t="s">
        <v>42</v>
      </c>
      <c r="O299" s="65"/>
      <c r="P299" s="189">
        <f>O299*H299</f>
        <v>0</v>
      </c>
      <c r="Q299" s="189">
        <v>0</v>
      </c>
      <c r="R299" s="189">
        <f>Q299*H299</f>
        <v>0</v>
      </c>
      <c r="S299" s="189">
        <v>0</v>
      </c>
      <c r="T299" s="190">
        <f>S299*H299</f>
        <v>0</v>
      </c>
      <c r="U299" s="35"/>
      <c r="V299" s="35"/>
      <c r="W299" s="35"/>
      <c r="X299" s="35"/>
      <c r="Y299" s="35"/>
      <c r="Z299" s="35"/>
      <c r="AA299" s="35"/>
      <c r="AB299" s="35"/>
      <c r="AC299" s="35"/>
      <c r="AD299" s="35"/>
      <c r="AE299" s="35"/>
      <c r="AR299" s="191" t="s">
        <v>166</v>
      </c>
      <c r="AT299" s="191" t="s">
        <v>162</v>
      </c>
      <c r="AU299" s="191" t="s">
        <v>80</v>
      </c>
      <c r="AY299" s="18" t="s">
        <v>160</v>
      </c>
      <c r="BE299" s="192">
        <f>IF(N299="základní",J299,0)</f>
        <v>0</v>
      </c>
      <c r="BF299" s="192">
        <f>IF(N299="snížená",J299,0)</f>
        <v>0</v>
      </c>
      <c r="BG299" s="192">
        <f>IF(N299="zákl. přenesená",J299,0)</f>
        <v>0</v>
      </c>
      <c r="BH299" s="192">
        <f>IF(N299="sníž. přenesená",J299,0)</f>
        <v>0</v>
      </c>
      <c r="BI299" s="192">
        <f>IF(N299="nulová",J299,0)</f>
        <v>0</v>
      </c>
      <c r="BJ299" s="18" t="s">
        <v>78</v>
      </c>
      <c r="BK299" s="192">
        <f>ROUND(I299*H299,2)</f>
        <v>0</v>
      </c>
      <c r="BL299" s="18" t="s">
        <v>166</v>
      </c>
      <c r="BM299" s="191" t="s">
        <v>677</v>
      </c>
    </row>
    <row r="300" spans="1:65" s="2" customFormat="1" ht="10.199999999999999">
      <c r="A300" s="35"/>
      <c r="B300" s="36"/>
      <c r="C300" s="37"/>
      <c r="D300" s="193" t="s">
        <v>168</v>
      </c>
      <c r="E300" s="37"/>
      <c r="F300" s="194" t="s">
        <v>678</v>
      </c>
      <c r="G300" s="37"/>
      <c r="H300" s="37"/>
      <c r="I300" s="195"/>
      <c r="J300" s="37"/>
      <c r="K300" s="37"/>
      <c r="L300" s="40"/>
      <c r="M300" s="196"/>
      <c r="N300" s="197"/>
      <c r="O300" s="65"/>
      <c r="P300" s="65"/>
      <c r="Q300" s="65"/>
      <c r="R300" s="65"/>
      <c r="S300" s="65"/>
      <c r="T300" s="66"/>
      <c r="U300" s="35"/>
      <c r="V300" s="35"/>
      <c r="W300" s="35"/>
      <c r="X300" s="35"/>
      <c r="Y300" s="35"/>
      <c r="Z300" s="35"/>
      <c r="AA300" s="35"/>
      <c r="AB300" s="35"/>
      <c r="AC300" s="35"/>
      <c r="AD300" s="35"/>
      <c r="AE300" s="35"/>
      <c r="AT300" s="18" t="s">
        <v>168</v>
      </c>
      <c r="AU300" s="18" t="s">
        <v>80</v>
      </c>
    </row>
    <row r="301" spans="1:65" s="13" customFormat="1" ht="10.199999999999999">
      <c r="B301" s="198"/>
      <c r="C301" s="199"/>
      <c r="D301" s="200" t="s">
        <v>170</v>
      </c>
      <c r="E301" s="201" t="s">
        <v>18</v>
      </c>
      <c r="F301" s="202" t="s">
        <v>679</v>
      </c>
      <c r="G301" s="199"/>
      <c r="H301" s="203">
        <v>6.5000000000000002E-2</v>
      </c>
      <c r="I301" s="204"/>
      <c r="J301" s="199"/>
      <c r="K301" s="199"/>
      <c r="L301" s="205"/>
      <c r="M301" s="206"/>
      <c r="N301" s="207"/>
      <c r="O301" s="207"/>
      <c r="P301" s="207"/>
      <c r="Q301" s="207"/>
      <c r="R301" s="207"/>
      <c r="S301" s="207"/>
      <c r="T301" s="208"/>
      <c r="AT301" s="209" t="s">
        <v>170</v>
      </c>
      <c r="AU301" s="209" t="s">
        <v>80</v>
      </c>
      <c r="AV301" s="13" t="s">
        <v>80</v>
      </c>
      <c r="AW301" s="13" t="s">
        <v>32</v>
      </c>
      <c r="AX301" s="13" t="s">
        <v>78</v>
      </c>
      <c r="AY301" s="209" t="s">
        <v>160</v>
      </c>
    </row>
    <row r="302" spans="1:65" s="12" customFormat="1" ht="22.8" customHeight="1">
      <c r="B302" s="164"/>
      <c r="C302" s="165"/>
      <c r="D302" s="166" t="s">
        <v>70</v>
      </c>
      <c r="E302" s="178" t="s">
        <v>680</v>
      </c>
      <c r="F302" s="178" t="s">
        <v>681</v>
      </c>
      <c r="G302" s="165"/>
      <c r="H302" s="165"/>
      <c r="I302" s="168"/>
      <c r="J302" s="179">
        <f>BK302</f>
        <v>0</v>
      </c>
      <c r="K302" s="165"/>
      <c r="L302" s="170"/>
      <c r="M302" s="171"/>
      <c r="N302" s="172"/>
      <c r="O302" s="172"/>
      <c r="P302" s="173">
        <f>SUM(P303:P304)</f>
        <v>0</v>
      </c>
      <c r="Q302" s="172"/>
      <c r="R302" s="173">
        <f>SUM(R303:R304)</f>
        <v>0</v>
      </c>
      <c r="S302" s="172"/>
      <c r="T302" s="174">
        <f>SUM(T303:T304)</f>
        <v>0</v>
      </c>
      <c r="AR302" s="175" t="s">
        <v>78</v>
      </c>
      <c r="AT302" s="176" t="s">
        <v>70</v>
      </c>
      <c r="AU302" s="176" t="s">
        <v>78</v>
      </c>
      <c r="AY302" s="175" t="s">
        <v>160</v>
      </c>
      <c r="BK302" s="177">
        <f>SUM(BK303:BK304)</f>
        <v>0</v>
      </c>
    </row>
    <row r="303" spans="1:65" s="2" customFormat="1" ht="33" customHeight="1">
      <c r="A303" s="35"/>
      <c r="B303" s="36"/>
      <c r="C303" s="180" t="s">
        <v>682</v>
      </c>
      <c r="D303" s="180" t="s">
        <v>162</v>
      </c>
      <c r="E303" s="181" t="s">
        <v>683</v>
      </c>
      <c r="F303" s="182" t="s">
        <v>684</v>
      </c>
      <c r="G303" s="183" t="s">
        <v>232</v>
      </c>
      <c r="H303" s="184">
        <v>97.751000000000005</v>
      </c>
      <c r="I303" s="185"/>
      <c r="J303" s="186">
        <f>ROUND(I303*H303,2)</f>
        <v>0</v>
      </c>
      <c r="K303" s="182" t="s">
        <v>165</v>
      </c>
      <c r="L303" s="40"/>
      <c r="M303" s="187" t="s">
        <v>18</v>
      </c>
      <c r="N303" s="188" t="s">
        <v>42</v>
      </c>
      <c r="O303" s="65"/>
      <c r="P303" s="189">
        <f>O303*H303</f>
        <v>0</v>
      </c>
      <c r="Q303" s="189">
        <v>0</v>
      </c>
      <c r="R303" s="189">
        <f>Q303*H303</f>
        <v>0</v>
      </c>
      <c r="S303" s="189">
        <v>0</v>
      </c>
      <c r="T303" s="190">
        <f>S303*H303</f>
        <v>0</v>
      </c>
      <c r="U303" s="35"/>
      <c r="V303" s="35"/>
      <c r="W303" s="35"/>
      <c r="X303" s="35"/>
      <c r="Y303" s="35"/>
      <c r="Z303" s="35"/>
      <c r="AA303" s="35"/>
      <c r="AB303" s="35"/>
      <c r="AC303" s="35"/>
      <c r="AD303" s="35"/>
      <c r="AE303" s="35"/>
      <c r="AR303" s="191" t="s">
        <v>166</v>
      </c>
      <c r="AT303" s="191" t="s">
        <v>162</v>
      </c>
      <c r="AU303" s="191" t="s">
        <v>80</v>
      </c>
      <c r="AY303" s="18" t="s">
        <v>160</v>
      </c>
      <c r="BE303" s="192">
        <f>IF(N303="základní",J303,0)</f>
        <v>0</v>
      </c>
      <c r="BF303" s="192">
        <f>IF(N303="snížená",J303,0)</f>
        <v>0</v>
      </c>
      <c r="BG303" s="192">
        <f>IF(N303="zákl. přenesená",J303,0)</f>
        <v>0</v>
      </c>
      <c r="BH303" s="192">
        <f>IF(N303="sníž. přenesená",J303,0)</f>
        <v>0</v>
      </c>
      <c r="BI303" s="192">
        <f>IF(N303="nulová",J303,0)</f>
        <v>0</v>
      </c>
      <c r="BJ303" s="18" t="s">
        <v>78</v>
      </c>
      <c r="BK303" s="192">
        <f>ROUND(I303*H303,2)</f>
        <v>0</v>
      </c>
      <c r="BL303" s="18" t="s">
        <v>166</v>
      </c>
      <c r="BM303" s="191" t="s">
        <v>685</v>
      </c>
    </row>
    <row r="304" spans="1:65" s="2" customFormat="1" ht="10.199999999999999">
      <c r="A304" s="35"/>
      <c r="B304" s="36"/>
      <c r="C304" s="37"/>
      <c r="D304" s="193" t="s">
        <v>168</v>
      </c>
      <c r="E304" s="37"/>
      <c r="F304" s="194" t="s">
        <v>686</v>
      </c>
      <c r="G304" s="37"/>
      <c r="H304" s="37"/>
      <c r="I304" s="195"/>
      <c r="J304" s="37"/>
      <c r="K304" s="37"/>
      <c r="L304" s="40"/>
      <c r="M304" s="196"/>
      <c r="N304" s="197"/>
      <c r="O304" s="65"/>
      <c r="P304" s="65"/>
      <c r="Q304" s="65"/>
      <c r="R304" s="65"/>
      <c r="S304" s="65"/>
      <c r="T304" s="66"/>
      <c r="U304" s="35"/>
      <c r="V304" s="35"/>
      <c r="W304" s="35"/>
      <c r="X304" s="35"/>
      <c r="Y304" s="35"/>
      <c r="Z304" s="35"/>
      <c r="AA304" s="35"/>
      <c r="AB304" s="35"/>
      <c r="AC304" s="35"/>
      <c r="AD304" s="35"/>
      <c r="AE304" s="35"/>
      <c r="AT304" s="18" t="s">
        <v>168</v>
      </c>
      <c r="AU304" s="18" t="s">
        <v>80</v>
      </c>
    </row>
    <row r="305" spans="1:65" s="12" customFormat="1" ht="25.95" customHeight="1">
      <c r="B305" s="164"/>
      <c r="C305" s="165"/>
      <c r="D305" s="166" t="s">
        <v>70</v>
      </c>
      <c r="E305" s="167" t="s">
        <v>340</v>
      </c>
      <c r="F305" s="167" t="s">
        <v>341</v>
      </c>
      <c r="G305" s="165"/>
      <c r="H305" s="165"/>
      <c r="I305" s="168"/>
      <c r="J305" s="169">
        <f>BK305</f>
        <v>0</v>
      </c>
      <c r="K305" s="165"/>
      <c r="L305" s="170"/>
      <c r="M305" s="171"/>
      <c r="N305" s="172"/>
      <c r="O305" s="172"/>
      <c r="P305" s="173">
        <f>P306+P326+P330+P335+P358+P381+P403+P448+P472+P508+P541+P555+P577</f>
        <v>0</v>
      </c>
      <c r="Q305" s="172"/>
      <c r="R305" s="173">
        <f>R306+R326+R330+R335+R358+R381+R403+R448+R472+R508+R541+R555+R577</f>
        <v>13.59789672</v>
      </c>
      <c r="S305" s="172"/>
      <c r="T305" s="174">
        <f>T306+T326+T330+T335+T358+T381+T403+T448+T472+T508+T541+T555+T577</f>
        <v>15.767756200000001</v>
      </c>
      <c r="AR305" s="175" t="s">
        <v>80</v>
      </c>
      <c r="AT305" s="176" t="s">
        <v>70</v>
      </c>
      <c r="AU305" s="176" t="s">
        <v>71</v>
      </c>
      <c r="AY305" s="175" t="s">
        <v>160</v>
      </c>
      <c r="BK305" s="177">
        <f>BK306+BK326+BK330+BK335+BK358+BK381+BK403+BK448+BK472+BK508+BK541+BK555+BK577</f>
        <v>0</v>
      </c>
    </row>
    <row r="306" spans="1:65" s="12" customFormat="1" ht="22.8" customHeight="1">
      <c r="B306" s="164"/>
      <c r="C306" s="165"/>
      <c r="D306" s="166" t="s">
        <v>70</v>
      </c>
      <c r="E306" s="178" t="s">
        <v>342</v>
      </c>
      <c r="F306" s="178" t="s">
        <v>343</v>
      </c>
      <c r="G306" s="165"/>
      <c r="H306" s="165"/>
      <c r="I306" s="168"/>
      <c r="J306" s="179">
        <f>BK306</f>
        <v>0</v>
      </c>
      <c r="K306" s="165"/>
      <c r="L306" s="170"/>
      <c r="M306" s="171"/>
      <c r="N306" s="172"/>
      <c r="O306" s="172"/>
      <c r="P306" s="173">
        <f>SUM(P307:P325)</f>
        <v>0</v>
      </c>
      <c r="Q306" s="172"/>
      <c r="R306" s="173">
        <f>SUM(R307:R325)</f>
        <v>0.17835430000000002</v>
      </c>
      <c r="S306" s="172"/>
      <c r="T306" s="174">
        <f>SUM(T307:T325)</f>
        <v>6.5239999999999992E-2</v>
      </c>
      <c r="AR306" s="175" t="s">
        <v>80</v>
      </c>
      <c r="AT306" s="176" t="s">
        <v>70</v>
      </c>
      <c r="AU306" s="176" t="s">
        <v>78</v>
      </c>
      <c r="AY306" s="175" t="s">
        <v>160</v>
      </c>
      <c r="BK306" s="177">
        <f>SUM(BK307:BK325)</f>
        <v>0</v>
      </c>
    </row>
    <row r="307" spans="1:65" s="2" customFormat="1" ht="24.15" customHeight="1">
      <c r="A307" s="35"/>
      <c r="B307" s="36"/>
      <c r="C307" s="180" t="s">
        <v>687</v>
      </c>
      <c r="D307" s="180" t="s">
        <v>162</v>
      </c>
      <c r="E307" s="181" t="s">
        <v>688</v>
      </c>
      <c r="F307" s="182" t="s">
        <v>689</v>
      </c>
      <c r="G307" s="183" t="s">
        <v>125</v>
      </c>
      <c r="H307" s="184">
        <v>16.309999999999999</v>
      </c>
      <c r="I307" s="185"/>
      <c r="J307" s="186">
        <f>ROUND(I307*H307,2)</f>
        <v>0</v>
      </c>
      <c r="K307" s="182" t="s">
        <v>165</v>
      </c>
      <c r="L307" s="40"/>
      <c r="M307" s="187" t="s">
        <v>18</v>
      </c>
      <c r="N307" s="188" t="s">
        <v>42</v>
      </c>
      <c r="O307" s="65"/>
      <c r="P307" s="189">
        <f>O307*H307</f>
        <v>0</v>
      </c>
      <c r="Q307" s="189">
        <v>0</v>
      </c>
      <c r="R307" s="189">
        <f>Q307*H307</f>
        <v>0</v>
      </c>
      <c r="S307" s="189">
        <v>0</v>
      </c>
      <c r="T307" s="190">
        <f>S307*H307</f>
        <v>0</v>
      </c>
      <c r="U307" s="35"/>
      <c r="V307" s="35"/>
      <c r="W307" s="35"/>
      <c r="X307" s="35"/>
      <c r="Y307" s="35"/>
      <c r="Z307" s="35"/>
      <c r="AA307" s="35"/>
      <c r="AB307" s="35"/>
      <c r="AC307" s="35"/>
      <c r="AD307" s="35"/>
      <c r="AE307" s="35"/>
      <c r="AR307" s="191" t="s">
        <v>255</v>
      </c>
      <c r="AT307" s="191" t="s">
        <v>162</v>
      </c>
      <c r="AU307" s="191" t="s">
        <v>80</v>
      </c>
      <c r="AY307" s="18" t="s">
        <v>160</v>
      </c>
      <c r="BE307" s="192">
        <f>IF(N307="základní",J307,0)</f>
        <v>0</v>
      </c>
      <c r="BF307" s="192">
        <f>IF(N307="snížená",J307,0)</f>
        <v>0</v>
      </c>
      <c r="BG307" s="192">
        <f>IF(N307="zákl. přenesená",J307,0)</f>
        <v>0</v>
      </c>
      <c r="BH307" s="192">
        <f>IF(N307="sníž. přenesená",J307,0)</f>
        <v>0</v>
      </c>
      <c r="BI307" s="192">
        <f>IF(N307="nulová",J307,0)</f>
        <v>0</v>
      </c>
      <c r="BJ307" s="18" t="s">
        <v>78</v>
      </c>
      <c r="BK307" s="192">
        <f>ROUND(I307*H307,2)</f>
        <v>0</v>
      </c>
      <c r="BL307" s="18" t="s">
        <v>255</v>
      </c>
      <c r="BM307" s="191" t="s">
        <v>690</v>
      </c>
    </row>
    <row r="308" spans="1:65" s="2" customFormat="1" ht="10.199999999999999">
      <c r="A308" s="35"/>
      <c r="B308" s="36"/>
      <c r="C308" s="37"/>
      <c r="D308" s="193" t="s">
        <v>168</v>
      </c>
      <c r="E308" s="37"/>
      <c r="F308" s="194" t="s">
        <v>691</v>
      </c>
      <c r="G308" s="37"/>
      <c r="H308" s="37"/>
      <c r="I308" s="195"/>
      <c r="J308" s="37"/>
      <c r="K308" s="37"/>
      <c r="L308" s="40"/>
      <c r="M308" s="196"/>
      <c r="N308" s="197"/>
      <c r="O308" s="65"/>
      <c r="P308" s="65"/>
      <c r="Q308" s="65"/>
      <c r="R308" s="65"/>
      <c r="S308" s="65"/>
      <c r="T308" s="66"/>
      <c r="U308" s="35"/>
      <c r="V308" s="35"/>
      <c r="W308" s="35"/>
      <c r="X308" s="35"/>
      <c r="Y308" s="35"/>
      <c r="Z308" s="35"/>
      <c r="AA308" s="35"/>
      <c r="AB308" s="35"/>
      <c r="AC308" s="35"/>
      <c r="AD308" s="35"/>
      <c r="AE308" s="35"/>
      <c r="AT308" s="18" t="s">
        <v>168</v>
      </c>
      <c r="AU308" s="18" t="s">
        <v>80</v>
      </c>
    </row>
    <row r="309" spans="1:65" s="13" customFormat="1" ht="10.199999999999999">
      <c r="B309" s="198"/>
      <c r="C309" s="199"/>
      <c r="D309" s="200" t="s">
        <v>170</v>
      </c>
      <c r="E309" s="201" t="s">
        <v>18</v>
      </c>
      <c r="F309" s="202" t="s">
        <v>692</v>
      </c>
      <c r="G309" s="199"/>
      <c r="H309" s="203">
        <v>16.309999999999999</v>
      </c>
      <c r="I309" s="204"/>
      <c r="J309" s="199"/>
      <c r="K309" s="199"/>
      <c r="L309" s="205"/>
      <c r="M309" s="206"/>
      <c r="N309" s="207"/>
      <c r="O309" s="207"/>
      <c r="P309" s="207"/>
      <c r="Q309" s="207"/>
      <c r="R309" s="207"/>
      <c r="S309" s="207"/>
      <c r="T309" s="208"/>
      <c r="AT309" s="209" t="s">
        <v>170</v>
      </c>
      <c r="AU309" s="209" t="s">
        <v>80</v>
      </c>
      <c r="AV309" s="13" t="s">
        <v>80</v>
      </c>
      <c r="AW309" s="13" t="s">
        <v>32</v>
      </c>
      <c r="AX309" s="13" t="s">
        <v>78</v>
      </c>
      <c r="AY309" s="209" t="s">
        <v>160</v>
      </c>
    </row>
    <row r="310" spans="1:65" s="2" customFormat="1" ht="16.5" customHeight="1">
      <c r="A310" s="35"/>
      <c r="B310" s="36"/>
      <c r="C310" s="225" t="s">
        <v>693</v>
      </c>
      <c r="D310" s="225" t="s">
        <v>467</v>
      </c>
      <c r="E310" s="226" t="s">
        <v>694</v>
      </c>
      <c r="F310" s="227" t="s">
        <v>695</v>
      </c>
      <c r="G310" s="228" t="s">
        <v>696</v>
      </c>
      <c r="H310" s="229">
        <v>4.8929999999999998</v>
      </c>
      <c r="I310" s="230"/>
      <c r="J310" s="231">
        <f>ROUND(I310*H310,2)</f>
        <v>0</v>
      </c>
      <c r="K310" s="227" t="s">
        <v>165</v>
      </c>
      <c r="L310" s="232"/>
      <c r="M310" s="233" t="s">
        <v>18</v>
      </c>
      <c r="N310" s="234" t="s">
        <v>42</v>
      </c>
      <c r="O310" s="65"/>
      <c r="P310" s="189">
        <f>O310*H310</f>
        <v>0</v>
      </c>
      <c r="Q310" s="189">
        <v>1E-3</v>
      </c>
      <c r="R310" s="189">
        <f>Q310*H310</f>
        <v>4.8929999999999998E-3</v>
      </c>
      <c r="S310" s="189">
        <v>0</v>
      </c>
      <c r="T310" s="190">
        <f>S310*H310</f>
        <v>0</v>
      </c>
      <c r="U310" s="35"/>
      <c r="V310" s="35"/>
      <c r="W310" s="35"/>
      <c r="X310" s="35"/>
      <c r="Y310" s="35"/>
      <c r="Z310" s="35"/>
      <c r="AA310" s="35"/>
      <c r="AB310" s="35"/>
      <c r="AC310" s="35"/>
      <c r="AD310" s="35"/>
      <c r="AE310" s="35"/>
      <c r="AR310" s="191" t="s">
        <v>538</v>
      </c>
      <c r="AT310" s="191" t="s">
        <v>467</v>
      </c>
      <c r="AU310" s="191" t="s">
        <v>80</v>
      </c>
      <c r="AY310" s="18" t="s">
        <v>160</v>
      </c>
      <c r="BE310" s="192">
        <f>IF(N310="základní",J310,0)</f>
        <v>0</v>
      </c>
      <c r="BF310" s="192">
        <f>IF(N310="snížená",J310,0)</f>
        <v>0</v>
      </c>
      <c r="BG310" s="192">
        <f>IF(N310="zákl. přenesená",J310,0)</f>
        <v>0</v>
      </c>
      <c r="BH310" s="192">
        <f>IF(N310="sníž. přenesená",J310,0)</f>
        <v>0</v>
      </c>
      <c r="BI310" s="192">
        <f>IF(N310="nulová",J310,0)</f>
        <v>0</v>
      </c>
      <c r="BJ310" s="18" t="s">
        <v>78</v>
      </c>
      <c r="BK310" s="192">
        <f>ROUND(I310*H310,2)</f>
        <v>0</v>
      </c>
      <c r="BL310" s="18" t="s">
        <v>255</v>
      </c>
      <c r="BM310" s="191" t="s">
        <v>697</v>
      </c>
    </row>
    <row r="311" spans="1:65" s="13" customFormat="1" ht="10.199999999999999">
      <c r="B311" s="198"/>
      <c r="C311" s="199"/>
      <c r="D311" s="200" t="s">
        <v>170</v>
      </c>
      <c r="E311" s="199"/>
      <c r="F311" s="202" t="s">
        <v>698</v>
      </c>
      <c r="G311" s="199"/>
      <c r="H311" s="203">
        <v>4.8929999999999998</v>
      </c>
      <c r="I311" s="204"/>
      <c r="J311" s="199"/>
      <c r="K311" s="199"/>
      <c r="L311" s="205"/>
      <c r="M311" s="206"/>
      <c r="N311" s="207"/>
      <c r="O311" s="207"/>
      <c r="P311" s="207"/>
      <c r="Q311" s="207"/>
      <c r="R311" s="207"/>
      <c r="S311" s="207"/>
      <c r="T311" s="208"/>
      <c r="AT311" s="209" t="s">
        <v>170</v>
      </c>
      <c r="AU311" s="209" t="s">
        <v>80</v>
      </c>
      <c r="AV311" s="13" t="s">
        <v>80</v>
      </c>
      <c r="AW311" s="13" t="s">
        <v>4</v>
      </c>
      <c r="AX311" s="13" t="s">
        <v>78</v>
      </c>
      <c r="AY311" s="209" t="s">
        <v>160</v>
      </c>
    </row>
    <row r="312" spans="1:65" s="2" customFormat="1" ht="16.5" customHeight="1">
      <c r="A312" s="35"/>
      <c r="B312" s="36"/>
      <c r="C312" s="180" t="s">
        <v>699</v>
      </c>
      <c r="D312" s="180" t="s">
        <v>162</v>
      </c>
      <c r="E312" s="181" t="s">
        <v>345</v>
      </c>
      <c r="F312" s="182" t="s">
        <v>346</v>
      </c>
      <c r="G312" s="183" t="s">
        <v>125</v>
      </c>
      <c r="H312" s="184">
        <v>16.309999999999999</v>
      </c>
      <c r="I312" s="185"/>
      <c r="J312" s="186">
        <f>ROUND(I312*H312,2)</f>
        <v>0</v>
      </c>
      <c r="K312" s="182" t="s">
        <v>165</v>
      </c>
      <c r="L312" s="40"/>
      <c r="M312" s="187" t="s">
        <v>18</v>
      </c>
      <c r="N312" s="188" t="s">
        <v>42</v>
      </c>
      <c r="O312" s="65"/>
      <c r="P312" s="189">
        <f>O312*H312</f>
        <v>0</v>
      </c>
      <c r="Q312" s="189">
        <v>0</v>
      </c>
      <c r="R312" s="189">
        <f>Q312*H312</f>
        <v>0</v>
      </c>
      <c r="S312" s="189">
        <v>4.0000000000000001E-3</v>
      </c>
      <c r="T312" s="190">
        <f>S312*H312</f>
        <v>6.5239999999999992E-2</v>
      </c>
      <c r="U312" s="35"/>
      <c r="V312" s="35"/>
      <c r="W312" s="35"/>
      <c r="X312" s="35"/>
      <c r="Y312" s="35"/>
      <c r="Z312" s="35"/>
      <c r="AA312" s="35"/>
      <c r="AB312" s="35"/>
      <c r="AC312" s="35"/>
      <c r="AD312" s="35"/>
      <c r="AE312" s="35"/>
      <c r="AR312" s="191" t="s">
        <v>255</v>
      </c>
      <c r="AT312" s="191" t="s">
        <v>162</v>
      </c>
      <c r="AU312" s="191" t="s">
        <v>80</v>
      </c>
      <c r="AY312" s="18" t="s">
        <v>160</v>
      </c>
      <c r="BE312" s="192">
        <f>IF(N312="základní",J312,0)</f>
        <v>0</v>
      </c>
      <c r="BF312" s="192">
        <f>IF(N312="snížená",J312,0)</f>
        <v>0</v>
      </c>
      <c r="BG312" s="192">
        <f>IF(N312="zákl. přenesená",J312,0)</f>
        <v>0</v>
      </c>
      <c r="BH312" s="192">
        <f>IF(N312="sníž. přenesená",J312,0)</f>
        <v>0</v>
      </c>
      <c r="BI312" s="192">
        <f>IF(N312="nulová",J312,0)</f>
        <v>0</v>
      </c>
      <c r="BJ312" s="18" t="s">
        <v>78</v>
      </c>
      <c r="BK312" s="192">
        <f>ROUND(I312*H312,2)</f>
        <v>0</v>
      </c>
      <c r="BL312" s="18" t="s">
        <v>255</v>
      </c>
      <c r="BM312" s="191" t="s">
        <v>700</v>
      </c>
    </row>
    <row r="313" spans="1:65" s="2" customFormat="1" ht="10.199999999999999">
      <c r="A313" s="35"/>
      <c r="B313" s="36"/>
      <c r="C313" s="37"/>
      <c r="D313" s="193" t="s">
        <v>168</v>
      </c>
      <c r="E313" s="37"/>
      <c r="F313" s="194" t="s">
        <v>348</v>
      </c>
      <c r="G313" s="37"/>
      <c r="H313" s="37"/>
      <c r="I313" s="195"/>
      <c r="J313" s="37"/>
      <c r="K313" s="37"/>
      <c r="L313" s="40"/>
      <c r="M313" s="196"/>
      <c r="N313" s="197"/>
      <c r="O313" s="65"/>
      <c r="P313" s="65"/>
      <c r="Q313" s="65"/>
      <c r="R313" s="65"/>
      <c r="S313" s="65"/>
      <c r="T313" s="66"/>
      <c r="U313" s="35"/>
      <c r="V313" s="35"/>
      <c r="W313" s="35"/>
      <c r="X313" s="35"/>
      <c r="Y313" s="35"/>
      <c r="Z313" s="35"/>
      <c r="AA313" s="35"/>
      <c r="AB313" s="35"/>
      <c r="AC313" s="35"/>
      <c r="AD313" s="35"/>
      <c r="AE313" s="35"/>
      <c r="AT313" s="18" t="s">
        <v>168</v>
      </c>
      <c r="AU313" s="18" t="s">
        <v>80</v>
      </c>
    </row>
    <row r="314" spans="1:65" s="13" customFormat="1" ht="10.199999999999999">
      <c r="B314" s="198"/>
      <c r="C314" s="199"/>
      <c r="D314" s="200" t="s">
        <v>170</v>
      </c>
      <c r="E314" s="201" t="s">
        <v>18</v>
      </c>
      <c r="F314" s="202" t="s">
        <v>701</v>
      </c>
      <c r="G314" s="199"/>
      <c r="H314" s="203">
        <v>16.309999999999999</v>
      </c>
      <c r="I314" s="204"/>
      <c r="J314" s="199"/>
      <c r="K314" s="199"/>
      <c r="L314" s="205"/>
      <c r="M314" s="206"/>
      <c r="N314" s="207"/>
      <c r="O314" s="207"/>
      <c r="P314" s="207"/>
      <c r="Q314" s="207"/>
      <c r="R314" s="207"/>
      <c r="S314" s="207"/>
      <c r="T314" s="208"/>
      <c r="AT314" s="209" t="s">
        <v>170</v>
      </c>
      <c r="AU314" s="209" t="s">
        <v>80</v>
      </c>
      <c r="AV314" s="13" t="s">
        <v>80</v>
      </c>
      <c r="AW314" s="13" t="s">
        <v>32</v>
      </c>
      <c r="AX314" s="13" t="s">
        <v>78</v>
      </c>
      <c r="AY314" s="209" t="s">
        <v>160</v>
      </c>
    </row>
    <row r="315" spans="1:65" s="2" customFormat="1" ht="16.5" customHeight="1">
      <c r="A315" s="35"/>
      <c r="B315" s="36"/>
      <c r="C315" s="180" t="s">
        <v>702</v>
      </c>
      <c r="D315" s="180" t="s">
        <v>162</v>
      </c>
      <c r="E315" s="181" t="s">
        <v>703</v>
      </c>
      <c r="F315" s="182" t="s">
        <v>704</v>
      </c>
      <c r="G315" s="183" t="s">
        <v>125</v>
      </c>
      <c r="H315" s="184">
        <v>16.309999999999999</v>
      </c>
      <c r="I315" s="185"/>
      <c r="J315" s="186">
        <f>ROUND(I315*H315,2)</f>
        <v>0</v>
      </c>
      <c r="K315" s="182" t="s">
        <v>165</v>
      </c>
      <c r="L315" s="40"/>
      <c r="M315" s="187" t="s">
        <v>18</v>
      </c>
      <c r="N315" s="188" t="s">
        <v>42</v>
      </c>
      <c r="O315" s="65"/>
      <c r="P315" s="189">
        <f>O315*H315</f>
        <v>0</v>
      </c>
      <c r="Q315" s="189">
        <v>4.0000000000000002E-4</v>
      </c>
      <c r="R315" s="189">
        <f>Q315*H315</f>
        <v>6.5239999999999994E-3</v>
      </c>
      <c r="S315" s="189">
        <v>0</v>
      </c>
      <c r="T315" s="190">
        <f>S315*H315</f>
        <v>0</v>
      </c>
      <c r="U315" s="35"/>
      <c r="V315" s="35"/>
      <c r="W315" s="35"/>
      <c r="X315" s="35"/>
      <c r="Y315" s="35"/>
      <c r="Z315" s="35"/>
      <c r="AA315" s="35"/>
      <c r="AB315" s="35"/>
      <c r="AC315" s="35"/>
      <c r="AD315" s="35"/>
      <c r="AE315" s="35"/>
      <c r="AR315" s="191" t="s">
        <v>255</v>
      </c>
      <c r="AT315" s="191" t="s">
        <v>162</v>
      </c>
      <c r="AU315" s="191" t="s">
        <v>80</v>
      </c>
      <c r="AY315" s="18" t="s">
        <v>160</v>
      </c>
      <c r="BE315" s="192">
        <f>IF(N315="základní",J315,0)</f>
        <v>0</v>
      </c>
      <c r="BF315" s="192">
        <f>IF(N315="snížená",J315,0)</f>
        <v>0</v>
      </c>
      <c r="BG315" s="192">
        <f>IF(N315="zákl. přenesená",J315,0)</f>
        <v>0</v>
      </c>
      <c r="BH315" s="192">
        <f>IF(N315="sníž. přenesená",J315,0)</f>
        <v>0</v>
      </c>
      <c r="BI315" s="192">
        <f>IF(N315="nulová",J315,0)</f>
        <v>0</v>
      </c>
      <c r="BJ315" s="18" t="s">
        <v>78</v>
      </c>
      <c r="BK315" s="192">
        <f>ROUND(I315*H315,2)</f>
        <v>0</v>
      </c>
      <c r="BL315" s="18" t="s">
        <v>255</v>
      </c>
      <c r="BM315" s="191" t="s">
        <v>705</v>
      </c>
    </row>
    <row r="316" spans="1:65" s="2" customFormat="1" ht="10.199999999999999">
      <c r="A316" s="35"/>
      <c r="B316" s="36"/>
      <c r="C316" s="37"/>
      <c r="D316" s="193" t="s">
        <v>168</v>
      </c>
      <c r="E316" s="37"/>
      <c r="F316" s="194" t="s">
        <v>706</v>
      </c>
      <c r="G316" s="37"/>
      <c r="H316" s="37"/>
      <c r="I316" s="195"/>
      <c r="J316" s="37"/>
      <c r="K316" s="37"/>
      <c r="L316" s="40"/>
      <c r="M316" s="196"/>
      <c r="N316" s="197"/>
      <c r="O316" s="65"/>
      <c r="P316" s="65"/>
      <c r="Q316" s="65"/>
      <c r="R316" s="65"/>
      <c r="S316" s="65"/>
      <c r="T316" s="66"/>
      <c r="U316" s="35"/>
      <c r="V316" s="35"/>
      <c r="W316" s="35"/>
      <c r="X316" s="35"/>
      <c r="Y316" s="35"/>
      <c r="Z316" s="35"/>
      <c r="AA316" s="35"/>
      <c r="AB316" s="35"/>
      <c r="AC316" s="35"/>
      <c r="AD316" s="35"/>
      <c r="AE316" s="35"/>
      <c r="AT316" s="18" t="s">
        <v>168</v>
      </c>
      <c r="AU316" s="18" t="s">
        <v>80</v>
      </c>
    </row>
    <row r="317" spans="1:65" s="13" customFormat="1" ht="10.199999999999999">
      <c r="B317" s="198"/>
      <c r="C317" s="199"/>
      <c r="D317" s="200" t="s">
        <v>170</v>
      </c>
      <c r="E317" s="201" t="s">
        <v>18</v>
      </c>
      <c r="F317" s="202" t="s">
        <v>707</v>
      </c>
      <c r="G317" s="199"/>
      <c r="H317" s="203">
        <v>16.309999999999999</v>
      </c>
      <c r="I317" s="204"/>
      <c r="J317" s="199"/>
      <c r="K317" s="199"/>
      <c r="L317" s="205"/>
      <c r="M317" s="206"/>
      <c r="N317" s="207"/>
      <c r="O317" s="207"/>
      <c r="P317" s="207"/>
      <c r="Q317" s="207"/>
      <c r="R317" s="207"/>
      <c r="S317" s="207"/>
      <c r="T317" s="208"/>
      <c r="AT317" s="209" t="s">
        <v>170</v>
      </c>
      <c r="AU317" s="209" t="s">
        <v>80</v>
      </c>
      <c r="AV317" s="13" t="s">
        <v>80</v>
      </c>
      <c r="AW317" s="13" t="s">
        <v>32</v>
      </c>
      <c r="AX317" s="13" t="s">
        <v>78</v>
      </c>
      <c r="AY317" s="209" t="s">
        <v>160</v>
      </c>
    </row>
    <row r="318" spans="1:65" s="2" customFormat="1" ht="24.15" customHeight="1">
      <c r="A318" s="35"/>
      <c r="B318" s="36"/>
      <c r="C318" s="225" t="s">
        <v>708</v>
      </c>
      <c r="D318" s="225" t="s">
        <v>467</v>
      </c>
      <c r="E318" s="226" t="s">
        <v>709</v>
      </c>
      <c r="F318" s="227" t="s">
        <v>710</v>
      </c>
      <c r="G318" s="228" t="s">
        <v>125</v>
      </c>
      <c r="H318" s="229">
        <v>18.757000000000001</v>
      </c>
      <c r="I318" s="230"/>
      <c r="J318" s="231">
        <f>ROUND(I318*H318,2)</f>
        <v>0</v>
      </c>
      <c r="K318" s="227" t="s">
        <v>165</v>
      </c>
      <c r="L318" s="232"/>
      <c r="M318" s="233" t="s">
        <v>18</v>
      </c>
      <c r="N318" s="234" t="s">
        <v>42</v>
      </c>
      <c r="O318" s="65"/>
      <c r="P318" s="189">
        <f>O318*H318</f>
        <v>0</v>
      </c>
      <c r="Q318" s="189">
        <v>4.4000000000000003E-3</v>
      </c>
      <c r="R318" s="189">
        <f>Q318*H318</f>
        <v>8.2530800000000015E-2</v>
      </c>
      <c r="S318" s="189">
        <v>0</v>
      </c>
      <c r="T318" s="190">
        <f>S318*H318</f>
        <v>0</v>
      </c>
      <c r="U318" s="35"/>
      <c r="V318" s="35"/>
      <c r="W318" s="35"/>
      <c r="X318" s="35"/>
      <c r="Y318" s="35"/>
      <c r="Z318" s="35"/>
      <c r="AA318" s="35"/>
      <c r="AB318" s="35"/>
      <c r="AC318" s="35"/>
      <c r="AD318" s="35"/>
      <c r="AE318" s="35"/>
      <c r="AR318" s="191" t="s">
        <v>538</v>
      </c>
      <c r="AT318" s="191" t="s">
        <v>467</v>
      </c>
      <c r="AU318" s="191" t="s">
        <v>80</v>
      </c>
      <c r="AY318" s="18" t="s">
        <v>160</v>
      </c>
      <c r="BE318" s="192">
        <f>IF(N318="základní",J318,0)</f>
        <v>0</v>
      </c>
      <c r="BF318" s="192">
        <f>IF(N318="snížená",J318,0)</f>
        <v>0</v>
      </c>
      <c r="BG318" s="192">
        <f>IF(N318="zákl. přenesená",J318,0)</f>
        <v>0</v>
      </c>
      <c r="BH318" s="192">
        <f>IF(N318="sníž. přenesená",J318,0)</f>
        <v>0</v>
      </c>
      <c r="BI318" s="192">
        <f>IF(N318="nulová",J318,0)</f>
        <v>0</v>
      </c>
      <c r="BJ318" s="18" t="s">
        <v>78</v>
      </c>
      <c r="BK318" s="192">
        <f>ROUND(I318*H318,2)</f>
        <v>0</v>
      </c>
      <c r="BL318" s="18" t="s">
        <v>255</v>
      </c>
      <c r="BM318" s="191" t="s">
        <v>711</v>
      </c>
    </row>
    <row r="319" spans="1:65" s="13" customFormat="1" ht="10.199999999999999">
      <c r="B319" s="198"/>
      <c r="C319" s="199"/>
      <c r="D319" s="200" t="s">
        <v>170</v>
      </c>
      <c r="E319" s="201" t="s">
        <v>18</v>
      </c>
      <c r="F319" s="202" t="s">
        <v>123</v>
      </c>
      <c r="G319" s="199"/>
      <c r="H319" s="203">
        <v>16.309999999999999</v>
      </c>
      <c r="I319" s="204"/>
      <c r="J319" s="199"/>
      <c r="K319" s="199"/>
      <c r="L319" s="205"/>
      <c r="M319" s="206"/>
      <c r="N319" s="207"/>
      <c r="O319" s="207"/>
      <c r="P319" s="207"/>
      <c r="Q319" s="207"/>
      <c r="R319" s="207"/>
      <c r="S319" s="207"/>
      <c r="T319" s="208"/>
      <c r="AT319" s="209" t="s">
        <v>170</v>
      </c>
      <c r="AU319" s="209" t="s">
        <v>80</v>
      </c>
      <c r="AV319" s="13" t="s">
        <v>80</v>
      </c>
      <c r="AW319" s="13" t="s">
        <v>32</v>
      </c>
      <c r="AX319" s="13" t="s">
        <v>78</v>
      </c>
      <c r="AY319" s="209" t="s">
        <v>160</v>
      </c>
    </row>
    <row r="320" spans="1:65" s="13" customFormat="1" ht="10.199999999999999">
      <c r="B320" s="198"/>
      <c r="C320" s="199"/>
      <c r="D320" s="200" t="s">
        <v>170</v>
      </c>
      <c r="E320" s="199"/>
      <c r="F320" s="202" t="s">
        <v>712</v>
      </c>
      <c r="G320" s="199"/>
      <c r="H320" s="203">
        <v>18.757000000000001</v>
      </c>
      <c r="I320" s="204"/>
      <c r="J320" s="199"/>
      <c r="K320" s="199"/>
      <c r="L320" s="205"/>
      <c r="M320" s="206"/>
      <c r="N320" s="207"/>
      <c r="O320" s="207"/>
      <c r="P320" s="207"/>
      <c r="Q320" s="207"/>
      <c r="R320" s="207"/>
      <c r="S320" s="207"/>
      <c r="T320" s="208"/>
      <c r="AT320" s="209" t="s">
        <v>170</v>
      </c>
      <c r="AU320" s="209" t="s">
        <v>80</v>
      </c>
      <c r="AV320" s="13" t="s">
        <v>80</v>
      </c>
      <c r="AW320" s="13" t="s">
        <v>4</v>
      </c>
      <c r="AX320" s="13" t="s">
        <v>78</v>
      </c>
      <c r="AY320" s="209" t="s">
        <v>160</v>
      </c>
    </row>
    <row r="321" spans="1:65" s="2" customFormat="1" ht="24.15" customHeight="1">
      <c r="A321" s="35"/>
      <c r="B321" s="36"/>
      <c r="C321" s="225" t="s">
        <v>713</v>
      </c>
      <c r="D321" s="225" t="s">
        <v>467</v>
      </c>
      <c r="E321" s="226" t="s">
        <v>714</v>
      </c>
      <c r="F321" s="227" t="s">
        <v>715</v>
      </c>
      <c r="G321" s="228" t="s">
        <v>125</v>
      </c>
      <c r="H321" s="229">
        <v>18.757000000000001</v>
      </c>
      <c r="I321" s="230"/>
      <c r="J321" s="231">
        <f>ROUND(I321*H321,2)</f>
        <v>0</v>
      </c>
      <c r="K321" s="227" t="s">
        <v>165</v>
      </c>
      <c r="L321" s="232"/>
      <c r="M321" s="233" t="s">
        <v>18</v>
      </c>
      <c r="N321" s="234" t="s">
        <v>42</v>
      </c>
      <c r="O321" s="65"/>
      <c r="P321" s="189">
        <f>O321*H321</f>
        <v>0</v>
      </c>
      <c r="Q321" s="189">
        <v>4.4999999999999997E-3</v>
      </c>
      <c r="R321" s="189">
        <f>Q321*H321</f>
        <v>8.4406499999999995E-2</v>
      </c>
      <c r="S321" s="189">
        <v>0</v>
      </c>
      <c r="T321" s="190">
        <f>S321*H321</f>
        <v>0</v>
      </c>
      <c r="U321" s="35"/>
      <c r="V321" s="35"/>
      <c r="W321" s="35"/>
      <c r="X321" s="35"/>
      <c r="Y321" s="35"/>
      <c r="Z321" s="35"/>
      <c r="AA321" s="35"/>
      <c r="AB321" s="35"/>
      <c r="AC321" s="35"/>
      <c r="AD321" s="35"/>
      <c r="AE321" s="35"/>
      <c r="AR321" s="191" t="s">
        <v>538</v>
      </c>
      <c r="AT321" s="191" t="s">
        <v>467</v>
      </c>
      <c r="AU321" s="191" t="s">
        <v>80</v>
      </c>
      <c r="AY321" s="18" t="s">
        <v>160</v>
      </c>
      <c r="BE321" s="192">
        <f>IF(N321="základní",J321,0)</f>
        <v>0</v>
      </c>
      <c r="BF321" s="192">
        <f>IF(N321="snížená",J321,0)</f>
        <v>0</v>
      </c>
      <c r="BG321" s="192">
        <f>IF(N321="zákl. přenesená",J321,0)</f>
        <v>0</v>
      </c>
      <c r="BH321" s="192">
        <f>IF(N321="sníž. přenesená",J321,0)</f>
        <v>0</v>
      </c>
      <c r="BI321" s="192">
        <f>IF(N321="nulová",J321,0)</f>
        <v>0</v>
      </c>
      <c r="BJ321" s="18" t="s">
        <v>78</v>
      </c>
      <c r="BK321" s="192">
        <f>ROUND(I321*H321,2)</f>
        <v>0</v>
      </c>
      <c r="BL321" s="18" t="s">
        <v>255</v>
      </c>
      <c r="BM321" s="191" t="s">
        <v>716</v>
      </c>
    </row>
    <row r="322" spans="1:65" s="13" customFormat="1" ht="10.199999999999999">
      <c r="B322" s="198"/>
      <c r="C322" s="199"/>
      <c r="D322" s="200" t="s">
        <v>170</v>
      </c>
      <c r="E322" s="201" t="s">
        <v>18</v>
      </c>
      <c r="F322" s="202" t="s">
        <v>717</v>
      </c>
      <c r="G322" s="199"/>
      <c r="H322" s="203">
        <v>16.309999999999999</v>
      </c>
      <c r="I322" s="204"/>
      <c r="J322" s="199"/>
      <c r="K322" s="199"/>
      <c r="L322" s="205"/>
      <c r="M322" s="206"/>
      <c r="N322" s="207"/>
      <c r="O322" s="207"/>
      <c r="P322" s="207"/>
      <c r="Q322" s="207"/>
      <c r="R322" s="207"/>
      <c r="S322" s="207"/>
      <c r="T322" s="208"/>
      <c r="AT322" s="209" t="s">
        <v>170</v>
      </c>
      <c r="AU322" s="209" t="s">
        <v>80</v>
      </c>
      <c r="AV322" s="13" t="s">
        <v>80</v>
      </c>
      <c r="AW322" s="13" t="s">
        <v>32</v>
      </c>
      <c r="AX322" s="13" t="s">
        <v>78</v>
      </c>
      <c r="AY322" s="209" t="s">
        <v>160</v>
      </c>
    </row>
    <row r="323" spans="1:65" s="13" customFormat="1" ht="10.199999999999999">
      <c r="B323" s="198"/>
      <c r="C323" s="199"/>
      <c r="D323" s="200" t="s">
        <v>170</v>
      </c>
      <c r="E323" s="199"/>
      <c r="F323" s="202" t="s">
        <v>712</v>
      </c>
      <c r="G323" s="199"/>
      <c r="H323" s="203">
        <v>18.757000000000001</v>
      </c>
      <c r="I323" s="204"/>
      <c r="J323" s="199"/>
      <c r="K323" s="199"/>
      <c r="L323" s="205"/>
      <c r="M323" s="206"/>
      <c r="N323" s="207"/>
      <c r="O323" s="207"/>
      <c r="P323" s="207"/>
      <c r="Q323" s="207"/>
      <c r="R323" s="207"/>
      <c r="S323" s="207"/>
      <c r="T323" s="208"/>
      <c r="AT323" s="209" t="s">
        <v>170</v>
      </c>
      <c r="AU323" s="209" t="s">
        <v>80</v>
      </c>
      <c r="AV323" s="13" t="s">
        <v>80</v>
      </c>
      <c r="AW323" s="13" t="s">
        <v>4</v>
      </c>
      <c r="AX323" s="13" t="s">
        <v>78</v>
      </c>
      <c r="AY323" s="209" t="s">
        <v>160</v>
      </c>
    </row>
    <row r="324" spans="1:65" s="2" customFormat="1" ht="24.15" customHeight="1">
      <c r="A324" s="35"/>
      <c r="B324" s="36"/>
      <c r="C324" s="180" t="s">
        <v>718</v>
      </c>
      <c r="D324" s="180" t="s">
        <v>162</v>
      </c>
      <c r="E324" s="181" t="s">
        <v>719</v>
      </c>
      <c r="F324" s="182" t="s">
        <v>720</v>
      </c>
      <c r="G324" s="183" t="s">
        <v>232</v>
      </c>
      <c r="H324" s="184">
        <v>0.17799999999999999</v>
      </c>
      <c r="I324" s="185"/>
      <c r="J324" s="186">
        <f>ROUND(I324*H324,2)</f>
        <v>0</v>
      </c>
      <c r="K324" s="182" t="s">
        <v>165</v>
      </c>
      <c r="L324" s="40"/>
      <c r="M324" s="187" t="s">
        <v>18</v>
      </c>
      <c r="N324" s="188" t="s">
        <v>42</v>
      </c>
      <c r="O324" s="65"/>
      <c r="P324" s="189">
        <f>O324*H324</f>
        <v>0</v>
      </c>
      <c r="Q324" s="189">
        <v>0</v>
      </c>
      <c r="R324" s="189">
        <f>Q324*H324</f>
        <v>0</v>
      </c>
      <c r="S324" s="189">
        <v>0</v>
      </c>
      <c r="T324" s="190">
        <f>S324*H324</f>
        <v>0</v>
      </c>
      <c r="U324" s="35"/>
      <c r="V324" s="35"/>
      <c r="W324" s="35"/>
      <c r="X324" s="35"/>
      <c r="Y324" s="35"/>
      <c r="Z324" s="35"/>
      <c r="AA324" s="35"/>
      <c r="AB324" s="35"/>
      <c r="AC324" s="35"/>
      <c r="AD324" s="35"/>
      <c r="AE324" s="35"/>
      <c r="AR324" s="191" t="s">
        <v>255</v>
      </c>
      <c r="AT324" s="191" t="s">
        <v>162</v>
      </c>
      <c r="AU324" s="191" t="s">
        <v>80</v>
      </c>
      <c r="AY324" s="18" t="s">
        <v>160</v>
      </c>
      <c r="BE324" s="192">
        <f>IF(N324="základní",J324,0)</f>
        <v>0</v>
      </c>
      <c r="BF324" s="192">
        <f>IF(N324="snížená",J324,0)</f>
        <v>0</v>
      </c>
      <c r="BG324" s="192">
        <f>IF(N324="zákl. přenesená",J324,0)</f>
        <v>0</v>
      </c>
      <c r="BH324" s="192">
        <f>IF(N324="sníž. přenesená",J324,0)</f>
        <v>0</v>
      </c>
      <c r="BI324" s="192">
        <f>IF(N324="nulová",J324,0)</f>
        <v>0</v>
      </c>
      <c r="BJ324" s="18" t="s">
        <v>78</v>
      </c>
      <c r="BK324" s="192">
        <f>ROUND(I324*H324,2)</f>
        <v>0</v>
      </c>
      <c r="BL324" s="18" t="s">
        <v>255</v>
      </c>
      <c r="BM324" s="191" t="s">
        <v>721</v>
      </c>
    </row>
    <row r="325" spans="1:65" s="2" customFormat="1" ht="10.199999999999999">
      <c r="A325" s="35"/>
      <c r="B325" s="36"/>
      <c r="C325" s="37"/>
      <c r="D325" s="193" t="s">
        <v>168</v>
      </c>
      <c r="E325" s="37"/>
      <c r="F325" s="194" t="s">
        <v>722</v>
      </c>
      <c r="G325" s="37"/>
      <c r="H325" s="37"/>
      <c r="I325" s="195"/>
      <c r="J325" s="37"/>
      <c r="K325" s="37"/>
      <c r="L325" s="40"/>
      <c r="M325" s="196"/>
      <c r="N325" s="197"/>
      <c r="O325" s="65"/>
      <c r="P325" s="65"/>
      <c r="Q325" s="65"/>
      <c r="R325" s="65"/>
      <c r="S325" s="65"/>
      <c r="T325" s="66"/>
      <c r="U325" s="35"/>
      <c r="V325" s="35"/>
      <c r="W325" s="35"/>
      <c r="X325" s="35"/>
      <c r="Y325" s="35"/>
      <c r="Z325" s="35"/>
      <c r="AA325" s="35"/>
      <c r="AB325" s="35"/>
      <c r="AC325" s="35"/>
      <c r="AD325" s="35"/>
      <c r="AE325" s="35"/>
      <c r="AT325" s="18" t="s">
        <v>168</v>
      </c>
      <c r="AU325" s="18" t="s">
        <v>80</v>
      </c>
    </row>
    <row r="326" spans="1:65" s="12" customFormat="1" ht="22.8" customHeight="1">
      <c r="B326" s="164"/>
      <c r="C326" s="165"/>
      <c r="D326" s="166" t="s">
        <v>70</v>
      </c>
      <c r="E326" s="178" t="s">
        <v>723</v>
      </c>
      <c r="F326" s="178" t="s">
        <v>724</v>
      </c>
      <c r="G326" s="165"/>
      <c r="H326" s="165"/>
      <c r="I326" s="168"/>
      <c r="J326" s="179">
        <f>BK326</f>
        <v>0</v>
      </c>
      <c r="K326" s="165"/>
      <c r="L326" s="170"/>
      <c r="M326" s="171"/>
      <c r="N326" s="172"/>
      <c r="O326" s="172"/>
      <c r="P326" s="173">
        <f>SUM(P327:P329)</f>
        <v>0</v>
      </c>
      <c r="Q326" s="172"/>
      <c r="R326" s="173">
        <f>SUM(R327:R329)</f>
        <v>8.4999999999999995E-4</v>
      </c>
      <c r="S326" s="172"/>
      <c r="T326" s="174">
        <f>SUM(T327:T329)</f>
        <v>0</v>
      </c>
      <c r="AR326" s="175" t="s">
        <v>80</v>
      </c>
      <c r="AT326" s="176" t="s">
        <v>70</v>
      </c>
      <c r="AU326" s="176" t="s">
        <v>78</v>
      </c>
      <c r="AY326" s="175" t="s">
        <v>160</v>
      </c>
      <c r="BK326" s="177">
        <f>SUM(BK327:BK329)</f>
        <v>0</v>
      </c>
    </row>
    <row r="327" spans="1:65" s="2" customFormat="1" ht="16.5" customHeight="1">
      <c r="A327" s="35"/>
      <c r="B327" s="36"/>
      <c r="C327" s="180" t="s">
        <v>725</v>
      </c>
      <c r="D327" s="180" t="s">
        <v>162</v>
      </c>
      <c r="E327" s="181" t="s">
        <v>726</v>
      </c>
      <c r="F327" s="182" t="s">
        <v>727</v>
      </c>
      <c r="G327" s="183" t="s">
        <v>728</v>
      </c>
      <c r="H327" s="184">
        <v>1</v>
      </c>
      <c r="I327" s="185"/>
      <c r="J327" s="186">
        <f>ROUND(I327*H327,2)</f>
        <v>0</v>
      </c>
      <c r="K327" s="182" t="s">
        <v>18</v>
      </c>
      <c r="L327" s="40"/>
      <c r="M327" s="187" t="s">
        <v>18</v>
      </c>
      <c r="N327" s="188" t="s">
        <v>42</v>
      </c>
      <c r="O327" s="65"/>
      <c r="P327" s="189">
        <f>O327*H327</f>
        <v>0</v>
      </c>
      <c r="Q327" s="189">
        <v>8.4999999999999995E-4</v>
      </c>
      <c r="R327" s="189">
        <f>Q327*H327</f>
        <v>8.4999999999999995E-4</v>
      </c>
      <c r="S327" s="189">
        <v>0</v>
      </c>
      <c r="T327" s="190">
        <f>S327*H327</f>
        <v>0</v>
      </c>
      <c r="U327" s="35"/>
      <c r="V327" s="35"/>
      <c r="W327" s="35"/>
      <c r="X327" s="35"/>
      <c r="Y327" s="35"/>
      <c r="Z327" s="35"/>
      <c r="AA327" s="35"/>
      <c r="AB327" s="35"/>
      <c r="AC327" s="35"/>
      <c r="AD327" s="35"/>
      <c r="AE327" s="35"/>
      <c r="AR327" s="191" t="s">
        <v>255</v>
      </c>
      <c r="AT327" s="191" t="s">
        <v>162</v>
      </c>
      <c r="AU327" s="191" t="s">
        <v>80</v>
      </c>
      <c r="AY327" s="18" t="s">
        <v>160</v>
      </c>
      <c r="BE327" s="192">
        <f>IF(N327="základní",J327,0)</f>
        <v>0</v>
      </c>
      <c r="BF327" s="192">
        <f>IF(N327="snížená",J327,0)</f>
        <v>0</v>
      </c>
      <c r="BG327" s="192">
        <f>IF(N327="zákl. přenesená",J327,0)</f>
        <v>0</v>
      </c>
      <c r="BH327" s="192">
        <f>IF(N327="sníž. přenesená",J327,0)</f>
        <v>0</v>
      </c>
      <c r="BI327" s="192">
        <f>IF(N327="nulová",J327,0)</f>
        <v>0</v>
      </c>
      <c r="BJ327" s="18" t="s">
        <v>78</v>
      </c>
      <c r="BK327" s="192">
        <f>ROUND(I327*H327,2)</f>
        <v>0</v>
      </c>
      <c r="BL327" s="18" t="s">
        <v>255</v>
      </c>
      <c r="BM327" s="191" t="s">
        <v>729</v>
      </c>
    </row>
    <row r="328" spans="1:65" s="2" customFormat="1" ht="38.4">
      <c r="A328" s="35"/>
      <c r="B328" s="36"/>
      <c r="C328" s="37"/>
      <c r="D328" s="200" t="s">
        <v>123</v>
      </c>
      <c r="E328" s="37"/>
      <c r="F328" s="210" t="s">
        <v>730</v>
      </c>
      <c r="G328" s="37"/>
      <c r="H328" s="37"/>
      <c r="I328" s="195"/>
      <c r="J328" s="37"/>
      <c r="K328" s="37"/>
      <c r="L328" s="40"/>
      <c r="M328" s="196"/>
      <c r="N328" s="197"/>
      <c r="O328" s="65"/>
      <c r="P328" s="65"/>
      <c r="Q328" s="65"/>
      <c r="R328" s="65"/>
      <c r="S328" s="65"/>
      <c r="T328" s="66"/>
      <c r="U328" s="35"/>
      <c r="V328" s="35"/>
      <c r="W328" s="35"/>
      <c r="X328" s="35"/>
      <c r="Y328" s="35"/>
      <c r="Z328" s="35"/>
      <c r="AA328" s="35"/>
      <c r="AB328" s="35"/>
      <c r="AC328" s="35"/>
      <c r="AD328" s="35"/>
      <c r="AE328" s="35"/>
      <c r="AT328" s="18" t="s">
        <v>123</v>
      </c>
      <c r="AU328" s="18" t="s">
        <v>80</v>
      </c>
    </row>
    <row r="329" spans="1:65" s="13" customFormat="1" ht="10.199999999999999">
      <c r="B329" s="198"/>
      <c r="C329" s="199"/>
      <c r="D329" s="200" t="s">
        <v>170</v>
      </c>
      <c r="E329" s="201" t="s">
        <v>18</v>
      </c>
      <c r="F329" s="202" t="s">
        <v>731</v>
      </c>
      <c r="G329" s="199"/>
      <c r="H329" s="203">
        <v>1</v>
      </c>
      <c r="I329" s="204"/>
      <c r="J329" s="199"/>
      <c r="K329" s="199"/>
      <c r="L329" s="205"/>
      <c r="M329" s="206"/>
      <c r="N329" s="207"/>
      <c r="O329" s="207"/>
      <c r="P329" s="207"/>
      <c r="Q329" s="207"/>
      <c r="R329" s="207"/>
      <c r="S329" s="207"/>
      <c r="T329" s="208"/>
      <c r="AT329" s="209" t="s">
        <v>170</v>
      </c>
      <c r="AU329" s="209" t="s">
        <v>80</v>
      </c>
      <c r="AV329" s="13" t="s">
        <v>80</v>
      </c>
      <c r="AW329" s="13" t="s">
        <v>32</v>
      </c>
      <c r="AX329" s="13" t="s">
        <v>78</v>
      </c>
      <c r="AY329" s="209" t="s">
        <v>160</v>
      </c>
    </row>
    <row r="330" spans="1:65" s="12" customFormat="1" ht="22.8" customHeight="1">
      <c r="B330" s="164"/>
      <c r="C330" s="165"/>
      <c r="D330" s="166" t="s">
        <v>70</v>
      </c>
      <c r="E330" s="178" t="s">
        <v>732</v>
      </c>
      <c r="F330" s="178" t="s">
        <v>733</v>
      </c>
      <c r="G330" s="165"/>
      <c r="H330" s="165"/>
      <c r="I330" s="168"/>
      <c r="J330" s="179">
        <f>BK330</f>
        <v>0</v>
      </c>
      <c r="K330" s="165"/>
      <c r="L330" s="170"/>
      <c r="M330" s="171"/>
      <c r="N330" s="172"/>
      <c r="O330" s="172"/>
      <c r="P330" s="173">
        <f>SUM(P331:P334)</f>
        <v>0</v>
      </c>
      <c r="Q330" s="172"/>
      <c r="R330" s="173">
        <f>SUM(R331:R334)</f>
        <v>0</v>
      </c>
      <c r="S330" s="172"/>
      <c r="T330" s="174">
        <f>SUM(T331:T334)</f>
        <v>0.44524999999999998</v>
      </c>
      <c r="AR330" s="175" t="s">
        <v>80</v>
      </c>
      <c r="AT330" s="176" t="s">
        <v>70</v>
      </c>
      <c r="AU330" s="176" t="s">
        <v>78</v>
      </c>
      <c r="AY330" s="175" t="s">
        <v>160</v>
      </c>
      <c r="BK330" s="177">
        <f>SUM(BK331:BK334)</f>
        <v>0</v>
      </c>
    </row>
    <row r="331" spans="1:65" s="2" customFormat="1" ht="24.15" customHeight="1">
      <c r="A331" s="35"/>
      <c r="B331" s="36"/>
      <c r="C331" s="180" t="s">
        <v>734</v>
      </c>
      <c r="D331" s="180" t="s">
        <v>162</v>
      </c>
      <c r="E331" s="181" t="s">
        <v>735</v>
      </c>
      <c r="F331" s="182" t="s">
        <v>736</v>
      </c>
      <c r="G331" s="183" t="s">
        <v>249</v>
      </c>
      <c r="H331" s="184">
        <v>200</v>
      </c>
      <c r="I331" s="185"/>
      <c r="J331" s="186">
        <f>ROUND(I331*H331,2)</f>
        <v>0</v>
      </c>
      <c r="K331" s="182" t="s">
        <v>165</v>
      </c>
      <c r="L331" s="40"/>
      <c r="M331" s="187" t="s">
        <v>18</v>
      </c>
      <c r="N331" s="188" t="s">
        <v>42</v>
      </c>
      <c r="O331" s="65"/>
      <c r="P331" s="189">
        <f>O331*H331</f>
        <v>0</v>
      </c>
      <c r="Q331" s="189">
        <v>0</v>
      </c>
      <c r="R331" s="189">
        <f>Q331*H331</f>
        <v>0</v>
      </c>
      <c r="S331" s="189">
        <v>2.1199999999999999E-3</v>
      </c>
      <c r="T331" s="190">
        <f>S331*H331</f>
        <v>0.42399999999999999</v>
      </c>
      <c r="U331" s="35"/>
      <c r="V331" s="35"/>
      <c r="W331" s="35"/>
      <c r="X331" s="35"/>
      <c r="Y331" s="35"/>
      <c r="Z331" s="35"/>
      <c r="AA331" s="35"/>
      <c r="AB331" s="35"/>
      <c r="AC331" s="35"/>
      <c r="AD331" s="35"/>
      <c r="AE331" s="35"/>
      <c r="AR331" s="191" t="s">
        <v>255</v>
      </c>
      <c r="AT331" s="191" t="s">
        <v>162</v>
      </c>
      <c r="AU331" s="191" t="s">
        <v>80</v>
      </c>
      <c r="AY331" s="18" t="s">
        <v>160</v>
      </c>
      <c r="BE331" s="192">
        <f>IF(N331="základní",J331,0)</f>
        <v>0</v>
      </c>
      <c r="BF331" s="192">
        <f>IF(N331="snížená",J331,0)</f>
        <v>0</v>
      </c>
      <c r="BG331" s="192">
        <f>IF(N331="zákl. přenesená",J331,0)</f>
        <v>0</v>
      </c>
      <c r="BH331" s="192">
        <f>IF(N331="sníž. přenesená",J331,0)</f>
        <v>0</v>
      </c>
      <c r="BI331" s="192">
        <f>IF(N331="nulová",J331,0)</f>
        <v>0</v>
      </c>
      <c r="BJ331" s="18" t="s">
        <v>78</v>
      </c>
      <c r="BK331" s="192">
        <f>ROUND(I331*H331,2)</f>
        <v>0</v>
      </c>
      <c r="BL331" s="18" t="s">
        <v>255</v>
      </c>
      <c r="BM331" s="191" t="s">
        <v>737</v>
      </c>
    </row>
    <row r="332" spans="1:65" s="2" customFormat="1" ht="10.199999999999999">
      <c r="A332" s="35"/>
      <c r="B332" s="36"/>
      <c r="C332" s="37"/>
      <c r="D332" s="193" t="s">
        <v>168</v>
      </c>
      <c r="E332" s="37"/>
      <c r="F332" s="194" t="s">
        <v>738</v>
      </c>
      <c r="G332" s="37"/>
      <c r="H332" s="37"/>
      <c r="I332" s="195"/>
      <c r="J332" s="37"/>
      <c r="K332" s="37"/>
      <c r="L332" s="40"/>
      <c r="M332" s="196"/>
      <c r="N332" s="197"/>
      <c r="O332" s="65"/>
      <c r="P332" s="65"/>
      <c r="Q332" s="65"/>
      <c r="R332" s="65"/>
      <c r="S332" s="65"/>
      <c r="T332" s="66"/>
      <c r="U332" s="35"/>
      <c r="V332" s="35"/>
      <c r="W332" s="35"/>
      <c r="X332" s="35"/>
      <c r="Y332" s="35"/>
      <c r="Z332" s="35"/>
      <c r="AA332" s="35"/>
      <c r="AB332" s="35"/>
      <c r="AC332" s="35"/>
      <c r="AD332" s="35"/>
      <c r="AE332" s="35"/>
      <c r="AT332" s="18" t="s">
        <v>168</v>
      </c>
      <c r="AU332" s="18" t="s">
        <v>80</v>
      </c>
    </row>
    <row r="333" spans="1:65" s="2" customFormat="1" ht="21.75" customHeight="1">
      <c r="A333" s="35"/>
      <c r="B333" s="36"/>
      <c r="C333" s="180" t="s">
        <v>739</v>
      </c>
      <c r="D333" s="180" t="s">
        <v>162</v>
      </c>
      <c r="E333" s="181" t="s">
        <v>740</v>
      </c>
      <c r="F333" s="182" t="s">
        <v>741</v>
      </c>
      <c r="G333" s="183" t="s">
        <v>496</v>
      </c>
      <c r="H333" s="184">
        <v>25</v>
      </c>
      <c r="I333" s="185"/>
      <c r="J333" s="186">
        <f>ROUND(I333*H333,2)</f>
        <v>0</v>
      </c>
      <c r="K333" s="182" t="s">
        <v>18</v>
      </c>
      <c r="L333" s="40"/>
      <c r="M333" s="187" t="s">
        <v>18</v>
      </c>
      <c r="N333" s="188" t="s">
        <v>42</v>
      </c>
      <c r="O333" s="65"/>
      <c r="P333" s="189">
        <f>O333*H333</f>
        <v>0</v>
      </c>
      <c r="Q333" s="189">
        <v>0</v>
      </c>
      <c r="R333" s="189">
        <f>Q333*H333</f>
        <v>0</v>
      </c>
      <c r="S333" s="189">
        <v>5.0000000000000002E-5</v>
      </c>
      <c r="T333" s="190">
        <f>S333*H333</f>
        <v>1.25E-3</v>
      </c>
      <c r="U333" s="35"/>
      <c r="V333" s="35"/>
      <c r="W333" s="35"/>
      <c r="X333" s="35"/>
      <c r="Y333" s="35"/>
      <c r="Z333" s="35"/>
      <c r="AA333" s="35"/>
      <c r="AB333" s="35"/>
      <c r="AC333" s="35"/>
      <c r="AD333" s="35"/>
      <c r="AE333" s="35"/>
      <c r="AR333" s="191" t="s">
        <v>255</v>
      </c>
      <c r="AT333" s="191" t="s">
        <v>162</v>
      </c>
      <c r="AU333" s="191" t="s">
        <v>80</v>
      </c>
      <c r="AY333" s="18" t="s">
        <v>160</v>
      </c>
      <c r="BE333" s="192">
        <f>IF(N333="základní",J333,0)</f>
        <v>0</v>
      </c>
      <c r="BF333" s="192">
        <f>IF(N333="snížená",J333,0)</f>
        <v>0</v>
      </c>
      <c r="BG333" s="192">
        <f>IF(N333="zákl. přenesená",J333,0)</f>
        <v>0</v>
      </c>
      <c r="BH333" s="192">
        <f>IF(N333="sníž. přenesená",J333,0)</f>
        <v>0</v>
      </c>
      <c r="BI333" s="192">
        <f>IF(N333="nulová",J333,0)</f>
        <v>0</v>
      </c>
      <c r="BJ333" s="18" t="s">
        <v>78</v>
      </c>
      <c r="BK333" s="192">
        <f>ROUND(I333*H333,2)</f>
        <v>0</v>
      </c>
      <c r="BL333" s="18" t="s">
        <v>255</v>
      </c>
      <c r="BM333" s="191" t="s">
        <v>742</v>
      </c>
    </row>
    <row r="334" spans="1:65" s="2" customFormat="1" ht="16.5" customHeight="1">
      <c r="A334" s="35"/>
      <c r="B334" s="36"/>
      <c r="C334" s="180" t="s">
        <v>743</v>
      </c>
      <c r="D334" s="180" t="s">
        <v>162</v>
      </c>
      <c r="E334" s="181" t="s">
        <v>744</v>
      </c>
      <c r="F334" s="182" t="s">
        <v>745</v>
      </c>
      <c r="G334" s="183" t="s">
        <v>496</v>
      </c>
      <c r="H334" s="184">
        <v>20</v>
      </c>
      <c r="I334" s="185"/>
      <c r="J334" s="186">
        <f>ROUND(I334*H334,2)</f>
        <v>0</v>
      </c>
      <c r="K334" s="182" t="s">
        <v>18</v>
      </c>
      <c r="L334" s="40"/>
      <c r="M334" s="187" t="s">
        <v>18</v>
      </c>
      <c r="N334" s="188" t="s">
        <v>42</v>
      </c>
      <c r="O334" s="65"/>
      <c r="P334" s="189">
        <f>O334*H334</f>
        <v>0</v>
      </c>
      <c r="Q334" s="189">
        <v>0</v>
      </c>
      <c r="R334" s="189">
        <f>Q334*H334</f>
        <v>0</v>
      </c>
      <c r="S334" s="189">
        <v>1E-3</v>
      </c>
      <c r="T334" s="190">
        <f>S334*H334</f>
        <v>0.02</v>
      </c>
      <c r="U334" s="35"/>
      <c r="V334" s="35"/>
      <c r="W334" s="35"/>
      <c r="X334" s="35"/>
      <c r="Y334" s="35"/>
      <c r="Z334" s="35"/>
      <c r="AA334" s="35"/>
      <c r="AB334" s="35"/>
      <c r="AC334" s="35"/>
      <c r="AD334" s="35"/>
      <c r="AE334" s="35"/>
      <c r="AR334" s="191" t="s">
        <v>255</v>
      </c>
      <c r="AT334" s="191" t="s">
        <v>162</v>
      </c>
      <c r="AU334" s="191" t="s">
        <v>80</v>
      </c>
      <c r="AY334" s="18" t="s">
        <v>160</v>
      </c>
      <c r="BE334" s="192">
        <f>IF(N334="základní",J334,0)</f>
        <v>0</v>
      </c>
      <c r="BF334" s="192">
        <f>IF(N334="snížená",J334,0)</f>
        <v>0</v>
      </c>
      <c r="BG334" s="192">
        <f>IF(N334="zákl. přenesená",J334,0)</f>
        <v>0</v>
      </c>
      <c r="BH334" s="192">
        <f>IF(N334="sníž. přenesená",J334,0)</f>
        <v>0</v>
      </c>
      <c r="BI334" s="192">
        <f>IF(N334="nulová",J334,0)</f>
        <v>0</v>
      </c>
      <c r="BJ334" s="18" t="s">
        <v>78</v>
      </c>
      <c r="BK334" s="192">
        <f>ROUND(I334*H334,2)</f>
        <v>0</v>
      </c>
      <c r="BL334" s="18" t="s">
        <v>255</v>
      </c>
      <c r="BM334" s="191" t="s">
        <v>746</v>
      </c>
    </row>
    <row r="335" spans="1:65" s="12" customFormat="1" ht="22.8" customHeight="1">
      <c r="B335" s="164"/>
      <c r="C335" s="165"/>
      <c r="D335" s="166" t="s">
        <v>70</v>
      </c>
      <c r="E335" s="178" t="s">
        <v>747</v>
      </c>
      <c r="F335" s="178" t="s">
        <v>748</v>
      </c>
      <c r="G335" s="165"/>
      <c r="H335" s="165"/>
      <c r="I335" s="168"/>
      <c r="J335" s="179">
        <f>BK335</f>
        <v>0</v>
      </c>
      <c r="K335" s="165"/>
      <c r="L335" s="170"/>
      <c r="M335" s="171"/>
      <c r="N335" s="172"/>
      <c r="O335" s="172"/>
      <c r="P335" s="173">
        <f>SUM(P336:P357)</f>
        <v>0</v>
      </c>
      <c r="Q335" s="172"/>
      <c r="R335" s="173">
        <f>SUM(R336:R357)</f>
        <v>1.3517000000000003</v>
      </c>
      <c r="S335" s="172"/>
      <c r="T335" s="174">
        <f>SUM(T336:T357)</f>
        <v>0</v>
      </c>
      <c r="AR335" s="175" t="s">
        <v>80</v>
      </c>
      <c r="AT335" s="176" t="s">
        <v>70</v>
      </c>
      <c r="AU335" s="176" t="s">
        <v>78</v>
      </c>
      <c r="AY335" s="175" t="s">
        <v>160</v>
      </c>
      <c r="BK335" s="177">
        <f>SUM(BK336:BK357)</f>
        <v>0</v>
      </c>
    </row>
    <row r="336" spans="1:65" s="2" customFormat="1" ht="21.75" customHeight="1">
      <c r="A336" s="35"/>
      <c r="B336" s="36"/>
      <c r="C336" s="180" t="s">
        <v>749</v>
      </c>
      <c r="D336" s="180" t="s">
        <v>162</v>
      </c>
      <c r="E336" s="181" t="s">
        <v>750</v>
      </c>
      <c r="F336" s="182" t="s">
        <v>751</v>
      </c>
      <c r="G336" s="183" t="s">
        <v>249</v>
      </c>
      <c r="H336" s="184">
        <v>81.900000000000006</v>
      </c>
      <c r="I336" s="185"/>
      <c r="J336" s="186">
        <f>ROUND(I336*H336,2)</f>
        <v>0</v>
      </c>
      <c r="K336" s="182" t="s">
        <v>165</v>
      </c>
      <c r="L336" s="40"/>
      <c r="M336" s="187" t="s">
        <v>18</v>
      </c>
      <c r="N336" s="188" t="s">
        <v>42</v>
      </c>
      <c r="O336" s="65"/>
      <c r="P336" s="189">
        <f>O336*H336</f>
        <v>0</v>
      </c>
      <c r="Q336" s="189">
        <v>0</v>
      </c>
      <c r="R336" s="189">
        <f>Q336*H336</f>
        <v>0</v>
      </c>
      <c r="S336" s="189">
        <v>0</v>
      </c>
      <c r="T336" s="190">
        <f>S336*H336</f>
        <v>0</v>
      </c>
      <c r="U336" s="35"/>
      <c r="V336" s="35"/>
      <c r="W336" s="35"/>
      <c r="X336" s="35"/>
      <c r="Y336" s="35"/>
      <c r="Z336" s="35"/>
      <c r="AA336" s="35"/>
      <c r="AB336" s="35"/>
      <c r="AC336" s="35"/>
      <c r="AD336" s="35"/>
      <c r="AE336" s="35"/>
      <c r="AR336" s="191" t="s">
        <v>255</v>
      </c>
      <c r="AT336" s="191" t="s">
        <v>162</v>
      </c>
      <c r="AU336" s="191" t="s">
        <v>80</v>
      </c>
      <c r="AY336" s="18" t="s">
        <v>160</v>
      </c>
      <c r="BE336" s="192">
        <f>IF(N336="základní",J336,0)</f>
        <v>0</v>
      </c>
      <c r="BF336" s="192">
        <f>IF(N336="snížená",J336,0)</f>
        <v>0</v>
      </c>
      <c r="BG336" s="192">
        <f>IF(N336="zákl. přenesená",J336,0)</f>
        <v>0</v>
      </c>
      <c r="BH336" s="192">
        <f>IF(N336="sníž. přenesená",J336,0)</f>
        <v>0</v>
      </c>
      <c r="BI336" s="192">
        <f>IF(N336="nulová",J336,0)</f>
        <v>0</v>
      </c>
      <c r="BJ336" s="18" t="s">
        <v>78</v>
      </c>
      <c r="BK336" s="192">
        <f>ROUND(I336*H336,2)</f>
        <v>0</v>
      </c>
      <c r="BL336" s="18" t="s">
        <v>255</v>
      </c>
      <c r="BM336" s="191" t="s">
        <v>752</v>
      </c>
    </row>
    <row r="337" spans="1:65" s="2" customFormat="1" ht="10.199999999999999">
      <c r="A337" s="35"/>
      <c r="B337" s="36"/>
      <c r="C337" s="37"/>
      <c r="D337" s="193" t="s">
        <v>168</v>
      </c>
      <c r="E337" s="37"/>
      <c r="F337" s="194" t="s">
        <v>753</v>
      </c>
      <c r="G337" s="37"/>
      <c r="H337" s="37"/>
      <c r="I337" s="195"/>
      <c r="J337" s="37"/>
      <c r="K337" s="37"/>
      <c r="L337" s="40"/>
      <c r="M337" s="196"/>
      <c r="N337" s="197"/>
      <c r="O337" s="65"/>
      <c r="P337" s="65"/>
      <c r="Q337" s="65"/>
      <c r="R337" s="65"/>
      <c r="S337" s="65"/>
      <c r="T337" s="66"/>
      <c r="U337" s="35"/>
      <c r="V337" s="35"/>
      <c r="W337" s="35"/>
      <c r="X337" s="35"/>
      <c r="Y337" s="35"/>
      <c r="Z337" s="35"/>
      <c r="AA337" s="35"/>
      <c r="AB337" s="35"/>
      <c r="AC337" s="35"/>
      <c r="AD337" s="35"/>
      <c r="AE337" s="35"/>
      <c r="AT337" s="18" t="s">
        <v>168</v>
      </c>
      <c r="AU337" s="18" t="s">
        <v>80</v>
      </c>
    </row>
    <row r="338" spans="1:65" s="13" customFormat="1" ht="10.199999999999999">
      <c r="B338" s="198"/>
      <c r="C338" s="199"/>
      <c r="D338" s="200" t="s">
        <v>170</v>
      </c>
      <c r="E338" s="201" t="s">
        <v>18</v>
      </c>
      <c r="F338" s="202" t="s">
        <v>754</v>
      </c>
      <c r="G338" s="199"/>
      <c r="H338" s="203">
        <v>81.900000000000006</v>
      </c>
      <c r="I338" s="204"/>
      <c r="J338" s="199"/>
      <c r="K338" s="199"/>
      <c r="L338" s="205"/>
      <c r="M338" s="206"/>
      <c r="N338" s="207"/>
      <c r="O338" s="207"/>
      <c r="P338" s="207"/>
      <c r="Q338" s="207"/>
      <c r="R338" s="207"/>
      <c r="S338" s="207"/>
      <c r="T338" s="208"/>
      <c r="AT338" s="209" t="s">
        <v>170</v>
      </c>
      <c r="AU338" s="209" t="s">
        <v>80</v>
      </c>
      <c r="AV338" s="13" t="s">
        <v>80</v>
      </c>
      <c r="AW338" s="13" t="s">
        <v>32</v>
      </c>
      <c r="AX338" s="13" t="s">
        <v>78</v>
      </c>
      <c r="AY338" s="209" t="s">
        <v>160</v>
      </c>
    </row>
    <row r="339" spans="1:65" s="2" customFormat="1" ht="16.5" customHeight="1">
      <c r="A339" s="35"/>
      <c r="B339" s="36"/>
      <c r="C339" s="225" t="s">
        <v>755</v>
      </c>
      <c r="D339" s="225" t="s">
        <v>467</v>
      </c>
      <c r="E339" s="226" t="s">
        <v>756</v>
      </c>
      <c r="F339" s="227" t="s">
        <v>757</v>
      </c>
      <c r="G339" s="228" t="s">
        <v>129</v>
      </c>
      <c r="H339" s="229">
        <v>0.81899999999999995</v>
      </c>
      <c r="I339" s="230"/>
      <c r="J339" s="231">
        <f>ROUND(I339*H339,2)</f>
        <v>0</v>
      </c>
      <c r="K339" s="227" t="s">
        <v>165</v>
      </c>
      <c r="L339" s="232"/>
      <c r="M339" s="233" t="s">
        <v>18</v>
      </c>
      <c r="N339" s="234" t="s">
        <v>42</v>
      </c>
      <c r="O339" s="65"/>
      <c r="P339" s="189">
        <f>O339*H339</f>
        <v>0</v>
      </c>
      <c r="Q339" s="189">
        <v>0.55000000000000004</v>
      </c>
      <c r="R339" s="189">
        <f>Q339*H339</f>
        <v>0.45045000000000002</v>
      </c>
      <c r="S339" s="189">
        <v>0</v>
      </c>
      <c r="T339" s="190">
        <f>S339*H339</f>
        <v>0</v>
      </c>
      <c r="U339" s="35"/>
      <c r="V339" s="35"/>
      <c r="W339" s="35"/>
      <c r="X339" s="35"/>
      <c r="Y339" s="35"/>
      <c r="Z339" s="35"/>
      <c r="AA339" s="35"/>
      <c r="AB339" s="35"/>
      <c r="AC339" s="35"/>
      <c r="AD339" s="35"/>
      <c r="AE339" s="35"/>
      <c r="AR339" s="191" t="s">
        <v>538</v>
      </c>
      <c r="AT339" s="191" t="s">
        <v>467</v>
      </c>
      <c r="AU339" s="191" t="s">
        <v>80</v>
      </c>
      <c r="AY339" s="18" t="s">
        <v>160</v>
      </c>
      <c r="BE339" s="192">
        <f>IF(N339="základní",J339,0)</f>
        <v>0</v>
      </c>
      <c r="BF339" s="192">
        <f>IF(N339="snížená",J339,0)</f>
        <v>0</v>
      </c>
      <c r="BG339" s="192">
        <f>IF(N339="zákl. přenesená",J339,0)</f>
        <v>0</v>
      </c>
      <c r="BH339" s="192">
        <f>IF(N339="sníž. přenesená",J339,0)</f>
        <v>0</v>
      </c>
      <c r="BI339" s="192">
        <f>IF(N339="nulová",J339,0)</f>
        <v>0</v>
      </c>
      <c r="BJ339" s="18" t="s">
        <v>78</v>
      </c>
      <c r="BK339" s="192">
        <f>ROUND(I339*H339,2)</f>
        <v>0</v>
      </c>
      <c r="BL339" s="18" t="s">
        <v>255</v>
      </c>
      <c r="BM339" s="191" t="s">
        <v>758</v>
      </c>
    </row>
    <row r="340" spans="1:65" s="13" customFormat="1" ht="10.199999999999999">
      <c r="B340" s="198"/>
      <c r="C340" s="199"/>
      <c r="D340" s="200" t="s">
        <v>170</v>
      </c>
      <c r="E340" s="201" t="s">
        <v>18</v>
      </c>
      <c r="F340" s="202" t="s">
        <v>759</v>
      </c>
      <c r="G340" s="199"/>
      <c r="H340" s="203">
        <v>0.81899999999999995</v>
      </c>
      <c r="I340" s="204"/>
      <c r="J340" s="199"/>
      <c r="K340" s="199"/>
      <c r="L340" s="205"/>
      <c r="M340" s="206"/>
      <c r="N340" s="207"/>
      <c r="O340" s="207"/>
      <c r="P340" s="207"/>
      <c r="Q340" s="207"/>
      <c r="R340" s="207"/>
      <c r="S340" s="207"/>
      <c r="T340" s="208"/>
      <c r="AT340" s="209" t="s">
        <v>170</v>
      </c>
      <c r="AU340" s="209" t="s">
        <v>80</v>
      </c>
      <c r="AV340" s="13" t="s">
        <v>80</v>
      </c>
      <c r="AW340" s="13" t="s">
        <v>32</v>
      </c>
      <c r="AX340" s="13" t="s">
        <v>78</v>
      </c>
      <c r="AY340" s="209" t="s">
        <v>160</v>
      </c>
    </row>
    <row r="341" spans="1:65" s="2" customFormat="1" ht="16.5" customHeight="1">
      <c r="A341" s="35"/>
      <c r="B341" s="36"/>
      <c r="C341" s="180" t="s">
        <v>760</v>
      </c>
      <c r="D341" s="180" t="s">
        <v>162</v>
      </c>
      <c r="E341" s="181" t="s">
        <v>761</v>
      </c>
      <c r="F341" s="182" t="s">
        <v>762</v>
      </c>
      <c r="G341" s="183" t="s">
        <v>125</v>
      </c>
      <c r="H341" s="184">
        <v>28.5</v>
      </c>
      <c r="I341" s="185"/>
      <c r="J341" s="186">
        <f>ROUND(I341*H341,2)</f>
        <v>0</v>
      </c>
      <c r="K341" s="182" t="s">
        <v>18</v>
      </c>
      <c r="L341" s="40"/>
      <c r="M341" s="187" t="s">
        <v>18</v>
      </c>
      <c r="N341" s="188" t="s">
        <v>42</v>
      </c>
      <c r="O341" s="65"/>
      <c r="P341" s="189">
        <f>O341*H341</f>
        <v>0</v>
      </c>
      <c r="Q341" s="189">
        <v>0</v>
      </c>
      <c r="R341" s="189">
        <f>Q341*H341</f>
        <v>0</v>
      </c>
      <c r="S341" s="189">
        <v>0</v>
      </c>
      <c r="T341" s="190">
        <f>S341*H341</f>
        <v>0</v>
      </c>
      <c r="U341" s="35"/>
      <c r="V341" s="35"/>
      <c r="W341" s="35"/>
      <c r="X341" s="35"/>
      <c r="Y341" s="35"/>
      <c r="Z341" s="35"/>
      <c r="AA341" s="35"/>
      <c r="AB341" s="35"/>
      <c r="AC341" s="35"/>
      <c r="AD341" s="35"/>
      <c r="AE341" s="35"/>
      <c r="AR341" s="191" t="s">
        <v>255</v>
      </c>
      <c r="AT341" s="191" t="s">
        <v>162</v>
      </c>
      <c r="AU341" s="191" t="s">
        <v>80</v>
      </c>
      <c r="AY341" s="18" t="s">
        <v>160</v>
      </c>
      <c r="BE341" s="192">
        <f>IF(N341="základní",J341,0)</f>
        <v>0</v>
      </c>
      <c r="BF341" s="192">
        <f>IF(N341="snížená",J341,0)</f>
        <v>0</v>
      </c>
      <c r="BG341" s="192">
        <f>IF(N341="zákl. přenesená",J341,0)</f>
        <v>0</v>
      </c>
      <c r="BH341" s="192">
        <f>IF(N341="sníž. přenesená",J341,0)</f>
        <v>0</v>
      </c>
      <c r="BI341" s="192">
        <f>IF(N341="nulová",J341,0)</f>
        <v>0</v>
      </c>
      <c r="BJ341" s="18" t="s">
        <v>78</v>
      </c>
      <c r="BK341" s="192">
        <f>ROUND(I341*H341,2)</f>
        <v>0</v>
      </c>
      <c r="BL341" s="18" t="s">
        <v>255</v>
      </c>
      <c r="BM341" s="191" t="s">
        <v>763</v>
      </c>
    </row>
    <row r="342" spans="1:65" s="13" customFormat="1" ht="10.199999999999999">
      <c r="B342" s="198"/>
      <c r="C342" s="199"/>
      <c r="D342" s="200" t="s">
        <v>170</v>
      </c>
      <c r="E342" s="201" t="s">
        <v>18</v>
      </c>
      <c r="F342" s="202" t="s">
        <v>764</v>
      </c>
      <c r="G342" s="199"/>
      <c r="H342" s="203">
        <v>28.5</v>
      </c>
      <c r="I342" s="204"/>
      <c r="J342" s="199"/>
      <c r="K342" s="199"/>
      <c r="L342" s="205"/>
      <c r="M342" s="206"/>
      <c r="N342" s="207"/>
      <c r="O342" s="207"/>
      <c r="P342" s="207"/>
      <c r="Q342" s="207"/>
      <c r="R342" s="207"/>
      <c r="S342" s="207"/>
      <c r="T342" s="208"/>
      <c r="AT342" s="209" t="s">
        <v>170</v>
      </c>
      <c r="AU342" s="209" t="s">
        <v>80</v>
      </c>
      <c r="AV342" s="13" t="s">
        <v>80</v>
      </c>
      <c r="AW342" s="13" t="s">
        <v>32</v>
      </c>
      <c r="AX342" s="13" t="s">
        <v>78</v>
      </c>
      <c r="AY342" s="209" t="s">
        <v>160</v>
      </c>
    </row>
    <row r="343" spans="1:65" s="2" customFormat="1" ht="16.5" customHeight="1">
      <c r="A343" s="35"/>
      <c r="B343" s="36"/>
      <c r="C343" s="225" t="s">
        <v>765</v>
      </c>
      <c r="D343" s="225" t="s">
        <v>467</v>
      </c>
      <c r="E343" s="226" t="s">
        <v>766</v>
      </c>
      <c r="F343" s="227" t="s">
        <v>767</v>
      </c>
      <c r="G343" s="228" t="s">
        <v>125</v>
      </c>
      <c r="H343" s="229">
        <v>31.35</v>
      </c>
      <c r="I343" s="230"/>
      <c r="J343" s="231">
        <f>ROUND(I343*H343,2)</f>
        <v>0</v>
      </c>
      <c r="K343" s="227" t="s">
        <v>165</v>
      </c>
      <c r="L343" s="232"/>
      <c r="M343" s="233" t="s">
        <v>18</v>
      </c>
      <c r="N343" s="234" t="s">
        <v>42</v>
      </c>
      <c r="O343" s="65"/>
      <c r="P343" s="189">
        <f>O343*H343</f>
        <v>0</v>
      </c>
      <c r="Q343" s="189">
        <v>1.2800000000000001E-2</v>
      </c>
      <c r="R343" s="189">
        <f>Q343*H343</f>
        <v>0.40128000000000003</v>
      </c>
      <c r="S343" s="189">
        <v>0</v>
      </c>
      <c r="T343" s="190">
        <f>S343*H343</f>
        <v>0</v>
      </c>
      <c r="U343" s="35"/>
      <c r="V343" s="35"/>
      <c r="W343" s="35"/>
      <c r="X343" s="35"/>
      <c r="Y343" s="35"/>
      <c r="Z343" s="35"/>
      <c r="AA343" s="35"/>
      <c r="AB343" s="35"/>
      <c r="AC343" s="35"/>
      <c r="AD343" s="35"/>
      <c r="AE343" s="35"/>
      <c r="AR343" s="191" t="s">
        <v>538</v>
      </c>
      <c r="AT343" s="191" t="s">
        <v>467</v>
      </c>
      <c r="AU343" s="191" t="s">
        <v>80</v>
      </c>
      <c r="AY343" s="18" t="s">
        <v>160</v>
      </c>
      <c r="BE343" s="192">
        <f>IF(N343="základní",J343,0)</f>
        <v>0</v>
      </c>
      <c r="BF343" s="192">
        <f>IF(N343="snížená",J343,0)</f>
        <v>0</v>
      </c>
      <c r="BG343" s="192">
        <f>IF(N343="zákl. přenesená",J343,0)</f>
        <v>0</v>
      </c>
      <c r="BH343" s="192">
        <f>IF(N343="sníž. přenesená",J343,0)</f>
        <v>0</v>
      </c>
      <c r="BI343" s="192">
        <f>IF(N343="nulová",J343,0)</f>
        <v>0</v>
      </c>
      <c r="BJ343" s="18" t="s">
        <v>78</v>
      </c>
      <c r="BK343" s="192">
        <f>ROUND(I343*H343,2)</f>
        <v>0</v>
      </c>
      <c r="BL343" s="18" t="s">
        <v>255</v>
      </c>
      <c r="BM343" s="191" t="s">
        <v>768</v>
      </c>
    </row>
    <row r="344" spans="1:65" s="13" customFormat="1" ht="10.199999999999999">
      <c r="B344" s="198"/>
      <c r="C344" s="199"/>
      <c r="D344" s="200" t="s">
        <v>170</v>
      </c>
      <c r="E344" s="199"/>
      <c r="F344" s="202" t="s">
        <v>769</v>
      </c>
      <c r="G344" s="199"/>
      <c r="H344" s="203">
        <v>31.35</v>
      </c>
      <c r="I344" s="204"/>
      <c r="J344" s="199"/>
      <c r="K344" s="199"/>
      <c r="L344" s="205"/>
      <c r="M344" s="206"/>
      <c r="N344" s="207"/>
      <c r="O344" s="207"/>
      <c r="P344" s="207"/>
      <c r="Q344" s="207"/>
      <c r="R344" s="207"/>
      <c r="S344" s="207"/>
      <c r="T344" s="208"/>
      <c r="AT344" s="209" t="s">
        <v>170</v>
      </c>
      <c r="AU344" s="209" t="s">
        <v>80</v>
      </c>
      <c r="AV344" s="13" t="s">
        <v>80</v>
      </c>
      <c r="AW344" s="13" t="s">
        <v>4</v>
      </c>
      <c r="AX344" s="13" t="s">
        <v>78</v>
      </c>
      <c r="AY344" s="209" t="s">
        <v>160</v>
      </c>
    </row>
    <row r="345" spans="1:65" s="2" customFormat="1" ht="24.15" customHeight="1">
      <c r="A345" s="35"/>
      <c r="B345" s="36"/>
      <c r="C345" s="180" t="s">
        <v>770</v>
      </c>
      <c r="D345" s="180" t="s">
        <v>162</v>
      </c>
      <c r="E345" s="181" t="s">
        <v>771</v>
      </c>
      <c r="F345" s="182" t="s">
        <v>772</v>
      </c>
      <c r="G345" s="183" t="s">
        <v>125</v>
      </c>
      <c r="H345" s="184">
        <v>14.9</v>
      </c>
      <c r="I345" s="185"/>
      <c r="J345" s="186">
        <f>ROUND(I345*H345,2)</f>
        <v>0</v>
      </c>
      <c r="K345" s="182" t="s">
        <v>18</v>
      </c>
      <c r="L345" s="40"/>
      <c r="M345" s="187" t="s">
        <v>18</v>
      </c>
      <c r="N345" s="188" t="s">
        <v>42</v>
      </c>
      <c r="O345" s="65"/>
      <c r="P345" s="189">
        <f>O345*H345</f>
        <v>0</v>
      </c>
      <c r="Q345" s="189">
        <v>2.265E-2</v>
      </c>
      <c r="R345" s="189">
        <f>Q345*H345</f>
        <v>0.33748500000000003</v>
      </c>
      <c r="S345" s="189">
        <v>0</v>
      </c>
      <c r="T345" s="190">
        <f>S345*H345</f>
        <v>0</v>
      </c>
      <c r="U345" s="35"/>
      <c r="V345" s="35"/>
      <c r="W345" s="35"/>
      <c r="X345" s="35"/>
      <c r="Y345" s="35"/>
      <c r="Z345" s="35"/>
      <c r="AA345" s="35"/>
      <c r="AB345" s="35"/>
      <c r="AC345" s="35"/>
      <c r="AD345" s="35"/>
      <c r="AE345" s="35"/>
      <c r="AR345" s="191" t="s">
        <v>255</v>
      </c>
      <c r="AT345" s="191" t="s">
        <v>162</v>
      </c>
      <c r="AU345" s="191" t="s">
        <v>80</v>
      </c>
      <c r="AY345" s="18" t="s">
        <v>160</v>
      </c>
      <c r="BE345" s="192">
        <f>IF(N345="základní",J345,0)</f>
        <v>0</v>
      </c>
      <c r="BF345" s="192">
        <f>IF(N345="snížená",J345,0)</f>
        <v>0</v>
      </c>
      <c r="BG345" s="192">
        <f>IF(N345="zákl. přenesená",J345,0)</f>
        <v>0</v>
      </c>
      <c r="BH345" s="192">
        <f>IF(N345="sníž. přenesená",J345,0)</f>
        <v>0</v>
      </c>
      <c r="BI345" s="192">
        <f>IF(N345="nulová",J345,0)</f>
        <v>0</v>
      </c>
      <c r="BJ345" s="18" t="s">
        <v>78</v>
      </c>
      <c r="BK345" s="192">
        <f>ROUND(I345*H345,2)</f>
        <v>0</v>
      </c>
      <c r="BL345" s="18" t="s">
        <v>255</v>
      </c>
      <c r="BM345" s="191" t="s">
        <v>773</v>
      </c>
    </row>
    <row r="346" spans="1:65" s="13" customFormat="1" ht="10.199999999999999">
      <c r="B346" s="198"/>
      <c r="C346" s="199"/>
      <c r="D346" s="200" t="s">
        <v>170</v>
      </c>
      <c r="E346" s="201" t="s">
        <v>18</v>
      </c>
      <c r="F346" s="202" t="s">
        <v>774</v>
      </c>
      <c r="G346" s="199"/>
      <c r="H346" s="203">
        <v>14.9</v>
      </c>
      <c r="I346" s="204"/>
      <c r="J346" s="199"/>
      <c r="K346" s="199"/>
      <c r="L346" s="205"/>
      <c r="M346" s="206"/>
      <c r="N346" s="207"/>
      <c r="O346" s="207"/>
      <c r="P346" s="207"/>
      <c r="Q346" s="207"/>
      <c r="R346" s="207"/>
      <c r="S346" s="207"/>
      <c r="T346" s="208"/>
      <c r="AT346" s="209" t="s">
        <v>170</v>
      </c>
      <c r="AU346" s="209" t="s">
        <v>80</v>
      </c>
      <c r="AV346" s="13" t="s">
        <v>80</v>
      </c>
      <c r="AW346" s="13" t="s">
        <v>32</v>
      </c>
      <c r="AX346" s="13" t="s">
        <v>78</v>
      </c>
      <c r="AY346" s="209" t="s">
        <v>160</v>
      </c>
    </row>
    <row r="347" spans="1:65" s="2" customFormat="1" ht="16.5" customHeight="1">
      <c r="A347" s="35"/>
      <c r="B347" s="36"/>
      <c r="C347" s="180" t="s">
        <v>775</v>
      </c>
      <c r="D347" s="180" t="s">
        <v>162</v>
      </c>
      <c r="E347" s="181" t="s">
        <v>776</v>
      </c>
      <c r="F347" s="182" t="s">
        <v>777</v>
      </c>
      <c r="G347" s="183" t="s">
        <v>249</v>
      </c>
      <c r="H347" s="184">
        <v>52.3</v>
      </c>
      <c r="I347" s="185"/>
      <c r="J347" s="186">
        <f>ROUND(I347*H347,2)</f>
        <v>0</v>
      </c>
      <c r="K347" s="182" t="s">
        <v>165</v>
      </c>
      <c r="L347" s="40"/>
      <c r="M347" s="187" t="s">
        <v>18</v>
      </c>
      <c r="N347" s="188" t="s">
        <v>42</v>
      </c>
      <c r="O347" s="65"/>
      <c r="P347" s="189">
        <f>O347*H347</f>
        <v>0</v>
      </c>
      <c r="Q347" s="189">
        <v>1.0000000000000001E-5</v>
      </c>
      <c r="R347" s="189">
        <f>Q347*H347</f>
        <v>5.2300000000000003E-4</v>
      </c>
      <c r="S347" s="189">
        <v>0</v>
      </c>
      <c r="T347" s="190">
        <f>S347*H347</f>
        <v>0</v>
      </c>
      <c r="U347" s="35"/>
      <c r="V347" s="35"/>
      <c r="W347" s="35"/>
      <c r="X347" s="35"/>
      <c r="Y347" s="35"/>
      <c r="Z347" s="35"/>
      <c r="AA347" s="35"/>
      <c r="AB347" s="35"/>
      <c r="AC347" s="35"/>
      <c r="AD347" s="35"/>
      <c r="AE347" s="35"/>
      <c r="AR347" s="191" t="s">
        <v>255</v>
      </c>
      <c r="AT347" s="191" t="s">
        <v>162</v>
      </c>
      <c r="AU347" s="191" t="s">
        <v>80</v>
      </c>
      <c r="AY347" s="18" t="s">
        <v>160</v>
      </c>
      <c r="BE347" s="192">
        <f>IF(N347="základní",J347,0)</f>
        <v>0</v>
      </c>
      <c r="BF347" s="192">
        <f>IF(N347="snížená",J347,0)</f>
        <v>0</v>
      </c>
      <c r="BG347" s="192">
        <f>IF(N347="zákl. přenesená",J347,0)</f>
        <v>0</v>
      </c>
      <c r="BH347" s="192">
        <f>IF(N347="sníž. přenesená",J347,0)</f>
        <v>0</v>
      </c>
      <c r="BI347" s="192">
        <f>IF(N347="nulová",J347,0)</f>
        <v>0</v>
      </c>
      <c r="BJ347" s="18" t="s">
        <v>78</v>
      </c>
      <c r="BK347" s="192">
        <f>ROUND(I347*H347,2)</f>
        <v>0</v>
      </c>
      <c r="BL347" s="18" t="s">
        <v>255</v>
      </c>
      <c r="BM347" s="191" t="s">
        <v>778</v>
      </c>
    </row>
    <row r="348" spans="1:65" s="2" customFormat="1" ht="10.199999999999999">
      <c r="A348" s="35"/>
      <c r="B348" s="36"/>
      <c r="C348" s="37"/>
      <c r="D348" s="193" t="s">
        <v>168</v>
      </c>
      <c r="E348" s="37"/>
      <c r="F348" s="194" t="s">
        <v>779</v>
      </c>
      <c r="G348" s="37"/>
      <c r="H348" s="37"/>
      <c r="I348" s="195"/>
      <c r="J348" s="37"/>
      <c r="K348" s="37"/>
      <c r="L348" s="40"/>
      <c r="M348" s="196"/>
      <c r="N348" s="197"/>
      <c r="O348" s="65"/>
      <c r="P348" s="65"/>
      <c r="Q348" s="65"/>
      <c r="R348" s="65"/>
      <c r="S348" s="65"/>
      <c r="T348" s="66"/>
      <c r="U348" s="35"/>
      <c r="V348" s="35"/>
      <c r="W348" s="35"/>
      <c r="X348" s="35"/>
      <c r="Y348" s="35"/>
      <c r="Z348" s="35"/>
      <c r="AA348" s="35"/>
      <c r="AB348" s="35"/>
      <c r="AC348" s="35"/>
      <c r="AD348" s="35"/>
      <c r="AE348" s="35"/>
      <c r="AT348" s="18" t="s">
        <v>168</v>
      </c>
      <c r="AU348" s="18" t="s">
        <v>80</v>
      </c>
    </row>
    <row r="349" spans="1:65" s="13" customFormat="1" ht="10.199999999999999">
      <c r="B349" s="198"/>
      <c r="C349" s="199"/>
      <c r="D349" s="200" t="s">
        <v>170</v>
      </c>
      <c r="E349" s="201" t="s">
        <v>18</v>
      </c>
      <c r="F349" s="202" t="s">
        <v>780</v>
      </c>
      <c r="G349" s="199"/>
      <c r="H349" s="203">
        <v>52.3</v>
      </c>
      <c r="I349" s="204"/>
      <c r="J349" s="199"/>
      <c r="K349" s="199"/>
      <c r="L349" s="205"/>
      <c r="M349" s="206"/>
      <c r="N349" s="207"/>
      <c r="O349" s="207"/>
      <c r="P349" s="207"/>
      <c r="Q349" s="207"/>
      <c r="R349" s="207"/>
      <c r="S349" s="207"/>
      <c r="T349" s="208"/>
      <c r="AT349" s="209" t="s">
        <v>170</v>
      </c>
      <c r="AU349" s="209" t="s">
        <v>80</v>
      </c>
      <c r="AV349" s="13" t="s">
        <v>80</v>
      </c>
      <c r="AW349" s="13" t="s">
        <v>32</v>
      </c>
      <c r="AX349" s="13" t="s">
        <v>78</v>
      </c>
      <c r="AY349" s="209" t="s">
        <v>160</v>
      </c>
    </row>
    <row r="350" spans="1:65" s="2" customFormat="1" ht="16.5" customHeight="1">
      <c r="A350" s="35"/>
      <c r="B350" s="36"/>
      <c r="C350" s="225" t="s">
        <v>781</v>
      </c>
      <c r="D350" s="225" t="s">
        <v>467</v>
      </c>
      <c r="E350" s="226" t="s">
        <v>782</v>
      </c>
      <c r="F350" s="227" t="s">
        <v>783</v>
      </c>
      <c r="G350" s="228" t="s">
        <v>129</v>
      </c>
      <c r="H350" s="229">
        <v>0.36199999999999999</v>
      </c>
      <c r="I350" s="230"/>
      <c r="J350" s="231">
        <f>ROUND(I350*H350,2)</f>
        <v>0</v>
      </c>
      <c r="K350" s="227" t="s">
        <v>18</v>
      </c>
      <c r="L350" s="232"/>
      <c r="M350" s="233" t="s">
        <v>18</v>
      </c>
      <c r="N350" s="234" t="s">
        <v>42</v>
      </c>
      <c r="O350" s="65"/>
      <c r="P350" s="189">
        <f>O350*H350</f>
        <v>0</v>
      </c>
      <c r="Q350" s="189">
        <v>0.44</v>
      </c>
      <c r="R350" s="189">
        <f>Q350*H350</f>
        <v>0.15928</v>
      </c>
      <c r="S350" s="189">
        <v>0</v>
      </c>
      <c r="T350" s="190">
        <f>S350*H350</f>
        <v>0</v>
      </c>
      <c r="U350" s="35"/>
      <c r="V350" s="35"/>
      <c r="W350" s="35"/>
      <c r="X350" s="35"/>
      <c r="Y350" s="35"/>
      <c r="Z350" s="35"/>
      <c r="AA350" s="35"/>
      <c r="AB350" s="35"/>
      <c r="AC350" s="35"/>
      <c r="AD350" s="35"/>
      <c r="AE350" s="35"/>
      <c r="AR350" s="191" t="s">
        <v>538</v>
      </c>
      <c r="AT350" s="191" t="s">
        <v>467</v>
      </c>
      <c r="AU350" s="191" t="s">
        <v>80</v>
      </c>
      <c r="AY350" s="18" t="s">
        <v>160</v>
      </c>
      <c r="BE350" s="192">
        <f>IF(N350="základní",J350,0)</f>
        <v>0</v>
      </c>
      <c r="BF350" s="192">
        <f>IF(N350="snížená",J350,0)</f>
        <v>0</v>
      </c>
      <c r="BG350" s="192">
        <f>IF(N350="zákl. přenesená",J350,0)</f>
        <v>0</v>
      </c>
      <c r="BH350" s="192">
        <f>IF(N350="sníž. přenesená",J350,0)</f>
        <v>0</v>
      </c>
      <c r="BI350" s="192">
        <f>IF(N350="nulová",J350,0)</f>
        <v>0</v>
      </c>
      <c r="BJ350" s="18" t="s">
        <v>78</v>
      </c>
      <c r="BK350" s="192">
        <f>ROUND(I350*H350,2)</f>
        <v>0</v>
      </c>
      <c r="BL350" s="18" t="s">
        <v>255</v>
      </c>
      <c r="BM350" s="191" t="s">
        <v>784</v>
      </c>
    </row>
    <row r="351" spans="1:65" s="13" customFormat="1" ht="10.199999999999999">
      <c r="B351" s="198"/>
      <c r="C351" s="199"/>
      <c r="D351" s="200" t="s">
        <v>170</v>
      </c>
      <c r="E351" s="201" t="s">
        <v>18</v>
      </c>
      <c r="F351" s="202" t="s">
        <v>785</v>
      </c>
      <c r="G351" s="199"/>
      <c r="H351" s="203">
        <v>0.34499999999999997</v>
      </c>
      <c r="I351" s="204"/>
      <c r="J351" s="199"/>
      <c r="K351" s="199"/>
      <c r="L351" s="205"/>
      <c r="M351" s="206"/>
      <c r="N351" s="207"/>
      <c r="O351" s="207"/>
      <c r="P351" s="207"/>
      <c r="Q351" s="207"/>
      <c r="R351" s="207"/>
      <c r="S351" s="207"/>
      <c r="T351" s="208"/>
      <c r="AT351" s="209" t="s">
        <v>170</v>
      </c>
      <c r="AU351" s="209" t="s">
        <v>80</v>
      </c>
      <c r="AV351" s="13" t="s">
        <v>80</v>
      </c>
      <c r="AW351" s="13" t="s">
        <v>32</v>
      </c>
      <c r="AX351" s="13" t="s">
        <v>78</v>
      </c>
      <c r="AY351" s="209" t="s">
        <v>160</v>
      </c>
    </row>
    <row r="352" spans="1:65" s="13" customFormat="1" ht="10.199999999999999">
      <c r="B352" s="198"/>
      <c r="C352" s="199"/>
      <c r="D352" s="200" t="s">
        <v>170</v>
      </c>
      <c r="E352" s="199"/>
      <c r="F352" s="202" t="s">
        <v>786</v>
      </c>
      <c r="G352" s="199"/>
      <c r="H352" s="203">
        <v>0.36199999999999999</v>
      </c>
      <c r="I352" s="204"/>
      <c r="J352" s="199"/>
      <c r="K352" s="199"/>
      <c r="L352" s="205"/>
      <c r="M352" s="206"/>
      <c r="N352" s="207"/>
      <c r="O352" s="207"/>
      <c r="P352" s="207"/>
      <c r="Q352" s="207"/>
      <c r="R352" s="207"/>
      <c r="S352" s="207"/>
      <c r="T352" s="208"/>
      <c r="AT352" s="209" t="s">
        <v>170</v>
      </c>
      <c r="AU352" s="209" t="s">
        <v>80</v>
      </c>
      <c r="AV352" s="13" t="s">
        <v>80</v>
      </c>
      <c r="AW352" s="13" t="s">
        <v>4</v>
      </c>
      <c r="AX352" s="13" t="s">
        <v>78</v>
      </c>
      <c r="AY352" s="209" t="s">
        <v>160</v>
      </c>
    </row>
    <row r="353" spans="1:65" s="2" customFormat="1" ht="16.5" customHeight="1">
      <c r="A353" s="35"/>
      <c r="B353" s="36"/>
      <c r="C353" s="180" t="s">
        <v>787</v>
      </c>
      <c r="D353" s="180" t="s">
        <v>162</v>
      </c>
      <c r="E353" s="181" t="s">
        <v>788</v>
      </c>
      <c r="F353" s="182" t="s">
        <v>789</v>
      </c>
      <c r="G353" s="183" t="s">
        <v>125</v>
      </c>
      <c r="H353" s="184">
        <v>14.9</v>
      </c>
      <c r="I353" s="185"/>
      <c r="J353" s="186">
        <f>ROUND(I353*H353,2)</f>
        <v>0</v>
      </c>
      <c r="K353" s="182" t="s">
        <v>165</v>
      </c>
      <c r="L353" s="40"/>
      <c r="M353" s="187" t="s">
        <v>18</v>
      </c>
      <c r="N353" s="188" t="s">
        <v>42</v>
      </c>
      <c r="O353" s="65"/>
      <c r="P353" s="189">
        <f>O353*H353</f>
        <v>0</v>
      </c>
      <c r="Q353" s="189">
        <v>1.8000000000000001E-4</v>
      </c>
      <c r="R353" s="189">
        <f>Q353*H353</f>
        <v>2.6820000000000004E-3</v>
      </c>
      <c r="S353" s="189">
        <v>0</v>
      </c>
      <c r="T353" s="190">
        <f>S353*H353</f>
        <v>0</v>
      </c>
      <c r="U353" s="35"/>
      <c r="V353" s="35"/>
      <c r="W353" s="35"/>
      <c r="X353" s="35"/>
      <c r="Y353" s="35"/>
      <c r="Z353" s="35"/>
      <c r="AA353" s="35"/>
      <c r="AB353" s="35"/>
      <c r="AC353" s="35"/>
      <c r="AD353" s="35"/>
      <c r="AE353" s="35"/>
      <c r="AR353" s="191" t="s">
        <v>255</v>
      </c>
      <c r="AT353" s="191" t="s">
        <v>162</v>
      </c>
      <c r="AU353" s="191" t="s">
        <v>80</v>
      </c>
      <c r="AY353" s="18" t="s">
        <v>160</v>
      </c>
      <c r="BE353" s="192">
        <f>IF(N353="základní",J353,0)</f>
        <v>0</v>
      </c>
      <c r="BF353" s="192">
        <f>IF(N353="snížená",J353,0)</f>
        <v>0</v>
      </c>
      <c r="BG353" s="192">
        <f>IF(N353="zákl. přenesená",J353,0)</f>
        <v>0</v>
      </c>
      <c r="BH353" s="192">
        <f>IF(N353="sníž. přenesená",J353,0)</f>
        <v>0</v>
      </c>
      <c r="BI353" s="192">
        <f>IF(N353="nulová",J353,0)</f>
        <v>0</v>
      </c>
      <c r="BJ353" s="18" t="s">
        <v>78</v>
      </c>
      <c r="BK353" s="192">
        <f>ROUND(I353*H353,2)</f>
        <v>0</v>
      </c>
      <c r="BL353" s="18" t="s">
        <v>255</v>
      </c>
      <c r="BM353" s="191" t="s">
        <v>790</v>
      </c>
    </row>
    <row r="354" spans="1:65" s="2" customFormat="1" ht="10.199999999999999">
      <c r="A354" s="35"/>
      <c r="B354" s="36"/>
      <c r="C354" s="37"/>
      <c r="D354" s="193" t="s">
        <v>168</v>
      </c>
      <c r="E354" s="37"/>
      <c r="F354" s="194" t="s">
        <v>791</v>
      </c>
      <c r="G354" s="37"/>
      <c r="H354" s="37"/>
      <c r="I354" s="195"/>
      <c r="J354" s="37"/>
      <c r="K354" s="37"/>
      <c r="L354" s="40"/>
      <c r="M354" s="196"/>
      <c r="N354" s="197"/>
      <c r="O354" s="65"/>
      <c r="P354" s="65"/>
      <c r="Q354" s="65"/>
      <c r="R354" s="65"/>
      <c r="S354" s="65"/>
      <c r="T354" s="66"/>
      <c r="U354" s="35"/>
      <c r="V354" s="35"/>
      <c r="W354" s="35"/>
      <c r="X354" s="35"/>
      <c r="Y354" s="35"/>
      <c r="Z354" s="35"/>
      <c r="AA354" s="35"/>
      <c r="AB354" s="35"/>
      <c r="AC354" s="35"/>
      <c r="AD354" s="35"/>
      <c r="AE354" s="35"/>
      <c r="AT354" s="18" t="s">
        <v>168</v>
      </c>
      <c r="AU354" s="18" t="s">
        <v>80</v>
      </c>
    </row>
    <row r="355" spans="1:65" s="13" customFormat="1" ht="10.199999999999999">
      <c r="B355" s="198"/>
      <c r="C355" s="199"/>
      <c r="D355" s="200" t="s">
        <v>170</v>
      </c>
      <c r="E355" s="201" t="s">
        <v>18</v>
      </c>
      <c r="F355" s="202" t="s">
        <v>792</v>
      </c>
      <c r="G355" s="199"/>
      <c r="H355" s="203">
        <v>14.9</v>
      </c>
      <c r="I355" s="204"/>
      <c r="J355" s="199"/>
      <c r="K355" s="199"/>
      <c r="L355" s="205"/>
      <c r="M355" s="206"/>
      <c r="N355" s="207"/>
      <c r="O355" s="207"/>
      <c r="P355" s="207"/>
      <c r="Q355" s="207"/>
      <c r="R355" s="207"/>
      <c r="S355" s="207"/>
      <c r="T355" s="208"/>
      <c r="AT355" s="209" t="s">
        <v>170</v>
      </c>
      <c r="AU355" s="209" t="s">
        <v>80</v>
      </c>
      <c r="AV355" s="13" t="s">
        <v>80</v>
      </c>
      <c r="AW355" s="13" t="s">
        <v>32</v>
      </c>
      <c r="AX355" s="13" t="s">
        <v>78</v>
      </c>
      <c r="AY355" s="209" t="s">
        <v>160</v>
      </c>
    </row>
    <row r="356" spans="1:65" s="2" customFormat="1" ht="24.15" customHeight="1">
      <c r="A356" s="35"/>
      <c r="B356" s="36"/>
      <c r="C356" s="180" t="s">
        <v>793</v>
      </c>
      <c r="D356" s="180" t="s">
        <v>162</v>
      </c>
      <c r="E356" s="181" t="s">
        <v>794</v>
      </c>
      <c r="F356" s="182" t="s">
        <v>795</v>
      </c>
      <c r="G356" s="183" t="s">
        <v>232</v>
      </c>
      <c r="H356" s="184">
        <v>1.3520000000000001</v>
      </c>
      <c r="I356" s="185"/>
      <c r="J356" s="186">
        <f>ROUND(I356*H356,2)</f>
        <v>0</v>
      </c>
      <c r="K356" s="182" t="s">
        <v>165</v>
      </c>
      <c r="L356" s="40"/>
      <c r="M356" s="187" t="s">
        <v>18</v>
      </c>
      <c r="N356" s="188" t="s">
        <v>42</v>
      </c>
      <c r="O356" s="65"/>
      <c r="P356" s="189">
        <f>O356*H356</f>
        <v>0</v>
      </c>
      <c r="Q356" s="189">
        <v>0</v>
      </c>
      <c r="R356" s="189">
        <f>Q356*H356</f>
        <v>0</v>
      </c>
      <c r="S356" s="189">
        <v>0</v>
      </c>
      <c r="T356" s="190">
        <f>S356*H356</f>
        <v>0</v>
      </c>
      <c r="U356" s="35"/>
      <c r="V356" s="35"/>
      <c r="W356" s="35"/>
      <c r="X356" s="35"/>
      <c r="Y356" s="35"/>
      <c r="Z356" s="35"/>
      <c r="AA356" s="35"/>
      <c r="AB356" s="35"/>
      <c r="AC356" s="35"/>
      <c r="AD356" s="35"/>
      <c r="AE356" s="35"/>
      <c r="AR356" s="191" t="s">
        <v>255</v>
      </c>
      <c r="AT356" s="191" t="s">
        <v>162</v>
      </c>
      <c r="AU356" s="191" t="s">
        <v>80</v>
      </c>
      <c r="AY356" s="18" t="s">
        <v>160</v>
      </c>
      <c r="BE356" s="192">
        <f>IF(N356="základní",J356,0)</f>
        <v>0</v>
      </c>
      <c r="BF356" s="192">
        <f>IF(N356="snížená",J356,0)</f>
        <v>0</v>
      </c>
      <c r="BG356" s="192">
        <f>IF(N356="zákl. přenesená",J356,0)</f>
        <v>0</v>
      </c>
      <c r="BH356" s="192">
        <f>IF(N356="sníž. přenesená",J356,0)</f>
        <v>0</v>
      </c>
      <c r="BI356" s="192">
        <f>IF(N356="nulová",J356,0)</f>
        <v>0</v>
      </c>
      <c r="BJ356" s="18" t="s">
        <v>78</v>
      </c>
      <c r="BK356" s="192">
        <f>ROUND(I356*H356,2)</f>
        <v>0</v>
      </c>
      <c r="BL356" s="18" t="s">
        <v>255</v>
      </c>
      <c r="BM356" s="191" t="s">
        <v>796</v>
      </c>
    </row>
    <row r="357" spans="1:65" s="2" customFormat="1" ht="10.199999999999999">
      <c r="A357" s="35"/>
      <c r="B357" s="36"/>
      <c r="C357" s="37"/>
      <c r="D357" s="193" t="s">
        <v>168</v>
      </c>
      <c r="E357" s="37"/>
      <c r="F357" s="194" t="s">
        <v>797</v>
      </c>
      <c r="G357" s="37"/>
      <c r="H357" s="37"/>
      <c r="I357" s="195"/>
      <c r="J357" s="37"/>
      <c r="K357" s="37"/>
      <c r="L357" s="40"/>
      <c r="M357" s="196"/>
      <c r="N357" s="197"/>
      <c r="O357" s="65"/>
      <c r="P357" s="65"/>
      <c r="Q357" s="65"/>
      <c r="R357" s="65"/>
      <c r="S357" s="65"/>
      <c r="T357" s="66"/>
      <c r="U357" s="35"/>
      <c r="V357" s="35"/>
      <c r="W357" s="35"/>
      <c r="X357" s="35"/>
      <c r="Y357" s="35"/>
      <c r="Z357" s="35"/>
      <c r="AA357" s="35"/>
      <c r="AB357" s="35"/>
      <c r="AC357" s="35"/>
      <c r="AD357" s="35"/>
      <c r="AE357" s="35"/>
      <c r="AT357" s="18" t="s">
        <v>168</v>
      </c>
      <c r="AU357" s="18" t="s">
        <v>80</v>
      </c>
    </row>
    <row r="358" spans="1:65" s="12" customFormat="1" ht="22.8" customHeight="1">
      <c r="B358" s="164"/>
      <c r="C358" s="165"/>
      <c r="D358" s="166" t="s">
        <v>70</v>
      </c>
      <c r="E358" s="178" t="s">
        <v>798</v>
      </c>
      <c r="F358" s="178" t="s">
        <v>799</v>
      </c>
      <c r="G358" s="165"/>
      <c r="H358" s="165"/>
      <c r="I358" s="168"/>
      <c r="J358" s="179">
        <f>BK358</f>
        <v>0</v>
      </c>
      <c r="K358" s="165"/>
      <c r="L358" s="170"/>
      <c r="M358" s="171"/>
      <c r="N358" s="172"/>
      <c r="O358" s="172"/>
      <c r="P358" s="173">
        <f>SUM(P359:P380)</f>
        <v>0</v>
      </c>
      <c r="Q358" s="172"/>
      <c r="R358" s="173">
        <f>SUM(R359:R380)</f>
        <v>1.083855</v>
      </c>
      <c r="S358" s="172"/>
      <c r="T358" s="174">
        <f>SUM(T359:T380)</f>
        <v>4.1175750000000004</v>
      </c>
      <c r="AR358" s="175" t="s">
        <v>80</v>
      </c>
      <c r="AT358" s="176" t="s">
        <v>70</v>
      </c>
      <c r="AU358" s="176" t="s">
        <v>78</v>
      </c>
      <c r="AY358" s="175" t="s">
        <v>160</v>
      </c>
      <c r="BK358" s="177">
        <f>SUM(BK359:BK380)</f>
        <v>0</v>
      </c>
    </row>
    <row r="359" spans="1:65" s="2" customFormat="1" ht="24.15" customHeight="1">
      <c r="A359" s="35"/>
      <c r="B359" s="36"/>
      <c r="C359" s="180" t="s">
        <v>800</v>
      </c>
      <c r="D359" s="180" t="s">
        <v>162</v>
      </c>
      <c r="E359" s="181" t="s">
        <v>801</v>
      </c>
      <c r="F359" s="182" t="s">
        <v>802</v>
      </c>
      <c r="G359" s="183" t="s">
        <v>125</v>
      </c>
      <c r="H359" s="184">
        <v>51.2</v>
      </c>
      <c r="I359" s="185"/>
      <c r="J359" s="186">
        <f>ROUND(I359*H359,2)</f>
        <v>0</v>
      </c>
      <c r="K359" s="182" t="s">
        <v>18</v>
      </c>
      <c r="L359" s="40"/>
      <c r="M359" s="187" t="s">
        <v>18</v>
      </c>
      <c r="N359" s="188" t="s">
        <v>42</v>
      </c>
      <c r="O359" s="65"/>
      <c r="P359" s="189">
        <f>O359*H359</f>
        <v>0</v>
      </c>
      <c r="Q359" s="189">
        <v>1.2200000000000001E-2</v>
      </c>
      <c r="R359" s="189">
        <f>Q359*H359</f>
        <v>0.62464000000000008</v>
      </c>
      <c r="S359" s="189">
        <v>0</v>
      </c>
      <c r="T359" s="190">
        <f>S359*H359</f>
        <v>0</v>
      </c>
      <c r="U359" s="35"/>
      <c r="V359" s="35"/>
      <c r="W359" s="35"/>
      <c r="X359" s="35"/>
      <c r="Y359" s="35"/>
      <c r="Z359" s="35"/>
      <c r="AA359" s="35"/>
      <c r="AB359" s="35"/>
      <c r="AC359" s="35"/>
      <c r="AD359" s="35"/>
      <c r="AE359" s="35"/>
      <c r="AR359" s="191" t="s">
        <v>255</v>
      </c>
      <c r="AT359" s="191" t="s">
        <v>162</v>
      </c>
      <c r="AU359" s="191" t="s">
        <v>80</v>
      </c>
      <c r="AY359" s="18" t="s">
        <v>160</v>
      </c>
      <c r="BE359" s="192">
        <f>IF(N359="základní",J359,0)</f>
        <v>0</v>
      </c>
      <c r="BF359" s="192">
        <f>IF(N359="snížená",J359,0)</f>
        <v>0</v>
      </c>
      <c r="BG359" s="192">
        <f>IF(N359="zákl. přenesená",J359,0)</f>
        <v>0</v>
      </c>
      <c r="BH359" s="192">
        <f>IF(N359="sníž. přenesená",J359,0)</f>
        <v>0</v>
      </c>
      <c r="BI359" s="192">
        <f>IF(N359="nulová",J359,0)</f>
        <v>0</v>
      </c>
      <c r="BJ359" s="18" t="s">
        <v>78</v>
      </c>
      <c r="BK359" s="192">
        <f>ROUND(I359*H359,2)</f>
        <v>0</v>
      </c>
      <c r="BL359" s="18" t="s">
        <v>255</v>
      </c>
      <c r="BM359" s="191" t="s">
        <v>803</v>
      </c>
    </row>
    <row r="360" spans="1:65" s="2" customFormat="1" ht="28.8">
      <c r="A360" s="35"/>
      <c r="B360" s="36"/>
      <c r="C360" s="37"/>
      <c r="D360" s="200" t="s">
        <v>123</v>
      </c>
      <c r="E360" s="37"/>
      <c r="F360" s="210" t="s">
        <v>804</v>
      </c>
      <c r="G360" s="37"/>
      <c r="H360" s="37"/>
      <c r="I360" s="195"/>
      <c r="J360" s="37"/>
      <c r="K360" s="37"/>
      <c r="L360" s="40"/>
      <c r="M360" s="196"/>
      <c r="N360" s="197"/>
      <c r="O360" s="65"/>
      <c r="P360" s="65"/>
      <c r="Q360" s="65"/>
      <c r="R360" s="65"/>
      <c r="S360" s="65"/>
      <c r="T360" s="66"/>
      <c r="U360" s="35"/>
      <c r="V360" s="35"/>
      <c r="W360" s="35"/>
      <c r="X360" s="35"/>
      <c r="Y360" s="35"/>
      <c r="Z360" s="35"/>
      <c r="AA360" s="35"/>
      <c r="AB360" s="35"/>
      <c r="AC360" s="35"/>
      <c r="AD360" s="35"/>
      <c r="AE360" s="35"/>
      <c r="AT360" s="18" t="s">
        <v>123</v>
      </c>
      <c r="AU360" s="18" t="s">
        <v>80</v>
      </c>
    </row>
    <row r="361" spans="1:65" s="13" customFormat="1" ht="10.199999999999999">
      <c r="B361" s="198"/>
      <c r="C361" s="199"/>
      <c r="D361" s="200" t="s">
        <v>170</v>
      </c>
      <c r="E361" s="201" t="s">
        <v>18</v>
      </c>
      <c r="F361" s="202" t="s">
        <v>805</v>
      </c>
      <c r="G361" s="199"/>
      <c r="H361" s="203">
        <v>51.2</v>
      </c>
      <c r="I361" s="204"/>
      <c r="J361" s="199"/>
      <c r="K361" s="199"/>
      <c r="L361" s="205"/>
      <c r="M361" s="206"/>
      <c r="N361" s="207"/>
      <c r="O361" s="207"/>
      <c r="P361" s="207"/>
      <c r="Q361" s="207"/>
      <c r="R361" s="207"/>
      <c r="S361" s="207"/>
      <c r="T361" s="208"/>
      <c r="AT361" s="209" t="s">
        <v>170</v>
      </c>
      <c r="AU361" s="209" t="s">
        <v>80</v>
      </c>
      <c r="AV361" s="13" t="s">
        <v>80</v>
      </c>
      <c r="AW361" s="13" t="s">
        <v>32</v>
      </c>
      <c r="AX361" s="13" t="s">
        <v>78</v>
      </c>
      <c r="AY361" s="209" t="s">
        <v>160</v>
      </c>
    </row>
    <row r="362" spans="1:65" s="2" customFormat="1" ht="24.15" customHeight="1">
      <c r="A362" s="35"/>
      <c r="B362" s="36"/>
      <c r="C362" s="180" t="s">
        <v>806</v>
      </c>
      <c r="D362" s="180" t="s">
        <v>162</v>
      </c>
      <c r="E362" s="181" t="s">
        <v>807</v>
      </c>
      <c r="F362" s="182" t="s">
        <v>808</v>
      </c>
      <c r="G362" s="183" t="s">
        <v>125</v>
      </c>
      <c r="H362" s="184">
        <v>238.7</v>
      </c>
      <c r="I362" s="185"/>
      <c r="J362" s="186">
        <f>ROUND(I362*H362,2)</f>
        <v>0</v>
      </c>
      <c r="K362" s="182" t="s">
        <v>165</v>
      </c>
      <c r="L362" s="40"/>
      <c r="M362" s="187" t="s">
        <v>18</v>
      </c>
      <c r="N362" s="188" t="s">
        <v>42</v>
      </c>
      <c r="O362" s="65"/>
      <c r="P362" s="189">
        <f>O362*H362</f>
        <v>0</v>
      </c>
      <c r="Q362" s="189">
        <v>0</v>
      </c>
      <c r="R362" s="189">
        <f>Q362*H362</f>
        <v>0</v>
      </c>
      <c r="S362" s="189">
        <v>1.7250000000000001E-2</v>
      </c>
      <c r="T362" s="190">
        <f>S362*H362</f>
        <v>4.1175750000000004</v>
      </c>
      <c r="U362" s="35"/>
      <c r="V362" s="35"/>
      <c r="W362" s="35"/>
      <c r="X362" s="35"/>
      <c r="Y362" s="35"/>
      <c r="Z362" s="35"/>
      <c r="AA362" s="35"/>
      <c r="AB362" s="35"/>
      <c r="AC362" s="35"/>
      <c r="AD362" s="35"/>
      <c r="AE362" s="35"/>
      <c r="AR362" s="191" t="s">
        <v>255</v>
      </c>
      <c r="AT362" s="191" t="s">
        <v>162</v>
      </c>
      <c r="AU362" s="191" t="s">
        <v>80</v>
      </c>
      <c r="AY362" s="18" t="s">
        <v>160</v>
      </c>
      <c r="BE362" s="192">
        <f>IF(N362="základní",J362,0)</f>
        <v>0</v>
      </c>
      <c r="BF362" s="192">
        <f>IF(N362="snížená",J362,0)</f>
        <v>0</v>
      </c>
      <c r="BG362" s="192">
        <f>IF(N362="zákl. přenesená",J362,0)</f>
        <v>0</v>
      </c>
      <c r="BH362" s="192">
        <f>IF(N362="sníž. přenesená",J362,0)</f>
        <v>0</v>
      </c>
      <c r="BI362" s="192">
        <f>IF(N362="nulová",J362,0)</f>
        <v>0</v>
      </c>
      <c r="BJ362" s="18" t="s">
        <v>78</v>
      </c>
      <c r="BK362" s="192">
        <f>ROUND(I362*H362,2)</f>
        <v>0</v>
      </c>
      <c r="BL362" s="18" t="s">
        <v>255</v>
      </c>
      <c r="BM362" s="191" t="s">
        <v>809</v>
      </c>
    </row>
    <row r="363" spans="1:65" s="2" customFormat="1" ht="10.199999999999999">
      <c r="A363" s="35"/>
      <c r="B363" s="36"/>
      <c r="C363" s="37"/>
      <c r="D363" s="193" t="s">
        <v>168</v>
      </c>
      <c r="E363" s="37"/>
      <c r="F363" s="194" t="s">
        <v>810</v>
      </c>
      <c r="G363" s="37"/>
      <c r="H363" s="37"/>
      <c r="I363" s="195"/>
      <c r="J363" s="37"/>
      <c r="K363" s="37"/>
      <c r="L363" s="40"/>
      <c r="M363" s="196"/>
      <c r="N363" s="197"/>
      <c r="O363" s="65"/>
      <c r="P363" s="65"/>
      <c r="Q363" s="65"/>
      <c r="R363" s="65"/>
      <c r="S363" s="65"/>
      <c r="T363" s="66"/>
      <c r="U363" s="35"/>
      <c r="V363" s="35"/>
      <c r="W363" s="35"/>
      <c r="X363" s="35"/>
      <c r="Y363" s="35"/>
      <c r="Z363" s="35"/>
      <c r="AA363" s="35"/>
      <c r="AB363" s="35"/>
      <c r="AC363" s="35"/>
      <c r="AD363" s="35"/>
      <c r="AE363" s="35"/>
      <c r="AT363" s="18" t="s">
        <v>168</v>
      </c>
      <c r="AU363" s="18" t="s">
        <v>80</v>
      </c>
    </row>
    <row r="364" spans="1:65" s="13" customFormat="1" ht="10.199999999999999">
      <c r="B364" s="198"/>
      <c r="C364" s="199"/>
      <c r="D364" s="200" t="s">
        <v>170</v>
      </c>
      <c r="E364" s="201" t="s">
        <v>18</v>
      </c>
      <c r="F364" s="202" t="s">
        <v>811</v>
      </c>
      <c r="G364" s="199"/>
      <c r="H364" s="203">
        <v>238.7</v>
      </c>
      <c r="I364" s="204"/>
      <c r="J364" s="199"/>
      <c r="K364" s="199"/>
      <c r="L364" s="205"/>
      <c r="M364" s="206"/>
      <c r="N364" s="207"/>
      <c r="O364" s="207"/>
      <c r="P364" s="207"/>
      <c r="Q364" s="207"/>
      <c r="R364" s="207"/>
      <c r="S364" s="207"/>
      <c r="T364" s="208"/>
      <c r="AT364" s="209" t="s">
        <v>170</v>
      </c>
      <c r="AU364" s="209" t="s">
        <v>80</v>
      </c>
      <c r="AV364" s="13" t="s">
        <v>80</v>
      </c>
      <c r="AW364" s="13" t="s">
        <v>32</v>
      </c>
      <c r="AX364" s="13" t="s">
        <v>78</v>
      </c>
      <c r="AY364" s="209" t="s">
        <v>160</v>
      </c>
    </row>
    <row r="365" spans="1:65" s="2" customFormat="1" ht="21.75" customHeight="1">
      <c r="A365" s="35"/>
      <c r="B365" s="36"/>
      <c r="C365" s="180" t="s">
        <v>812</v>
      </c>
      <c r="D365" s="180" t="s">
        <v>162</v>
      </c>
      <c r="E365" s="181" t="s">
        <v>813</v>
      </c>
      <c r="F365" s="182" t="s">
        <v>814</v>
      </c>
      <c r="G365" s="183" t="s">
        <v>125</v>
      </c>
      <c r="H365" s="184">
        <v>9.24</v>
      </c>
      <c r="I365" s="185"/>
      <c r="J365" s="186">
        <f>ROUND(I365*H365,2)</f>
        <v>0</v>
      </c>
      <c r="K365" s="182" t="s">
        <v>165</v>
      </c>
      <c r="L365" s="40"/>
      <c r="M365" s="187" t="s">
        <v>18</v>
      </c>
      <c r="N365" s="188" t="s">
        <v>42</v>
      </c>
      <c r="O365" s="65"/>
      <c r="P365" s="189">
        <f>O365*H365</f>
        <v>0</v>
      </c>
      <c r="Q365" s="189">
        <v>1.7100000000000001E-2</v>
      </c>
      <c r="R365" s="189">
        <f>Q365*H365</f>
        <v>0.15800400000000001</v>
      </c>
      <c r="S365" s="189">
        <v>0</v>
      </c>
      <c r="T365" s="190">
        <f>S365*H365</f>
        <v>0</v>
      </c>
      <c r="U365" s="35"/>
      <c r="V365" s="35"/>
      <c r="W365" s="35"/>
      <c r="X365" s="35"/>
      <c r="Y365" s="35"/>
      <c r="Z365" s="35"/>
      <c r="AA365" s="35"/>
      <c r="AB365" s="35"/>
      <c r="AC365" s="35"/>
      <c r="AD365" s="35"/>
      <c r="AE365" s="35"/>
      <c r="AR365" s="191" t="s">
        <v>255</v>
      </c>
      <c r="AT365" s="191" t="s">
        <v>162</v>
      </c>
      <c r="AU365" s="191" t="s">
        <v>80</v>
      </c>
      <c r="AY365" s="18" t="s">
        <v>160</v>
      </c>
      <c r="BE365" s="192">
        <f>IF(N365="základní",J365,0)</f>
        <v>0</v>
      </c>
      <c r="BF365" s="192">
        <f>IF(N365="snížená",J365,0)</f>
        <v>0</v>
      </c>
      <c r="BG365" s="192">
        <f>IF(N365="zákl. přenesená",J365,0)</f>
        <v>0</v>
      </c>
      <c r="BH365" s="192">
        <f>IF(N365="sníž. přenesená",J365,0)</f>
        <v>0</v>
      </c>
      <c r="BI365" s="192">
        <f>IF(N365="nulová",J365,0)</f>
        <v>0</v>
      </c>
      <c r="BJ365" s="18" t="s">
        <v>78</v>
      </c>
      <c r="BK365" s="192">
        <f>ROUND(I365*H365,2)</f>
        <v>0</v>
      </c>
      <c r="BL365" s="18" t="s">
        <v>255</v>
      </c>
      <c r="BM365" s="191" t="s">
        <v>815</v>
      </c>
    </row>
    <row r="366" spans="1:65" s="2" customFormat="1" ht="10.199999999999999">
      <c r="A366" s="35"/>
      <c r="B366" s="36"/>
      <c r="C366" s="37"/>
      <c r="D366" s="193" t="s">
        <v>168</v>
      </c>
      <c r="E366" s="37"/>
      <c r="F366" s="194" t="s">
        <v>816</v>
      </c>
      <c r="G366" s="37"/>
      <c r="H366" s="37"/>
      <c r="I366" s="195"/>
      <c r="J366" s="37"/>
      <c r="K366" s="37"/>
      <c r="L366" s="40"/>
      <c r="M366" s="196"/>
      <c r="N366" s="197"/>
      <c r="O366" s="65"/>
      <c r="P366" s="65"/>
      <c r="Q366" s="65"/>
      <c r="R366" s="65"/>
      <c r="S366" s="65"/>
      <c r="T366" s="66"/>
      <c r="U366" s="35"/>
      <c r="V366" s="35"/>
      <c r="W366" s="35"/>
      <c r="X366" s="35"/>
      <c r="Y366" s="35"/>
      <c r="Z366" s="35"/>
      <c r="AA366" s="35"/>
      <c r="AB366" s="35"/>
      <c r="AC366" s="35"/>
      <c r="AD366" s="35"/>
      <c r="AE366" s="35"/>
      <c r="AT366" s="18" t="s">
        <v>168</v>
      </c>
      <c r="AU366" s="18" t="s">
        <v>80</v>
      </c>
    </row>
    <row r="367" spans="1:65" s="2" customFormat="1" ht="153.6">
      <c r="A367" s="35"/>
      <c r="B367" s="36"/>
      <c r="C367" s="37"/>
      <c r="D367" s="200" t="s">
        <v>123</v>
      </c>
      <c r="E367" s="37"/>
      <c r="F367" s="210" t="s">
        <v>817</v>
      </c>
      <c r="G367" s="37"/>
      <c r="H367" s="37"/>
      <c r="I367" s="195"/>
      <c r="J367" s="37"/>
      <c r="K367" s="37"/>
      <c r="L367" s="40"/>
      <c r="M367" s="196"/>
      <c r="N367" s="197"/>
      <c r="O367" s="65"/>
      <c r="P367" s="65"/>
      <c r="Q367" s="65"/>
      <c r="R367" s="65"/>
      <c r="S367" s="65"/>
      <c r="T367" s="66"/>
      <c r="U367" s="35"/>
      <c r="V367" s="35"/>
      <c r="W367" s="35"/>
      <c r="X367" s="35"/>
      <c r="Y367" s="35"/>
      <c r="Z367" s="35"/>
      <c r="AA367" s="35"/>
      <c r="AB367" s="35"/>
      <c r="AC367" s="35"/>
      <c r="AD367" s="35"/>
      <c r="AE367" s="35"/>
      <c r="AT367" s="18" t="s">
        <v>123</v>
      </c>
      <c r="AU367" s="18" t="s">
        <v>80</v>
      </c>
    </row>
    <row r="368" spans="1:65" s="13" customFormat="1" ht="10.199999999999999">
      <c r="B368" s="198"/>
      <c r="C368" s="199"/>
      <c r="D368" s="200" t="s">
        <v>170</v>
      </c>
      <c r="E368" s="201" t="s">
        <v>18</v>
      </c>
      <c r="F368" s="202" t="s">
        <v>818</v>
      </c>
      <c r="G368" s="199"/>
      <c r="H368" s="203">
        <v>7.48</v>
      </c>
      <c r="I368" s="204"/>
      <c r="J368" s="199"/>
      <c r="K368" s="199"/>
      <c r="L368" s="205"/>
      <c r="M368" s="206"/>
      <c r="N368" s="207"/>
      <c r="O368" s="207"/>
      <c r="P368" s="207"/>
      <c r="Q368" s="207"/>
      <c r="R368" s="207"/>
      <c r="S368" s="207"/>
      <c r="T368" s="208"/>
      <c r="AT368" s="209" t="s">
        <v>170</v>
      </c>
      <c r="AU368" s="209" t="s">
        <v>80</v>
      </c>
      <c r="AV368" s="13" t="s">
        <v>80</v>
      </c>
      <c r="AW368" s="13" t="s">
        <v>32</v>
      </c>
      <c r="AX368" s="13" t="s">
        <v>71</v>
      </c>
      <c r="AY368" s="209" t="s">
        <v>160</v>
      </c>
    </row>
    <row r="369" spans="1:65" s="13" customFormat="1" ht="10.199999999999999">
      <c r="B369" s="198"/>
      <c r="C369" s="199"/>
      <c r="D369" s="200" t="s">
        <v>170</v>
      </c>
      <c r="E369" s="201" t="s">
        <v>18</v>
      </c>
      <c r="F369" s="202" t="s">
        <v>819</v>
      </c>
      <c r="G369" s="199"/>
      <c r="H369" s="203">
        <v>1.76</v>
      </c>
      <c r="I369" s="204"/>
      <c r="J369" s="199"/>
      <c r="K369" s="199"/>
      <c r="L369" s="205"/>
      <c r="M369" s="206"/>
      <c r="N369" s="207"/>
      <c r="O369" s="207"/>
      <c r="P369" s="207"/>
      <c r="Q369" s="207"/>
      <c r="R369" s="207"/>
      <c r="S369" s="207"/>
      <c r="T369" s="208"/>
      <c r="AT369" s="209" t="s">
        <v>170</v>
      </c>
      <c r="AU369" s="209" t="s">
        <v>80</v>
      </c>
      <c r="AV369" s="13" t="s">
        <v>80</v>
      </c>
      <c r="AW369" s="13" t="s">
        <v>32</v>
      </c>
      <c r="AX369" s="13" t="s">
        <v>71</v>
      </c>
      <c r="AY369" s="209" t="s">
        <v>160</v>
      </c>
    </row>
    <row r="370" spans="1:65" s="14" customFormat="1" ht="10.199999999999999">
      <c r="B370" s="211"/>
      <c r="C370" s="212"/>
      <c r="D370" s="200" t="s">
        <v>170</v>
      </c>
      <c r="E370" s="213" t="s">
        <v>18</v>
      </c>
      <c r="F370" s="214" t="s">
        <v>254</v>
      </c>
      <c r="G370" s="212"/>
      <c r="H370" s="215">
        <v>9.24</v>
      </c>
      <c r="I370" s="216"/>
      <c r="J370" s="212"/>
      <c r="K370" s="212"/>
      <c r="L370" s="217"/>
      <c r="M370" s="218"/>
      <c r="N370" s="219"/>
      <c r="O370" s="219"/>
      <c r="P370" s="219"/>
      <c r="Q370" s="219"/>
      <c r="R370" s="219"/>
      <c r="S370" s="219"/>
      <c r="T370" s="220"/>
      <c r="AT370" s="221" t="s">
        <v>170</v>
      </c>
      <c r="AU370" s="221" t="s">
        <v>80</v>
      </c>
      <c r="AV370" s="14" t="s">
        <v>166</v>
      </c>
      <c r="AW370" s="14" t="s">
        <v>32</v>
      </c>
      <c r="AX370" s="14" t="s">
        <v>78</v>
      </c>
      <c r="AY370" s="221" t="s">
        <v>160</v>
      </c>
    </row>
    <row r="371" spans="1:65" s="2" customFormat="1" ht="24.15" customHeight="1">
      <c r="A371" s="35"/>
      <c r="B371" s="36"/>
      <c r="C371" s="180" t="s">
        <v>820</v>
      </c>
      <c r="D371" s="180" t="s">
        <v>162</v>
      </c>
      <c r="E371" s="181" t="s">
        <v>821</v>
      </c>
      <c r="F371" s="182" t="s">
        <v>822</v>
      </c>
      <c r="G371" s="183" t="s">
        <v>125</v>
      </c>
      <c r="H371" s="184">
        <v>62.5</v>
      </c>
      <c r="I371" s="185"/>
      <c r="J371" s="186">
        <f>ROUND(I371*H371,2)</f>
        <v>0</v>
      </c>
      <c r="K371" s="182" t="s">
        <v>165</v>
      </c>
      <c r="L371" s="40"/>
      <c r="M371" s="187" t="s">
        <v>18</v>
      </c>
      <c r="N371" s="188" t="s">
        <v>42</v>
      </c>
      <c r="O371" s="65"/>
      <c r="P371" s="189">
        <f>O371*H371</f>
        <v>0</v>
      </c>
      <c r="Q371" s="189">
        <v>1.32E-3</v>
      </c>
      <c r="R371" s="189">
        <f>Q371*H371</f>
        <v>8.2500000000000004E-2</v>
      </c>
      <c r="S371" s="189">
        <v>0</v>
      </c>
      <c r="T371" s="190">
        <f>S371*H371</f>
        <v>0</v>
      </c>
      <c r="U371" s="35"/>
      <c r="V371" s="35"/>
      <c r="W371" s="35"/>
      <c r="X371" s="35"/>
      <c r="Y371" s="35"/>
      <c r="Z371" s="35"/>
      <c r="AA371" s="35"/>
      <c r="AB371" s="35"/>
      <c r="AC371" s="35"/>
      <c r="AD371" s="35"/>
      <c r="AE371" s="35"/>
      <c r="AR371" s="191" t="s">
        <v>255</v>
      </c>
      <c r="AT371" s="191" t="s">
        <v>162</v>
      </c>
      <c r="AU371" s="191" t="s">
        <v>80</v>
      </c>
      <c r="AY371" s="18" t="s">
        <v>160</v>
      </c>
      <c r="BE371" s="192">
        <f>IF(N371="základní",J371,0)</f>
        <v>0</v>
      </c>
      <c r="BF371" s="192">
        <f>IF(N371="snížená",J371,0)</f>
        <v>0</v>
      </c>
      <c r="BG371" s="192">
        <f>IF(N371="zákl. přenesená",J371,0)</f>
        <v>0</v>
      </c>
      <c r="BH371" s="192">
        <f>IF(N371="sníž. přenesená",J371,0)</f>
        <v>0</v>
      </c>
      <c r="BI371" s="192">
        <f>IF(N371="nulová",J371,0)</f>
        <v>0</v>
      </c>
      <c r="BJ371" s="18" t="s">
        <v>78</v>
      </c>
      <c r="BK371" s="192">
        <f>ROUND(I371*H371,2)</f>
        <v>0</v>
      </c>
      <c r="BL371" s="18" t="s">
        <v>255</v>
      </c>
      <c r="BM371" s="191" t="s">
        <v>823</v>
      </c>
    </row>
    <row r="372" spans="1:65" s="2" customFormat="1" ht="10.199999999999999">
      <c r="A372" s="35"/>
      <c r="B372" s="36"/>
      <c r="C372" s="37"/>
      <c r="D372" s="193" t="s">
        <v>168</v>
      </c>
      <c r="E372" s="37"/>
      <c r="F372" s="194" t="s">
        <v>824</v>
      </c>
      <c r="G372" s="37"/>
      <c r="H372" s="37"/>
      <c r="I372" s="195"/>
      <c r="J372" s="37"/>
      <c r="K372" s="37"/>
      <c r="L372" s="40"/>
      <c r="M372" s="196"/>
      <c r="N372" s="197"/>
      <c r="O372" s="65"/>
      <c r="P372" s="65"/>
      <c r="Q372" s="65"/>
      <c r="R372" s="65"/>
      <c r="S372" s="65"/>
      <c r="T372" s="66"/>
      <c r="U372" s="35"/>
      <c r="V372" s="35"/>
      <c r="W372" s="35"/>
      <c r="X372" s="35"/>
      <c r="Y372" s="35"/>
      <c r="Z372" s="35"/>
      <c r="AA372" s="35"/>
      <c r="AB372" s="35"/>
      <c r="AC372" s="35"/>
      <c r="AD372" s="35"/>
      <c r="AE372" s="35"/>
      <c r="AT372" s="18" t="s">
        <v>168</v>
      </c>
      <c r="AU372" s="18" t="s">
        <v>80</v>
      </c>
    </row>
    <row r="373" spans="1:65" s="2" customFormat="1" ht="21.75" customHeight="1">
      <c r="A373" s="35"/>
      <c r="B373" s="36"/>
      <c r="C373" s="225" t="s">
        <v>825</v>
      </c>
      <c r="D373" s="225" t="s">
        <v>467</v>
      </c>
      <c r="E373" s="226" t="s">
        <v>826</v>
      </c>
      <c r="F373" s="227" t="s">
        <v>827</v>
      </c>
      <c r="G373" s="228" t="s">
        <v>125</v>
      </c>
      <c r="H373" s="229">
        <v>65.625</v>
      </c>
      <c r="I373" s="230"/>
      <c r="J373" s="231">
        <f>ROUND(I373*H373,2)</f>
        <v>0</v>
      </c>
      <c r="K373" s="227" t="s">
        <v>165</v>
      </c>
      <c r="L373" s="232"/>
      <c r="M373" s="233" t="s">
        <v>18</v>
      </c>
      <c r="N373" s="234" t="s">
        <v>42</v>
      </c>
      <c r="O373" s="65"/>
      <c r="P373" s="189">
        <f>O373*H373</f>
        <v>0</v>
      </c>
      <c r="Q373" s="189">
        <v>3.0000000000000001E-3</v>
      </c>
      <c r="R373" s="189">
        <f>Q373*H373</f>
        <v>0.19687499999999999</v>
      </c>
      <c r="S373" s="189">
        <v>0</v>
      </c>
      <c r="T373" s="190">
        <f>S373*H373</f>
        <v>0</v>
      </c>
      <c r="U373" s="35"/>
      <c r="V373" s="35"/>
      <c r="W373" s="35"/>
      <c r="X373" s="35"/>
      <c r="Y373" s="35"/>
      <c r="Z373" s="35"/>
      <c r="AA373" s="35"/>
      <c r="AB373" s="35"/>
      <c r="AC373" s="35"/>
      <c r="AD373" s="35"/>
      <c r="AE373" s="35"/>
      <c r="AR373" s="191" t="s">
        <v>538</v>
      </c>
      <c r="AT373" s="191" t="s">
        <v>467</v>
      </c>
      <c r="AU373" s="191" t="s">
        <v>80</v>
      </c>
      <c r="AY373" s="18" t="s">
        <v>160</v>
      </c>
      <c r="BE373" s="192">
        <f>IF(N373="základní",J373,0)</f>
        <v>0</v>
      </c>
      <c r="BF373" s="192">
        <f>IF(N373="snížená",J373,0)</f>
        <v>0</v>
      </c>
      <c r="BG373" s="192">
        <f>IF(N373="zákl. přenesená",J373,0)</f>
        <v>0</v>
      </c>
      <c r="BH373" s="192">
        <f>IF(N373="sníž. přenesená",J373,0)</f>
        <v>0</v>
      </c>
      <c r="BI373" s="192">
        <f>IF(N373="nulová",J373,0)</f>
        <v>0</v>
      </c>
      <c r="BJ373" s="18" t="s">
        <v>78</v>
      </c>
      <c r="BK373" s="192">
        <f>ROUND(I373*H373,2)</f>
        <v>0</v>
      </c>
      <c r="BL373" s="18" t="s">
        <v>255</v>
      </c>
      <c r="BM373" s="191" t="s">
        <v>828</v>
      </c>
    </row>
    <row r="374" spans="1:65" s="13" customFormat="1" ht="10.199999999999999">
      <c r="B374" s="198"/>
      <c r="C374" s="199"/>
      <c r="D374" s="200" t="s">
        <v>170</v>
      </c>
      <c r="E374" s="201" t="s">
        <v>18</v>
      </c>
      <c r="F374" s="202" t="s">
        <v>829</v>
      </c>
      <c r="G374" s="199"/>
      <c r="H374" s="203">
        <v>62.5</v>
      </c>
      <c r="I374" s="204"/>
      <c r="J374" s="199"/>
      <c r="K374" s="199"/>
      <c r="L374" s="205"/>
      <c r="M374" s="206"/>
      <c r="N374" s="207"/>
      <c r="O374" s="207"/>
      <c r="P374" s="207"/>
      <c r="Q374" s="207"/>
      <c r="R374" s="207"/>
      <c r="S374" s="207"/>
      <c r="T374" s="208"/>
      <c r="AT374" s="209" t="s">
        <v>170</v>
      </c>
      <c r="AU374" s="209" t="s">
        <v>80</v>
      </c>
      <c r="AV374" s="13" t="s">
        <v>80</v>
      </c>
      <c r="AW374" s="13" t="s">
        <v>32</v>
      </c>
      <c r="AX374" s="13" t="s">
        <v>78</v>
      </c>
      <c r="AY374" s="209" t="s">
        <v>160</v>
      </c>
    </row>
    <row r="375" spans="1:65" s="13" customFormat="1" ht="10.199999999999999">
      <c r="B375" s="198"/>
      <c r="C375" s="199"/>
      <c r="D375" s="200" t="s">
        <v>170</v>
      </c>
      <c r="E375" s="199"/>
      <c r="F375" s="202" t="s">
        <v>830</v>
      </c>
      <c r="G375" s="199"/>
      <c r="H375" s="203">
        <v>65.625</v>
      </c>
      <c r="I375" s="204"/>
      <c r="J375" s="199"/>
      <c r="K375" s="199"/>
      <c r="L375" s="205"/>
      <c r="M375" s="206"/>
      <c r="N375" s="207"/>
      <c r="O375" s="207"/>
      <c r="P375" s="207"/>
      <c r="Q375" s="207"/>
      <c r="R375" s="207"/>
      <c r="S375" s="207"/>
      <c r="T375" s="208"/>
      <c r="AT375" s="209" t="s">
        <v>170</v>
      </c>
      <c r="AU375" s="209" t="s">
        <v>80</v>
      </c>
      <c r="AV375" s="13" t="s">
        <v>80</v>
      </c>
      <c r="AW375" s="13" t="s">
        <v>4</v>
      </c>
      <c r="AX375" s="13" t="s">
        <v>78</v>
      </c>
      <c r="AY375" s="209" t="s">
        <v>160</v>
      </c>
    </row>
    <row r="376" spans="1:65" s="2" customFormat="1" ht="16.5" customHeight="1">
      <c r="A376" s="35"/>
      <c r="B376" s="36"/>
      <c r="C376" s="180" t="s">
        <v>831</v>
      </c>
      <c r="D376" s="180" t="s">
        <v>162</v>
      </c>
      <c r="E376" s="181" t="s">
        <v>832</v>
      </c>
      <c r="F376" s="182" t="s">
        <v>833</v>
      </c>
      <c r="G376" s="183" t="s">
        <v>249</v>
      </c>
      <c r="H376" s="184">
        <v>109.18</v>
      </c>
      <c r="I376" s="185"/>
      <c r="J376" s="186">
        <f>ROUND(I376*H376,2)</f>
        <v>0</v>
      </c>
      <c r="K376" s="182" t="s">
        <v>165</v>
      </c>
      <c r="L376" s="40"/>
      <c r="M376" s="187" t="s">
        <v>18</v>
      </c>
      <c r="N376" s="188" t="s">
        <v>42</v>
      </c>
      <c r="O376" s="65"/>
      <c r="P376" s="189">
        <f>O376*H376</f>
        <v>0</v>
      </c>
      <c r="Q376" s="189">
        <v>2.0000000000000001E-4</v>
      </c>
      <c r="R376" s="189">
        <f>Q376*H376</f>
        <v>2.1836000000000001E-2</v>
      </c>
      <c r="S376" s="189">
        <v>0</v>
      </c>
      <c r="T376" s="190">
        <f>S376*H376</f>
        <v>0</v>
      </c>
      <c r="U376" s="35"/>
      <c r="V376" s="35"/>
      <c r="W376" s="35"/>
      <c r="X376" s="35"/>
      <c r="Y376" s="35"/>
      <c r="Z376" s="35"/>
      <c r="AA376" s="35"/>
      <c r="AB376" s="35"/>
      <c r="AC376" s="35"/>
      <c r="AD376" s="35"/>
      <c r="AE376" s="35"/>
      <c r="AR376" s="191" t="s">
        <v>255</v>
      </c>
      <c r="AT376" s="191" t="s">
        <v>162</v>
      </c>
      <c r="AU376" s="191" t="s">
        <v>80</v>
      </c>
      <c r="AY376" s="18" t="s">
        <v>160</v>
      </c>
      <c r="BE376" s="192">
        <f>IF(N376="základní",J376,0)</f>
        <v>0</v>
      </c>
      <c r="BF376" s="192">
        <f>IF(N376="snížená",J376,0)</f>
        <v>0</v>
      </c>
      <c r="BG376" s="192">
        <f>IF(N376="zákl. přenesená",J376,0)</f>
        <v>0</v>
      </c>
      <c r="BH376" s="192">
        <f>IF(N376="sníž. přenesená",J376,0)</f>
        <v>0</v>
      </c>
      <c r="BI376" s="192">
        <f>IF(N376="nulová",J376,0)</f>
        <v>0</v>
      </c>
      <c r="BJ376" s="18" t="s">
        <v>78</v>
      </c>
      <c r="BK376" s="192">
        <f>ROUND(I376*H376,2)</f>
        <v>0</v>
      </c>
      <c r="BL376" s="18" t="s">
        <v>255</v>
      </c>
      <c r="BM376" s="191" t="s">
        <v>834</v>
      </c>
    </row>
    <row r="377" spans="1:65" s="2" customFormat="1" ht="10.199999999999999">
      <c r="A377" s="35"/>
      <c r="B377" s="36"/>
      <c r="C377" s="37"/>
      <c r="D377" s="193" t="s">
        <v>168</v>
      </c>
      <c r="E377" s="37"/>
      <c r="F377" s="194" t="s">
        <v>835</v>
      </c>
      <c r="G377" s="37"/>
      <c r="H377" s="37"/>
      <c r="I377" s="195"/>
      <c r="J377" s="37"/>
      <c r="K377" s="37"/>
      <c r="L377" s="40"/>
      <c r="M377" s="196"/>
      <c r="N377" s="197"/>
      <c r="O377" s="65"/>
      <c r="P377" s="65"/>
      <c r="Q377" s="65"/>
      <c r="R377" s="65"/>
      <c r="S377" s="65"/>
      <c r="T377" s="66"/>
      <c r="U377" s="35"/>
      <c r="V377" s="35"/>
      <c r="W377" s="35"/>
      <c r="X377" s="35"/>
      <c r="Y377" s="35"/>
      <c r="Z377" s="35"/>
      <c r="AA377" s="35"/>
      <c r="AB377" s="35"/>
      <c r="AC377" s="35"/>
      <c r="AD377" s="35"/>
      <c r="AE377" s="35"/>
      <c r="AT377" s="18" t="s">
        <v>168</v>
      </c>
      <c r="AU377" s="18" t="s">
        <v>80</v>
      </c>
    </row>
    <row r="378" spans="1:65" s="13" customFormat="1" ht="10.199999999999999">
      <c r="B378" s="198"/>
      <c r="C378" s="199"/>
      <c r="D378" s="200" t="s">
        <v>170</v>
      </c>
      <c r="E378" s="201" t="s">
        <v>18</v>
      </c>
      <c r="F378" s="202" t="s">
        <v>836</v>
      </c>
      <c r="G378" s="199"/>
      <c r="H378" s="203">
        <v>109.18</v>
      </c>
      <c r="I378" s="204"/>
      <c r="J378" s="199"/>
      <c r="K378" s="199"/>
      <c r="L378" s="205"/>
      <c r="M378" s="206"/>
      <c r="N378" s="207"/>
      <c r="O378" s="207"/>
      <c r="P378" s="207"/>
      <c r="Q378" s="207"/>
      <c r="R378" s="207"/>
      <c r="S378" s="207"/>
      <c r="T378" s="208"/>
      <c r="AT378" s="209" t="s">
        <v>170</v>
      </c>
      <c r="AU378" s="209" t="s">
        <v>80</v>
      </c>
      <c r="AV378" s="13" t="s">
        <v>80</v>
      </c>
      <c r="AW378" s="13" t="s">
        <v>32</v>
      </c>
      <c r="AX378" s="13" t="s">
        <v>78</v>
      </c>
      <c r="AY378" s="209" t="s">
        <v>160</v>
      </c>
    </row>
    <row r="379" spans="1:65" s="2" customFormat="1" ht="37.799999999999997" customHeight="1">
      <c r="A379" s="35"/>
      <c r="B379" s="36"/>
      <c r="C379" s="180" t="s">
        <v>837</v>
      </c>
      <c r="D379" s="180" t="s">
        <v>162</v>
      </c>
      <c r="E379" s="181" t="s">
        <v>838</v>
      </c>
      <c r="F379" s="182" t="s">
        <v>839</v>
      </c>
      <c r="G379" s="183" t="s">
        <v>232</v>
      </c>
      <c r="H379" s="184">
        <v>1.0840000000000001</v>
      </c>
      <c r="I379" s="185"/>
      <c r="J379" s="186">
        <f>ROUND(I379*H379,2)</f>
        <v>0</v>
      </c>
      <c r="K379" s="182" t="s">
        <v>165</v>
      </c>
      <c r="L379" s="40"/>
      <c r="M379" s="187" t="s">
        <v>18</v>
      </c>
      <c r="N379" s="188" t="s">
        <v>42</v>
      </c>
      <c r="O379" s="65"/>
      <c r="P379" s="189">
        <f>O379*H379</f>
        <v>0</v>
      </c>
      <c r="Q379" s="189">
        <v>0</v>
      </c>
      <c r="R379" s="189">
        <f>Q379*H379</f>
        <v>0</v>
      </c>
      <c r="S379" s="189">
        <v>0</v>
      </c>
      <c r="T379" s="190">
        <f>S379*H379</f>
        <v>0</v>
      </c>
      <c r="U379" s="35"/>
      <c r="V379" s="35"/>
      <c r="W379" s="35"/>
      <c r="X379" s="35"/>
      <c r="Y379" s="35"/>
      <c r="Z379" s="35"/>
      <c r="AA379" s="35"/>
      <c r="AB379" s="35"/>
      <c r="AC379" s="35"/>
      <c r="AD379" s="35"/>
      <c r="AE379" s="35"/>
      <c r="AR379" s="191" t="s">
        <v>255</v>
      </c>
      <c r="AT379" s="191" t="s">
        <v>162</v>
      </c>
      <c r="AU379" s="191" t="s">
        <v>80</v>
      </c>
      <c r="AY379" s="18" t="s">
        <v>160</v>
      </c>
      <c r="BE379" s="192">
        <f>IF(N379="základní",J379,0)</f>
        <v>0</v>
      </c>
      <c r="BF379" s="192">
        <f>IF(N379="snížená",J379,0)</f>
        <v>0</v>
      </c>
      <c r="BG379" s="192">
        <f>IF(N379="zákl. přenesená",J379,0)</f>
        <v>0</v>
      </c>
      <c r="BH379" s="192">
        <f>IF(N379="sníž. přenesená",J379,0)</f>
        <v>0</v>
      </c>
      <c r="BI379" s="192">
        <f>IF(N379="nulová",J379,0)</f>
        <v>0</v>
      </c>
      <c r="BJ379" s="18" t="s">
        <v>78</v>
      </c>
      <c r="BK379" s="192">
        <f>ROUND(I379*H379,2)</f>
        <v>0</v>
      </c>
      <c r="BL379" s="18" t="s">
        <v>255</v>
      </c>
      <c r="BM379" s="191" t="s">
        <v>840</v>
      </c>
    </row>
    <row r="380" spans="1:65" s="2" customFormat="1" ht="10.199999999999999">
      <c r="A380" s="35"/>
      <c r="B380" s="36"/>
      <c r="C380" s="37"/>
      <c r="D380" s="193" t="s">
        <v>168</v>
      </c>
      <c r="E380" s="37"/>
      <c r="F380" s="194" t="s">
        <v>841</v>
      </c>
      <c r="G380" s="37"/>
      <c r="H380" s="37"/>
      <c r="I380" s="195"/>
      <c r="J380" s="37"/>
      <c r="K380" s="37"/>
      <c r="L380" s="40"/>
      <c r="M380" s="196"/>
      <c r="N380" s="197"/>
      <c r="O380" s="65"/>
      <c r="P380" s="65"/>
      <c r="Q380" s="65"/>
      <c r="R380" s="65"/>
      <c r="S380" s="65"/>
      <c r="T380" s="66"/>
      <c r="U380" s="35"/>
      <c r="V380" s="35"/>
      <c r="W380" s="35"/>
      <c r="X380" s="35"/>
      <c r="Y380" s="35"/>
      <c r="Z380" s="35"/>
      <c r="AA380" s="35"/>
      <c r="AB380" s="35"/>
      <c r="AC380" s="35"/>
      <c r="AD380" s="35"/>
      <c r="AE380" s="35"/>
      <c r="AT380" s="18" t="s">
        <v>168</v>
      </c>
      <c r="AU380" s="18" t="s">
        <v>80</v>
      </c>
    </row>
    <row r="381" spans="1:65" s="12" customFormat="1" ht="22.8" customHeight="1">
      <c r="B381" s="164"/>
      <c r="C381" s="165"/>
      <c r="D381" s="166" t="s">
        <v>70</v>
      </c>
      <c r="E381" s="178" t="s">
        <v>842</v>
      </c>
      <c r="F381" s="178" t="s">
        <v>843</v>
      </c>
      <c r="G381" s="165"/>
      <c r="H381" s="165"/>
      <c r="I381" s="168"/>
      <c r="J381" s="179">
        <f>BK381</f>
        <v>0</v>
      </c>
      <c r="K381" s="165"/>
      <c r="L381" s="170"/>
      <c r="M381" s="171"/>
      <c r="N381" s="172"/>
      <c r="O381" s="172"/>
      <c r="P381" s="173">
        <f>SUM(P382:P402)</f>
        <v>0</v>
      </c>
      <c r="Q381" s="172"/>
      <c r="R381" s="173">
        <f>SUM(R382:R402)</f>
        <v>0.27</v>
      </c>
      <c r="S381" s="172"/>
      <c r="T381" s="174">
        <f>SUM(T382:T402)</f>
        <v>0</v>
      </c>
      <c r="AR381" s="175" t="s">
        <v>80</v>
      </c>
      <c r="AT381" s="176" t="s">
        <v>70</v>
      </c>
      <c r="AU381" s="176" t="s">
        <v>78</v>
      </c>
      <c r="AY381" s="175" t="s">
        <v>160</v>
      </c>
      <c r="BK381" s="177">
        <f>SUM(BK382:BK402)</f>
        <v>0</v>
      </c>
    </row>
    <row r="382" spans="1:65" s="2" customFormat="1" ht="24.15" customHeight="1">
      <c r="A382" s="35"/>
      <c r="B382" s="36"/>
      <c r="C382" s="180" t="s">
        <v>844</v>
      </c>
      <c r="D382" s="180" t="s">
        <v>162</v>
      </c>
      <c r="E382" s="181" t="s">
        <v>845</v>
      </c>
      <c r="F382" s="182" t="s">
        <v>846</v>
      </c>
      <c r="G382" s="183" t="s">
        <v>496</v>
      </c>
      <c r="H382" s="184">
        <v>14</v>
      </c>
      <c r="I382" s="185"/>
      <c r="J382" s="186">
        <f>ROUND(I382*H382,2)</f>
        <v>0</v>
      </c>
      <c r="K382" s="182" t="s">
        <v>165</v>
      </c>
      <c r="L382" s="40"/>
      <c r="M382" s="187" t="s">
        <v>18</v>
      </c>
      <c r="N382" s="188" t="s">
        <v>42</v>
      </c>
      <c r="O382" s="65"/>
      <c r="P382" s="189">
        <f>O382*H382</f>
        <v>0</v>
      </c>
      <c r="Q382" s="189">
        <v>0</v>
      </c>
      <c r="R382" s="189">
        <f>Q382*H382</f>
        <v>0</v>
      </c>
      <c r="S382" s="189">
        <v>0</v>
      </c>
      <c r="T382" s="190">
        <f>S382*H382</f>
        <v>0</v>
      </c>
      <c r="U382" s="35"/>
      <c r="V382" s="35"/>
      <c r="W382" s="35"/>
      <c r="X382" s="35"/>
      <c r="Y382" s="35"/>
      <c r="Z382" s="35"/>
      <c r="AA382" s="35"/>
      <c r="AB382" s="35"/>
      <c r="AC382" s="35"/>
      <c r="AD382" s="35"/>
      <c r="AE382" s="35"/>
      <c r="AR382" s="191" t="s">
        <v>255</v>
      </c>
      <c r="AT382" s="191" t="s">
        <v>162</v>
      </c>
      <c r="AU382" s="191" t="s">
        <v>80</v>
      </c>
      <c r="AY382" s="18" t="s">
        <v>160</v>
      </c>
      <c r="BE382" s="192">
        <f>IF(N382="základní",J382,0)</f>
        <v>0</v>
      </c>
      <c r="BF382" s="192">
        <f>IF(N382="snížená",J382,0)</f>
        <v>0</v>
      </c>
      <c r="BG382" s="192">
        <f>IF(N382="zákl. přenesená",J382,0)</f>
        <v>0</v>
      </c>
      <c r="BH382" s="192">
        <f>IF(N382="sníž. přenesená",J382,0)</f>
        <v>0</v>
      </c>
      <c r="BI382" s="192">
        <f>IF(N382="nulová",J382,0)</f>
        <v>0</v>
      </c>
      <c r="BJ382" s="18" t="s">
        <v>78</v>
      </c>
      <c r="BK382" s="192">
        <f>ROUND(I382*H382,2)</f>
        <v>0</v>
      </c>
      <c r="BL382" s="18" t="s">
        <v>255</v>
      </c>
      <c r="BM382" s="191" t="s">
        <v>847</v>
      </c>
    </row>
    <row r="383" spans="1:65" s="2" customFormat="1" ht="10.199999999999999">
      <c r="A383" s="35"/>
      <c r="B383" s="36"/>
      <c r="C383" s="37"/>
      <c r="D383" s="193" t="s">
        <v>168</v>
      </c>
      <c r="E383" s="37"/>
      <c r="F383" s="194" t="s">
        <v>848</v>
      </c>
      <c r="G383" s="37"/>
      <c r="H383" s="37"/>
      <c r="I383" s="195"/>
      <c r="J383" s="37"/>
      <c r="K383" s="37"/>
      <c r="L383" s="40"/>
      <c r="M383" s="196"/>
      <c r="N383" s="197"/>
      <c r="O383" s="65"/>
      <c r="P383" s="65"/>
      <c r="Q383" s="65"/>
      <c r="R383" s="65"/>
      <c r="S383" s="65"/>
      <c r="T383" s="66"/>
      <c r="U383" s="35"/>
      <c r="V383" s="35"/>
      <c r="W383" s="35"/>
      <c r="X383" s="35"/>
      <c r="Y383" s="35"/>
      <c r="Z383" s="35"/>
      <c r="AA383" s="35"/>
      <c r="AB383" s="35"/>
      <c r="AC383" s="35"/>
      <c r="AD383" s="35"/>
      <c r="AE383" s="35"/>
      <c r="AT383" s="18" t="s">
        <v>168</v>
      </c>
      <c r="AU383" s="18" t="s">
        <v>80</v>
      </c>
    </row>
    <row r="384" spans="1:65" s="2" customFormat="1" ht="19.2">
      <c r="A384" s="35"/>
      <c r="B384" s="36"/>
      <c r="C384" s="37"/>
      <c r="D384" s="200" t="s">
        <v>123</v>
      </c>
      <c r="E384" s="37"/>
      <c r="F384" s="210" t="s">
        <v>849</v>
      </c>
      <c r="G384" s="37"/>
      <c r="H384" s="37"/>
      <c r="I384" s="195"/>
      <c r="J384" s="37"/>
      <c r="K384" s="37"/>
      <c r="L384" s="40"/>
      <c r="M384" s="196"/>
      <c r="N384" s="197"/>
      <c r="O384" s="65"/>
      <c r="P384" s="65"/>
      <c r="Q384" s="65"/>
      <c r="R384" s="65"/>
      <c r="S384" s="65"/>
      <c r="T384" s="66"/>
      <c r="U384" s="35"/>
      <c r="V384" s="35"/>
      <c r="W384" s="35"/>
      <c r="X384" s="35"/>
      <c r="Y384" s="35"/>
      <c r="Z384" s="35"/>
      <c r="AA384" s="35"/>
      <c r="AB384" s="35"/>
      <c r="AC384" s="35"/>
      <c r="AD384" s="35"/>
      <c r="AE384" s="35"/>
      <c r="AT384" s="18" t="s">
        <v>123</v>
      </c>
      <c r="AU384" s="18" t="s">
        <v>80</v>
      </c>
    </row>
    <row r="385" spans="1:65" s="2" customFormat="1" ht="16.5" customHeight="1">
      <c r="A385" s="35"/>
      <c r="B385" s="36"/>
      <c r="C385" s="225" t="s">
        <v>850</v>
      </c>
      <c r="D385" s="225" t="s">
        <v>467</v>
      </c>
      <c r="E385" s="226" t="s">
        <v>851</v>
      </c>
      <c r="F385" s="227" t="s">
        <v>852</v>
      </c>
      <c r="G385" s="228" t="s">
        <v>496</v>
      </c>
      <c r="H385" s="229">
        <v>4</v>
      </c>
      <c r="I385" s="230"/>
      <c r="J385" s="231">
        <f>ROUND(I385*H385,2)</f>
        <v>0</v>
      </c>
      <c r="K385" s="227" t="s">
        <v>165</v>
      </c>
      <c r="L385" s="232"/>
      <c r="M385" s="233" t="s">
        <v>18</v>
      </c>
      <c r="N385" s="234" t="s">
        <v>42</v>
      </c>
      <c r="O385" s="65"/>
      <c r="P385" s="189">
        <f>O385*H385</f>
        <v>0</v>
      </c>
      <c r="Q385" s="189">
        <v>1.7500000000000002E-2</v>
      </c>
      <c r="R385" s="189">
        <f>Q385*H385</f>
        <v>7.0000000000000007E-2</v>
      </c>
      <c r="S385" s="189">
        <v>0</v>
      </c>
      <c r="T385" s="190">
        <f>S385*H385</f>
        <v>0</v>
      </c>
      <c r="U385" s="35"/>
      <c r="V385" s="35"/>
      <c r="W385" s="35"/>
      <c r="X385" s="35"/>
      <c r="Y385" s="35"/>
      <c r="Z385" s="35"/>
      <c r="AA385" s="35"/>
      <c r="AB385" s="35"/>
      <c r="AC385" s="35"/>
      <c r="AD385" s="35"/>
      <c r="AE385" s="35"/>
      <c r="AR385" s="191" t="s">
        <v>538</v>
      </c>
      <c r="AT385" s="191" t="s">
        <v>467</v>
      </c>
      <c r="AU385" s="191" t="s">
        <v>80</v>
      </c>
      <c r="AY385" s="18" t="s">
        <v>160</v>
      </c>
      <c r="BE385" s="192">
        <f>IF(N385="základní",J385,0)</f>
        <v>0</v>
      </c>
      <c r="BF385" s="192">
        <f>IF(N385="snížená",J385,0)</f>
        <v>0</v>
      </c>
      <c r="BG385" s="192">
        <f>IF(N385="zákl. přenesená",J385,0)</f>
        <v>0</v>
      </c>
      <c r="BH385" s="192">
        <f>IF(N385="sníž. přenesená",J385,0)</f>
        <v>0</v>
      </c>
      <c r="BI385" s="192">
        <f>IF(N385="nulová",J385,0)</f>
        <v>0</v>
      </c>
      <c r="BJ385" s="18" t="s">
        <v>78</v>
      </c>
      <c r="BK385" s="192">
        <f>ROUND(I385*H385,2)</f>
        <v>0</v>
      </c>
      <c r="BL385" s="18" t="s">
        <v>255</v>
      </c>
      <c r="BM385" s="191" t="s">
        <v>853</v>
      </c>
    </row>
    <row r="386" spans="1:65" s="2" customFormat="1" ht="19.2">
      <c r="A386" s="35"/>
      <c r="B386" s="36"/>
      <c r="C386" s="37"/>
      <c r="D386" s="200" t="s">
        <v>123</v>
      </c>
      <c r="E386" s="37"/>
      <c r="F386" s="210" t="s">
        <v>854</v>
      </c>
      <c r="G386" s="37"/>
      <c r="H386" s="37"/>
      <c r="I386" s="195"/>
      <c r="J386" s="37"/>
      <c r="K386" s="37"/>
      <c r="L386" s="40"/>
      <c r="M386" s="196"/>
      <c r="N386" s="197"/>
      <c r="O386" s="65"/>
      <c r="P386" s="65"/>
      <c r="Q386" s="65"/>
      <c r="R386" s="65"/>
      <c r="S386" s="65"/>
      <c r="T386" s="66"/>
      <c r="U386" s="35"/>
      <c r="V386" s="35"/>
      <c r="W386" s="35"/>
      <c r="X386" s="35"/>
      <c r="Y386" s="35"/>
      <c r="Z386" s="35"/>
      <c r="AA386" s="35"/>
      <c r="AB386" s="35"/>
      <c r="AC386" s="35"/>
      <c r="AD386" s="35"/>
      <c r="AE386" s="35"/>
      <c r="AT386" s="18" t="s">
        <v>123</v>
      </c>
      <c r="AU386" s="18" t="s">
        <v>80</v>
      </c>
    </row>
    <row r="387" spans="1:65" s="13" customFormat="1" ht="10.199999999999999">
      <c r="B387" s="198"/>
      <c r="C387" s="199"/>
      <c r="D387" s="200" t="s">
        <v>170</v>
      </c>
      <c r="E387" s="201" t="s">
        <v>18</v>
      </c>
      <c r="F387" s="202" t="s">
        <v>511</v>
      </c>
      <c r="G387" s="199"/>
      <c r="H387" s="203">
        <v>1</v>
      </c>
      <c r="I387" s="204"/>
      <c r="J387" s="199"/>
      <c r="K387" s="199"/>
      <c r="L387" s="205"/>
      <c r="M387" s="206"/>
      <c r="N387" s="207"/>
      <c r="O387" s="207"/>
      <c r="P387" s="207"/>
      <c r="Q387" s="207"/>
      <c r="R387" s="207"/>
      <c r="S387" s="207"/>
      <c r="T387" s="208"/>
      <c r="AT387" s="209" t="s">
        <v>170</v>
      </c>
      <c r="AU387" s="209" t="s">
        <v>80</v>
      </c>
      <c r="AV387" s="13" t="s">
        <v>80</v>
      </c>
      <c r="AW387" s="13" t="s">
        <v>32</v>
      </c>
      <c r="AX387" s="13" t="s">
        <v>71</v>
      </c>
      <c r="AY387" s="209" t="s">
        <v>160</v>
      </c>
    </row>
    <row r="388" spans="1:65" s="13" customFormat="1" ht="10.199999999999999">
      <c r="B388" s="198"/>
      <c r="C388" s="199"/>
      <c r="D388" s="200" t="s">
        <v>170</v>
      </c>
      <c r="E388" s="201" t="s">
        <v>18</v>
      </c>
      <c r="F388" s="202" t="s">
        <v>855</v>
      </c>
      <c r="G388" s="199"/>
      <c r="H388" s="203">
        <v>1</v>
      </c>
      <c r="I388" s="204"/>
      <c r="J388" s="199"/>
      <c r="K388" s="199"/>
      <c r="L388" s="205"/>
      <c r="M388" s="206"/>
      <c r="N388" s="207"/>
      <c r="O388" s="207"/>
      <c r="P388" s="207"/>
      <c r="Q388" s="207"/>
      <c r="R388" s="207"/>
      <c r="S388" s="207"/>
      <c r="T388" s="208"/>
      <c r="AT388" s="209" t="s">
        <v>170</v>
      </c>
      <c r="AU388" s="209" t="s">
        <v>80</v>
      </c>
      <c r="AV388" s="13" t="s">
        <v>80</v>
      </c>
      <c r="AW388" s="13" t="s">
        <v>32</v>
      </c>
      <c r="AX388" s="13" t="s">
        <v>71</v>
      </c>
      <c r="AY388" s="209" t="s">
        <v>160</v>
      </c>
    </row>
    <row r="389" spans="1:65" s="13" customFormat="1" ht="10.199999999999999">
      <c r="B389" s="198"/>
      <c r="C389" s="199"/>
      <c r="D389" s="200" t="s">
        <v>170</v>
      </c>
      <c r="E389" s="201" t="s">
        <v>18</v>
      </c>
      <c r="F389" s="202" t="s">
        <v>856</v>
      </c>
      <c r="G389" s="199"/>
      <c r="H389" s="203">
        <v>2</v>
      </c>
      <c r="I389" s="204"/>
      <c r="J389" s="199"/>
      <c r="K389" s="199"/>
      <c r="L389" s="205"/>
      <c r="M389" s="206"/>
      <c r="N389" s="207"/>
      <c r="O389" s="207"/>
      <c r="P389" s="207"/>
      <c r="Q389" s="207"/>
      <c r="R389" s="207"/>
      <c r="S389" s="207"/>
      <c r="T389" s="208"/>
      <c r="AT389" s="209" t="s">
        <v>170</v>
      </c>
      <c r="AU389" s="209" t="s">
        <v>80</v>
      </c>
      <c r="AV389" s="13" t="s">
        <v>80</v>
      </c>
      <c r="AW389" s="13" t="s">
        <v>32</v>
      </c>
      <c r="AX389" s="13" t="s">
        <v>71</v>
      </c>
      <c r="AY389" s="209" t="s">
        <v>160</v>
      </c>
    </row>
    <row r="390" spans="1:65" s="14" customFormat="1" ht="10.199999999999999">
      <c r="B390" s="211"/>
      <c r="C390" s="212"/>
      <c r="D390" s="200" t="s">
        <v>170</v>
      </c>
      <c r="E390" s="213" t="s">
        <v>18</v>
      </c>
      <c r="F390" s="214" t="s">
        <v>254</v>
      </c>
      <c r="G390" s="212"/>
      <c r="H390" s="215">
        <v>4</v>
      </c>
      <c r="I390" s="216"/>
      <c r="J390" s="212"/>
      <c r="K390" s="212"/>
      <c r="L390" s="217"/>
      <c r="M390" s="218"/>
      <c r="N390" s="219"/>
      <c r="O390" s="219"/>
      <c r="P390" s="219"/>
      <c r="Q390" s="219"/>
      <c r="R390" s="219"/>
      <c r="S390" s="219"/>
      <c r="T390" s="220"/>
      <c r="AT390" s="221" t="s">
        <v>170</v>
      </c>
      <c r="AU390" s="221" t="s">
        <v>80</v>
      </c>
      <c r="AV390" s="14" t="s">
        <v>166</v>
      </c>
      <c r="AW390" s="14" t="s">
        <v>32</v>
      </c>
      <c r="AX390" s="14" t="s">
        <v>78</v>
      </c>
      <c r="AY390" s="221" t="s">
        <v>160</v>
      </c>
    </row>
    <row r="391" spans="1:65" s="2" customFormat="1" ht="16.5" customHeight="1">
      <c r="A391" s="35"/>
      <c r="B391" s="36"/>
      <c r="C391" s="225" t="s">
        <v>857</v>
      </c>
      <c r="D391" s="225" t="s">
        <v>467</v>
      </c>
      <c r="E391" s="226" t="s">
        <v>858</v>
      </c>
      <c r="F391" s="227" t="s">
        <v>859</v>
      </c>
      <c r="G391" s="228" t="s">
        <v>496</v>
      </c>
      <c r="H391" s="229">
        <v>7</v>
      </c>
      <c r="I391" s="230"/>
      <c r="J391" s="231">
        <f>ROUND(I391*H391,2)</f>
        <v>0</v>
      </c>
      <c r="K391" s="227" t="s">
        <v>165</v>
      </c>
      <c r="L391" s="232"/>
      <c r="M391" s="233" t="s">
        <v>18</v>
      </c>
      <c r="N391" s="234" t="s">
        <v>42</v>
      </c>
      <c r="O391" s="65"/>
      <c r="P391" s="189">
        <f>O391*H391</f>
        <v>0</v>
      </c>
      <c r="Q391" s="189">
        <v>1.95E-2</v>
      </c>
      <c r="R391" s="189">
        <f>Q391*H391</f>
        <v>0.13650000000000001</v>
      </c>
      <c r="S391" s="189">
        <v>0</v>
      </c>
      <c r="T391" s="190">
        <f>S391*H391</f>
        <v>0</v>
      </c>
      <c r="U391" s="35"/>
      <c r="V391" s="35"/>
      <c r="W391" s="35"/>
      <c r="X391" s="35"/>
      <c r="Y391" s="35"/>
      <c r="Z391" s="35"/>
      <c r="AA391" s="35"/>
      <c r="AB391" s="35"/>
      <c r="AC391" s="35"/>
      <c r="AD391" s="35"/>
      <c r="AE391" s="35"/>
      <c r="AR391" s="191" t="s">
        <v>538</v>
      </c>
      <c r="AT391" s="191" t="s">
        <v>467</v>
      </c>
      <c r="AU391" s="191" t="s">
        <v>80</v>
      </c>
      <c r="AY391" s="18" t="s">
        <v>160</v>
      </c>
      <c r="BE391" s="192">
        <f>IF(N391="základní",J391,0)</f>
        <v>0</v>
      </c>
      <c r="BF391" s="192">
        <f>IF(N391="snížená",J391,0)</f>
        <v>0</v>
      </c>
      <c r="BG391" s="192">
        <f>IF(N391="zákl. přenesená",J391,0)</f>
        <v>0</v>
      </c>
      <c r="BH391" s="192">
        <f>IF(N391="sníž. přenesená",J391,0)</f>
        <v>0</v>
      </c>
      <c r="BI391" s="192">
        <f>IF(N391="nulová",J391,0)</f>
        <v>0</v>
      </c>
      <c r="BJ391" s="18" t="s">
        <v>78</v>
      </c>
      <c r="BK391" s="192">
        <f>ROUND(I391*H391,2)</f>
        <v>0</v>
      </c>
      <c r="BL391" s="18" t="s">
        <v>255</v>
      </c>
      <c r="BM391" s="191" t="s">
        <v>860</v>
      </c>
    </row>
    <row r="392" spans="1:65" s="2" customFormat="1" ht="38.4">
      <c r="A392" s="35"/>
      <c r="B392" s="36"/>
      <c r="C392" s="37"/>
      <c r="D392" s="200" t="s">
        <v>123</v>
      </c>
      <c r="E392" s="37"/>
      <c r="F392" s="210" t="s">
        <v>861</v>
      </c>
      <c r="G392" s="37"/>
      <c r="H392" s="37"/>
      <c r="I392" s="195"/>
      <c r="J392" s="37"/>
      <c r="K392" s="37"/>
      <c r="L392" s="40"/>
      <c r="M392" s="196"/>
      <c r="N392" s="197"/>
      <c r="O392" s="65"/>
      <c r="P392" s="65"/>
      <c r="Q392" s="65"/>
      <c r="R392" s="65"/>
      <c r="S392" s="65"/>
      <c r="T392" s="66"/>
      <c r="U392" s="35"/>
      <c r="V392" s="35"/>
      <c r="W392" s="35"/>
      <c r="X392" s="35"/>
      <c r="Y392" s="35"/>
      <c r="Z392" s="35"/>
      <c r="AA392" s="35"/>
      <c r="AB392" s="35"/>
      <c r="AC392" s="35"/>
      <c r="AD392" s="35"/>
      <c r="AE392" s="35"/>
      <c r="AT392" s="18" t="s">
        <v>123</v>
      </c>
      <c r="AU392" s="18" t="s">
        <v>80</v>
      </c>
    </row>
    <row r="393" spans="1:65" s="13" customFormat="1" ht="10.199999999999999">
      <c r="B393" s="198"/>
      <c r="C393" s="199"/>
      <c r="D393" s="200" t="s">
        <v>170</v>
      </c>
      <c r="E393" s="201" t="s">
        <v>18</v>
      </c>
      <c r="F393" s="202" t="s">
        <v>862</v>
      </c>
      <c r="G393" s="199"/>
      <c r="H393" s="203">
        <v>2</v>
      </c>
      <c r="I393" s="204"/>
      <c r="J393" s="199"/>
      <c r="K393" s="199"/>
      <c r="L393" s="205"/>
      <c r="M393" s="206"/>
      <c r="N393" s="207"/>
      <c r="O393" s="207"/>
      <c r="P393" s="207"/>
      <c r="Q393" s="207"/>
      <c r="R393" s="207"/>
      <c r="S393" s="207"/>
      <c r="T393" s="208"/>
      <c r="AT393" s="209" t="s">
        <v>170</v>
      </c>
      <c r="AU393" s="209" t="s">
        <v>80</v>
      </c>
      <c r="AV393" s="13" t="s">
        <v>80</v>
      </c>
      <c r="AW393" s="13" t="s">
        <v>32</v>
      </c>
      <c r="AX393" s="13" t="s">
        <v>71</v>
      </c>
      <c r="AY393" s="209" t="s">
        <v>160</v>
      </c>
    </row>
    <row r="394" spans="1:65" s="13" customFormat="1" ht="10.199999999999999">
      <c r="B394" s="198"/>
      <c r="C394" s="199"/>
      <c r="D394" s="200" t="s">
        <v>170</v>
      </c>
      <c r="E394" s="201" t="s">
        <v>18</v>
      </c>
      <c r="F394" s="202" t="s">
        <v>863</v>
      </c>
      <c r="G394" s="199"/>
      <c r="H394" s="203">
        <v>2</v>
      </c>
      <c r="I394" s="204"/>
      <c r="J394" s="199"/>
      <c r="K394" s="199"/>
      <c r="L394" s="205"/>
      <c r="M394" s="206"/>
      <c r="N394" s="207"/>
      <c r="O394" s="207"/>
      <c r="P394" s="207"/>
      <c r="Q394" s="207"/>
      <c r="R394" s="207"/>
      <c r="S394" s="207"/>
      <c r="T394" s="208"/>
      <c r="AT394" s="209" t="s">
        <v>170</v>
      </c>
      <c r="AU394" s="209" t="s">
        <v>80</v>
      </c>
      <c r="AV394" s="13" t="s">
        <v>80</v>
      </c>
      <c r="AW394" s="13" t="s">
        <v>32</v>
      </c>
      <c r="AX394" s="13" t="s">
        <v>71</v>
      </c>
      <c r="AY394" s="209" t="s">
        <v>160</v>
      </c>
    </row>
    <row r="395" spans="1:65" s="13" customFormat="1" ht="10.199999999999999">
      <c r="B395" s="198"/>
      <c r="C395" s="199"/>
      <c r="D395" s="200" t="s">
        <v>170</v>
      </c>
      <c r="E395" s="201" t="s">
        <v>18</v>
      </c>
      <c r="F395" s="202" t="s">
        <v>864</v>
      </c>
      <c r="G395" s="199"/>
      <c r="H395" s="203">
        <v>3</v>
      </c>
      <c r="I395" s="204"/>
      <c r="J395" s="199"/>
      <c r="K395" s="199"/>
      <c r="L395" s="205"/>
      <c r="M395" s="206"/>
      <c r="N395" s="207"/>
      <c r="O395" s="207"/>
      <c r="P395" s="207"/>
      <c r="Q395" s="207"/>
      <c r="R395" s="207"/>
      <c r="S395" s="207"/>
      <c r="T395" s="208"/>
      <c r="AT395" s="209" t="s">
        <v>170</v>
      </c>
      <c r="AU395" s="209" t="s">
        <v>80</v>
      </c>
      <c r="AV395" s="13" t="s">
        <v>80</v>
      </c>
      <c r="AW395" s="13" t="s">
        <v>32</v>
      </c>
      <c r="AX395" s="13" t="s">
        <v>71</v>
      </c>
      <c r="AY395" s="209" t="s">
        <v>160</v>
      </c>
    </row>
    <row r="396" spans="1:65" s="14" customFormat="1" ht="10.199999999999999">
      <c r="B396" s="211"/>
      <c r="C396" s="212"/>
      <c r="D396" s="200" t="s">
        <v>170</v>
      </c>
      <c r="E396" s="213" t="s">
        <v>18</v>
      </c>
      <c r="F396" s="214" t="s">
        <v>254</v>
      </c>
      <c r="G396" s="212"/>
      <c r="H396" s="215">
        <v>7</v>
      </c>
      <c r="I396" s="216"/>
      <c r="J396" s="212"/>
      <c r="K396" s="212"/>
      <c r="L396" s="217"/>
      <c r="M396" s="218"/>
      <c r="N396" s="219"/>
      <c r="O396" s="219"/>
      <c r="P396" s="219"/>
      <c r="Q396" s="219"/>
      <c r="R396" s="219"/>
      <c r="S396" s="219"/>
      <c r="T396" s="220"/>
      <c r="AT396" s="221" t="s">
        <v>170</v>
      </c>
      <c r="AU396" s="221" t="s">
        <v>80</v>
      </c>
      <c r="AV396" s="14" t="s">
        <v>166</v>
      </c>
      <c r="AW396" s="14" t="s">
        <v>32</v>
      </c>
      <c r="AX396" s="14" t="s">
        <v>78</v>
      </c>
      <c r="AY396" s="221" t="s">
        <v>160</v>
      </c>
    </row>
    <row r="397" spans="1:65" s="2" customFormat="1" ht="16.5" customHeight="1">
      <c r="A397" s="35"/>
      <c r="B397" s="36"/>
      <c r="C397" s="225" t="s">
        <v>865</v>
      </c>
      <c r="D397" s="225" t="s">
        <v>467</v>
      </c>
      <c r="E397" s="226" t="s">
        <v>866</v>
      </c>
      <c r="F397" s="227" t="s">
        <v>867</v>
      </c>
      <c r="G397" s="228" t="s">
        <v>496</v>
      </c>
      <c r="H397" s="229">
        <v>1</v>
      </c>
      <c r="I397" s="230"/>
      <c r="J397" s="231">
        <f>ROUND(I397*H397,2)</f>
        <v>0</v>
      </c>
      <c r="K397" s="227" t="s">
        <v>165</v>
      </c>
      <c r="L397" s="232"/>
      <c r="M397" s="233" t="s">
        <v>18</v>
      </c>
      <c r="N397" s="234" t="s">
        <v>42</v>
      </c>
      <c r="O397" s="65"/>
      <c r="P397" s="189">
        <f>O397*H397</f>
        <v>0</v>
      </c>
      <c r="Q397" s="189">
        <v>2.0500000000000001E-2</v>
      </c>
      <c r="R397" s="189">
        <f>Q397*H397</f>
        <v>2.0500000000000001E-2</v>
      </c>
      <c r="S397" s="189">
        <v>0</v>
      </c>
      <c r="T397" s="190">
        <f>S397*H397</f>
        <v>0</v>
      </c>
      <c r="U397" s="35"/>
      <c r="V397" s="35"/>
      <c r="W397" s="35"/>
      <c r="X397" s="35"/>
      <c r="Y397" s="35"/>
      <c r="Z397" s="35"/>
      <c r="AA397" s="35"/>
      <c r="AB397" s="35"/>
      <c r="AC397" s="35"/>
      <c r="AD397" s="35"/>
      <c r="AE397" s="35"/>
      <c r="AR397" s="191" t="s">
        <v>538</v>
      </c>
      <c r="AT397" s="191" t="s">
        <v>467</v>
      </c>
      <c r="AU397" s="191" t="s">
        <v>80</v>
      </c>
      <c r="AY397" s="18" t="s">
        <v>160</v>
      </c>
      <c r="BE397" s="192">
        <f>IF(N397="základní",J397,0)</f>
        <v>0</v>
      </c>
      <c r="BF397" s="192">
        <f>IF(N397="snížená",J397,0)</f>
        <v>0</v>
      </c>
      <c r="BG397" s="192">
        <f>IF(N397="zákl. přenesená",J397,0)</f>
        <v>0</v>
      </c>
      <c r="BH397" s="192">
        <f>IF(N397="sníž. přenesená",J397,0)</f>
        <v>0</v>
      </c>
      <c r="BI397" s="192">
        <f>IF(N397="nulová",J397,0)</f>
        <v>0</v>
      </c>
      <c r="BJ397" s="18" t="s">
        <v>78</v>
      </c>
      <c r="BK397" s="192">
        <f>ROUND(I397*H397,2)</f>
        <v>0</v>
      </c>
      <c r="BL397" s="18" t="s">
        <v>255</v>
      </c>
      <c r="BM397" s="191" t="s">
        <v>868</v>
      </c>
    </row>
    <row r="398" spans="1:65" s="2" customFormat="1" ht="38.4">
      <c r="A398" s="35"/>
      <c r="B398" s="36"/>
      <c r="C398" s="37"/>
      <c r="D398" s="200" t="s">
        <v>123</v>
      </c>
      <c r="E398" s="37"/>
      <c r="F398" s="210" t="s">
        <v>869</v>
      </c>
      <c r="G398" s="37"/>
      <c r="H398" s="37"/>
      <c r="I398" s="195"/>
      <c r="J398" s="37"/>
      <c r="K398" s="37"/>
      <c r="L398" s="40"/>
      <c r="M398" s="196"/>
      <c r="N398" s="197"/>
      <c r="O398" s="65"/>
      <c r="P398" s="65"/>
      <c r="Q398" s="65"/>
      <c r="R398" s="65"/>
      <c r="S398" s="65"/>
      <c r="T398" s="66"/>
      <c r="U398" s="35"/>
      <c r="V398" s="35"/>
      <c r="W398" s="35"/>
      <c r="X398" s="35"/>
      <c r="Y398" s="35"/>
      <c r="Z398" s="35"/>
      <c r="AA398" s="35"/>
      <c r="AB398" s="35"/>
      <c r="AC398" s="35"/>
      <c r="AD398" s="35"/>
      <c r="AE398" s="35"/>
      <c r="AT398" s="18" t="s">
        <v>123</v>
      </c>
      <c r="AU398" s="18" t="s">
        <v>80</v>
      </c>
    </row>
    <row r="399" spans="1:65" s="13" customFormat="1" ht="10.199999999999999">
      <c r="B399" s="198"/>
      <c r="C399" s="199"/>
      <c r="D399" s="200" t="s">
        <v>170</v>
      </c>
      <c r="E399" s="201" t="s">
        <v>18</v>
      </c>
      <c r="F399" s="202" t="s">
        <v>870</v>
      </c>
      <c r="G399" s="199"/>
      <c r="H399" s="203">
        <v>1</v>
      </c>
      <c r="I399" s="204"/>
      <c r="J399" s="199"/>
      <c r="K399" s="199"/>
      <c r="L399" s="205"/>
      <c r="M399" s="206"/>
      <c r="N399" s="207"/>
      <c r="O399" s="207"/>
      <c r="P399" s="207"/>
      <c r="Q399" s="207"/>
      <c r="R399" s="207"/>
      <c r="S399" s="207"/>
      <c r="T399" s="208"/>
      <c r="AT399" s="209" t="s">
        <v>170</v>
      </c>
      <c r="AU399" s="209" t="s">
        <v>80</v>
      </c>
      <c r="AV399" s="13" t="s">
        <v>80</v>
      </c>
      <c r="AW399" s="13" t="s">
        <v>32</v>
      </c>
      <c r="AX399" s="13" t="s">
        <v>78</v>
      </c>
      <c r="AY399" s="209" t="s">
        <v>160</v>
      </c>
    </row>
    <row r="400" spans="1:65" s="2" customFormat="1" ht="16.5" customHeight="1">
      <c r="A400" s="35"/>
      <c r="B400" s="36"/>
      <c r="C400" s="225" t="s">
        <v>871</v>
      </c>
      <c r="D400" s="225" t="s">
        <v>467</v>
      </c>
      <c r="E400" s="226" t="s">
        <v>872</v>
      </c>
      <c r="F400" s="227" t="s">
        <v>873</v>
      </c>
      <c r="G400" s="228" t="s">
        <v>496</v>
      </c>
      <c r="H400" s="229">
        <v>2</v>
      </c>
      <c r="I400" s="230"/>
      <c r="J400" s="231">
        <f>ROUND(I400*H400,2)</f>
        <v>0</v>
      </c>
      <c r="K400" s="227" t="s">
        <v>165</v>
      </c>
      <c r="L400" s="232"/>
      <c r="M400" s="233" t="s">
        <v>18</v>
      </c>
      <c r="N400" s="234" t="s">
        <v>42</v>
      </c>
      <c r="O400" s="65"/>
      <c r="P400" s="189">
        <f>O400*H400</f>
        <v>0</v>
      </c>
      <c r="Q400" s="189">
        <v>2.1499999999999998E-2</v>
      </c>
      <c r="R400" s="189">
        <f>Q400*H400</f>
        <v>4.2999999999999997E-2</v>
      </c>
      <c r="S400" s="189">
        <v>0</v>
      </c>
      <c r="T400" s="190">
        <f>S400*H400</f>
        <v>0</v>
      </c>
      <c r="U400" s="35"/>
      <c r="V400" s="35"/>
      <c r="W400" s="35"/>
      <c r="X400" s="35"/>
      <c r="Y400" s="35"/>
      <c r="Z400" s="35"/>
      <c r="AA400" s="35"/>
      <c r="AB400" s="35"/>
      <c r="AC400" s="35"/>
      <c r="AD400" s="35"/>
      <c r="AE400" s="35"/>
      <c r="AR400" s="191" t="s">
        <v>538</v>
      </c>
      <c r="AT400" s="191" t="s">
        <v>467</v>
      </c>
      <c r="AU400" s="191" t="s">
        <v>80</v>
      </c>
      <c r="AY400" s="18" t="s">
        <v>160</v>
      </c>
      <c r="BE400" s="192">
        <f>IF(N400="základní",J400,0)</f>
        <v>0</v>
      </c>
      <c r="BF400" s="192">
        <f>IF(N400="snížená",J400,0)</f>
        <v>0</v>
      </c>
      <c r="BG400" s="192">
        <f>IF(N400="zákl. přenesená",J400,0)</f>
        <v>0</v>
      </c>
      <c r="BH400" s="192">
        <f>IF(N400="sníž. přenesená",J400,0)</f>
        <v>0</v>
      </c>
      <c r="BI400" s="192">
        <f>IF(N400="nulová",J400,0)</f>
        <v>0</v>
      </c>
      <c r="BJ400" s="18" t="s">
        <v>78</v>
      </c>
      <c r="BK400" s="192">
        <f>ROUND(I400*H400,2)</f>
        <v>0</v>
      </c>
      <c r="BL400" s="18" t="s">
        <v>255</v>
      </c>
      <c r="BM400" s="191" t="s">
        <v>874</v>
      </c>
    </row>
    <row r="401" spans="1:65" s="2" customFormat="1" ht="38.4">
      <c r="A401" s="35"/>
      <c r="B401" s="36"/>
      <c r="C401" s="37"/>
      <c r="D401" s="200" t="s">
        <v>123</v>
      </c>
      <c r="E401" s="37"/>
      <c r="F401" s="210" t="s">
        <v>875</v>
      </c>
      <c r="G401" s="37"/>
      <c r="H401" s="37"/>
      <c r="I401" s="195"/>
      <c r="J401" s="37"/>
      <c r="K401" s="37"/>
      <c r="L401" s="40"/>
      <c r="M401" s="196"/>
      <c r="N401" s="197"/>
      <c r="O401" s="65"/>
      <c r="P401" s="65"/>
      <c r="Q401" s="65"/>
      <c r="R401" s="65"/>
      <c r="S401" s="65"/>
      <c r="T401" s="66"/>
      <c r="U401" s="35"/>
      <c r="V401" s="35"/>
      <c r="W401" s="35"/>
      <c r="X401" s="35"/>
      <c r="Y401" s="35"/>
      <c r="Z401" s="35"/>
      <c r="AA401" s="35"/>
      <c r="AB401" s="35"/>
      <c r="AC401" s="35"/>
      <c r="AD401" s="35"/>
      <c r="AE401" s="35"/>
      <c r="AT401" s="18" t="s">
        <v>123</v>
      </c>
      <c r="AU401" s="18" t="s">
        <v>80</v>
      </c>
    </row>
    <row r="402" spans="1:65" s="13" customFormat="1" ht="10.199999999999999">
      <c r="B402" s="198"/>
      <c r="C402" s="199"/>
      <c r="D402" s="200" t="s">
        <v>170</v>
      </c>
      <c r="E402" s="201" t="s">
        <v>18</v>
      </c>
      <c r="F402" s="202" t="s">
        <v>523</v>
      </c>
      <c r="G402" s="199"/>
      <c r="H402" s="203">
        <v>2</v>
      </c>
      <c r="I402" s="204"/>
      <c r="J402" s="199"/>
      <c r="K402" s="199"/>
      <c r="L402" s="205"/>
      <c r="M402" s="206"/>
      <c r="N402" s="207"/>
      <c r="O402" s="207"/>
      <c r="P402" s="207"/>
      <c r="Q402" s="207"/>
      <c r="R402" s="207"/>
      <c r="S402" s="207"/>
      <c r="T402" s="208"/>
      <c r="AT402" s="209" t="s">
        <v>170</v>
      </c>
      <c r="AU402" s="209" t="s">
        <v>80</v>
      </c>
      <c r="AV402" s="13" t="s">
        <v>80</v>
      </c>
      <c r="AW402" s="13" t="s">
        <v>32</v>
      </c>
      <c r="AX402" s="13" t="s">
        <v>78</v>
      </c>
      <c r="AY402" s="209" t="s">
        <v>160</v>
      </c>
    </row>
    <row r="403" spans="1:65" s="12" customFormat="1" ht="22.8" customHeight="1">
      <c r="B403" s="164"/>
      <c r="C403" s="165"/>
      <c r="D403" s="166" t="s">
        <v>70</v>
      </c>
      <c r="E403" s="178" t="s">
        <v>876</v>
      </c>
      <c r="F403" s="178" t="s">
        <v>877</v>
      </c>
      <c r="G403" s="165"/>
      <c r="H403" s="165"/>
      <c r="I403" s="168"/>
      <c r="J403" s="179">
        <f>BK403</f>
        <v>0</v>
      </c>
      <c r="K403" s="165"/>
      <c r="L403" s="170"/>
      <c r="M403" s="171"/>
      <c r="N403" s="172"/>
      <c r="O403" s="172"/>
      <c r="P403" s="173">
        <f>SUM(P404:P447)</f>
        <v>0</v>
      </c>
      <c r="Q403" s="172"/>
      <c r="R403" s="173">
        <f>SUM(R404:R447)</f>
        <v>1.9950195500000001</v>
      </c>
      <c r="S403" s="172"/>
      <c r="T403" s="174">
        <f>SUM(T404:T447)</f>
        <v>0</v>
      </c>
      <c r="AR403" s="175" t="s">
        <v>80</v>
      </c>
      <c r="AT403" s="176" t="s">
        <v>70</v>
      </c>
      <c r="AU403" s="176" t="s">
        <v>78</v>
      </c>
      <c r="AY403" s="175" t="s">
        <v>160</v>
      </c>
      <c r="BK403" s="177">
        <f>SUM(BK404:BK447)</f>
        <v>0</v>
      </c>
    </row>
    <row r="404" spans="1:65" s="2" customFormat="1" ht="21.75" customHeight="1">
      <c r="A404" s="35"/>
      <c r="B404" s="36"/>
      <c r="C404" s="180" t="s">
        <v>878</v>
      </c>
      <c r="D404" s="180" t="s">
        <v>162</v>
      </c>
      <c r="E404" s="181" t="s">
        <v>879</v>
      </c>
      <c r="F404" s="182" t="s">
        <v>880</v>
      </c>
      <c r="G404" s="183" t="s">
        <v>125</v>
      </c>
      <c r="H404" s="184">
        <v>16.308</v>
      </c>
      <c r="I404" s="185"/>
      <c r="J404" s="186">
        <f>ROUND(I404*H404,2)</f>
        <v>0</v>
      </c>
      <c r="K404" s="182" t="s">
        <v>165</v>
      </c>
      <c r="L404" s="40"/>
      <c r="M404" s="187" t="s">
        <v>18</v>
      </c>
      <c r="N404" s="188" t="s">
        <v>42</v>
      </c>
      <c r="O404" s="65"/>
      <c r="P404" s="189">
        <f>O404*H404</f>
        <v>0</v>
      </c>
      <c r="Q404" s="189">
        <v>0</v>
      </c>
      <c r="R404" s="189">
        <f>Q404*H404</f>
        <v>0</v>
      </c>
      <c r="S404" s="189">
        <v>0</v>
      </c>
      <c r="T404" s="190">
        <f>S404*H404</f>
        <v>0</v>
      </c>
      <c r="U404" s="35"/>
      <c r="V404" s="35"/>
      <c r="W404" s="35"/>
      <c r="X404" s="35"/>
      <c r="Y404" s="35"/>
      <c r="Z404" s="35"/>
      <c r="AA404" s="35"/>
      <c r="AB404" s="35"/>
      <c r="AC404" s="35"/>
      <c r="AD404" s="35"/>
      <c r="AE404" s="35"/>
      <c r="AR404" s="191" t="s">
        <v>255</v>
      </c>
      <c r="AT404" s="191" t="s">
        <v>162</v>
      </c>
      <c r="AU404" s="191" t="s">
        <v>80</v>
      </c>
      <c r="AY404" s="18" t="s">
        <v>160</v>
      </c>
      <c r="BE404" s="192">
        <f>IF(N404="základní",J404,0)</f>
        <v>0</v>
      </c>
      <c r="BF404" s="192">
        <f>IF(N404="snížená",J404,0)</f>
        <v>0</v>
      </c>
      <c r="BG404" s="192">
        <f>IF(N404="zákl. přenesená",J404,0)</f>
        <v>0</v>
      </c>
      <c r="BH404" s="192">
        <f>IF(N404="sníž. přenesená",J404,0)</f>
        <v>0</v>
      </c>
      <c r="BI404" s="192">
        <f>IF(N404="nulová",J404,0)</f>
        <v>0</v>
      </c>
      <c r="BJ404" s="18" t="s">
        <v>78</v>
      </c>
      <c r="BK404" s="192">
        <f>ROUND(I404*H404,2)</f>
        <v>0</v>
      </c>
      <c r="BL404" s="18" t="s">
        <v>255</v>
      </c>
      <c r="BM404" s="191" t="s">
        <v>881</v>
      </c>
    </row>
    <row r="405" spans="1:65" s="2" customFormat="1" ht="10.199999999999999">
      <c r="A405" s="35"/>
      <c r="B405" s="36"/>
      <c r="C405" s="37"/>
      <c r="D405" s="193" t="s">
        <v>168</v>
      </c>
      <c r="E405" s="37"/>
      <c r="F405" s="194" t="s">
        <v>882</v>
      </c>
      <c r="G405" s="37"/>
      <c r="H405" s="37"/>
      <c r="I405" s="195"/>
      <c r="J405" s="37"/>
      <c r="K405" s="37"/>
      <c r="L405" s="40"/>
      <c r="M405" s="196"/>
      <c r="N405" s="197"/>
      <c r="O405" s="65"/>
      <c r="P405" s="65"/>
      <c r="Q405" s="65"/>
      <c r="R405" s="65"/>
      <c r="S405" s="65"/>
      <c r="T405" s="66"/>
      <c r="U405" s="35"/>
      <c r="V405" s="35"/>
      <c r="W405" s="35"/>
      <c r="X405" s="35"/>
      <c r="Y405" s="35"/>
      <c r="Z405" s="35"/>
      <c r="AA405" s="35"/>
      <c r="AB405" s="35"/>
      <c r="AC405" s="35"/>
      <c r="AD405" s="35"/>
      <c r="AE405" s="35"/>
      <c r="AT405" s="18" t="s">
        <v>168</v>
      </c>
      <c r="AU405" s="18" t="s">
        <v>80</v>
      </c>
    </row>
    <row r="406" spans="1:65" s="13" customFormat="1" ht="10.199999999999999">
      <c r="B406" s="198"/>
      <c r="C406" s="199"/>
      <c r="D406" s="200" t="s">
        <v>170</v>
      </c>
      <c r="E406" s="201" t="s">
        <v>18</v>
      </c>
      <c r="F406" s="202" t="s">
        <v>883</v>
      </c>
      <c r="G406" s="199"/>
      <c r="H406" s="203">
        <v>16.308</v>
      </c>
      <c r="I406" s="204"/>
      <c r="J406" s="199"/>
      <c r="K406" s="199"/>
      <c r="L406" s="205"/>
      <c r="M406" s="206"/>
      <c r="N406" s="207"/>
      <c r="O406" s="207"/>
      <c r="P406" s="207"/>
      <c r="Q406" s="207"/>
      <c r="R406" s="207"/>
      <c r="S406" s="207"/>
      <c r="T406" s="208"/>
      <c r="AT406" s="209" t="s">
        <v>170</v>
      </c>
      <c r="AU406" s="209" t="s">
        <v>80</v>
      </c>
      <c r="AV406" s="13" t="s">
        <v>80</v>
      </c>
      <c r="AW406" s="13" t="s">
        <v>32</v>
      </c>
      <c r="AX406" s="13" t="s">
        <v>78</v>
      </c>
      <c r="AY406" s="209" t="s">
        <v>160</v>
      </c>
    </row>
    <row r="407" spans="1:65" s="2" customFormat="1" ht="21.75" customHeight="1">
      <c r="A407" s="35"/>
      <c r="B407" s="36"/>
      <c r="C407" s="225" t="s">
        <v>884</v>
      </c>
      <c r="D407" s="225" t="s">
        <v>467</v>
      </c>
      <c r="E407" s="226" t="s">
        <v>885</v>
      </c>
      <c r="F407" s="227" t="s">
        <v>886</v>
      </c>
      <c r="G407" s="228" t="s">
        <v>125</v>
      </c>
      <c r="H407" s="229">
        <v>16.308</v>
      </c>
      <c r="I407" s="230"/>
      <c r="J407" s="231">
        <f>ROUND(I407*H407,2)</f>
        <v>0</v>
      </c>
      <c r="K407" s="227" t="s">
        <v>18</v>
      </c>
      <c r="L407" s="232"/>
      <c r="M407" s="233" t="s">
        <v>18</v>
      </c>
      <c r="N407" s="234" t="s">
        <v>42</v>
      </c>
      <c r="O407" s="65"/>
      <c r="P407" s="189">
        <f>O407*H407</f>
        <v>0</v>
      </c>
      <c r="Q407" s="189">
        <v>5.5E-2</v>
      </c>
      <c r="R407" s="189">
        <f>Q407*H407</f>
        <v>0.89693999999999996</v>
      </c>
      <c r="S407" s="189">
        <v>0</v>
      </c>
      <c r="T407" s="190">
        <f>S407*H407</f>
        <v>0</v>
      </c>
      <c r="U407" s="35"/>
      <c r="V407" s="35"/>
      <c r="W407" s="35"/>
      <c r="X407" s="35"/>
      <c r="Y407" s="35"/>
      <c r="Z407" s="35"/>
      <c r="AA407" s="35"/>
      <c r="AB407" s="35"/>
      <c r="AC407" s="35"/>
      <c r="AD407" s="35"/>
      <c r="AE407" s="35"/>
      <c r="AR407" s="191" t="s">
        <v>538</v>
      </c>
      <c r="AT407" s="191" t="s">
        <v>467</v>
      </c>
      <c r="AU407" s="191" t="s">
        <v>80</v>
      </c>
      <c r="AY407" s="18" t="s">
        <v>160</v>
      </c>
      <c r="BE407" s="192">
        <f>IF(N407="základní",J407,0)</f>
        <v>0</v>
      </c>
      <c r="BF407" s="192">
        <f>IF(N407="snížená",J407,0)</f>
        <v>0</v>
      </c>
      <c r="BG407" s="192">
        <f>IF(N407="zákl. přenesená",J407,0)</f>
        <v>0</v>
      </c>
      <c r="BH407" s="192">
        <f>IF(N407="sníž. přenesená",J407,0)</f>
        <v>0</v>
      </c>
      <c r="BI407" s="192">
        <f>IF(N407="nulová",J407,0)</f>
        <v>0</v>
      </c>
      <c r="BJ407" s="18" t="s">
        <v>78</v>
      </c>
      <c r="BK407" s="192">
        <f>ROUND(I407*H407,2)</f>
        <v>0</v>
      </c>
      <c r="BL407" s="18" t="s">
        <v>255</v>
      </c>
      <c r="BM407" s="191" t="s">
        <v>887</v>
      </c>
    </row>
    <row r="408" spans="1:65" s="2" customFormat="1" ht="38.4">
      <c r="A408" s="35"/>
      <c r="B408" s="36"/>
      <c r="C408" s="37"/>
      <c r="D408" s="200" t="s">
        <v>123</v>
      </c>
      <c r="E408" s="37"/>
      <c r="F408" s="210" t="s">
        <v>888</v>
      </c>
      <c r="G408" s="37"/>
      <c r="H408" s="37"/>
      <c r="I408" s="195"/>
      <c r="J408" s="37"/>
      <c r="K408" s="37"/>
      <c r="L408" s="40"/>
      <c r="M408" s="196"/>
      <c r="N408" s="197"/>
      <c r="O408" s="65"/>
      <c r="P408" s="65"/>
      <c r="Q408" s="65"/>
      <c r="R408" s="65"/>
      <c r="S408" s="65"/>
      <c r="T408" s="66"/>
      <c r="U408" s="35"/>
      <c r="V408" s="35"/>
      <c r="W408" s="35"/>
      <c r="X408" s="35"/>
      <c r="Y408" s="35"/>
      <c r="Z408" s="35"/>
      <c r="AA408" s="35"/>
      <c r="AB408" s="35"/>
      <c r="AC408" s="35"/>
      <c r="AD408" s="35"/>
      <c r="AE408" s="35"/>
      <c r="AT408" s="18" t="s">
        <v>123</v>
      </c>
      <c r="AU408" s="18" t="s">
        <v>80</v>
      </c>
    </row>
    <row r="409" spans="1:65" s="2" customFormat="1" ht="24.15" customHeight="1">
      <c r="A409" s="35"/>
      <c r="B409" s="36"/>
      <c r="C409" s="180" t="s">
        <v>889</v>
      </c>
      <c r="D409" s="180" t="s">
        <v>162</v>
      </c>
      <c r="E409" s="181" t="s">
        <v>890</v>
      </c>
      <c r="F409" s="182" t="s">
        <v>891</v>
      </c>
      <c r="G409" s="183" t="s">
        <v>249</v>
      </c>
      <c r="H409" s="184">
        <v>6.04</v>
      </c>
      <c r="I409" s="185"/>
      <c r="J409" s="186">
        <f>ROUND(I409*H409,2)</f>
        <v>0</v>
      </c>
      <c r="K409" s="182" t="s">
        <v>165</v>
      </c>
      <c r="L409" s="40"/>
      <c r="M409" s="187" t="s">
        <v>18</v>
      </c>
      <c r="N409" s="188" t="s">
        <v>42</v>
      </c>
      <c r="O409" s="65"/>
      <c r="P409" s="189">
        <f>O409*H409</f>
        <v>0</v>
      </c>
      <c r="Q409" s="189">
        <v>0</v>
      </c>
      <c r="R409" s="189">
        <f>Q409*H409</f>
        <v>0</v>
      </c>
      <c r="S409" s="189">
        <v>0</v>
      </c>
      <c r="T409" s="190">
        <f>S409*H409</f>
        <v>0</v>
      </c>
      <c r="U409" s="35"/>
      <c r="V409" s="35"/>
      <c r="W409" s="35"/>
      <c r="X409" s="35"/>
      <c r="Y409" s="35"/>
      <c r="Z409" s="35"/>
      <c r="AA409" s="35"/>
      <c r="AB409" s="35"/>
      <c r="AC409" s="35"/>
      <c r="AD409" s="35"/>
      <c r="AE409" s="35"/>
      <c r="AR409" s="191" t="s">
        <v>255</v>
      </c>
      <c r="AT409" s="191" t="s">
        <v>162</v>
      </c>
      <c r="AU409" s="191" t="s">
        <v>80</v>
      </c>
      <c r="AY409" s="18" t="s">
        <v>160</v>
      </c>
      <c r="BE409" s="192">
        <f>IF(N409="základní",J409,0)</f>
        <v>0</v>
      </c>
      <c r="BF409" s="192">
        <f>IF(N409="snížená",J409,0)</f>
        <v>0</v>
      </c>
      <c r="BG409" s="192">
        <f>IF(N409="zákl. přenesená",J409,0)</f>
        <v>0</v>
      </c>
      <c r="BH409" s="192">
        <f>IF(N409="sníž. přenesená",J409,0)</f>
        <v>0</v>
      </c>
      <c r="BI409" s="192">
        <f>IF(N409="nulová",J409,0)</f>
        <v>0</v>
      </c>
      <c r="BJ409" s="18" t="s">
        <v>78</v>
      </c>
      <c r="BK409" s="192">
        <f>ROUND(I409*H409,2)</f>
        <v>0</v>
      </c>
      <c r="BL409" s="18" t="s">
        <v>255</v>
      </c>
      <c r="BM409" s="191" t="s">
        <v>892</v>
      </c>
    </row>
    <row r="410" spans="1:65" s="2" customFormat="1" ht="10.199999999999999">
      <c r="A410" s="35"/>
      <c r="B410" s="36"/>
      <c r="C410" s="37"/>
      <c r="D410" s="193" t="s">
        <v>168</v>
      </c>
      <c r="E410" s="37"/>
      <c r="F410" s="194" t="s">
        <v>893</v>
      </c>
      <c r="G410" s="37"/>
      <c r="H410" s="37"/>
      <c r="I410" s="195"/>
      <c r="J410" s="37"/>
      <c r="K410" s="37"/>
      <c r="L410" s="40"/>
      <c r="M410" s="196"/>
      <c r="N410" s="197"/>
      <c r="O410" s="65"/>
      <c r="P410" s="65"/>
      <c r="Q410" s="65"/>
      <c r="R410" s="65"/>
      <c r="S410" s="65"/>
      <c r="T410" s="66"/>
      <c r="U410" s="35"/>
      <c r="V410" s="35"/>
      <c r="W410" s="35"/>
      <c r="X410" s="35"/>
      <c r="Y410" s="35"/>
      <c r="Z410" s="35"/>
      <c r="AA410" s="35"/>
      <c r="AB410" s="35"/>
      <c r="AC410" s="35"/>
      <c r="AD410" s="35"/>
      <c r="AE410" s="35"/>
      <c r="AT410" s="18" t="s">
        <v>168</v>
      </c>
      <c r="AU410" s="18" t="s">
        <v>80</v>
      </c>
    </row>
    <row r="411" spans="1:65" s="13" customFormat="1" ht="10.199999999999999">
      <c r="B411" s="198"/>
      <c r="C411" s="199"/>
      <c r="D411" s="200" t="s">
        <v>170</v>
      </c>
      <c r="E411" s="201" t="s">
        <v>18</v>
      </c>
      <c r="F411" s="202" t="s">
        <v>894</v>
      </c>
      <c r="G411" s="199"/>
      <c r="H411" s="203">
        <v>6.04</v>
      </c>
      <c r="I411" s="204"/>
      <c r="J411" s="199"/>
      <c r="K411" s="199"/>
      <c r="L411" s="205"/>
      <c r="M411" s="206"/>
      <c r="N411" s="207"/>
      <c r="O411" s="207"/>
      <c r="P411" s="207"/>
      <c r="Q411" s="207"/>
      <c r="R411" s="207"/>
      <c r="S411" s="207"/>
      <c r="T411" s="208"/>
      <c r="AT411" s="209" t="s">
        <v>170</v>
      </c>
      <c r="AU411" s="209" t="s">
        <v>80</v>
      </c>
      <c r="AV411" s="13" t="s">
        <v>80</v>
      </c>
      <c r="AW411" s="13" t="s">
        <v>32</v>
      </c>
      <c r="AX411" s="13" t="s">
        <v>78</v>
      </c>
      <c r="AY411" s="209" t="s">
        <v>160</v>
      </c>
    </row>
    <row r="412" spans="1:65" s="2" customFormat="1" ht="16.5" customHeight="1">
      <c r="A412" s="35"/>
      <c r="B412" s="36"/>
      <c r="C412" s="225" t="s">
        <v>895</v>
      </c>
      <c r="D412" s="225" t="s">
        <v>467</v>
      </c>
      <c r="E412" s="226" t="s">
        <v>896</v>
      </c>
      <c r="F412" s="227" t="s">
        <v>897</v>
      </c>
      <c r="G412" s="228" t="s">
        <v>125</v>
      </c>
      <c r="H412" s="229">
        <v>0.90600000000000003</v>
      </c>
      <c r="I412" s="230"/>
      <c r="J412" s="231">
        <f>ROUND(I412*H412,2)</f>
        <v>0</v>
      </c>
      <c r="K412" s="227" t="s">
        <v>165</v>
      </c>
      <c r="L412" s="232"/>
      <c r="M412" s="233" t="s">
        <v>18</v>
      </c>
      <c r="N412" s="234" t="s">
        <v>42</v>
      </c>
      <c r="O412" s="65"/>
      <c r="P412" s="189">
        <f>O412*H412</f>
        <v>0</v>
      </c>
      <c r="Q412" s="189">
        <v>0.04</v>
      </c>
      <c r="R412" s="189">
        <f>Q412*H412</f>
        <v>3.6240000000000001E-2</v>
      </c>
      <c r="S412" s="189">
        <v>0</v>
      </c>
      <c r="T412" s="190">
        <f>S412*H412</f>
        <v>0</v>
      </c>
      <c r="U412" s="35"/>
      <c r="V412" s="35"/>
      <c r="W412" s="35"/>
      <c r="X412" s="35"/>
      <c r="Y412" s="35"/>
      <c r="Z412" s="35"/>
      <c r="AA412" s="35"/>
      <c r="AB412" s="35"/>
      <c r="AC412" s="35"/>
      <c r="AD412" s="35"/>
      <c r="AE412" s="35"/>
      <c r="AR412" s="191" t="s">
        <v>538</v>
      </c>
      <c r="AT412" s="191" t="s">
        <v>467</v>
      </c>
      <c r="AU412" s="191" t="s">
        <v>80</v>
      </c>
      <c r="AY412" s="18" t="s">
        <v>160</v>
      </c>
      <c r="BE412" s="192">
        <f>IF(N412="základní",J412,0)</f>
        <v>0</v>
      </c>
      <c r="BF412" s="192">
        <f>IF(N412="snížená",J412,0)</f>
        <v>0</v>
      </c>
      <c r="BG412" s="192">
        <f>IF(N412="zákl. přenesená",J412,0)</f>
        <v>0</v>
      </c>
      <c r="BH412" s="192">
        <f>IF(N412="sníž. přenesená",J412,0)</f>
        <v>0</v>
      </c>
      <c r="BI412" s="192">
        <f>IF(N412="nulová",J412,0)</f>
        <v>0</v>
      </c>
      <c r="BJ412" s="18" t="s">
        <v>78</v>
      </c>
      <c r="BK412" s="192">
        <f>ROUND(I412*H412,2)</f>
        <v>0</v>
      </c>
      <c r="BL412" s="18" t="s">
        <v>255</v>
      </c>
      <c r="BM412" s="191" t="s">
        <v>898</v>
      </c>
    </row>
    <row r="413" spans="1:65" s="13" customFormat="1" ht="10.199999999999999">
      <c r="B413" s="198"/>
      <c r="C413" s="199"/>
      <c r="D413" s="200" t="s">
        <v>170</v>
      </c>
      <c r="E413" s="201" t="s">
        <v>18</v>
      </c>
      <c r="F413" s="202" t="s">
        <v>899</v>
      </c>
      <c r="G413" s="199"/>
      <c r="H413" s="203">
        <v>0.90600000000000003</v>
      </c>
      <c r="I413" s="204"/>
      <c r="J413" s="199"/>
      <c r="K413" s="199"/>
      <c r="L413" s="205"/>
      <c r="M413" s="206"/>
      <c r="N413" s="207"/>
      <c r="O413" s="207"/>
      <c r="P413" s="207"/>
      <c r="Q413" s="207"/>
      <c r="R413" s="207"/>
      <c r="S413" s="207"/>
      <c r="T413" s="208"/>
      <c r="AT413" s="209" t="s">
        <v>170</v>
      </c>
      <c r="AU413" s="209" t="s">
        <v>80</v>
      </c>
      <c r="AV413" s="13" t="s">
        <v>80</v>
      </c>
      <c r="AW413" s="13" t="s">
        <v>32</v>
      </c>
      <c r="AX413" s="13" t="s">
        <v>78</v>
      </c>
      <c r="AY413" s="209" t="s">
        <v>160</v>
      </c>
    </row>
    <row r="414" spans="1:65" s="2" customFormat="1" ht="24.15" customHeight="1">
      <c r="A414" s="35"/>
      <c r="B414" s="36"/>
      <c r="C414" s="180" t="s">
        <v>900</v>
      </c>
      <c r="D414" s="180" t="s">
        <v>162</v>
      </c>
      <c r="E414" s="181" t="s">
        <v>901</v>
      </c>
      <c r="F414" s="182" t="s">
        <v>902</v>
      </c>
      <c r="G414" s="183" t="s">
        <v>249</v>
      </c>
      <c r="H414" s="184">
        <v>8.14</v>
      </c>
      <c r="I414" s="185"/>
      <c r="J414" s="186">
        <f>ROUND(I414*H414,2)</f>
        <v>0</v>
      </c>
      <c r="K414" s="182" t="s">
        <v>18</v>
      </c>
      <c r="L414" s="40"/>
      <c r="M414" s="187" t="s">
        <v>18</v>
      </c>
      <c r="N414" s="188" t="s">
        <v>42</v>
      </c>
      <c r="O414" s="65"/>
      <c r="P414" s="189">
        <f>O414*H414</f>
        <v>0</v>
      </c>
      <c r="Q414" s="189">
        <v>0</v>
      </c>
      <c r="R414" s="189">
        <f>Q414*H414</f>
        <v>0</v>
      </c>
      <c r="S414" s="189">
        <v>0</v>
      </c>
      <c r="T414" s="190">
        <f>S414*H414</f>
        <v>0</v>
      </c>
      <c r="U414" s="35"/>
      <c r="V414" s="35"/>
      <c r="W414" s="35"/>
      <c r="X414" s="35"/>
      <c r="Y414" s="35"/>
      <c r="Z414" s="35"/>
      <c r="AA414" s="35"/>
      <c r="AB414" s="35"/>
      <c r="AC414" s="35"/>
      <c r="AD414" s="35"/>
      <c r="AE414" s="35"/>
      <c r="AR414" s="191" t="s">
        <v>255</v>
      </c>
      <c r="AT414" s="191" t="s">
        <v>162</v>
      </c>
      <c r="AU414" s="191" t="s">
        <v>80</v>
      </c>
      <c r="AY414" s="18" t="s">
        <v>160</v>
      </c>
      <c r="BE414" s="192">
        <f>IF(N414="základní",J414,0)</f>
        <v>0</v>
      </c>
      <c r="BF414" s="192">
        <f>IF(N414="snížená",J414,0)</f>
        <v>0</v>
      </c>
      <c r="BG414" s="192">
        <f>IF(N414="zákl. přenesená",J414,0)</f>
        <v>0</v>
      </c>
      <c r="BH414" s="192">
        <f>IF(N414="sníž. přenesená",J414,0)</f>
        <v>0</v>
      </c>
      <c r="BI414" s="192">
        <f>IF(N414="nulová",J414,0)</f>
        <v>0</v>
      </c>
      <c r="BJ414" s="18" t="s">
        <v>78</v>
      </c>
      <c r="BK414" s="192">
        <f>ROUND(I414*H414,2)</f>
        <v>0</v>
      </c>
      <c r="BL414" s="18" t="s">
        <v>255</v>
      </c>
      <c r="BM414" s="191" t="s">
        <v>903</v>
      </c>
    </row>
    <row r="415" spans="1:65" s="13" customFormat="1" ht="10.199999999999999">
      <c r="B415" s="198"/>
      <c r="C415" s="199"/>
      <c r="D415" s="200" t="s">
        <v>170</v>
      </c>
      <c r="E415" s="201" t="s">
        <v>18</v>
      </c>
      <c r="F415" s="202" t="s">
        <v>904</v>
      </c>
      <c r="G415" s="199"/>
      <c r="H415" s="203">
        <v>8.14</v>
      </c>
      <c r="I415" s="204"/>
      <c r="J415" s="199"/>
      <c r="K415" s="199"/>
      <c r="L415" s="205"/>
      <c r="M415" s="206"/>
      <c r="N415" s="207"/>
      <c r="O415" s="207"/>
      <c r="P415" s="207"/>
      <c r="Q415" s="207"/>
      <c r="R415" s="207"/>
      <c r="S415" s="207"/>
      <c r="T415" s="208"/>
      <c r="AT415" s="209" t="s">
        <v>170</v>
      </c>
      <c r="AU415" s="209" t="s">
        <v>80</v>
      </c>
      <c r="AV415" s="13" t="s">
        <v>80</v>
      </c>
      <c r="AW415" s="13" t="s">
        <v>32</v>
      </c>
      <c r="AX415" s="13" t="s">
        <v>78</v>
      </c>
      <c r="AY415" s="209" t="s">
        <v>160</v>
      </c>
    </row>
    <row r="416" spans="1:65" s="2" customFormat="1" ht="16.5" customHeight="1">
      <c r="A416" s="35"/>
      <c r="B416" s="36"/>
      <c r="C416" s="225" t="s">
        <v>905</v>
      </c>
      <c r="D416" s="225" t="s">
        <v>467</v>
      </c>
      <c r="E416" s="226" t="s">
        <v>906</v>
      </c>
      <c r="F416" s="227" t="s">
        <v>907</v>
      </c>
      <c r="G416" s="228" t="s">
        <v>249</v>
      </c>
      <c r="H416" s="229">
        <v>7.4</v>
      </c>
      <c r="I416" s="230"/>
      <c r="J416" s="231">
        <f>ROUND(I416*H416,2)</f>
        <v>0</v>
      </c>
      <c r="K416" s="227" t="s">
        <v>18</v>
      </c>
      <c r="L416" s="232"/>
      <c r="M416" s="233" t="s">
        <v>18</v>
      </c>
      <c r="N416" s="234" t="s">
        <v>42</v>
      </c>
      <c r="O416" s="65"/>
      <c r="P416" s="189">
        <f>O416*H416</f>
        <v>0</v>
      </c>
      <c r="Q416" s="189">
        <v>2.9999999999999997E-4</v>
      </c>
      <c r="R416" s="189">
        <f>Q416*H416</f>
        <v>2.2199999999999998E-3</v>
      </c>
      <c r="S416" s="189">
        <v>0</v>
      </c>
      <c r="T416" s="190">
        <f>S416*H416</f>
        <v>0</v>
      </c>
      <c r="U416" s="35"/>
      <c r="V416" s="35"/>
      <c r="W416" s="35"/>
      <c r="X416" s="35"/>
      <c r="Y416" s="35"/>
      <c r="Z416" s="35"/>
      <c r="AA416" s="35"/>
      <c r="AB416" s="35"/>
      <c r="AC416" s="35"/>
      <c r="AD416" s="35"/>
      <c r="AE416" s="35"/>
      <c r="AR416" s="191" t="s">
        <v>538</v>
      </c>
      <c r="AT416" s="191" t="s">
        <v>467</v>
      </c>
      <c r="AU416" s="191" t="s">
        <v>80</v>
      </c>
      <c r="AY416" s="18" t="s">
        <v>160</v>
      </c>
      <c r="BE416" s="192">
        <f>IF(N416="základní",J416,0)</f>
        <v>0</v>
      </c>
      <c r="BF416" s="192">
        <f>IF(N416="snížená",J416,0)</f>
        <v>0</v>
      </c>
      <c r="BG416" s="192">
        <f>IF(N416="zákl. přenesená",J416,0)</f>
        <v>0</v>
      </c>
      <c r="BH416" s="192">
        <f>IF(N416="sníž. přenesená",J416,0)</f>
        <v>0</v>
      </c>
      <c r="BI416" s="192">
        <f>IF(N416="nulová",J416,0)</f>
        <v>0</v>
      </c>
      <c r="BJ416" s="18" t="s">
        <v>78</v>
      </c>
      <c r="BK416" s="192">
        <f>ROUND(I416*H416,2)</f>
        <v>0</v>
      </c>
      <c r="BL416" s="18" t="s">
        <v>255</v>
      </c>
      <c r="BM416" s="191" t="s">
        <v>908</v>
      </c>
    </row>
    <row r="417" spans="1:65" s="2" customFormat="1" ht="16.5" customHeight="1">
      <c r="A417" s="35"/>
      <c r="B417" s="36"/>
      <c r="C417" s="180" t="s">
        <v>909</v>
      </c>
      <c r="D417" s="180" t="s">
        <v>162</v>
      </c>
      <c r="E417" s="181" t="s">
        <v>910</v>
      </c>
      <c r="F417" s="182" t="s">
        <v>911</v>
      </c>
      <c r="G417" s="183" t="s">
        <v>125</v>
      </c>
      <c r="H417" s="184">
        <v>4.1139999999999999</v>
      </c>
      <c r="I417" s="185"/>
      <c r="J417" s="186">
        <f>ROUND(I417*H417,2)</f>
        <v>0</v>
      </c>
      <c r="K417" s="182" t="s">
        <v>165</v>
      </c>
      <c r="L417" s="40"/>
      <c r="M417" s="187" t="s">
        <v>18</v>
      </c>
      <c r="N417" s="188" t="s">
        <v>42</v>
      </c>
      <c r="O417" s="65"/>
      <c r="P417" s="189">
        <f>O417*H417</f>
        <v>0</v>
      </c>
      <c r="Q417" s="189">
        <v>0</v>
      </c>
      <c r="R417" s="189">
        <f>Q417*H417</f>
        <v>0</v>
      </c>
      <c r="S417" s="189">
        <v>0</v>
      </c>
      <c r="T417" s="190">
        <f>S417*H417</f>
        <v>0</v>
      </c>
      <c r="U417" s="35"/>
      <c r="V417" s="35"/>
      <c r="W417" s="35"/>
      <c r="X417" s="35"/>
      <c r="Y417" s="35"/>
      <c r="Z417" s="35"/>
      <c r="AA417" s="35"/>
      <c r="AB417" s="35"/>
      <c r="AC417" s="35"/>
      <c r="AD417" s="35"/>
      <c r="AE417" s="35"/>
      <c r="AR417" s="191" t="s">
        <v>255</v>
      </c>
      <c r="AT417" s="191" t="s">
        <v>162</v>
      </c>
      <c r="AU417" s="191" t="s">
        <v>80</v>
      </c>
      <c r="AY417" s="18" t="s">
        <v>160</v>
      </c>
      <c r="BE417" s="192">
        <f>IF(N417="základní",J417,0)</f>
        <v>0</v>
      </c>
      <c r="BF417" s="192">
        <f>IF(N417="snížená",J417,0)</f>
        <v>0</v>
      </c>
      <c r="BG417" s="192">
        <f>IF(N417="zákl. přenesená",J417,0)</f>
        <v>0</v>
      </c>
      <c r="BH417" s="192">
        <f>IF(N417="sníž. přenesená",J417,0)</f>
        <v>0</v>
      </c>
      <c r="BI417" s="192">
        <f>IF(N417="nulová",J417,0)</f>
        <v>0</v>
      </c>
      <c r="BJ417" s="18" t="s">
        <v>78</v>
      </c>
      <c r="BK417" s="192">
        <f>ROUND(I417*H417,2)</f>
        <v>0</v>
      </c>
      <c r="BL417" s="18" t="s">
        <v>255</v>
      </c>
      <c r="BM417" s="191" t="s">
        <v>912</v>
      </c>
    </row>
    <row r="418" spans="1:65" s="2" customFormat="1" ht="10.199999999999999">
      <c r="A418" s="35"/>
      <c r="B418" s="36"/>
      <c r="C418" s="37"/>
      <c r="D418" s="193" t="s">
        <v>168</v>
      </c>
      <c r="E418" s="37"/>
      <c r="F418" s="194" t="s">
        <v>913</v>
      </c>
      <c r="G418" s="37"/>
      <c r="H418" s="37"/>
      <c r="I418" s="195"/>
      <c r="J418" s="37"/>
      <c r="K418" s="37"/>
      <c r="L418" s="40"/>
      <c r="M418" s="196"/>
      <c r="N418" s="197"/>
      <c r="O418" s="65"/>
      <c r="P418" s="65"/>
      <c r="Q418" s="65"/>
      <c r="R418" s="65"/>
      <c r="S418" s="65"/>
      <c r="T418" s="66"/>
      <c r="U418" s="35"/>
      <c r="V418" s="35"/>
      <c r="W418" s="35"/>
      <c r="X418" s="35"/>
      <c r="Y418" s="35"/>
      <c r="Z418" s="35"/>
      <c r="AA418" s="35"/>
      <c r="AB418" s="35"/>
      <c r="AC418" s="35"/>
      <c r="AD418" s="35"/>
      <c r="AE418" s="35"/>
      <c r="AT418" s="18" t="s">
        <v>168</v>
      </c>
      <c r="AU418" s="18" t="s">
        <v>80</v>
      </c>
    </row>
    <row r="419" spans="1:65" s="13" customFormat="1" ht="10.199999999999999">
      <c r="B419" s="198"/>
      <c r="C419" s="199"/>
      <c r="D419" s="200" t="s">
        <v>170</v>
      </c>
      <c r="E419" s="201" t="s">
        <v>18</v>
      </c>
      <c r="F419" s="202" t="s">
        <v>914</v>
      </c>
      <c r="G419" s="199"/>
      <c r="H419" s="203">
        <v>4.1139999999999999</v>
      </c>
      <c r="I419" s="204"/>
      <c r="J419" s="199"/>
      <c r="K419" s="199"/>
      <c r="L419" s="205"/>
      <c r="M419" s="206"/>
      <c r="N419" s="207"/>
      <c r="O419" s="207"/>
      <c r="P419" s="207"/>
      <c r="Q419" s="207"/>
      <c r="R419" s="207"/>
      <c r="S419" s="207"/>
      <c r="T419" s="208"/>
      <c r="AT419" s="209" t="s">
        <v>170</v>
      </c>
      <c r="AU419" s="209" t="s">
        <v>80</v>
      </c>
      <c r="AV419" s="13" t="s">
        <v>80</v>
      </c>
      <c r="AW419" s="13" t="s">
        <v>32</v>
      </c>
      <c r="AX419" s="13" t="s">
        <v>78</v>
      </c>
      <c r="AY419" s="209" t="s">
        <v>160</v>
      </c>
    </row>
    <row r="420" spans="1:65" s="2" customFormat="1" ht="16.5" customHeight="1">
      <c r="A420" s="35"/>
      <c r="B420" s="36"/>
      <c r="C420" s="225" t="s">
        <v>915</v>
      </c>
      <c r="D420" s="225" t="s">
        <v>467</v>
      </c>
      <c r="E420" s="226" t="s">
        <v>916</v>
      </c>
      <c r="F420" s="227" t="s">
        <v>917</v>
      </c>
      <c r="G420" s="228" t="s">
        <v>125</v>
      </c>
      <c r="H420" s="229">
        <v>4.5250000000000004</v>
      </c>
      <c r="I420" s="230"/>
      <c r="J420" s="231">
        <f>ROUND(I420*H420,2)</f>
        <v>0</v>
      </c>
      <c r="K420" s="227" t="s">
        <v>165</v>
      </c>
      <c r="L420" s="232"/>
      <c r="M420" s="233" t="s">
        <v>18</v>
      </c>
      <c r="N420" s="234" t="s">
        <v>42</v>
      </c>
      <c r="O420" s="65"/>
      <c r="P420" s="189">
        <f>O420*H420</f>
        <v>0</v>
      </c>
      <c r="Q420" s="189">
        <v>0.01</v>
      </c>
      <c r="R420" s="189">
        <f>Q420*H420</f>
        <v>4.5250000000000005E-2</v>
      </c>
      <c r="S420" s="189">
        <v>0</v>
      </c>
      <c r="T420" s="190">
        <f>S420*H420</f>
        <v>0</v>
      </c>
      <c r="U420" s="35"/>
      <c r="V420" s="35"/>
      <c r="W420" s="35"/>
      <c r="X420" s="35"/>
      <c r="Y420" s="35"/>
      <c r="Z420" s="35"/>
      <c r="AA420" s="35"/>
      <c r="AB420" s="35"/>
      <c r="AC420" s="35"/>
      <c r="AD420" s="35"/>
      <c r="AE420" s="35"/>
      <c r="AR420" s="191" t="s">
        <v>538</v>
      </c>
      <c r="AT420" s="191" t="s">
        <v>467</v>
      </c>
      <c r="AU420" s="191" t="s">
        <v>80</v>
      </c>
      <c r="AY420" s="18" t="s">
        <v>160</v>
      </c>
      <c r="BE420" s="192">
        <f>IF(N420="základní",J420,0)</f>
        <v>0</v>
      </c>
      <c r="BF420" s="192">
        <f>IF(N420="snížená",J420,0)</f>
        <v>0</v>
      </c>
      <c r="BG420" s="192">
        <f>IF(N420="zákl. přenesená",J420,0)</f>
        <v>0</v>
      </c>
      <c r="BH420" s="192">
        <f>IF(N420="sníž. přenesená",J420,0)</f>
        <v>0</v>
      </c>
      <c r="BI420" s="192">
        <f>IF(N420="nulová",J420,0)</f>
        <v>0</v>
      </c>
      <c r="BJ420" s="18" t="s">
        <v>78</v>
      </c>
      <c r="BK420" s="192">
        <f>ROUND(I420*H420,2)</f>
        <v>0</v>
      </c>
      <c r="BL420" s="18" t="s">
        <v>255</v>
      </c>
      <c r="BM420" s="191" t="s">
        <v>918</v>
      </c>
    </row>
    <row r="421" spans="1:65" s="2" customFormat="1" ht="38.4">
      <c r="A421" s="35"/>
      <c r="B421" s="36"/>
      <c r="C421" s="37"/>
      <c r="D421" s="200" t="s">
        <v>123</v>
      </c>
      <c r="E421" s="37"/>
      <c r="F421" s="210" t="s">
        <v>919</v>
      </c>
      <c r="G421" s="37"/>
      <c r="H421" s="37"/>
      <c r="I421" s="195"/>
      <c r="J421" s="37"/>
      <c r="K421" s="37"/>
      <c r="L421" s="40"/>
      <c r="M421" s="196"/>
      <c r="N421" s="197"/>
      <c r="O421" s="65"/>
      <c r="P421" s="65"/>
      <c r="Q421" s="65"/>
      <c r="R421" s="65"/>
      <c r="S421" s="65"/>
      <c r="T421" s="66"/>
      <c r="U421" s="35"/>
      <c r="V421" s="35"/>
      <c r="W421" s="35"/>
      <c r="X421" s="35"/>
      <c r="Y421" s="35"/>
      <c r="Z421" s="35"/>
      <c r="AA421" s="35"/>
      <c r="AB421" s="35"/>
      <c r="AC421" s="35"/>
      <c r="AD421" s="35"/>
      <c r="AE421" s="35"/>
      <c r="AT421" s="18" t="s">
        <v>123</v>
      </c>
      <c r="AU421" s="18" t="s">
        <v>80</v>
      </c>
    </row>
    <row r="422" spans="1:65" s="13" customFormat="1" ht="10.199999999999999">
      <c r="B422" s="198"/>
      <c r="C422" s="199"/>
      <c r="D422" s="200" t="s">
        <v>170</v>
      </c>
      <c r="E422" s="199"/>
      <c r="F422" s="202" t="s">
        <v>920</v>
      </c>
      <c r="G422" s="199"/>
      <c r="H422" s="203">
        <v>4.5250000000000004</v>
      </c>
      <c r="I422" s="204"/>
      <c r="J422" s="199"/>
      <c r="K422" s="199"/>
      <c r="L422" s="205"/>
      <c r="M422" s="206"/>
      <c r="N422" s="207"/>
      <c r="O422" s="207"/>
      <c r="P422" s="207"/>
      <c r="Q422" s="207"/>
      <c r="R422" s="207"/>
      <c r="S422" s="207"/>
      <c r="T422" s="208"/>
      <c r="AT422" s="209" t="s">
        <v>170</v>
      </c>
      <c r="AU422" s="209" t="s">
        <v>80</v>
      </c>
      <c r="AV422" s="13" t="s">
        <v>80</v>
      </c>
      <c r="AW422" s="13" t="s">
        <v>4</v>
      </c>
      <c r="AX422" s="13" t="s">
        <v>78</v>
      </c>
      <c r="AY422" s="209" t="s">
        <v>160</v>
      </c>
    </row>
    <row r="423" spans="1:65" s="2" customFormat="1" ht="16.5" customHeight="1">
      <c r="A423" s="35"/>
      <c r="B423" s="36"/>
      <c r="C423" s="180" t="s">
        <v>921</v>
      </c>
      <c r="D423" s="180" t="s">
        <v>162</v>
      </c>
      <c r="E423" s="181" t="s">
        <v>922</v>
      </c>
      <c r="F423" s="182" t="s">
        <v>923</v>
      </c>
      <c r="G423" s="183" t="s">
        <v>496</v>
      </c>
      <c r="H423" s="184">
        <v>1</v>
      </c>
      <c r="I423" s="185"/>
      <c r="J423" s="186">
        <f>ROUND(I423*H423,2)</f>
        <v>0</v>
      </c>
      <c r="K423" s="182" t="s">
        <v>18</v>
      </c>
      <c r="L423" s="40"/>
      <c r="M423" s="187" t="s">
        <v>18</v>
      </c>
      <c r="N423" s="188" t="s">
        <v>42</v>
      </c>
      <c r="O423" s="65"/>
      <c r="P423" s="189">
        <f>O423*H423</f>
        <v>0</v>
      </c>
      <c r="Q423" s="189">
        <v>0</v>
      </c>
      <c r="R423" s="189">
        <f>Q423*H423</f>
        <v>0</v>
      </c>
      <c r="S423" s="189">
        <v>0</v>
      </c>
      <c r="T423" s="190">
        <f>S423*H423</f>
        <v>0</v>
      </c>
      <c r="U423" s="35"/>
      <c r="V423" s="35"/>
      <c r="W423" s="35"/>
      <c r="X423" s="35"/>
      <c r="Y423" s="35"/>
      <c r="Z423" s="35"/>
      <c r="AA423" s="35"/>
      <c r="AB423" s="35"/>
      <c r="AC423" s="35"/>
      <c r="AD423" s="35"/>
      <c r="AE423" s="35"/>
      <c r="AR423" s="191" t="s">
        <v>255</v>
      </c>
      <c r="AT423" s="191" t="s">
        <v>162</v>
      </c>
      <c r="AU423" s="191" t="s">
        <v>80</v>
      </c>
      <c r="AY423" s="18" t="s">
        <v>160</v>
      </c>
      <c r="BE423" s="192">
        <f>IF(N423="základní",J423,0)</f>
        <v>0</v>
      </c>
      <c r="BF423" s="192">
        <f>IF(N423="snížená",J423,0)</f>
        <v>0</v>
      </c>
      <c r="BG423" s="192">
        <f>IF(N423="zákl. přenesená",J423,0)</f>
        <v>0</v>
      </c>
      <c r="BH423" s="192">
        <f>IF(N423="sníž. přenesená",J423,0)</f>
        <v>0</v>
      </c>
      <c r="BI423" s="192">
        <f>IF(N423="nulová",J423,0)</f>
        <v>0</v>
      </c>
      <c r="BJ423" s="18" t="s">
        <v>78</v>
      </c>
      <c r="BK423" s="192">
        <f>ROUND(I423*H423,2)</f>
        <v>0</v>
      </c>
      <c r="BL423" s="18" t="s">
        <v>255</v>
      </c>
      <c r="BM423" s="191" t="s">
        <v>924</v>
      </c>
    </row>
    <row r="424" spans="1:65" s="13" customFormat="1" ht="10.199999999999999">
      <c r="B424" s="198"/>
      <c r="C424" s="199"/>
      <c r="D424" s="200" t="s">
        <v>170</v>
      </c>
      <c r="E424" s="201" t="s">
        <v>18</v>
      </c>
      <c r="F424" s="202" t="s">
        <v>925</v>
      </c>
      <c r="G424" s="199"/>
      <c r="H424" s="203">
        <v>1</v>
      </c>
      <c r="I424" s="204"/>
      <c r="J424" s="199"/>
      <c r="K424" s="199"/>
      <c r="L424" s="205"/>
      <c r="M424" s="206"/>
      <c r="N424" s="207"/>
      <c r="O424" s="207"/>
      <c r="P424" s="207"/>
      <c r="Q424" s="207"/>
      <c r="R424" s="207"/>
      <c r="S424" s="207"/>
      <c r="T424" s="208"/>
      <c r="AT424" s="209" t="s">
        <v>170</v>
      </c>
      <c r="AU424" s="209" t="s">
        <v>80</v>
      </c>
      <c r="AV424" s="13" t="s">
        <v>80</v>
      </c>
      <c r="AW424" s="13" t="s">
        <v>32</v>
      </c>
      <c r="AX424" s="13" t="s">
        <v>78</v>
      </c>
      <c r="AY424" s="209" t="s">
        <v>160</v>
      </c>
    </row>
    <row r="425" spans="1:65" s="2" customFormat="1" ht="16.5" customHeight="1">
      <c r="A425" s="35"/>
      <c r="B425" s="36"/>
      <c r="C425" s="225" t="s">
        <v>926</v>
      </c>
      <c r="D425" s="225" t="s">
        <v>467</v>
      </c>
      <c r="E425" s="226" t="s">
        <v>927</v>
      </c>
      <c r="F425" s="227" t="s">
        <v>928</v>
      </c>
      <c r="G425" s="228" t="s">
        <v>125</v>
      </c>
      <c r="H425" s="229">
        <v>5.415</v>
      </c>
      <c r="I425" s="230"/>
      <c r="J425" s="231">
        <f>ROUND(I425*H425,2)</f>
        <v>0</v>
      </c>
      <c r="K425" s="227" t="s">
        <v>18</v>
      </c>
      <c r="L425" s="232"/>
      <c r="M425" s="233" t="s">
        <v>18</v>
      </c>
      <c r="N425" s="234" t="s">
        <v>42</v>
      </c>
      <c r="O425" s="65"/>
      <c r="P425" s="189">
        <f>O425*H425</f>
        <v>0</v>
      </c>
      <c r="Q425" s="189">
        <v>7.2370000000000004E-2</v>
      </c>
      <c r="R425" s="189">
        <f>Q425*H425</f>
        <v>0.39188355000000002</v>
      </c>
      <c r="S425" s="189">
        <v>0</v>
      </c>
      <c r="T425" s="190">
        <f>S425*H425</f>
        <v>0</v>
      </c>
      <c r="U425" s="35"/>
      <c r="V425" s="35"/>
      <c r="W425" s="35"/>
      <c r="X425" s="35"/>
      <c r="Y425" s="35"/>
      <c r="Z425" s="35"/>
      <c r="AA425" s="35"/>
      <c r="AB425" s="35"/>
      <c r="AC425" s="35"/>
      <c r="AD425" s="35"/>
      <c r="AE425" s="35"/>
      <c r="AR425" s="191" t="s">
        <v>538</v>
      </c>
      <c r="AT425" s="191" t="s">
        <v>467</v>
      </c>
      <c r="AU425" s="191" t="s">
        <v>80</v>
      </c>
      <c r="AY425" s="18" t="s">
        <v>160</v>
      </c>
      <c r="BE425" s="192">
        <f>IF(N425="základní",J425,0)</f>
        <v>0</v>
      </c>
      <c r="BF425" s="192">
        <f>IF(N425="snížená",J425,0)</f>
        <v>0</v>
      </c>
      <c r="BG425" s="192">
        <f>IF(N425="zákl. přenesená",J425,0)</f>
        <v>0</v>
      </c>
      <c r="BH425" s="192">
        <f>IF(N425="sníž. přenesená",J425,0)</f>
        <v>0</v>
      </c>
      <c r="BI425" s="192">
        <f>IF(N425="nulová",J425,0)</f>
        <v>0</v>
      </c>
      <c r="BJ425" s="18" t="s">
        <v>78</v>
      </c>
      <c r="BK425" s="192">
        <f>ROUND(I425*H425,2)</f>
        <v>0</v>
      </c>
      <c r="BL425" s="18" t="s">
        <v>255</v>
      </c>
      <c r="BM425" s="191" t="s">
        <v>929</v>
      </c>
    </row>
    <row r="426" spans="1:65" s="2" customFormat="1" ht="86.4">
      <c r="A426" s="35"/>
      <c r="B426" s="36"/>
      <c r="C426" s="37"/>
      <c r="D426" s="200" t="s">
        <v>123</v>
      </c>
      <c r="E426" s="37"/>
      <c r="F426" s="210" t="s">
        <v>930</v>
      </c>
      <c r="G426" s="37"/>
      <c r="H426" s="37"/>
      <c r="I426" s="195"/>
      <c r="J426" s="37"/>
      <c r="K426" s="37"/>
      <c r="L426" s="40"/>
      <c r="M426" s="196"/>
      <c r="N426" s="197"/>
      <c r="O426" s="65"/>
      <c r="P426" s="65"/>
      <c r="Q426" s="65"/>
      <c r="R426" s="65"/>
      <c r="S426" s="65"/>
      <c r="T426" s="66"/>
      <c r="U426" s="35"/>
      <c r="V426" s="35"/>
      <c r="W426" s="35"/>
      <c r="X426" s="35"/>
      <c r="Y426" s="35"/>
      <c r="Z426" s="35"/>
      <c r="AA426" s="35"/>
      <c r="AB426" s="35"/>
      <c r="AC426" s="35"/>
      <c r="AD426" s="35"/>
      <c r="AE426" s="35"/>
      <c r="AT426" s="18" t="s">
        <v>123</v>
      </c>
      <c r="AU426" s="18" t="s">
        <v>80</v>
      </c>
    </row>
    <row r="427" spans="1:65" s="13" customFormat="1" ht="10.199999999999999">
      <c r="B427" s="198"/>
      <c r="C427" s="199"/>
      <c r="D427" s="200" t="s">
        <v>170</v>
      </c>
      <c r="E427" s="201" t="s">
        <v>18</v>
      </c>
      <c r="F427" s="202" t="s">
        <v>931</v>
      </c>
      <c r="G427" s="199"/>
      <c r="H427" s="203">
        <v>5.415</v>
      </c>
      <c r="I427" s="204"/>
      <c r="J427" s="199"/>
      <c r="K427" s="199"/>
      <c r="L427" s="205"/>
      <c r="M427" s="206"/>
      <c r="N427" s="207"/>
      <c r="O427" s="207"/>
      <c r="P427" s="207"/>
      <c r="Q427" s="207"/>
      <c r="R427" s="207"/>
      <c r="S427" s="207"/>
      <c r="T427" s="208"/>
      <c r="AT427" s="209" t="s">
        <v>170</v>
      </c>
      <c r="AU427" s="209" t="s">
        <v>80</v>
      </c>
      <c r="AV427" s="13" t="s">
        <v>80</v>
      </c>
      <c r="AW427" s="13" t="s">
        <v>32</v>
      </c>
      <c r="AX427" s="13" t="s">
        <v>78</v>
      </c>
      <c r="AY427" s="209" t="s">
        <v>160</v>
      </c>
    </row>
    <row r="428" spans="1:65" s="2" customFormat="1" ht="16.5" customHeight="1">
      <c r="A428" s="35"/>
      <c r="B428" s="36"/>
      <c r="C428" s="180" t="s">
        <v>932</v>
      </c>
      <c r="D428" s="180" t="s">
        <v>162</v>
      </c>
      <c r="E428" s="181" t="s">
        <v>933</v>
      </c>
      <c r="F428" s="182" t="s">
        <v>934</v>
      </c>
      <c r="G428" s="183" t="s">
        <v>496</v>
      </c>
      <c r="H428" s="184">
        <v>2</v>
      </c>
      <c r="I428" s="185"/>
      <c r="J428" s="186">
        <f>ROUND(I428*H428,2)</f>
        <v>0</v>
      </c>
      <c r="K428" s="182" t="s">
        <v>18</v>
      </c>
      <c r="L428" s="40"/>
      <c r="M428" s="187" t="s">
        <v>18</v>
      </c>
      <c r="N428" s="188" t="s">
        <v>42</v>
      </c>
      <c r="O428" s="65"/>
      <c r="P428" s="189">
        <f>O428*H428</f>
        <v>0</v>
      </c>
      <c r="Q428" s="189">
        <v>0</v>
      </c>
      <c r="R428" s="189">
        <f>Q428*H428</f>
        <v>0</v>
      </c>
      <c r="S428" s="189">
        <v>0</v>
      </c>
      <c r="T428" s="190">
        <f>S428*H428</f>
        <v>0</v>
      </c>
      <c r="U428" s="35"/>
      <c r="V428" s="35"/>
      <c r="W428" s="35"/>
      <c r="X428" s="35"/>
      <c r="Y428" s="35"/>
      <c r="Z428" s="35"/>
      <c r="AA428" s="35"/>
      <c r="AB428" s="35"/>
      <c r="AC428" s="35"/>
      <c r="AD428" s="35"/>
      <c r="AE428" s="35"/>
      <c r="AR428" s="191" t="s">
        <v>255</v>
      </c>
      <c r="AT428" s="191" t="s">
        <v>162</v>
      </c>
      <c r="AU428" s="191" t="s">
        <v>80</v>
      </c>
      <c r="AY428" s="18" t="s">
        <v>160</v>
      </c>
      <c r="BE428" s="192">
        <f>IF(N428="základní",J428,0)</f>
        <v>0</v>
      </c>
      <c r="BF428" s="192">
        <f>IF(N428="snížená",J428,0)</f>
        <v>0</v>
      </c>
      <c r="BG428" s="192">
        <f>IF(N428="zákl. přenesená",J428,0)</f>
        <v>0</v>
      </c>
      <c r="BH428" s="192">
        <f>IF(N428="sníž. přenesená",J428,0)</f>
        <v>0</v>
      </c>
      <c r="BI428" s="192">
        <f>IF(N428="nulová",J428,0)</f>
        <v>0</v>
      </c>
      <c r="BJ428" s="18" t="s">
        <v>78</v>
      </c>
      <c r="BK428" s="192">
        <f>ROUND(I428*H428,2)</f>
        <v>0</v>
      </c>
      <c r="BL428" s="18" t="s">
        <v>255</v>
      </c>
      <c r="BM428" s="191" t="s">
        <v>935</v>
      </c>
    </row>
    <row r="429" spans="1:65" s="13" customFormat="1" ht="10.199999999999999">
      <c r="B429" s="198"/>
      <c r="C429" s="199"/>
      <c r="D429" s="200" t="s">
        <v>170</v>
      </c>
      <c r="E429" s="201" t="s">
        <v>18</v>
      </c>
      <c r="F429" s="202" t="s">
        <v>936</v>
      </c>
      <c r="G429" s="199"/>
      <c r="H429" s="203">
        <v>1</v>
      </c>
      <c r="I429" s="204"/>
      <c r="J429" s="199"/>
      <c r="K429" s="199"/>
      <c r="L429" s="205"/>
      <c r="M429" s="206"/>
      <c r="N429" s="207"/>
      <c r="O429" s="207"/>
      <c r="P429" s="207"/>
      <c r="Q429" s="207"/>
      <c r="R429" s="207"/>
      <c r="S429" s="207"/>
      <c r="T429" s="208"/>
      <c r="AT429" s="209" t="s">
        <v>170</v>
      </c>
      <c r="AU429" s="209" t="s">
        <v>80</v>
      </c>
      <c r="AV429" s="13" t="s">
        <v>80</v>
      </c>
      <c r="AW429" s="13" t="s">
        <v>32</v>
      </c>
      <c r="AX429" s="13" t="s">
        <v>71</v>
      </c>
      <c r="AY429" s="209" t="s">
        <v>160</v>
      </c>
    </row>
    <row r="430" spans="1:65" s="13" customFormat="1" ht="10.199999999999999">
      <c r="B430" s="198"/>
      <c r="C430" s="199"/>
      <c r="D430" s="200" t="s">
        <v>170</v>
      </c>
      <c r="E430" s="201" t="s">
        <v>18</v>
      </c>
      <c r="F430" s="202" t="s">
        <v>937</v>
      </c>
      <c r="G430" s="199"/>
      <c r="H430" s="203">
        <v>1</v>
      </c>
      <c r="I430" s="204"/>
      <c r="J430" s="199"/>
      <c r="K430" s="199"/>
      <c r="L430" s="205"/>
      <c r="M430" s="206"/>
      <c r="N430" s="207"/>
      <c r="O430" s="207"/>
      <c r="P430" s="207"/>
      <c r="Q430" s="207"/>
      <c r="R430" s="207"/>
      <c r="S430" s="207"/>
      <c r="T430" s="208"/>
      <c r="AT430" s="209" t="s">
        <v>170</v>
      </c>
      <c r="AU430" s="209" t="s">
        <v>80</v>
      </c>
      <c r="AV430" s="13" t="s">
        <v>80</v>
      </c>
      <c r="AW430" s="13" t="s">
        <v>32</v>
      </c>
      <c r="AX430" s="13" t="s">
        <v>71</v>
      </c>
      <c r="AY430" s="209" t="s">
        <v>160</v>
      </c>
    </row>
    <row r="431" spans="1:65" s="14" customFormat="1" ht="10.199999999999999">
      <c r="B431" s="211"/>
      <c r="C431" s="212"/>
      <c r="D431" s="200" t="s">
        <v>170</v>
      </c>
      <c r="E431" s="213" t="s">
        <v>18</v>
      </c>
      <c r="F431" s="214" t="s">
        <v>254</v>
      </c>
      <c r="G431" s="212"/>
      <c r="H431" s="215">
        <v>2</v>
      </c>
      <c r="I431" s="216"/>
      <c r="J431" s="212"/>
      <c r="K431" s="212"/>
      <c r="L431" s="217"/>
      <c r="M431" s="218"/>
      <c r="N431" s="219"/>
      <c r="O431" s="219"/>
      <c r="P431" s="219"/>
      <c r="Q431" s="219"/>
      <c r="R431" s="219"/>
      <c r="S431" s="219"/>
      <c r="T431" s="220"/>
      <c r="AT431" s="221" t="s">
        <v>170</v>
      </c>
      <c r="AU431" s="221" t="s">
        <v>80</v>
      </c>
      <c r="AV431" s="14" t="s">
        <v>166</v>
      </c>
      <c r="AW431" s="14" t="s">
        <v>32</v>
      </c>
      <c r="AX431" s="14" t="s">
        <v>78</v>
      </c>
      <c r="AY431" s="221" t="s">
        <v>160</v>
      </c>
    </row>
    <row r="432" spans="1:65" s="2" customFormat="1" ht="16.5" customHeight="1">
      <c r="A432" s="35"/>
      <c r="B432" s="36"/>
      <c r="C432" s="225" t="s">
        <v>938</v>
      </c>
      <c r="D432" s="225" t="s">
        <v>467</v>
      </c>
      <c r="E432" s="226" t="s">
        <v>939</v>
      </c>
      <c r="F432" s="227" t="s">
        <v>940</v>
      </c>
      <c r="G432" s="228" t="s">
        <v>125</v>
      </c>
      <c r="H432" s="229">
        <v>11.6</v>
      </c>
      <c r="I432" s="230"/>
      <c r="J432" s="231">
        <f>ROUND(I432*H432,2)</f>
        <v>0</v>
      </c>
      <c r="K432" s="227" t="s">
        <v>18</v>
      </c>
      <c r="L432" s="232"/>
      <c r="M432" s="233" t="s">
        <v>18</v>
      </c>
      <c r="N432" s="234" t="s">
        <v>42</v>
      </c>
      <c r="O432" s="65"/>
      <c r="P432" s="189">
        <f>O432*H432</f>
        <v>0</v>
      </c>
      <c r="Q432" s="189">
        <v>3.5459999999999998E-2</v>
      </c>
      <c r="R432" s="189">
        <f>Q432*H432</f>
        <v>0.41133599999999998</v>
      </c>
      <c r="S432" s="189">
        <v>0</v>
      </c>
      <c r="T432" s="190">
        <f>S432*H432</f>
        <v>0</v>
      </c>
      <c r="U432" s="35"/>
      <c r="V432" s="35"/>
      <c r="W432" s="35"/>
      <c r="X432" s="35"/>
      <c r="Y432" s="35"/>
      <c r="Z432" s="35"/>
      <c r="AA432" s="35"/>
      <c r="AB432" s="35"/>
      <c r="AC432" s="35"/>
      <c r="AD432" s="35"/>
      <c r="AE432" s="35"/>
      <c r="AR432" s="191" t="s">
        <v>538</v>
      </c>
      <c r="AT432" s="191" t="s">
        <v>467</v>
      </c>
      <c r="AU432" s="191" t="s">
        <v>80</v>
      </c>
      <c r="AY432" s="18" t="s">
        <v>160</v>
      </c>
      <c r="BE432" s="192">
        <f>IF(N432="základní",J432,0)</f>
        <v>0</v>
      </c>
      <c r="BF432" s="192">
        <f>IF(N432="snížená",J432,0)</f>
        <v>0</v>
      </c>
      <c r="BG432" s="192">
        <f>IF(N432="zákl. přenesená",J432,0)</f>
        <v>0</v>
      </c>
      <c r="BH432" s="192">
        <f>IF(N432="sníž. přenesená",J432,0)</f>
        <v>0</v>
      </c>
      <c r="BI432" s="192">
        <f>IF(N432="nulová",J432,0)</f>
        <v>0</v>
      </c>
      <c r="BJ432" s="18" t="s">
        <v>78</v>
      </c>
      <c r="BK432" s="192">
        <f>ROUND(I432*H432,2)</f>
        <v>0</v>
      </c>
      <c r="BL432" s="18" t="s">
        <v>255</v>
      </c>
      <c r="BM432" s="191" t="s">
        <v>941</v>
      </c>
    </row>
    <row r="433" spans="1:65" s="2" customFormat="1" ht="86.4">
      <c r="A433" s="35"/>
      <c r="B433" s="36"/>
      <c r="C433" s="37"/>
      <c r="D433" s="200" t="s">
        <v>123</v>
      </c>
      <c r="E433" s="37"/>
      <c r="F433" s="210" t="s">
        <v>930</v>
      </c>
      <c r="G433" s="37"/>
      <c r="H433" s="37"/>
      <c r="I433" s="195"/>
      <c r="J433" s="37"/>
      <c r="K433" s="37"/>
      <c r="L433" s="40"/>
      <c r="M433" s="196"/>
      <c r="N433" s="197"/>
      <c r="O433" s="65"/>
      <c r="P433" s="65"/>
      <c r="Q433" s="65"/>
      <c r="R433" s="65"/>
      <c r="S433" s="65"/>
      <c r="T433" s="66"/>
      <c r="U433" s="35"/>
      <c r="V433" s="35"/>
      <c r="W433" s="35"/>
      <c r="X433" s="35"/>
      <c r="Y433" s="35"/>
      <c r="Z433" s="35"/>
      <c r="AA433" s="35"/>
      <c r="AB433" s="35"/>
      <c r="AC433" s="35"/>
      <c r="AD433" s="35"/>
      <c r="AE433" s="35"/>
      <c r="AT433" s="18" t="s">
        <v>123</v>
      </c>
      <c r="AU433" s="18" t="s">
        <v>80</v>
      </c>
    </row>
    <row r="434" spans="1:65" s="13" customFormat="1" ht="10.199999999999999">
      <c r="B434" s="198"/>
      <c r="C434" s="199"/>
      <c r="D434" s="200" t="s">
        <v>170</v>
      </c>
      <c r="E434" s="201" t="s">
        <v>18</v>
      </c>
      <c r="F434" s="202" t="s">
        <v>942</v>
      </c>
      <c r="G434" s="199"/>
      <c r="H434" s="203">
        <v>5.5010000000000003</v>
      </c>
      <c r="I434" s="204"/>
      <c r="J434" s="199"/>
      <c r="K434" s="199"/>
      <c r="L434" s="205"/>
      <c r="M434" s="206"/>
      <c r="N434" s="207"/>
      <c r="O434" s="207"/>
      <c r="P434" s="207"/>
      <c r="Q434" s="207"/>
      <c r="R434" s="207"/>
      <c r="S434" s="207"/>
      <c r="T434" s="208"/>
      <c r="AT434" s="209" t="s">
        <v>170</v>
      </c>
      <c r="AU434" s="209" t="s">
        <v>80</v>
      </c>
      <c r="AV434" s="13" t="s">
        <v>80</v>
      </c>
      <c r="AW434" s="13" t="s">
        <v>32</v>
      </c>
      <c r="AX434" s="13" t="s">
        <v>71</v>
      </c>
      <c r="AY434" s="209" t="s">
        <v>160</v>
      </c>
    </row>
    <row r="435" spans="1:65" s="13" customFormat="1" ht="10.199999999999999">
      <c r="B435" s="198"/>
      <c r="C435" s="199"/>
      <c r="D435" s="200" t="s">
        <v>170</v>
      </c>
      <c r="E435" s="201" t="s">
        <v>18</v>
      </c>
      <c r="F435" s="202" t="s">
        <v>943</v>
      </c>
      <c r="G435" s="199"/>
      <c r="H435" s="203">
        <v>6.0990000000000002</v>
      </c>
      <c r="I435" s="204"/>
      <c r="J435" s="199"/>
      <c r="K435" s="199"/>
      <c r="L435" s="205"/>
      <c r="M435" s="206"/>
      <c r="N435" s="207"/>
      <c r="O435" s="207"/>
      <c r="P435" s="207"/>
      <c r="Q435" s="207"/>
      <c r="R435" s="207"/>
      <c r="S435" s="207"/>
      <c r="T435" s="208"/>
      <c r="AT435" s="209" t="s">
        <v>170</v>
      </c>
      <c r="AU435" s="209" t="s">
        <v>80</v>
      </c>
      <c r="AV435" s="13" t="s">
        <v>80</v>
      </c>
      <c r="AW435" s="13" t="s">
        <v>32</v>
      </c>
      <c r="AX435" s="13" t="s">
        <v>71</v>
      </c>
      <c r="AY435" s="209" t="s">
        <v>160</v>
      </c>
    </row>
    <row r="436" spans="1:65" s="14" customFormat="1" ht="10.199999999999999">
      <c r="B436" s="211"/>
      <c r="C436" s="212"/>
      <c r="D436" s="200" t="s">
        <v>170</v>
      </c>
      <c r="E436" s="213" t="s">
        <v>18</v>
      </c>
      <c r="F436" s="214" t="s">
        <v>254</v>
      </c>
      <c r="G436" s="212"/>
      <c r="H436" s="215">
        <v>11.6</v>
      </c>
      <c r="I436" s="216"/>
      <c r="J436" s="212"/>
      <c r="K436" s="212"/>
      <c r="L436" s="217"/>
      <c r="M436" s="218"/>
      <c r="N436" s="219"/>
      <c r="O436" s="219"/>
      <c r="P436" s="219"/>
      <c r="Q436" s="219"/>
      <c r="R436" s="219"/>
      <c r="S436" s="219"/>
      <c r="T436" s="220"/>
      <c r="AT436" s="221" t="s">
        <v>170</v>
      </c>
      <c r="AU436" s="221" t="s">
        <v>80</v>
      </c>
      <c r="AV436" s="14" t="s">
        <v>166</v>
      </c>
      <c r="AW436" s="14" t="s">
        <v>32</v>
      </c>
      <c r="AX436" s="14" t="s">
        <v>78</v>
      </c>
      <c r="AY436" s="221" t="s">
        <v>160</v>
      </c>
    </row>
    <row r="437" spans="1:65" s="2" customFormat="1" ht="16.5" customHeight="1">
      <c r="A437" s="35"/>
      <c r="B437" s="36"/>
      <c r="C437" s="180" t="s">
        <v>944</v>
      </c>
      <c r="D437" s="180" t="s">
        <v>162</v>
      </c>
      <c r="E437" s="181" t="s">
        <v>945</v>
      </c>
      <c r="F437" s="182" t="s">
        <v>946</v>
      </c>
      <c r="G437" s="183" t="s">
        <v>496</v>
      </c>
      <c r="H437" s="184">
        <v>2</v>
      </c>
      <c r="I437" s="185"/>
      <c r="J437" s="186">
        <f>ROUND(I437*H437,2)</f>
        <v>0</v>
      </c>
      <c r="K437" s="182" t="s">
        <v>165</v>
      </c>
      <c r="L437" s="40"/>
      <c r="M437" s="187" t="s">
        <v>18</v>
      </c>
      <c r="N437" s="188" t="s">
        <v>42</v>
      </c>
      <c r="O437" s="65"/>
      <c r="P437" s="189">
        <f>O437*H437</f>
        <v>0</v>
      </c>
      <c r="Q437" s="189">
        <v>3.3E-4</v>
      </c>
      <c r="R437" s="189">
        <f>Q437*H437</f>
        <v>6.6E-4</v>
      </c>
      <c r="S437" s="189">
        <v>0</v>
      </c>
      <c r="T437" s="190">
        <f>S437*H437</f>
        <v>0</v>
      </c>
      <c r="U437" s="35"/>
      <c r="V437" s="35"/>
      <c r="W437" s="35"/>
      <c r="X437" s="35"/>
      <c r="Y437" s="35"/>
      <c r="Z437" s="35"/>
      <c r="AA437" s="35"/>
      <c r="AB437" s="35"/>
      <c r="AC437" s="35"/>
      <c r="AD437" s="35"/>
      <c r="AE437" s="35"/>
      <c r="AR437" s="191" t="s">
        <v>255</v>
      </c>
      <c r="AT437" s="191" t="s">
        <v>162</v>
      </c>
      <c r="AU437" s="191" t="s">
        <v>80</v>
      </c>
      <c r="AY437" s="18" t="s">
        <v>160</v>
      </c>
      <c r="BE437" s="192">
        <f>IF(N437="základní",J437,0)</f>
        <v>0</v>
      </c>
      <c r="BF437" s="192">
        <f>IF(N437="snížená",J437,0)</f>
        <v>0</v>
      </c>
      <c r="BG437" s="192">
        <f>IF(N437="zákl. přenesená",J437,0)</f>
        <v>0</v>
      </c>
      <c r="BH437" s="192">
        <f>IF(N437="sníž. přenesená",J437,0)</f>
        <v>0</v>
      </c>
      <c r="BI437" s="192">
        <f>IF(N437="nulová",J437,0)</f>
        <v>0</v>
      </c>
      <c r="BJ437" s="18" t="s">
        <v>78</v>
      </c>
      <c r="BK437" s="192">
        <f>ROUND(I437*H437,2)</f>
        <v>0</v>
      </c>
      <c r="BL437" s="18" t="s">
        <v>255</v>
      </c>
      <c r="BM437" s="191" t="s">
        <v>947</v>
      </c>
    </row>
    <row r="438" spans="1:65" s="2" customFormat="1" ht="10.199999999999999">
      <c r="A438" s="35"/>
      <c r="B438" s="36"/>
      <c r="C438" s="37"/>
      <c r="D438" s="193" t="s">
        <v>168</v>
      </c>
      <c r="E438" s="37"/>
      <c r="F438" s="194" t="s">
        <v>948</v>
      </c>
      <c r="G438" s="37"/>
      <c r="H438" s="37"/>
      <c r="I438" s="195"/>
      <c r="J438" s="37"/>
      <c r="K438" s="37"/>
      <c r="L438" s="40"/>
      <c r="M438" s="196"/>
      <c r="N438" s="197"/>
      <c r="O438" s="65"/>
      <c r="P438" s="65"/>
      <c r="Q438" s="65"/>
      <c r="R438" s="65"/>
      <c r="S438" s="65"/>
      <c r="T438" s="66"/>
      <c r="U438" s="35"/>
      <c r="V438" s="35"/>
      <c r="W438" s="35"/>
      <c r="X438" s="35"/>
      <c r="Y438" s="35"/>
      <c r="Z438" s="35"/>
      <c r="AA438" s="35"/>
      <c r="AB438" s="35"/>
      <c r="AC438" s="35"/>
      <c r="AD438" s="35"/>
      <c r="AE438" s="35"/>
      <c r="AT438" s="18" t="s">
        <v>168</v>
      </c>
      <c r="AU438" s="18" t="s">
        <v>80</v>
      </c>
    </row>
    <row r="439" spans="1:65" s="2" customFormat="1" ht="21.75" customHeight="1">
      <c r="A439" s="35"/>
      <c r="B439" s="36"/>
      <c r="C439" s="225" t="s">
        <v>949</v>
      </c>
      <c r="D439" s="225" t="s">
        <v>467</v>
      </c>
      <c r="E439" s="226" t="s">
        <v>950</v>
      </c>
      <c r="F439" s="227" t="s">
        <v>951</v>
      </c>
      <c r="G439" s="228" t="s">
        <v>496</v>
      </c>
      <c r="H439" s="229">
        <v>2</v>
      </c>
      <c r="I439" s="230"/>
      <c r="J439" s="231">
        <f>ROUND(I439*H439,2)</f>
        <v>0</v>
      </c>
      <c r="K439" s="227" t="s">
        <v>165</v>
      </c>
      <c r="L439" s="232"/>
      <c r="M439" s="233" t="s">
        <v>18</v>
      </c>
      <c r="N439" s="234" t="s">
        <v>42</v>
      </c>
      <c r="O439" s="65"/>
      <c r="P439" s="189">
        <f>O439*H439</f>
        <v>0</v>
      </c>
      <c r="Q439" s="189">
        <v>9.8000000000000004E-2</v>
      </c>
      <c r="R439" s="189">
        <f>Q439*H439</f>
        <v>0.19600000000000001</v>
      </c>
      <c r="S439" s="189">
        <v>0</v>
      </c>
      <c r="T439" s="190">
        <f>S439*H439</f>
        <v>0</v>
      </c>
      <c r="U439" s="35"/>
      <c r="V439" s="35"/>
      <c r="W439" s="35"/>
      <c r="X439" s="35"/>
      <c r="Y439" s="35"/>
      <c r="Z439" s="35"/>
      <c r="AA439" s="35"/>
      <c r="AB439" s="35"/>
      <c r="AC439" s="35"/>
      <c r="AD439" s="35"/>
      <c r="AE439" s="35"/>
      <c r="AR439" s="191" t="s">
        <v>538</v>
      </c>
      <c r="AT439" s="191" t="s">
        <v>467</v>
      </c>
      <c r="AU439" s="191" t="s">
        <v>80</v>
      </c>
      <c r="AY439" s="18" t="s">
        <v>160</v>
      </c>
      <c r="BE439" s="192">
        <f>IF(N439="základní",J439,0)</f>
        <v>0</v>
      </c>
      <c r="BF439" s="192">
        <f>IF(N439="snížená",J439,0)</f>
        <v>0</v>
      </c>
      <c r="BG439" s="192">
        <f>IF(N439="zákl. přenesená",J439,0)</f>
        <v>0</v>
      </c>
      <c r="BH439" s="192">
        <f>IF(N439="sníž. přenesená",J439,0)</f>
        <v>0</v>
      </c>
      <c r="BI439" s="192">
        <f>IF(N439="nulová",J439,0)</f>
        <v>0</v>
      </c>
      <c r="BJ439" s="18" t="s">
        <v>78</v>
      </c>
      <c r="BK439" s="192">
        <f>ROUND(I439*H439,2)</f>
        <v>0</v>
      </c>
      <c r="BL439" s="18" t="s">
        <v>255</v>
      </c>
      <c r="BM439" s="191" t="s">
        <v>952</v>
      </c>
    </row>
    <row r="440" spans="1:65" s="2" customFormat="1" ht="28.8">
      <c r="A440" s="35"/>
      <c r="B440" s="36"/>
      <c r="C440" s="37"/>
      <c r="D440" s="200" t="s">
        <v>123</v>
      </c>
      <c r="E440" s="37"/>
      <c r="F440" s="210" t="s">
        <v>953</v>
      </c>
      <c r="G440" s="37"/>
      <c r="H440" s="37"/>
      <c r="I440" s="195"/>
      <c r="J440" s="37"/>
      <c r="K440" s="37"/>
      <c r="L440" s="40"/>
      <c r="M440" s="196"/>
      <c r="N440" s="197"/>
      <c r="O440" s="65"/>
      <c r="P440" s="65"/>
      <c r="Q440" s="65"/>
      <c r="R440" s="65"/>
      <c r="S440" s="65"/>
      <c r="T440" s="66"/>
      <c r="U440" s="35"/>
      <c r="V440" s="35"/>
      <c r="W440" s="35"/>
      <c r="X440" s="35"/>
      <c r="Y440" s="35"/>
      <c r="Z440" s="35"/>
      <c r="AA440" s="35"/>
      <c r="AB440" s="35"/>
      <c r="AC440" s="35"/>
      <c r="AD440" s="35"/>
      <c r="AE440" s="35"/>
      <c r="AT440" s="18" t="s">
        <v>123</v>
      </c>
      <c r="AU440" s="18" t="s">
        <v>80</v>
      </c>
    </row>
    <row r="441" spans="1:65" s="13" customFormat="1" ht="10.199999999999999">
      <c r="B441" s="198"/>
      <c r="C441" s="199"/>
      <c r="D441" s="200" t="s">
        <v>170</v>
      </c>
      <c r="E441" s="201" t="s">
        <v>18</v>
      </c>
      <c r="F441" s="202" t="s">
        <v>954</v>
      </c>
      <c r="G441" s="199"/>
      <c r="H441" s="203">
        <v>2</v>
      </c>
      <c r="I441" s="204"/>
      <c r="J441" s="199"/>
      <c r="K441" s="199"/>
      <c r="L441" s="205"/>
      <c r="M441" s="206"/>
      <c r="N441" s="207"/>
      <c r="O441" s="207"/>
      <c r="P441" s="207"/>
      <c r="Q441" s="207"/>
      <c r="R441" s="207"/>
      <c r="S441" s="207"/>
      <c r="T441" s="208"/>
      <c r="AT441" s="209" t="s">
        <v>170</v>
      </c>
      <c r="AU441" s="209" t="s">
        <v>80</v>
      </c>
      <c r="AV441" s="13" t="s">
        <v>80</v>
      </c>
      <c r="AW441" s="13" t="s">
        <v>32</v>
      </c>
      <c r="AX441" s="13" t="s">
        <v>78</v>
      </c>
      <c r="AY441" s="209" t="s">
        <v>160</v>
      </c>
    </row>
    <row r="442" spans="1:65" s="2" customFormat="1" ht="24.15" customHeight="1">
      <c r="A442" s="35"/>
      <c r="B442" s="36"/>
      <c r="C442" s="180" t="s">
        <v>955</v>
      </c>
      <c r="D442" s="180" t="s">
        <v>162</v>
      </c>
      <c r="E442" s="181" t="s">
        <v>956</v>
      </c>
      <c r="F442" s="182" t="s">
        <v>957</v>
      </c>
      <c r="G442" s="183" t="s">
        <v>496</v>
      </c>
      <c r="H442" s="184">
        <v>4</v>
      </c>
      <c r="I442" s="185"/>
      <c r="J442" s="186">
        <f>ROUND(I442*H442,2)</f>
        <v>0</v>
      </c>
      <c r="K442" s="182" t="s">
        <v>165</v>
      </c>
      <c r="L442" s="40"/>
      <c r="M442" s="187" t="s">
        <v>18</v>
      </c>
      <c r="N442" s="188" t="s">
        <v>42</v>
      </c>
      <c r="O442" s="65"/>
      <c r="P442" s="189">
        <f>O442*H442</f>
        <v>0</v>
      </c>
      <c r="Q442" s="189">
        <v>1.7000000000000001E-4</v>
      </c>
      <c r="R442" s="189">
        <f>Q442*H442</f>
        <v>6.8000000000000005E-4</v>
      </c>
      <c r="S442" s="189">
        <v>0</v>
      </c>
      <c r="T442" s="190">
        <f>S442*H442</f>
        <v>0</v>
      </c>
      <c r="U442" s="35"/>
      <c r="V442" s="35"/>
      <c r="W442" s="35"/>
      <c r="X442" s="35"/>
      <c r="Y442" s="35"/>
      <c r="Z442" s="35"/>
      <c r="AA442" s="35"/>
      <c r="AB442" s="35"/>
      <c r="AC442" s="35"/>
      <c r="AD442" s="35"/>
      <c r="AE442" s="35"/>
      <c r="AR442" s="191" t="s">
        <v>255</v>
      </c>
      <c r="AT442" s="191" t="s">
        <v>162</v>
      </c>
      <c r="AU442" s="191" t="s">
        <v>80</v>
      </c>
      <c r="AY442" s="18" t="s">
        <v>160</v>
      </c>
      <c r="BE442" s="192">
        <f>IF(N442="základní",J442,0)</f>
        <v>0</v>
      </c>
      <c r="BF442" s="192">
        <f>IF(N442="snížená",J442,0)</f>
        <v>0</v>
      </c>
      <c r="BG442" s="192">
        <f>IF(N442="zákl. přenesená",J442,0)</f>
        <v>0</v>
      </c>
      <c r="BH442" s="192">
        <f>IF(N442="sníž. přenesená",J442,0)</f>
        <v>0</v>
      </c>
      <c r="BI442" s="192">
        <f>IF(N442="nulová",J442,0)</f>
        <v>0</v>
      </c>
      <c r="BJ442" s="18" t="s">
        <v>78</v>
      </c>
      <c r="BK442" s="192">
        <f>ROUND(I442*H442,2)</f>
        <v>0</v>
      </c>
      <c r="BL442" s="18" t="s">
        <v>255</v>
      </c>
      <c r="BM442" s="191" t="s">
        <v>958</v>
      </c>
    </row>
    <row r="443" spans="1:65" s="2" customFormat="1" ht="10.199999999999999">
      <c r="A443" s="35"/>
      <c r="B443" s="36"/>
      <c r="C443" s="37"/>
      <c r="D443" s="193" t="s">
        <v>168</v>
      </c>
      <c r="E443" s="37"/>
      <c r="F443" s="194" t="s">
        <v>959</v>
      </c>
      <c r="G443" s="37"/>
      <c r="H443" s="37"/>
      <c r="I443" s="195"/>
      <c r="J443" s="37"/>
      <c r="K443" s="37"/>
      <c r="L443" s="40"/>
      <c r="M443" s="196"/>
      <c r="N443" s="197"/>
      <c r="O443" s="65"/>
      <c r="P443" s="65"/>
      <c r="Q443" s="65"/>
      <c r="R443" s="65"/>
      <c r="S443" s="65"/>
      <c r="T443" s="66"/>
      <c r="U443" s="35"/>
      <c r="V443" s="35"/>
      <c r="W443" s="35"/>
      <c r="X443" s="35"/>
      <c r="Y443" s="35"/>
      <c r="Z443" s="35"/>
      <c r="AA443" s="35"/>
      <c r="AB443" s="35"/>
      <c r="AC443" s="35"/>
      <c r="AD443" s="35"/>
      <c r="AE443" s="35"/>
      <c r="AT443" s="18" t="s">
        <v>168</v>
      </c>
      <c r="AU443" s="18" t="s">
        <v>80</v>
      </c>
    </row>
    <row r="444" spans="1:65" s="2" customFormat="1" ht="16.5" customHeight="1">
      <c r="A444" s="35"/>
      <c r="B444" s="36"/>
      <c r="C444" s="225" t="s">
        <v>960</v>
      </c>
      <c r="D444" s="225" t="s">
        <v>467</v>
      </c>
      <c r="E444" s="226" t="s">
        <v>961</v>
      </c>
      <c r="F444" s="227" t="s">
        <v>962</v>
      </c>
      <c r="G444" s="228" t="s">
        <v>496</v>
      </c>
      <c r="H444" s="229">
        <v>4</v>
      </c>
      <c r="I444" s="230"/>
      <c r="J444" s="231">
        <f>ROUND(I444*H444,2)</f>
        <v>0</v>
      </c>
      <c r="K444" s="227" t="s">
        <v>165</v>
      </c>
      <c r="L444" s="232"/>
      <c r="M444" s="233" t="s">
        <v>18</v>
      </c>
      <c r="N444" s="234" t="s">
        <v>42</v>
      </c>
      <c r="O444" s="65"/>
      <c r="P444" s="189">
        <f>O444*H444</f>
        <v>0</v>
      </c>
      <c r="Q444" s="189">
        <v>2.8900000000000002E-3</v>
      </c>
      <c r="R444" s="189">
        <f>Q444*H444</f>
        <v>1.1560000000000001E-2</v>
      </c>
      <c r="S444" s="189">
        <v>0</v>
      </c>
      <c r="T444" s="190">
        <f>S444*H444</f>
        <v>0</v>
      </c>
      <c r="U444" s="35"/>
      <c r="V444" s="35"/>
      <c r="W444" s="35"/>
      <c r="X444" s="35"/>
      <c r="Y444" s="35"/>
      <c r="Z444" s="35"/>
      <c r="AA444" s="35"/>
      <c r="AB444" s="35"/>
      <c r="AC444" s="35"/>
      <c r="AD444" s="35"/>
      <c r="AE444" s="35"/>
      <c r="AR444" s="191" t="s">
        <v>538</v>
      </c>
      <c r="AT444" s="191" t="s">
        <v>467</v>
      </c>
      <c r="AU444" s="191" t="s">
        <v>80</v>
      </c>
      <c r="AY444" s="18" t="s">
        <v>160</v>
      </c>
      <c r="BE444" s="192">
        <f>IF(N444="základní",J444,0)</f>
        <v>0</v>
      </c>
      <c r="BF444" s="192">
        <f>IF(N444="snížená",J444,0)</f>
        <v>0</v>
      </c>
      <c r="BG444" s="192">
        <f>IF(N444="zákl. přenesená",J444,0)</f>
        <v>0</v>
      </c>
      <c r="BH444" s="192">
        <f>IF(N444="sníž. přenesená",J444,0)</f>
        <v>0</v>
      </c>
      <c r="BI444" s="192">
        <f>IF(N444="nulová",J444,0)</f>
        <v>0</v>
      </c>
      <c r="BJ444" s="18" t="s">
        <v>78</v>
      </c>
      <c r="BK444" s="192">
        <f>ROUND(I444*H444,2)</f>
        <v>0</v>
      </c>
      <c r="BL444" s="18" t="s">
        <v>255</v>
      </c>
      <c r="BM444" s="191" t="s">
        <v>963</v>
      </c>
    </row>
    <row r="445" spans="1:65" s="2" customFormat="1" ht="16.5" customHeight="1">
      <c r="A445" s="35"/>
      <c r="B445" s="36"/>
      <c r="C445" s="180" t="s">
        <v>964</v>
      </c>
      <c r="D445" s="180" t="s">
        <v>162</v>
      </c>
      <c r="E445" s="181" t="s">
        <v>965</v>
      </c>
      <c r="F445" s="182" t="s">
        <v>966</v>
      </c>
      <c r="G445" s="183" t="s">
        <v>496</v>
      </c>
      <c r="H445" s="184">
        <v>1</v>
      </c>
      <c r="I445" s="185"/>
      <c r="J445" s="186">
        <f>ROUND(I445*H445,2)</f>
        <v>0</v>
      </c>
      <c r="K445" s="182" t="s">
        <v>165</v>
      </c>
      <c r="L445" s="40"/>
      <c r="M445" s="187" t="s">
        <v>18</v>
      </c>
      <c r="N445" s="188" t="s">
        <v>42</v>
      </c>
      <c r="O445" s="65"/>
      <c r="P445" s="189">
        <f>O445*H445</f>
        <v>0</v>
      </c>
      <c r="Q445" s="189">
        <v>0</v>
      </c>
      <c r="R445" s="189">
        <f>Q445*H445</f>
        <v>0</v>
      </c>
      <c r="S445" s="189">
        <v>0</v>
      </c>
      <c r="T445" s="190">
        <f>S445*H445</f>
        <v>0</v>
      </c>
      <c r="U445" s="35"/>
      <c r="V445" s="35"/>
      <c r="W445" s="35"/>
      <c r="X445" s="35"/>
      <c r="Y445" s="35"/>
      <c r="Z445" s="35"/>
      <c r="AA445" s="35"/>
      <c r="AB445" s="35"/>
      <c r="AC445" s="35"/>
      <c r="AD445" s="35"/>
      <c r="AE445" s="35"/>
      <c r="AR445" s="191" t="s">
        <v>255</v>
      </c>
      <c r="AT445" s="191" t="s">
        <v>162</v>
      </c>
      <c r="AU445" s="191" t="s">
        <v>80</v>
      </c>
      <c r="AY445" s="18" t="s">
        <v>160</v>
      </c>
      <c r="BE445" s="192">
        <f>IF(N445="základní",J445,0)</f>
        <v>0</v>
      </c>
      <c r="BF445" s="192">
        <f>IF(N445="snížená",J445,0)</f>
        <v>0</v>
      </c>
      <c r="BG445" s="192">
        <f>IF(N445="zákl. přenesená",J445,0)</f>
        <v>0</v>
      </c>
      <c r="BH445" s="192">
        <f>IF(N445="sníž. přenesená",J445,0)</f>
        <v>0</v>
      </c>
      <c r="BI445" s="192">
        <f>IF(N445="nulová",J445,0)</f>
        <v>0</v>
      </c>
      <c r="BJ445" s="18" t="s">
        <v>78</v>
      </c>
      <c r="BK445" s="192">
        <f>ROUND(I445*H445,2)</f>
        <v>0</v>
      </c>
      <c r="BL445" s="18" t="s">
        <v>255</v>
      </c>
      <c r="BM445" s="191" t="s">
        <v>967</v>
      </c>
    </row>
    <row r="446" spans="1:65" s="2" customFormat="1" ht="10.199999999999999">
      <c r="A446" s="35"/>
      <c r="B446" s="36"/>
      <c r="C446" s="37"/>
      <c r="D446" s="193" t="s">
        <v>168</v>
      </c>
      <c r="E446" s="37"/>
      <c r="F446" s="194" t="s">
        <v>968</v>
      </c>
      <c r="G446" s="37"/>
      <c r="H446" s="37"/>
      <c r="I446" s="195"/>
      <c r="J446" s="37"/>
      <c r="K446" s="37"/>
      <c r="L446" s="40"/>
      <c r="M446" s="196"/>
      <c r="N446" s="197"/>
      <c r="O446" s="65"/>
      <c r="P446" s="65"/>
      <c r="Q446" s="65"/>
      <c r="R446" s="65"/>
      <c r="S446" s="65"/>
      <c r="T446" s="66"/>
      <c r="U446" s="35"/>
      <c r="V446" s="35"/>
      <c r="W446" s="35"/>
      <c r="X446" s="35"/>
      <c r="Y446" s="35"/>
      <c r="Z446" s="35"/>
      <c r="AA446" s="35"/>
      <c r="AB446" s="35"/>
      <c r="AC446" s="35"/>
      <c r="AD446" s="35"/>
      <c r="AE446" s="35"/>
      <c r="AT446" s="18" t="s">
        <v>168</v>
      </c>
      <c r="AU446" s="18" t="s">
        <v>80</v>
      </c>
    </row>
    <row r="447" spans="1:65" s="2" customFormat="1" ht="16.5" customHeight="1">
      <c r="A447" s="35"/>
      <c r="B447" s="36"/>
      <c r="C447" s="225" t="s">
        <v>969</v>
      </c>
      <c r="D447" s="225" t="s">
        <v>467</v>
      </c>
      <c r="E447" s="226" t="s">
        <v>970</v>
      </c>
      <c r="F447" s="227" t="s">
        <v>971</v>
      </c>
      <c r="G447" s="228" t="s">
        <v>249</v>
      </c>
      <c r="H447" s="229">
        <v>15</v>
      </c>
      <c r="I447" s="230"/>
      <c r="J447" s="231">
        <f>ROUND(I447*H447,2)</f>
        <v>0</v>
      </c>
      <c r="K447" s="227" t="s">
        <v>165</v>
      </c>
      <c r="L447" s="232"/>
      <c r="M447" s="233" t="s">
        <v>18</v>
      </c>
      <c r="N447" s="234" t="s">
        <v>42</v>
      </c>
      <c r="O447" s="65"/>
      <c r="P447" s="189">
        <f>O447*H447</f>
        <v>0</v>
      </c>
      <c r="Q447" s="189">
        <v>1.4999999999999999E-4</v>
      </c>
      <c r="R447" s="189">
        <f>Q447*H447</f>
        <v>2.2499999999999998E-3</v>
      </c>
      <c r="S447" s="189">
        <v>0</v>
      </c>
      <c r="T447" s="190">
        <f>S447*H447</f>
        <v>0</v>
      </c>
      <c r="U447" s="35"/>
      <c r="V447" s="35"/>
      <c r="W447" s="35"/>
      <c r="X447" s="35"/>
      <c r="Y447" s="35"/>
      <c r="Z447" s="35"/>
      <c r="AA447" s="35"/>
      <c r="AB447" s="35"/>
      <c r="AC447" s="35"/>
      <c r="AD447" s="35"/>
      <c r="AE447" s="35"/>
      <c r="AR447" s="191" t="s">
        <v>538</v>
      </c>
      <c r="AT447" s="191" t="s">
        <v>467</v>
      </c>
      <c r="AU447" s="191" t="s">
        <v>80</v>
      </c>
      <c r="AY447" s="18" t="s">
        <v>160</v>
      </c>
      <c r="BE447" s="192">
        <f>IF(N447="základní",J447,0)</f>
        <v>0</v>
      </c>
      <c r="BF447" s="192">
        <f>IF(N447="snížená",J447,0)</f>
        <v>0</v>
      </c>
      <c r="BG447" s="192">
        <f>IF(N447="zákl. přenesená",J447,0)</f>
        <v>0</v>
      </c>
      <c r="BH447" s="192">
        <f>IF(N447="sníž. přenesená",J447,0)</f>
        <v>0</v>
      </c>
      <c r="BI447" s="192">
        <f>IF(N447="nulová",J447,0)</f>
        <v>0</v>
      </c>
      <c r="BJ447" s="18" t="s">
        <v>78</v>
      </c>
      <c r="BK447" s="192">
        <f>ROUND(I447*H447,2)</f>
        <v>0</v>
      </c>
      <c r="BL447" s="18" t="s">
        <v>255</v>
      </c>
      <c r="BM447" s="191" t="s">
        <v>972</v>
      </c>
    </row>
    <row r="448" spans="1:65" s="12" customFormat="1" ht="22.8" customHeight="1">
      <c r="B448" s="164"/>
      <c r="C448" s="165"/>
      <c r="D448" s="166" t="s">
        <v>70</v>
      </c>
      <c r="E448" s="178" t="s">
        <v>973</v>
      </c>
      <c r="F448" s="178" t="s">
        <v>974</v>
      </c>
      <c r="G448" s="165"/>
      <c r="H448" s="165"/>
      <c r="I448" s="168"/>
      <c r="J448" s="179">
        <f>BK448</f>
        <v>0</v>
      </c>
      <c r="K448" s="165"/>
      <c r="L448" s="170"/>
      <c r="M448" s="171"/>
      <c r="N448" s="172"/>
      <c r="O448" s="172"/>
      <c r="P448" s="173">
        <f>SUM(P449:P471)</f>
        <v>0</v>
      </c>
      <c r="Q448" s="172"/>
      <c r="R448" s="173">
        <f>SUM(R449:R471)</f>
        <v>0.82036500000000001</v>
      </c>
      <c r="S448" s="172"/>
      <c r="T448" s="174">
        <f>SUM(T449:T471)</f>
        <v>4.0254279999999998</v>
      </c>
      <c r="AR448" s="175" t="s">
        <v>80</v>
      </c>
      <c r="AT448" s="176" t="s">
        <v>70</v>
      </c>
      <c r="AU448" s="176" t="s">
        <v>78</v>
      </c>
      <c r="AY448" s="175" t="s">
        <v>160</v>
      </c>
      <c r="BK448" s="177">
        <f>SUM(BK449:BK471)</f>
        <v>0</v>
      </c>
    </row>
    <row r="449" spans="1:65" s="2" customFormat="1" ht="16.5" customHeight="1">
      <c r="A449" s="35"/>
      <c r="B449" s="36"/>
      <c r="C449" s="180" t="s">
        <v>975</v>
      </c>
      <c r="D449" s="180" t="s">
        <v>162</v>
      </c>
      <c r="E449" s="181" t="s">
        <v>976</v>
      </c>
      <c r="F449" s="182" t="s">
        <v>977</v>
      </c>
      <c r="G449" s="183" t="s">
        <v>125</v>
      </c>
      <c r="H449" s="184">
        <v>48.4</v>
      </c>
      <c r="I449" s="185"/>
      <c r="J449" s="186">
        <f>ROUND(I449*H449,2)</f>
        <v>0</v>
      </c>
      <c r="K449" s="182" t="s">
        <v>165</v>
      </c>
      <c r="L449" s="40"/>
      <c r="M449" s="187" t="s">
        <v>18</v>
      </c>
      <c r="N449" s="188" t="s">
        <v>42</v>
      </c>
      <c r="O449" s="65"/>
      <c r="P449" s="189">
        <f>O449*H449</f>
        <v>0</v>
      </c>
      <c r="Q449" s="189">
        <v>0</v>
      </c>
      <c r="R449" s="189">
        <f>Q449*H449</f>
        <v>0</v>
      </c>
      <c r="S449" s="189">
        <v>8.3169999999999994E-2</v>
      </c>
      <c r="T449" s="190">
        <f>S449*H449</f>
        <v>4.0254279999999998</v>
      </c>
      <c r="U449" s="35"/>
      <c r="V449" s="35"/>
      <c r="W449" s="35"/>
      <c r="X449" s="35"/>
      <c r="Y449" s="35"/>
      <c r="Z449" s="35"/>
      <c r="AA449" s="35"/>
      <c r="AB449" s="35"/>
      <c r="AC449" s="35"/>
      <c r="AD449" s="35"/>
      <c r="AE449" s="35"/>
      <c r="AR449" s="191" t="s">
        <v>255</v>
      </c>
      <c r="AT449" s="191" t="s">
        <v>162</v>
      </c>
      <c r="AU449" s="191" t="s">
        <v>80</v>
      </c>
      <c r="AY449" s="18" t="s">
        <v>160</v>
      </c>
      <c r="BE449" s="192">
        <f>IF(N449="základní",J449,0)</f>
        <v>0</v>
      </c>
      <c r="BF449" s="192">
        <f>IF(N449="snížená",J449,0)</f>
        <v>0</v>
      </c>
      <c r="BG449" s="192">
        <f>IF(N449="zákl. přenesená",J449,0)</f>
        <v>0</v>
      </c>
      <c r="BH449" s="192">
        <f>IF(N449="sníž. přenesená",J449,0)</f>
        <v>0</v>
      </c>
      <c r="BI449" s="192">
        <f>IF(N449="nulová",J449,0)</f>
        <v>0</v>
      </c>
      <c r="BJ449" s="18" t="s">
        <v>78</v>
      </c>
      <c r="BK449" s="192">
        <f>ROUND(I449*H449,2)</f>
        <v>0</v>
      </c>
      <c r="BL449" s="18" t="s">
        <v>255</v>
      </c>
      <c r="BM449" s="191" t="s">
        <v>978</v>
      </c>
    </row>
    <row r="450" spans="1:65" s="2" customFormat="1" ht="10.199999999999999">
      <c r="A450" s="35"/>
      <c r="B450" s="36"/>
      <c r="C450" s="37"/>
      <c r="D450" s="193" t="s">
        <v>168</v>
      </c>
      <c r="E450" s="37"/>
      <c r="F450" s="194" t="s">
        <v>979</v>
      </c>
      <c r="G450" s="37"/>
      <c r="H450" s="37"/>
      <c r="I450" s="195"/>
      <c r="J450" s="37"/>
      <c r="K450" s="37"/>
      <c r="L450" s="40"/>
      <c r="M450" s="196"/>
      <c r="N450" s="197"/>
      <c r="O450" s="65"/>
      <c r="P450" s="65"/>
      <c r="Q450" s="65"/>
      <c r="R450" s="65"/>
      <c r="S450" s="65"/>
      <c r="T450" s="66"/>
      <c r="U450" s="35"/>
      <c r="V450" s="35"/>
      <c r="W450" s="35"/>
      <c r="X450" s="35"/>
      <c r="Y450" s="35"/>
      <c r="Z450" s="35"/>
      <c r="AA450" s="35"/>
      <c r="AB450" s="35"/>
      <c r="AC450" s="35"/>
      <c r="AD450" s="35"/>
      <c r="AE450" s="35"/>
      <c r="AT450" s="18" t="s">
        <v>168</v>
      </c>
      <c r="AU450" s="18" t="s">
        <v>80</v>
      </c>
    </row>
    <row r="451" spans="1:65" s="13" customFormat="1" ht="10.199999999999999">
      <c r="B451" s="198"/>
      <c r="C451" s="199"/>
      <c r="D451" s="200" t="s">
        <v>170</v>
      </c>
      <c r="E451" s="201" t="s">
        <v>18</v>
      </c>
      <c r="F451" s="202" t="s">
        <v>980</v>
      </c>
      <c r="G451" s="199"/>
      <c r="H451" s="203">
        <v>48.4</v>
      </c>
      <c r="I451" s="204"/>
      <c r="J451" s="199"/>
      <c r="K451" s="199"/>
      <c r="L451" s="205"/>
      <c r="M451" s="206"/>
      <c r="N451" s="207"/>
      <c r="O451" s="207"/>
      <c r="P451" s="207"/>
      <c r="Q451" s="207"/>
      <c r="R451" s="207"/>
      <c r="S451" s="207"/>
      <c r="T451" s="208"/>
      <c r="AT451" s="209" t="s">
        <v>170</v>
      </c>
      <c r="AU451" s="209" t="s">
        <v>80</v>
      </c>
      <c r="AV451" s="13" t="s">
        <v>80</v>
      </c>
      <c r="AW451" s="13" t="s">
        <v>32</v>
      </c>
      <c r="AX451" s="13" t="s">
        <v>78</v>
      </c>
      <c r="AY451" s="209" t="s">
        <v>160</v>
      </c>
    </row>
    <row r="452" spans="1:65" s="2" customFormat="1" ht="16.5" customHeight="1">
      <c r="A452" s="35"/>
      <c r="B452" s="36"/>
      <c r="C452" s="180" t="s">
        <v>981</v>
      </c>
      <c r="D452" s="180" t="s">
        <v>162</v>
      </c>
      <c r="E452" s="181" t="s">
        <v>982</v>
      </c>
      <c r="F452" s="182" t="s">
        <v>983</v>
      </c>
      <c r="G452" s="183" t="s">
        <v>125</v>
      </c>
      <c r="H452" s="184">
        <v>20.100000000000001</v>
      </c>
      <c r="I452" s="185"/>
      <c r="J452" s="186">
        <f>ROUND(I452*H452,2)</f>
        <v>0</v>
      </c>
      <c r="K452" s="182" t="s">
        <v>165</v>
      </c>
      <c r="L452" s="40"/>
      <c r="M452" s="187" t="s">
        <v>18</v>
      </c>
      <c r="N452" s="188" t="s">
        <v>42</v>
      </c>
      <c r="O452" s="65"/>
      <c r="P452" s="189">
        <f>O452*H452</f>
        <v>0</v>
      </c>
      <c r="Q452" s="189">
        <v>2.9999999999999997E-4</v>
      </c>
      <c r="R452" s="189">
        <f>Q452*H452</f>
        <v>6.0299999999999998E-3</v>
      </c>
      <c r="S452" s="189">
        <v>0</v>
      </c>
      <c r="T452" s="190">
        <f>S452*H452</f>
        <v>0</v>
      </c>
      <c r="U452" s="35"/>
      <c r="V452" s="35"/>
      <c r="W452" s="35"/>
      <c r="X452" s="35"/>
      <c r="Y452" s="35"/>
      <c r="Z452" s="35"/>
      <c r="AA452" s="35"/>
      <c r="AB452" s="35"/>
      <c r="AC452" s="35"/>
      <c r="AD452" s="35"/>
      <c r="AE452" s="35"/>
      <c r="AR452" s="191" t="s">
        <v>255</v>
      </c>
      <c r="AT452" s="191" t="s">
        <v>162</v>
      </c>
      <c r="AU452" s="191" t="s">
        <v>80</v>
      </c>
      <c r="AY452" s="18" t="s">
        <v>160</v>
      </c>
      <c r="BE452" s="192">
        <f>IF(N452="základní",J452,0)</f>
        <v>0</v>
      </c>
      <c r="BF452" s="192">
        <f>IF(N452="snížená",J452,0)</f>
        <v>0</v>
      </c>
      <c r="BG452" s="192">
        <f>IF(N452="zákl. přenesená",J452,0)</f>
        <v>0</v>
      </c>
      <c r="BH452" s="192">
        <f>IF(N452="sníž. přenesená",J452,0)</f>
        <v>0</v>
      </c>
      <c r="BI452" s="192">
        <f>IF(N452="nulová",J452,0)</f>
        <v>0</v>
      </c>
      <c r="BJ452" s="18" t="s">
        <v>78</v>
      </c>
      <c r="BK452" s="192">
        <f>ROUND(I452*H452,2)</f>
        <v>0</v>
      </c>
      <c r="BL452" s="18" t="s">
        <v>255</v>
      </c>
      <c r="BM452" s="191" t="s">
        <v>984</v>
      </c>
    </row>
    <row r="453" spans="1:65" s="2" customFormat="1" ht="10.199999999999999">
      <c r="A453" s="35"/>
      <c r="B453" s="36"/>
      <c r="C453" s="37"/>
      <c r="D453" s="193" t="s">
        <v>168</v>
      </c>
      <c r="E453" s="37"/>
      <c r="F453" s="194" t="s">
        <v>985</v>
      </c>
      <c r="G453" s="37"/>
      <c r="H453" s="37"/>
      <c r="I453" s="195"/>
      <c r="J453" s="37"/>
      <c r="K453" s="37"/>
      <c r="L453" s="40"/>
      <c r="M453" s="196"/>
      <c r="N453" s="197"/>
      <c r="O453" s="65"/>
      <c r="P453" s="65"/>
      <c r="Q453" s="65"/>
      <c r="R453" s="65"/>
      <c r="S453" s="65"/>
      <c r="T453" s="66"/>
      <c r="U453" s="35"/>
      <c r="V453" s="35"/>
      <c r="W453" s="35"/>
      <c r="X453" s="35"/>
      <c r="Y453" s="35"/>
      <c r="Z453" s="35"/>
      <c r="AA453" s="35"/>
      <c r="AB453" s="35"/>
      <c r="AC453" s="35"/>
      <c r="AD453" s="35"/>
      <c r="AE453" s="35"/>
      <c r="AT453" s="18" t="s">
        <v>168</v>
      </c>
      <c r="AU453" s="18" t="s">
        <v>80</v>
      </c>
    </row>
    <row r="454" spans="1:65" s="2" customFormat="1" ht="19.2">
      <c r="A454" s="35"/>
      <c r="B454" s="36"/>
      <c r="C454" s="37"/>
      <c r="D454" s="200" t="s">
        <v>123</v>
      </c>
      <c r="E454" s="37"/>
      <c r="F454" s="210" t="s">
        <v>986</v>
      </c>
      <c r="G454" s="37"/>
      <c r="H454" s="37"/>
      <c r="I454" s="195"/>
      <c r="J454" s="37"/>
      <c r="K454" s="37"/>
      <c r="L454" s="40"/>
      <c r="M454" s="196"/>
      <c r="N454" s="197"/>
      <c r="O454" s="65"/>
      <c r="P454" s="65"/>
      <c r="Q454" s="65"/>
      <c r="R454" s="65"/>
      <c r="S454" s="65"/>
      <c r="T454" s="66"/>
      <c r="U454" s="35"/>
      <c r="V454" s="35"/>
      <c r="W454" s="35"/>
      <c r="X454" s="35"/>
      <c r="Y454" s="35"/>
      <c r="Z454" s="35"/>
      <c r="AA454" s="35"/>
      <c r="AB454" s="35"/>
      <c r="AC454" s="35"/>
      <c r="AD454" s="35"/>
      <c r="AE454" s="35"/>
      <c r="AT454" s="18" t="s">
        <v>123</v>
      </c>
      <c r="AU454" s="18" t="s">
        <v>80</v>
      </c>
    </row>
    <row r="455" spans="1:65" s="2" customFormat="1" ht="16.5" customHeight="1">
      <c r="A455" s="35"/>
      <c r="B455" s="36"/>
      <c r="C455" s="180" t="s">
        <v>987</v>
      </c>
      <c r="D455" s="180" t="s">
        <v>162</v>
      </c>
      <c r="E455" s="181" t="s">
        <v>988</v>
      </c>
      <c r="F455" s="182" t="s">
        <v>989</v>
      </c>
      <c r="G455" s="183" t="s">
        <v>125</v>
      </c>
      <c r="H455" s="184">
        <v>20.100000000000001</v>
      </c>
      <c r="I455" s="185"/>
      <c r="J455" s="186">
        <f>ROUND(I455*H455,2)</f>
        <v>0</v>
      </c>
      <c r="K455" s="182" t="s">
        <v>165</v>
      </c>
      <c r="L455" s="40"/>
      <c r="M455" s="187" t="s">
        <v>18</v>
      </c>
      <c r="N455" s="188" t="s">
        <v>42</v>
      </c>
      <c r="O455" s="65"/>
      <c r="P455" s="189">
        <f>O455*H455</f>
        <v>0</v>
      </c>
      <c r="Q455" s="189">
        <v>1.5E-3</v>
      </c>
      <c r="R455" s="189">
        <f>Q455*H455</f>
        <v>3.0150000000000003E-2</v>
      </c>
      <c r="S455" s="189">
        <v>0</v>
      </c>
      <c r="T455" s="190">
        <f>S455*H455</f>
        <v>0</v>
      </c>
      <c r="U455" s="35"/>
      <c r="V455" s="35"/>
      <c r="W455" s="35"/>
      <c r="X455" s="35"/>
      <c r="Y455" s="35"/>
      <c r="Z455" s="35"/>
      <c r="AA455" s="35"/>
      <c r="AB455" s="35"/>
      <c r="AC455" s="35"/>
      <c r="AD455" s="35"/>
      <c r="AE455" s="35"/>
      <c r="AR455" s="191" t="s">
        <v>255</v>
      </c>
      <c r="AT455" s="191" t="s">
        <v>162</v>
      </c>
      <c r="AU455" s="191" t="s">
        <v>80</v>
      </c>
      <c r="AY455" s="18" t="s">
        <v>160</v>
      </c>
      <c r="BE455" s="192">
        <f>IF(N455="základní",J455,0)</f>
        <v>0</v>
      </c>
      <c r="BF455" s="192">
        <f>IF(N455="snížená",J455,0)</f>
        <v>0</v>
      </c>
      <c r="BG455" s="192">
        <f>IF(N455="zákl. přenesená",J455,0)</f>
        <v>0</v>
      </c>
      <c r="BH455" s="192">
        <f>IF(N455="sníž. přenesená",J455,0)</f>
        <v>0</v>
      </c>
      <c r="BI455" s="192">
        <f>IF(N455="nulová",J455,0)</f>
        <v>0</v>
      </c>
      <c r="BJ455" s="18" t="s">
        <v>78</v>
      </c>
      <c r="BK455" s="192">
        <f>ROUND(I455*H455,2)</f>
        <v>0</v>
      </c>
      <c r="BL455" s="18" t="s">
        <v>255</v>
      </c>
      <c r="BM455" s="191" t="s">
        <v>990</v>
      </c>
    </row>
    <row r="456" spans="1:65" s="2" customFormat="1" ht="10.199999999999999">
      <c r="A456" s="35"/>
      <c r="B456" s="36"/>
      <c r="C456" s="37"/>
      <c r="D456" s="193" t="s">
        <v>168</v>
      </c>
      <c r="E456" s="37"/>
      <c r="F456" s="194" t="s">
        <v>991</v>
      </c>
      <c r="G456" s="37"/>
      <c r="H456" s="37"/>
      <c r="I456" s="195"/>
      <c r="J456" s="37"/>
      <c r="K456" s="37"/>
      <c r="L456" s="40"/>
      <c r="M456" s="196"/>
      <c r="N456" s="197"/>
      <c r="O456" s="65"/>
      <c r="P456" s="65"/>
      <c r="Q456" s="65"/>
      <c r="R456" s="65"/>
      <c r="S456" s="65"/>
      <c r="T456" s="66"/>
      <c r="U456" s="35"/>
      <c r="V456" s="35"/>
      <c r="W456" s="35"/>
      <c r="X456" s="35"/>
      <c r="Y456" s="35"/>
      <c r="Z456" s="35"/>
      <c r="AA456" s="35"/>
      <c r="AB456" s="35"/>
      <c r="AC456" s="35"/>
      <c r="AD456" s="35"/>
      <c r="AE456" s="35"/>
      <c r="AT456" s="18" t="s">
        <v>168</v>
      </c>
      <c r="AU456" s="18" t="s">
        <v>80</v>
      </c>
    </row>
    <row r="457" spans="1:65" s="2" customFormat="1" ht="19.2">
      <c r="A457" s="35"/>
      <c r="B457" s="36"/>
      <c r="C457" s="37"/>
      <c r="D457" s="200" t="s">
        <v>123</v>
      </c>
      <c r="E457" s="37"/>
      <c r="F457" s="210" t="s">
        <v>992</v>
      </c>
      <c r="G457" s="37"/>
      <c r="H457" s="37"/>
      <c r="I457" s="195"/>
      <c r="J457" s="37"/>
      <c r="K457" s="37"/>
      <c r="L457" s="40"/>
      <c r="M457" s="196"/>
      <c r="N457" s="197"/>
      <c r="O457" s="65"/>
      <c r="P457" s="65"/>
      <c r="Q457" s="65"/>
      <c r="R457" s="65"/>
      <c r="S457" s="65"/>
      <c r="T457" s="66"/>
      <c r="U457" s="35"/>
      <c r="V457" s="35"/>
      <c r="W457" s="35"/>
      <c r="X457" s="35"/>
      <c r="Y457" s="35"/>
      <c r="Z457" s="35"/>
      <c r="AA457" s="35"/>
      <c r="AB457" s="35"/>
      <c r="AC457" s="35"/>
      <c r="AD457" s="35"/>
      <c r="AE457" s="35"/>
      <c r="AT457" s="18" t="s">
        <v>123</v>
      </c>
      <c r="AU457" s="18" t="s">
        <v>80</v>
      </c>
    </row>
    <row r="458" spans="1:65" s="2" customFormat="1" ht="21.75" customHeight="1">
      <c r="A458" s="35"/>
      <c r="B458" s="36"/>
      <c r="C458" s="180" t="s">
        <v>993</v>
      </c>
      <c r="D458" s="180" t="s">
        <v>162</v>
      </c>
      <c r="E458" s="181" t="s">
        <v>994</v>
      </c>
      <c r="F458" s="182" t="s">
        <v>995</v>
      </c>
      <c r="G458" s="183" t="s">
        <v>125</v>
      </c>
      <c r="H458" s="184">
        <v>20.100000000000001</v>
      </c>
      <c r="I458" s="185"/>
      <c r="J458" s="186">
        <f>ROUND(I458*H458,2)</f>
        <v>0</v>
      </c>
      <c r="K458" s="182" t="s">
        <v>165</v>
      </c>
      <c r="L458" s="40"/>
      <c r="M458" s="187" t="s">
        <v>18</v>
      </c>
      <c r="N458" s="188" t="s">
        <v>42</v>
      </c>
      <c r="O458" s="65"/>
      <c r="P458" s="189">
        <f>O458*H458</f>
        <v>0</v>
      </c>
      <c r="Q458" s="189">
        <v>4.4999999999999997E-3</v>
      </c>
      <c r="R458" s="189">
        <f>Q458*H458</f>
        <v>9.0450000000000003E-2</v>
      </c>
      <c r="S458" s="189">
        <v>0</v>
      </c>
      <c r="T458" s="190">
        <f>S458*H458</f>
        <v>0</v>
      </c>
      <c r="U458" s="35"/>
      <c r="V458" s="35"/>
      <c r="W458" s="35"/>
      <c r="X458" s="35"/>
      <c r="Y458" s="35"/>
      <c r="Z458" s="35"/>
      <c r="AA458" s="35"/>
      <c r="AB458" s="35"/>
      <c r="AC458" s="35"/>
      <c r="AD458" s="35"/>
      <c r="AE458" s="35"/>
      <c r="AR458" s="191" t="s">
        <v>255</v>
      </c>
      <c r="AT458" s="191" t="s">
        <v>162</v>
      </c>
      <c r="AU458" s="191" t="s">
        <v>80</v>
      </c>
      <c r="AY458" s="18" t="s">
        <v>160</v>
      </c>
      <c r="BE458" s="192">
        <f>IF(N458="základní",J458,0)</f>
        <v>0</v>
      </c>
      <c r="BF458" s="192">
        <f>IF(N458="snížená",J458,0)</f>
        <v>0</v>
      </c>
      <c r="BG458" s="192">
        <f>IF(N458="zákl. přenesená",J458,0)</f>
        <v>0</v>
      </c>
      <c r="BH458" s="192">
        <f>IF(N458="sníž. přenesená",J458,0)</f>
        <v>0</v>
      </c>
      <c r="BI458" s="192">
        <f>IF(N458="nulová",J458,0)</f>
        <v>0</v>
      </c>
      <c r="BJ458" s="18" t="s">
        <v>78</v>
      </c>
      <c r="BK458" s="192">
        <f>ROUND(I458*H458,2)</f>
        <v>0</v>
      </c>
      <c r="BL458" s="18" t="s">
        <v>255</v>
      </c>
      <c r="BM458" s="191" t="s">
        <v>996</v>
      </c>
    </row>
    <row r="459" spans="1:65" s="2" customFormat="1" ht="10.199999999999999">
      <c r="A459" s="35"/>
      <c r="B459" s="36"/>
      <c r="C459" s="37"/>
      <c r="D459" s="193" t="s">
        <v>168</v>
      </c>
      <c r="E459" s="37"/>
      <c r="F459" s="194" t="s">
        <v>997</v>
      </c>
      <c r="G459" s="37"/>
      <c r="H459" s="37"/>
      <c r="I459" s="195"/>
      <c r="J459" s="37"/>
      <c r="K459" s="37"/>
      <c r="L459" s="40"/>
      <c r="M459" s="196"/>
      <c r="N459" s="197"/>
      <c r="O459" s="65"/>
      <c r="P459" s="65"/>
      <c r="Q459" s="65"/>
      <c r="R459" s="65"/>
      <c r="S459" s="65"/>
      <c r="T459" s="66"/>
      <c r="U459" s="35"/>
      <c r="V459" s="35"/>
      <c r="W459" s="35"/>
      <c r="X459" s="35"/>
      <c r="Y459" s="35"/>
      <c r="Z459" s="35"/>
      <c r="AA459" s="35"/>
      <c r="AB459" s="35"/>
      <c r="AC459" s="35"/>
      <c r="AD459" s="35"/>
      <c r="AE459" s="35"/>
      <c r="AT459" s="18" t="s">
        <v>168</v>
      </c>
      <c r="AU459" s="18" t="s">
        <v>80</v>
      </c>
    </row>
    <row r="460" spans="1:65" s="2" customFormat="1" ht="24.15" customHeight="1">
      <c r="A460" s="35"/>
      <c r="B460" s="36"/>
      <c r="C460" s="180" t="s">
        <v>998</v>
      </c>
      <c r="D460" s="180" t="s">
        <v>162</v>
      </c>
      <c r="E460" s="181" t="s">
        <v>999</v>
      </c>
      <c r="F460" s="182" t="s">
        <v>1000</v>
      </c>
      <c r="G460" s="183" t="s">
        <v>249</v>
      </c>
      <c r="H460" s="184">
        <v>3.9</v>
      </c>
      <c r="I460" s="185"/>
      <c r="J460" s="186">
        <f>ROUND(I460*H460,2)</f>
        <v>0</v>
      </c>
      <c r="K460" s="182" t="s">
        <v>165</v>
      </c>
      <c r="L460" s="40"/>
      <c r="M460" s="187" t="s">
        <v>18</v>
      </c>
      <c r="N460" s="188" t="s">
        <v>42</v>
      </c>
      <c r="O460" s="65"/>
      <c r="P460" s="189">
        <f>O460*H460</f>
        <v>0</v>
      </c>
      <c r="Q460" s="189">
        <v>2.0000000000000001E-4</v>
      </c>
      <c r="R460" s="189">
        <f>Q460*H460</f>
        <v>7.7999999999999999E-4</v>
      </c>
      <c r="S460" s="189">
        <v>0</v>
      </c>
      <c r="T460" s="190">
        <f>S460*H460</f>
        <v>0</v>
      </c>
      <c r="U460" s="35"/>
      <c r="V460" s="35"/>
      <c r="W460" s="35"/>
      <c r="X460" s="35"/>
      <c r="Y460" s="35"/>
      <c r="Z460" s="35"/>
      <c r="AA460" s="35"/>
      <c r="AB460" s="35"/>
      <c r="AC460" s="35"/>
      <c r="AD460" s="35"/>
      <c r="AE460" s="35"/>
      <c r="AR460" s="191" t="s">
        <v>255</v>
      </c>
      <c r="AT460" s="191" t="s">
        <v>162</v>
      </c>
      <c r="AU460" s="191" t="s">
        <v>80</v>
      </c>
      <c r="AY460" s="18" t="s">
        <v>160</v>
      </c>
      <c r="BE460" s="192">
        <f>IF(N460="základní",J460,0)</f>
        <v>0</v>
      </c>
      <c r="BF460" s="192">
        <f>IF(N460="snížená",J460,0)</f>
        <v>0</v>
      </c>
      <c r="BG460" s="192">
        <f>IF(N460="zákl. přenesená",J460,0)</f>
        <v>0</v>
      </c>
      <c r="BH460" s="192">
        <f>IF(N460="sníž. přenesená",J460,0)</f>
        <v>0</v>
      </c>
      <c r="BI460" s="192">
        <f>IF(N460="nulová",J460,0)</f>
        <v>0</v>
      </c>
      <c r="BJ460" s="18" t="s">
        <v>78</v>
      </c>
      <c r="BK460" s="192">
        <f>ROUND(I460*H460,2)</f>
        <v>0</v>
      </c>
      <c r="BL460" s="18" t="s">
        <v>255</v>
      </c>
      <c r="BM460" s="191" t="s">
        <v>1001</v>
      </c>
    </row>
    <row r="461" spans="1:65" s="2" customFormat="1" ht="10.199999999999999">
      <c r="A461" s="35"/>
      <c r="B461" s="36"/>
      <c r="C461" s="37"/>
      <c r="D461" s="193" t="s">
        <v>168</v>
      </c>
      <c r="E461" s="37"/>
      <c r="F461" s="194" t="s">
        <v>1002</v>
      </c>
      <c r="G461" s="37"/>
      <c r="H461" s="37"/>
      <c r="I461" s="195"/>
      <c r="J461" s="37"/>
      <c r="K461" s="37"/>
      <c r="L461" s="40"/>
      <c r="M461" s="196"/>
      <c r="N461" s="197"/>
      <c r="O461" s="65"/>
      <c r="P461" s="65"/>
      <c r="Q461" s="65"/>
      <c r="R461" s="65"/>
      <c r="S461" s="65"/>
      <c r="T461" s="66"/>
      <c r="U461" s="35"/>
      <c r="V461" s="35"/>
      <c r="W461" s="35"/>
      <c r="X461" s="35"/>
      <c r="Y461" s="35"/>
      <c r="Z461" s="35"/>
      <c r="AA461" s="35"/>
      <c r="AB461" s="35"/>
      <c r="AC461" s="35"/>
      <c r="AD461" s="35"/>
      <c r="AE461" s="35"/>
      <c r="AT461" s="18" t="s">
        <v>168</v>
      </c>
      <c r="AU461" s="18" t="s">
        <v>80</v>
      </c>
    </row>
    <row r="462" spans="1:65" s="13" customFormat="1" ht="10.199999999999999">
      <c r="B462" s="198"/>
      <c r="C462" s="199"/>
      <c r="D462" s="200" t="s">
        <v>170</v>
      </c>
      <c r="E462" s="201" t="s">
        <v>18</v>
      </c>
      <c r="F462" s="202" t="s">
        <v>1003</v>
      </c>
      <c r="G462" s="199"/>
      <c r="H462" s="203">
        <v>3.9</v>
      </c>
      <c r="I462" s="204"/>
      <c r="J462" s="199"/>
      <c r="K462" s="199"/>
      <c r="L462" s="205"/>
      <c r="M462" s="206"/>
      <c r="N462" s="207"/>
      <c r="O462" s="207"/>
      <c r="P462" s="207"/>
      <c r="Q462" s="207"/>
      <c r="R462" s="207"/>
      <c r="S462" s="207"/>
      <c r="T462" s="208"/>
      <c r="AT462" s="209" t="s">
        <v>170</v>
      </c>
      <c r="AU462" s="209" t="s">
        <v>80</v>
      </c>
      <c r="AV462" s="13" t="s">
        <v>80</v>
      </c>
      <c r="AW462" s="13" t="s">
        <v>32</v>
      </c>
      <c r="AX462" s="13" t="s">
        <v>78</v>
      </c>
      <c r="AY462" s="209" t="s">
        <v>160</v>
      </c>
    </row>
    <row r="463" spans="1:65" s="2" customFormat="1" ht="16.5" customHeight="1">
      <c r="A463" s="35"/>
      <c r="B463" s="36"/>
      <c r="C463" s="225" t="s">
        <v>1004</v>
      </c>
      <c r="D463" s="225" t="s">
        <v>467</v>
      </c>
      <c r="E463" s="226" t="s">
        <v>1005</v>
      </c>
      <c r="F463" s="227" t="s">
        <v>1006</v>
      </c>
      <c r="G463" s="228" t="s">
        <v>249</v>
      </c>
      <c r="H463" s="229">
        <v>4.29</v>
      </c>
      <c r="I463" s="230"/>
      <c r="J463" s="231">
        <f>ROUND(I463*H463,2)</f>
        <v>0</v>
      </c>
      <c r="K463" s="227" t="s">
        <v>165</v>
      </c>
      <c r="L463" s="232"/>
      <c r="M463" s="233" t="s">
        <v>18</v>
      </c>
      <c r="N463" s="234" t="s">
        <v>42</v>
      </c>
      <c r="O463" s="65"/>
      <c r="P463" s="189">
        <f>O463*H463</f>
        <v>0</v>
      </c>
      <c r="Q463" s="189">
        <v>4.0000000000000002E-4</v>
      </c>
      <c r="R463" s="189">
        <f>Q463*H463</f>
        <v>1.7160000000000001E-3</v>
      </c>
      <c r="S463" s="189">
        <v>0</v>
      </c>
      <c r="T463" s="190">
        <f>S463*H463</f>
        <v>0</v>
      </c>
      <c r="U463" s="35"/>
      <c r="V463" s="35"/>
      <c r="W463" s="35"/>
      <c r="X463" s="35"/>
      <c r="Y463" s="35"/>
      <c r="Z463" s="35"/>
      <c r="AA463" s="35"/>
      <c r="AB463" s="35"/>
      <c r="AC463" s="35"/>
      <c r="AD463" s="35"/>
      <c r="AE463" s="35"/>
      <c r="AR463" s="191" t="s">
        <v>538</v>
      </c>
      <c r="AT463" s="191" t="s">
        <v>467</v>
      </c>
      <c r="AU463" s="191" t="s">
        <v>80</v>
      </c>
      <c r="AY463" s="18" t="s">
        <v>160</v>
      </c>
      <c r="BE463" s="192">
        <f>IF(N463="základní",J463,0)</f>
        <v>0</v>
      </c>
      <c r="BF463" s="192">
        <f>IF(N463="snížená",J463,0)</f>
        <v>0</v>
      </c>
      <c r="BG463" s="192">
        <f>IF(N463="zákl. přenesená",J463,0)</f>
        <v>0</v>
      </c>
      <c r="BH463" s="192">
        <f>IF(N463="sníž. přenesená",J463,0)</f>
        <v>0</v>
      </c>
      <c r="BI463" s="192">
        <f>IF(N463="nulová",J463,0)</f>
        <v>0</v>
      </c>
      <c r="BJ463" s="18" t="s">
        <v>78</v>
      </c>
      <c r="BK463" s="192">
        <f>ROUND(I463*H463,2)</f>
        <v>0</v>
      </c>
      <c r="BL463" s="18" t="s">
        <v>255</v>
      </c>
      <c r="BM463" s="191" t="s">
        <v>1007</v>
      </c>
    </row>
    <row r="464" spans="1:65" s="13" customFormat="1" ht="10.199999999999999">
      <c r="B464" s="198"/>
      <c r="C464" s="199"/>
      <c r="D464" s="200" t="s">
        <v>170</v>
      </c>
      <c r="E464" s="199"/>
      <c r="F464" s="202" t="s">
        <v>1008</v>
      </c>
      <c r="G464" s="199"/>
      <c r="H464" s="203">
        <v>4.29</v>
      </c>
      <c r="I464" s="204"/>
      <c r="J464" s="199"/>
      <c r="K464" s="199"/>
      <c r="L464" s="205"/>
      <c r="M464" s="206"/>
      <c r="N464" s="207"/>
      <c r="O464" s="207"/>
      <c r="P464" s="207"/>
      <c r="Q464" s="207"/>
      <c r="R464" s="207"/>
      <c r="S464" s="207"/>
      <c r="T464" s="208"/>
      <c r="AT464" s="209" t="s">
        <v>170</v>
      </c>
      <c r="AU464" s="209" t="s">
        <v>80</v>
      </c>
      <c r="AV464" s="13" t="s">
        <v>80</v>
      </c>
      <c r="AW464" s="13" t="s">
        <v>4</v>
      </c>
      <c r="AX464" s="13" t="s">
        <v>78</v>
      </c>
      <c r="AY464" s="209" t="s">
        <v>160</v>
      </c>
    </row>
    <row r="465" spans="1:65" s="2" customFormat="1" ht="24.15" customHeight="1">
      <c r="A465" s="35"/>
      <c r="B465" s="36"/>
      <c r="C465" s="180" t="s">
        <v>1009</v>
      </c>
      <c r="D465" s="180" t="s">
        <v>162</v>
      </c>
      <c r="E465" s="181" t="s">
        <v>1010</v>
      </c>
      <c r="F465" s="182" t="s">
        <v>1011</v>
      </c>
      <c r="G465" s="183" t="s">
        <v>125</v>
      </c>
      <c r="H465" s="184">
        <v>20.100000000000001</v>
      </c>
      <c r="I465" s="185"/>
      <c r="J465" s="186">
        <f>ROUND(I465*H465,2)</f>
        <v>0</v>
      </c>
      <c r="K465" s="182" t="s">
        <v>165</v>
      </c>
      <c r="L465" s="40"/>
      <c r="M465" s="187" t="s">
        <v>18</v>
      </c>
      <c r="N465" s="188" t="s">
        <v>42</v>
      </c>
      <c r="O465" s="65"/>
      <c r="P465" s="189">
        <f>O465*H465</f>
        <v>0</v>
      </c>
      <c r="Q465" s="189">
        <v>9.0900000000000009E-3</v>
      </c>
      <c r="R465" s="189">
        <f>Q465*H465</f>
        <v>0.18270900000000004</v>
      </c>
      <c r="S465" s="189">
        <v>0</v>
      </c>
      <c r="T465" s="190">
        <f>S465*H465</f>
        <v>0</v>
      </c>
      <c r="U465" s="35"/>
      <c r="V465" s="35"/>
      <c r="W465" s="35"/>
      <c r="X465" s="35"/>
      <c r="Y465" s="35"/>
      <c r="Z465" s="35"/>
      <c r="AA465" s="35"/>
      <c r="AB465" s="35"/>
      <c r="AC465" s="35"/>
      <c r="AD465" s="35"/>
      <c r="AE465" s="35"/>
      <c r="AR465" s="191" t="s">
        <v>255</v>
      </c>
      <c r="AT465" s="191" t="s">
        <v>162</v>
      </c>
      <c r="AU465" s="191" t="s">
        <v>80</v>
      </c>
      <c r="AY465" s="18" t="s">
        <v>160</v>
      </c>
      <c r="BE465" s="192">
        <f>IF(N465="základní",J465,0)</f>
        <v>0</v>
      </c>
      <c r="BF465" s="192">
        <f>IF(N465="snížená",J465,0)</f>
        <v>0</v>
      </c>
      <c r="BG465" s="192">
        <f>IF(N465="zákl. přenesená",J465,0)</f>
        <v>0</v>
      </c>
      <c r="BH465" s="192">
        <f>IF(N465="sníž. přenesená",J465,0)</f>
        <v>0</v>
      </c>
      <c r="BI465" s="192">
        <f>IF(N465="nulová",J465,0)</f>
        <v>0</v>
      </c>
      <c r="BJ465" s="18" t="s">
        <v>78</v>
      </c>
      <c r="BK465" s="192">
        <f>ROUND(I465*H465,2)</f>
        <v>0</v>
      </c>
      <c r="BL465" s="18" t="s">
        <v>255</v>
      </c>
      <c r="BM465" s="191" t="s">
        <v>1012</v>
      </c>
    </row>
    <row r="466" spans="1:65" s="2" customFormat="1" ht="10.199999999999999">
      <c r="A466" s="35"/>
      <c r="B466" s="36"/>
      <c r="C466" s="37"/>
      <c r="D466" s="193" t="s">
        <v>168</v>
      </c>
      <c r="E466" s="37"/>
      <c r="F466" s="194" t="s">
        <v>1013</v>
      </c>
      <c r="G466" s="37"/>
      <c r="H466" s="37"/>
      <c r="I466" s="195"/>
      <c r="J466" s="37"/>
      <c r="K466" s="37"/>
      <c r="L466" s="40"/>
      <c r="M466" s="196"/>
      <c r="N466" s="197"/>
      <c r="O466" s="65"/>
      <c r="P466" s="65"/>
      <c r="Q466" s="65"/>
      <c r="R466" s="65"/>
      <c r="S466" s="65"/>
      <c r="T466" s="66"/>
      <c r="U466" s="35"/>
      <c r="V466" s="35"/>
      <c r="W466" s="35"/>
      <c r="X466" s="35"/>
      <c r="Y466" s="35"/>
      <c r="Z466" s="35"/>
      <c r="AA466" s="35"/>
      <c r="AB466" s="35"/>
      <c r="AC466" s="35"/>
      <c r="AD466" s="35"/>
      <c r="AE466" s="35"/>
      <c r="AT466" s="18" t="s">
        <v>168</v>
      </c>
      <c r="AU466" s="18" t="s">
        <v>80</v>
      </c>
    </row>
    <row r="467" spans="1:65" s="13" customFormat="1" ht="10.199999999999999">
      <c r="B467" s="198"/>
      <c r="C467" s="199"/>
      <c r="D467" s="200" t="s">
        <v>170</v>
      </c>
      <c r="E467" s="201" t="s">
        <v>18</v>
      </c>
      <c r="F467" s="202" t="s">
        <v>1014</v>
      </c>
      <c r="G467" s="199"/>
      <c r="H467" s="203">
        <v>20.100000000000001</v>
      </c>
      <c r="I467" s="204"/>
      <c r="J467" s="199"/>
      <c r="K467" s="199"/>
      <c r="L467" s="205"/>
      <c r="M467" s="206"/>
      <c r="N467" s="207"/>
      <c r="O467" s="207"/>
      <c r="P467" s="207"/>
      <c r="Q467" s="207"/>
      <c r="R467" s="207"/>
      <c r="S467" s="207"/>
      <c r="T467" s="208"/>
      <c r="AT467" s="209" t="s">
        <v>170</v>
      </c>
      <c r="AU467" s="209" t="s">
        <v>80</v>
      </c>
      <c r="AV467" s="13" t="s">
        <v>80</v>
      </c>
      <c r="AW467" s="13" t="s">
        <v>32</v>
      </c>
      <c r="AX467" s="13" t="s">
        <v>78</v>
      </c>
      <c r="AY467" s="209" t="s">
        <v>160</v>
      </c>
    </row>
    <row r="468" spans="1:65" s="2" customFormat="1" ht="21.75" customHeight="1">
      <c r="A468" s="35"/>
      <c r="B468" s="36"/>
      <c r="C468" s="225" t="s">
        <v>1015</v>
      </c>
      <c r="D468" s="225" t="s">
        <v>467</v>
      </c>
      <c r="E468" s="226" t="s">
        <v>1016</v>
      </c>
      <c r="F468" s="227" t="s">
        <v>1017</v>
      </c>
      <c r="G468" s="228" t="s">
        <v>125</v>
      </c>
      <c r="H468" s="229">
        <v>23.114999999999998</v>
      </c>
      <c r="I468" s="230"/>
      <c r="J468" s="231">
        <f>ROUND(I468*H468,2)</f>
        <v>0</v>
      </c>
      <c r="K468" s="227" t="s">
        <v>165</v>
      </c>
      <c r="L468" s="232"/>
      <c r="M468" s="233" t="s">
        <v>18</v>
      </c>
      <c r="N468" s="234" t="s">
        <v>42</v>
      </c>
      <c r="O468" s="65"/>
      <c r="P468" s="189">
        <f>O468*H468</f>
        <v>0</v>
      </c>
      <c r="Q468" s="189">
        <v>2.1999999999999999E-2</v>
      </c>
      <c r="R468" s="189">
        <f>Q468*H468</f>
        <v>0.50852999999999993</v>
      </c>
      <c r="S468" s="189">
        <v>0</v>
      </c>
      <c r="T468" s="190">
        <f>S468*H468</f>
        <v>0</v>
      </c>
      <c r="U468" s="35"/>
      <c r="V468" s="35"/>
      <c r="W468" s="35"/>
      <c r="X468" s="35"/>
      <c r="Y468" s="35"/>
      <c r="Z468" s="35"/>
      <c r="AA468" s="35"/>
      <c r="AB468" s="35"/>
      <c r="AC468" s="35"/>
      <c r="AD468" s="35"/>
      <c r="AE468" s="35"/>
      <c r="AR468" s="191" t="s">
        <v>538</v>
      </c>
      <c r="AT468" s="191" t="s">
        <v>467</v>
      </c>
      <c r="AU468" s="191" t="s">
        <v>80</v>
      </c>
      <c r="AY468" s="18" t="s">
        <v>160</v>
      </c>
      <c r="BE468" s="192">
        <f>IF(N468="základní",J468,0)</f>
        <v>0</v>
      </c>
      <c r="BF468" s="192">
        <f>IF(N468="snížená",J468,0)</f>
        <v>0</v>
      </c>
      <c r="BG468" s="192">
        <f>IF(N468="zákl. přenesená",J468,0)</f>
        <v>0</v>
      </c>
      <c r="BH468" s="192">
        <f>IF(N468="sníž. přenesená",J468,0)</f>
        <v>0</v>
      </c>
      <c r="BI468" s="192">
        <f>IF(N468="nulová",J468,0)</f>
        <v>0</v>
      </c>
      <c r="BJ468" s="18" t="s">
        <v>78</v>
      </c>
      <c r="BK468" s="192">
        <f>ROUND(I468*H468,2)</f>
        <v>0</v>
      </c>
      <c r="BL468" s="18" t="s">
        <v>255</v>
      </c>
      <c r="BM468" s="191" t="s">
        <v>1018</v>
      </c>
    </row>
    <row r="469" spans="1:65" s="13" customFormat="1" ht="10.199999999999999">
      <c r="B469" s="198"/>
      <c r="C469" s="199"/>
      <c r="D469" s="200" t="s">
        <v>170</v>
      </c>
      <c r="E469" s="199"/>
      <c r="F469" s="202" t="s">
        <v>1019</v>
      </c>
      <c r="G469" s="199"/>
      <c r="H469" s="203">
        <v>23.114999999999998</v>
      </c>
      <c r="I469" s="204"/>
      <c r="J469" s="199"/>
      <c r="K469" s="199"/>
      <c r="L469" s="205"/>
      <c r="M469" s="206"/>
      <c r="N469" s="207"/>
      <c r="O469" s="207"/>
      <c r="P469" s="207"/>
      <c r="Q469" s="207"/>
      <c r="R469" s="207"/>
      <c r="S469" s="207"/>
      <c r="T469" s="208"/>
      <c r="AT469" s="209" t="s">
        <v>170</v>
      </c>
      <c r="AU469" s="209" t="s">
        <v>80</v>
      </c>
      <c r="AV469" s="13" t="s">
        <v>80</v>
      </c>
      <c r="AW469" s="13" t="s">
        <v>4</v>
      </c>
      <c r="AX469" s="13" t="s">
        <v>78</v>
      </c>
      <c r="AY469" s="209" t="s">
        <v>160</v>
      </c>
    </row>
    <row r="470" spans="1:65" s="2" customFormat="1" ht="24.15" customHeight="1">
      <c r="A470" s="35"/>
      <c r="B470" s="36"/>
      <c r="C470" s="180" t="s">
        <v>1020</v>
      </c>
      <c r="D470" s="180" t="s">
        <v>162</v>
      </c>
      <c r="E470" s="181" t="s">
        <v>1021</v>
      </c>
      <c r="F470" s="182" t="s">
        <v>1022</v>
      </c>
      <c r="G470" s="183" t="s">
        <v>232</v>
      </c>
      <c r="H470" s="184">
        <v>0.82</v>
      </c>
      <c r="I470" s="185"/>
      <c r="J470" s="186">
        <f>ROUND(I470*H470,2)</f>
        <v>0</v>
      </c>
      <c r="K470" s="182" t="s">
        <v>165</v>
      </c>
      <c r="L470" s="40"/>
      <c r="M470" s="187" t="s">
        <v>18</v>
      </c>
      <c r="N470" s="188" t="s">
        <v>42</v>
      </c>
      <c r="O470" s="65"/>
      <c r="P470" s="189">
        <f>O470*H470</f>
        <v>0</v>
      </c>
      <c r="Q470" s="189">
        <v>0</v>
      </c>
      <c r="R470" s="189">
        <f>Q470*H470</f>
        <v>0</v>
      </c>
      <c r="S470" s="189">
        <v>0</v>
      </c>
      <c r="T470" s="190">
        <f>S470*H470</f>
        <v>0</v>
      </c>
      <c r="U470" s="35"/>
      <c r="V470" s="35"/>
      <c r="W470" s="35"/>
      <c r="X470" s="35"/>
      <c r="Y470" s="35"/>
      <c r="Z470" s="35"/>
      <c r="AA470" s="35"/>
      <c r="AB470" s="35"/>
      <c r="AC470" s="35"/>
      <c r="AD470" s="35"/>
      <c r="AE470" s="35"/>
      <c r="AR470" s="191" t="s">
        <v>255</v>
      </c>
      <c r="AT470" s="191" t="s">
        <v>162</v>
      </c>
      <c r="AU470" s="191" t="s">
        <v>80</v>
      </c>
      <c r="AY470" s="18" t="s">
        <v>160</v>
      </c>
      <c r="BE470" s="192">
        <f>IF(N470="základní",J470,0)</f>
        <v>0</v>
      </c>
      <c r="BF470" s="192">
        <f>IF(N470="snížená",J470,0)</f>
        <v>0</v>
      </c>
      <c r="BG470" s="192">
        <f>IF(N470="zákl. přenesená",J470,0)</f>
        <v>0</v>
      </c>
      <c r="BH470" s="192">
        <f>IF(N470="sníž. přenesená",J470,0)</f>
        <v>0</v>
      </c>
      <c r="BI470" s="192">
        <f>IF(N470="nulová",J470,0)</f>
        <v>0</v>
      </c>
      <c r="BJ470" s="18" t="s">
        <v>78</v>
      </c>
      <c r="BK470" s="192">
        <f>ROUND(I470*H470,2)</f>
        <v>0</v>
      </c>
      <c r="BL470" s="18" t="s">
        <v>255</v>
      </c>
      <c r="BM470" s="191" t="s">
        <v>1023</v>
      </c>
    </row>
    <row r="471" spans="1:65" s="2" customFormat="1" ht="10.199999999999999">
      <c r="A471" s="35"/>
      <c r="B471" s="36"/>
      <c r="C471" s="37"/>
      <c r="D471" s="193" t="s">
        <v>168</v>
      </c>
      <c r="E471" s="37"/>
      <c r="F471" s="194" t="s">
        <v>1024</v>
      </c>
      <c r="G471" s="37"/>
      <c r="H471" s="37"/>
      <c r="I471" s="195"/>
      <c r="J471" s="37"/>
      <c r="K471" s="37"/>
      <c r="L471" s="40"/>
      <c r="M471" s="196"/>
      <c r="N471" s="197"/>
      <c r="O471" s="65"/>
      <c r="P471" s="65"/>
      <c r="Q471" s="65"/>
      <c r="R471" s="65"/>
      <c r="S471" s="65"/>
      <c r="T471" s="66"/>
      <c r="U471" s="35"/>
      <c r="V471" s="35"/>
      <c r="W471" s="35"/>
      <c r="X471" s="35"/>
      <c r="Y471" s="35"/>
      <c r="Z471" s="35"/>
      <c r="AA471" s="35"/>
      <c r="AB471" s="35"/>
      <c r="AC471" s="35"/>
      <c r="AD471" s="35"/>
      <c r="AE471" s="35"/>
      <c r="AT471" s="18" t="s">
        <v>168</v>
      </c>
      <c r="AU471" s="18" t="s">
        <v>80</v>
      </c>
    </row>
    <row r="472" spans="1:65" s="12" customFormat="1" ht="22.8" customHeight="1">
      <c r="B472" s="164"/>
      <c r="C472" s="165"/>
      <c r="D472" s="166" t="s">
        <v>70</v>
      </c>
      <c r="E472" s="178" t="s">
        <v>1025</v>
      </c>
      <c r="F472" s="178" t="s">
        <v>1026</v>
      </c>
      <c r="G472" s="165"/>
      <c r="H472" s="165"/>
      <c r="I472" s="168"/>
      <c r="J472" s="179">
        <f>BK472</f>
        <v>0</v>
      </c>
      <c r="K472" s="165"/>
      <c r="L472" s="170"/>
      <c r="M472" s="171"/>
      <c r="N472" s="172"/>
      <c r="O472" s="172"/>
      <c r="P472" s="173">
        <f>SUM(P473:P507)</f>
        <v>0</v>
      </c>
      <c r="Q472" s="172"/>
      <c r="R472" s="173">
        <f>SUM(R473:R507)</f>
        <v>4.2155075999999996</v>
      </c>
      <c r="S472" s="172"/>
      <c r="T472" s="174">
        <f>SUM(T473:T507)</f>
        <v>0.57090000000000007</v>
      </c>
      <c r="AR472" s="175" t="s">
        <v>80</v>
      </c>
      <c r="AT472" s="176" t="s">
        <v>70</v>
      </c>
      <c r="AU472" s="176" t="s">
        <v>78</v>
      </c>
      <c r="AY472" s="175" t="s">
        <v>160</v>
      </c>
      <c r="BK472" s="177">
        <f>SUM(BK473:BK507)</f>
        <v>0</v>
      </c>
    </row>
    <row r="473" spans="1:65" s="2" customFormat="1" ht="16.5" customHeight="1">
      <c r="A473" s="35"/>
      <c r="B473" s="36"/>
      <c r="C473" s="180" t="s">
        <v>1027</v>
      </c>
      <c r="D473" s="180" t="s">
        <v>162</v>
      </c>
      <c r="E473" s="181" t="s">
        <v>1028</v>
      </c>
      <c r="F473" s="182" t="s">
        <v>1029</v>
      </c>
      <c r="G473" s="183" t="s">
        <v>125</v>
      </c>
      <c r="H473" s="184">
        <v>212</v>
      </c>
      <c r="I473" s="185"/>
      <c r="J473" s="186">
        <f>ROUND(I473*H473,2)</f>
        <v>0</v>
      </c>
      <c r="K473" s="182" t="s">
        <v>165</v>
      </c>
      <c r="L473" s="40"/>
      <c r="M473" s="187" t="s">
        <v>18</v>
      </c>
      <c r="N473" s="188" t="s">
        <v>42</v>
      </c>
      <c r="O473" s="65"/>
      <c r="P473" s="189">
        <f>O473*H473</f>
        <v>0</v>
      </c>
      <c r="Q473" s="189">
        <v>2.0000000000000001E-4</v>
      </c>
      <c r="R473" s="189">
        <f>Q473*H473</f>
        <v>4.24E-2</v>
      </c>
      <c r="S473" s="189">
        <v>0</v>
      </c>
      <c r="T473" s="190">
        <f>S473*H473</f>
        <v>0</v>
      </c>
      <c r="U473" s="35"/>
      <c r="V473" s="35"/>
      <c r="W473" s="35"/>
      <c r="X473" s="35"/>
      <c r="Y473" s="35"/>
      <c r="Z473" s="35"/>
      <c r="AA473" s="35"/>
      <c r="AB473" s="35"/>
      <c r="AC473" s="35"/>
      <c r="AD473" s="35"/>
      <c r="AE473" s="35"/>
      <c r="AR473" s="191" t="s">
        <v>255</v>
      </c>
      <c r="AT473" s="191" t="s">
        <v>162</v>
      </c>
      <c r="AU473" s="191" t="s">
        <v>80</v>
      </c>
      <c r="AY473" s="18" t="s">
        <v>160</v>
      </c>
      <c r="BE473" s="192">
        <f>IF(N473="základní",J473,0)</f>
        <v>0</v>
      </c>
      <c r="BF473" s="192">
        <f>IF(N473="snížená",J473,0)</f>
        <v>0</v>
      </c>
      <c r="BG473" s="192">
        <f>IF(N473="zákl. přenesená",J473,0)</f>
        <v>0</v>
      </c>
      <c r="BH473" s="192">
        <f>IF(N473="sníž. přenesená",J473,0)</f>
        <v>0</v>
      </c>
      <c r="BI473" s="192">
        <f>IF(N473="nulová",J473,0)</f>
        <v>0</v>
      </c>
      <c r="BJ473" s="18" t="s">
        <v>78</v>
      </c>
      <c r="BK473" s="192">
        <f>ROUND(I473*H473,2)</f>
        <v>0</v>
      </c>
      <c r="BL473" s="18" t="s">
        <v>255</v>
      </c>
      <c r="BM473" s="191" t="s">
        <v>1030</v>
      </c>
    </row>
    <row r="474" spans="1:65" s="2" customFormat="1" ht="10.199999999999999">
      <c r="A474" s="35"/>
      <c r="B474" s="36"/>
      <c r="C474" s="37"/>
      <c r="D474" s="193" t="s">
        <v>168</v>
      </c>
      <c r="E474" s="37"/>
      <c r="F474" s="194" t="s">
        <v>1031</v>
      </c>
      <c r="G474" s="37"/>
      <c r="H474" s="37"/>
      <c r="I474" s="195"/>
      <c r="J474" s="37"/>
      <c r="K474" s="37"/>
      <c r="L474" s="40"/>
      <c r="M474" s="196"/>
      <c r="N474" s="197"/>
      <c r="O474" s="65"/>
      <c r="P474" s="65"/>
      <c r="Q474" s="65"/>
      <c r="R474" s="65"/>
      <c r="S474" s="65"/>
      <c r="T474" s="66"/>
      <c r="U474" s="35"/>
      <c r="V474" s="35"/>
      <c r="W474" s="35"/>
      <c r="X474" s="35"/>
      <c r="Y474" s="35"/>
      <c r="Z474" s="35"/>
      <c r="AA474" s="35"/>
      <c r="AB474" s="35"/>
      <c r="AC474" s="35"/>
      <c r="AD474" s="35"/>
      <c r="AE474" s="35"/>
      <c r="AT474" s="18" t="s">
        <v>168</v>
      </c>
      <c r="AU474" s="18" t="s">
        <v>80</v>
      </c>
    </row>
    <row r="475" spans="1:65" s="13" customFormat="1" ht="10.199999999999999">
      <c r="B475" s="198"/>
      <c r="C475" s="199"/>
      <c r="D475" s="200" t="s">
        <v>170</v>
      </c>
      <c r="E475" s="201" t="s">
        <v>18</v>
      </c>
      <c r="F475" s="202" t="s">
        <v>1032</v>
      </c>
      <c r="G475" s="199"/>
      <c r="H475" s="203">
        <v>212</v>
      </c>
      <c r="I475" s="204"/>
      <c r="J475" s="199"/>
      <c r="K475" s="199"/>
      <c r="L475" s="205"/>
      <c r="M475" s="206"/>
      <c r="N475" s="207"/>
      <c r="O475" s="207"/>
      <c r="P475" s="207"/>
      <c r="Q475" s="207"/>
      <c r="R475" s="207"/>
      <c r="S475" s="207"/>
      <c r="T475" s="208"/>
      <c r="AT475" s="209" t="s">
        <v>170</v>
      </c>
      <c r="AU475" s="209" t="s">
        <v>80</v>
      </c>
      <c r="AV475" s="13" t="s">
        <v>80</v>
      </c>
      <c r="AW475" s="13" t="s">
        <v>32</v>
      </c>
      <c r="AX475" s="13" t="s">
        <v>78</v>
      </c>
      <c r="AY475" s="209" t="s">
        <v>160</v>
      </c>
    </row>
    <row r="476" spans="1:65" s="2" customFormat="1" ht="24.15" customHeight="1">
      <c r="A476" s="35"/>
      <c r="B476" s="36"/>
      <c r="C476" s="180" t="s">
        <v>1033</v>
      </c>
      <c r="D476" s="180" t="s">
        <v>162</v>
      </c>
      <c r="E476" s="181" t="s">
        <v>1034</v>
      </c>
      <c r="F476" s="182" t="s">
        <v>1035</v>
      </c>
      <c r="G476" s="183" t="s">
        <v>125</v>
      </c>
      <c r="H476" s="184">
        <v>212</v>
      </c>
      <c r="I476" s="185"/>
      <c r="J476" s="186">
        <f>ROUND(I476*H476,2)</f>
        <v>0</v>
      </c>
      <c r="K476" s="182" t="s">
        <v>165</v>
      </c>
      <c r="L476" s="40"/>
      <c r="M476" s="187" t="s">
        <v>18</v>
      </c>
      <c r="N476" s="188" t="s">
        <v>42</v>
      </c>
      <c r="O476" s="65"/>
      <c r="P476" s="189">
        <f>O476*H476</f>
        <v>0</v>
      </c>
      <c r="Q476" s="189">
        <v>1.4999999999999999E-2</v>
      </c>
      <c r="R476" s="189">
        <f>Q476*H476</f>
        <v>3.1799999999999997</v>
      </c>
      <c r="S476" s="189">
        <v>0</v>
      </c>
      <c r="T476" s="190">
        <f>S476*H476</f>
        <v>0</v>
      </c>
      <c r="U476" s="35"/>
      <c r="V476" s="35"/>
      <c r="W476" s="35"/>
      <c r="X476" s="35"/>
      <c r="Y476" s="35"/>
      <c r="Z476" s="35"/>
      <c r="AA476" s="35"/>
      <c r="AB476" s="35"/>
      <c r="AC476" s="35"/>
      <c r="AD476" s="35"/>
      <c r="AE476" s="35"/>
      <c r="AR476" s="191" t="s">
        <v>255</v>
      </c>
      <c r="AT476" s="191" t="s">
        <v>162</v>
      </c>
      <c r="AU476" s="191" t="s">
        <v>80</v>
      </c>
      <c r="AY476" s="18" t="s">
        <v>160</v>
      </c>
      <c r="BE476" s="192">
        <f>IF(N476="základní",J476,0)</f>
        <v>0</v>
      </c>
      <c r="BF476" s="192">
        <f>IF(N476="snížená",J476,0)</f>
        <v>0</v>
      </c>
      <c r="BG476" s="192">
        <f>IF(N476="zákl. přenesená",J476,0)</f>
        <v>0</v>
      </c>
      <c r="BH476" s="192">
        <f>IF(N476="sníž. přenesená",J476,0)</f>
        <v>0</v>
      </c>
      <c r="BI476" s="192">
        <f>IF(N476="nulová",J476,0)</f>
        <v>0</v>
      </c>
      <c r="BJ476" s="18" t="s">
        <v>78</v>
      </c>
      <c r="BK476" s="192">
        <f>ROUND(I476*H476,2)</f>
        <v>0</v>
      </c>
      <c r="BL476" s="18" t="s">
        <v>255</v>
      </c>
      <c r="BM476" s="191" t="s">
        <v>1036</v>
      </c>
    </row>
    <row r="477" spans="1:65" s="2" customFormat="1" ht="10.199999999999999">
      <c r="A477" s="35"/>
      <c r="B477" s="36"/>
      <c r="C477" s="37"/>
      <c r="D477" s="193" t="s">
        <v>168</v>
      </c>
      <c r="E477" s="37"/>
      <c r="F477" s="194" t="s">
        <v>1037</v>
      </c>
      <c r="G477" s="37"/>
      <c r="H477" s="37"/>
      <c r="I477" s="195"/>
      <c r="J477" s="37"/>
      <c r="K477" s="37"/>
      <c r="L477" s="40"/>
      <c r="M477" s="196"/>
      <c r="N477" s="197"/>
      <c r="O477" s="65"/>
      <c r="P477" s="65"/>
      <c r="Q477" s="65"/>
      <c r="R477" s="65"/>
      <c r="S477" s="65"/>
      <c r="T477" s="66"/>
      <c r="U477" s="35"/>
      <c r="V477" s="35"/>
      <c r="W477" s="35"/>
      <c r="X477" s="35"/>
      <c r="Y477" s="35"/>
      <c r="Z477" s="35"/>
      <c r="AA477" s="35"/>
      <c r="AB477" s="35"/>
      <c r="AC477" s="35"/>
      <c r="AD477" s="35"/>
      <c r="AE477" s="35"/>
      <c r="AT477" s="18" t="s">
        <v>168</v>
      </c>
      <c r="AU477" s="18" t="s">
        <v>80</v>
      </c>
    </row>
    <row r="478" spans="1:65" s="2" customFormat="1" ht="16.5" customHeight="1">
      <c r="A478" s="35"/>
      <c r="B478" s="36"/>
      <c r="C478" s="180" t="s">
        <v>1038</v>
      </c>
      <c r="D478" s="180" t="s">
        <v>162</v>
      </c>
      <c r="E478" s="181" t="s">
        <v>1039</v>
      </c>
      <c r="F478" s="182" t="s">
        <v>1040</v>
      </c>
      <c r="G478" s="183" t="s">
        <v>125</v>
      </c>
      <c r="H478" s="184">
        <v>190.3</v>
      </c>
      <c r="I478" s="185"/>
      <c r="J478" s="186">
        <f>ROUND(I478*H478,2)</f>
        <v>0</v>
      </c>
      <c r="K478" s="182" t="s">
        <v>165</v>
      </c>
      <c r="L478" s="40"/>
      <c r="M478" s="187" t="s">
        <v>18</v>
      </c>
      <c r="N478" s="188" t="s">
        <v>42</v>
      </c>
      <c r="O478" s="65"/>
      <c r="P478" s="189">
        <f>O478*H478</f>
        <v>0</v>
      </c>
      <c r="Q478" s="189">
        <v>0</v>
      </c>
      <c r="R478" s="189">
        <f>Q478*H478</f>
        <v>0</v>
      </c>
      <c r="S478" s="189">
        <v>3.0000000000000001E-3</v>
      </c>
      <c r="T478" s="190">
        <f>S478*H478</f>
        <v>0.57090000000000007</v>
      </c>
      <c r="U478" s="35"/>
      <c r="V478" s="35"/>
      <c r="W478" s="35"/>
      <c r="X478" s="35"/>
      <c r="Y478" s="35"/>
      <c r="Z478" s="35"/>
      <c r="AA478" s="35"/>
      <c r="AB478" s="35"/>
      <c r="AC478" s="35"/>
      <c r="AD478" s="35"/>
      <c r="AE478" s="35"/>
      <c r="AR478" s="191" t="s">
        <v>255</v>
      </c>
      <c r="AT478" s="191" t="s">
        <v>162</v>
      </c>
      <c r="AU478" s="191" t="s">
        <v>80</v>
      </c>
      <c r="AY478" s="18" t="s">
        <v>160</v>
      </c>
      <c r="BE478" s="192">
        <f>IF(N478="základní",J478,0)</f>
        <v>0</v>
      </c>
      <c r="BF478" s="192">
        <f>IF(N478="snížená",J478,0)</f>
        <v>0</v>
      </c>
      <c r="BG478" s="192">
        <f>IF(N478="zákl. přenesená",J478,0)</f>
        <v>0</v>
      </c>
      <c r="BH478" s="192">
        <f>IF(N478="sníž. přenesená",J478,0)</f>
        <v>0</v>
      </c>
      <c r="BI478" s="192">
        <f>IF(N478="nulová",J478,0)</f>
        <v>0</v>
      </c>
      <c r="BJ478" s="18" t="s">
        <v>78</v>
      </c>
      <c r="BK478" s="192">
        <f>ROUND(I478*H478,2)</f>
        <v>0</v>
      </c>
      <c r="BL478" s="18" t="s">
        <v>255</v>
      </c>
      <c r="BM478" s="191" t="s">
        <v>1041</v>
      </c>
    </row>
    <row r="479" spans="1:65" s="2" customFormat="1" ht="10.199999999999999">
      <c r="A479" s="35"/>
      <c r="B479" s="36"/>
      <c r="C479" s="37"/>
      <c r="D479" s="193" t="s">
        <v>168</v>
      </c>
      <c r="E479" s="37"/>
      <c r="F479" s="194" t="s">
        <v>1042</v>
      </c>
      <c r="G479" s="37"/>
      <c r="H479" s="37"/>
      <c r="I479" s="195"/>
      <c r="J479" s="37"/>
      <c r="K479" s="37"/>
      <c r="L479" s="40"/>
      <c r="M479" s="196"/>
      <c r="N479" s="197"/>
      <c r="O479" s="65"/>
      <c r="P479" s="65"/>
      <c r="Q479" s="65"/>
      <c r="R479" s="65"/>
      <c r="S479" s="65"/>
      <c r="T479" s="66"/>
      <c r="U479" s="35"/>
      <c r="V479" s="35"/>
      <c r="W479" s="35"/>
      <c r="X479" s="35"/>
      <c r="Y479" s="35"/>
      <c r="Z479" s="35"/>
      <c r="AA479" s="35"/>
      <c r="AB479" s="35"/>
      <c r="AC479" s="35"/>
      <c r="AD479" s="35"/>
      <c r="AE479" s="35"/>
      <c r="AT479" s="18" t="s">
        <v>168</v>
      </c>
      <c r="AU479" s="18" t="s">
        <v>80</v>
      </c>
    </row>
    <row r="480" spans="1:65" s="13" customFormat="1" ht="10.199999999999999">
      <c r="B480" s="198"/>
      <c r="C480" s="199"/>
      <c r="D480" s="200" t="s">
        <v>170</v>
      </c>
      <c r="E480" s="201" t="s">
        <v>18</v>
      </c>
      <c r="F480" s="202" t="s">
        <v>1043</v>
      </c>
      <c r="G480" s="199"/>
      <c r="H480" s="203">
        <v>21</v>
      </c>
      <c r="I480" s="204"/>
      <c r="J480" s="199"/>
      <c r="K480" s="199"/>
      <c r="L480" s="205"/>
      <c r="M480" s="206"/>
      <c r="N480" s="207"/>
      <c r="O480" s="207"/>
      <c r="P480" s="207"/>
      <c r="Q480" s="207"/>
      <c r="R480" s="207"/>
      <c r="S480" s="207"/>
      <c r="T480" s="208"/>
      <c r="AT480" s="209" t="s">
        <v>170</v>
      </c>
      <c r="AU480" s="209" t="s">
        <v>80</v>
      </c>
      <c r="AV480" s="13" t="s">
        <v>80</v>
      </c>
      <c r="AW480" s="13" t="s">
        <v>32</v>
      </c>
      <c r="AX480" s="13" t="s">
        <v>71</v>
      </c>
      <c r="AY480" s="209" t="s">
        <v>160</v>
      </c>
    </row>
    <row r="481" spans="1:65" s="13" customFormat="1" ht="10.199999999999999">
      <c r="B481" s="198"/>
      <c r="C481" s="199"/>
      <c r="D481" s="200" t="s">
        <v>170</v>
      </c>
      <c r="E481" s="201" t="s">
        <v>18</v>
      </c>
      <c r="F481" s="202" t="s">
        <v>1044</v>
      </c>
      <c r="G481" s="199"/>
      <c r="H481" s="203">
        <v>169.3</v>
      </c>
      <c r="I481" s="204"/>
      <c r="J481" s="199"/>
      <c r="K481" s="199"/>
      <c r="L481" s="205"/>
      <c r="M481" s="206"/>
      <c r="N481" s="207"/>
      <c r="O481" s="207"/>
      <c r="P481" s="207"/>
      <c r="Q481" s="207"/>
      <c r="R481" s="207"/>
      <c r="S481" s="207"/>
      <c r="T481" s="208"/>
      <c r="AT481" s="209" t="s">
        <v>170</v>
      </c>
      <c r="AU481" s="209" t="s">
        <v>80</v>
      </c>
      <c r="AV481" s="13" t="s">
        <v>80</v>
      </c>
      <c r="AW481" s="13" t="s">
        <v>32</v>
      </c>
      <c r="AX481" s="13" t="s">
        <v>71</v>
      </c>
      <c r="AY481" s="209" t="s">
        <v>160</v>
      </c>
    </row>
    <row r="482" spans="1:65" s="14" customFormat="1" ht="10.199999999999999">
      <c r="B482" s="211"/>
      <c r="C482" s="212"/>
      <c r="D482" s="200" t="s">
        <v>170</v>
      </c>
      <c r="E482" s="213" t="s">
        <v>18</v>
      </c>
      <c r="F482" s="214" t="s">
        <v>254</v>
      </c>
      <c r="G482" s="212"/>
      <c r="H482" s="215">
        <v>190.3</v>
      </c>
      <c r="I482" s="216"/>
      <c r="J482" s="212"/>
      <c r="K482" s="212"/>
      <c r="L482" s="217"/>
      <c r="M482" s="218"/>
      <c r="N482" s="219"/>
      <c r="O482" s="219"/>
      <c r="P482" s="219"/>
      <c r="Q482" s="219"/>
      <c r="R482" s="219"/>
      <c r="S482" s="219"/>
      <c r="T482" s="220"/>
      <c r="AT482" s="221" t="s">
        <v>170</v>
      </c>
      <c r="AU482" s="221" t="s">
        <v>80</v>
      </c>
      <c r="AV482" s="14" t="s">
        <v>166</v>
      </c>
      <c r="AW482" s="14" t="s">
        <v>32</v>
      </c>
      <c r="AX482" s="14" t="s">
        <v>78</v>
      </c>
      <c r="AY482" s="221" t="s">
        <v>160</v>
      </c>
    </row>
    <row r="483" spans="1:65" s="2" customFormat="1" ht="16.5" customHeight="1">
      <c r="A483" s="35"/>
      <c r="B483" s="36"/>
      <c r="C483" s="180" t="s">
        <v>1045</v>
      </c>
      <c r="D483" s="180" t="s">
        <v>162</v>
      </c>
      <c r="E483" s="181" t="s">
        <v>1046</v>
      </c>
      <c r="F483" s="182" t="s">
        <v>1047</v>
      </c>
      <c r="G483" s="183" t="s">
        <v>125</v>
      </c>
      <c r="H483" s="184">
        <v>212</v>
      </c>
      <c r="I483" s="185"/>
      <c r="J483" s="186">
        <f>ROUND(I483*H483,2)</f>
        <v>0</v>
      </c>
      <c r="K483" s="182" t="s">
        <v>165</v>
      </c>
      <c r="L483" s="40"/>
      <c r="M483" s="187" t="s">
        <v>18</v>
      </c>
      <c r="N483" s="188" t="s">
        <v>42</v>
      </c>
      <c r="O483" s="65"/>
      <c r="P483" s="189">
        <f>O483*H483</f>
        <v>0</v>
      </c>
      <c r="Q483" s="189">
        <v>2.9999999999999997E-4</v>
      </c>
      <c r="R483" s="189">
        <f>Q483*H483</f>
        <v>6.359999999999999E-2</v>
      </c>
      <c r="S483" s="189">
        <v>0</v>
      </c>
      <c r="T483" s="190">
        <f>S483*H483</f>
        <v>0</v>
      </c>
      <c r="U483" s="35"/>
      <c r="V483" s="35"/>
      <c r="W483" s="35"/>
      <c r="X483" s="35"/>
      <c r="Y483" s="35"/>
      <c r="Z483" s="35"/>
      <c r="AA483" s="35"/>
      <c r="AB483" s="35"/>
      <c r="AC483" s="35"/>
      <c r="AD483" s="35"/>
      <c r="AE483" s="35"/>
      <c r="AR483" s="191" t="s">
        <v>255</v>
      </c>
      <c r="AT483" s="191" t="s">
        <v>162</v>
      </c>
      <c r="AU483" s="191" t="s">
        <v>80</v>
      </c>
      <c r="AY483" s="18" t="s">
        <v>160</v>
      </c>
      <c r="BE483" s="192">
        <f>IF(N483="základní",J483,0)</f>
        <v>0</v>
      </c>
      <c r="BF483" s="192">
        <f>IF(N483="snížená",J483,0)</f>
        <v>0</v>
      </c>
      <c r="BG483" s="192">
        <f>IF(N483="zákl. přenesená",J483,0)</f>
        <v>0</v>
      </c>
      <c r="BH483" s="192">
        <f>IF(N483="sníž. přenesená",J483,0)</f>
        <v>0</v>
      </c>
      <c r="BI483" s="192">
        <f>IF(N483="nulová",J483,0)</f>
        <v>0</v>
      </c>
      <c r="BJ483" s="18" t="s">
        <v>78</v>
      </c>
      <c r="BK483" s="192">
        <f>ROUND(I483*H483,2)</f>
        <v>0</v>
      </c>
      <c r="BL483" s="18" t="s">
        <v>255</v>
      </c>
      <c r="BM483" s="191" t="s">
        <v>1048</v>
      </c>
    </row>
    <row r="484" spans="1:65" s="2" customFormat="1" ht="10.199999999999999">
      <c r="A484" s="35"/>
      <c r="B484" s="36"/>
      <c r="C484" s="37"/>
      <c r="D484" s="193" t="s">
        <v>168</v>
      </c>
      <c r="E484" s="37"/>
      <c r="F484" s="194" t="s">
        <v>1049</v>
      </c>
      <c r="G484" s="37"/>
      <c r="H484" s="37"/>
      <c r="I484" s="195"/>
      <c r="J484" s="37"/>
      <c r="K484" s="37"/>
      <c r="L484" s="40"/>
      <c r="M484" s="196"/>
      <c r="N484" s="197"/>
      <c r="O484" s="65"/>
      <c r="P484" s="65"/>
      <c r="Q484" s="65"/>
      <c r="R484" s="65"/>
      <c r="S484" s="65"/>
      <c r="T484" s="66"/>
      <c r="U484" s="35"/>
      <c r="V484" s="35"/>
      <c r="W484" s="35"/>
      <c r="X484" s="35"/>
      <c r="Y484" s="35"/>
      <c r="Z484" s="35"/>
      <c r="AA484" s="35"/>
      <c r="AB484" s="35"/>
      <c r="AC484" s="35"/>
      <c r="AD484" s="35"/>
      <c r="AE484" s="35"/>
      <c r="AT484" s="18" t="s">
        <v>168</v>
      </c>
      <c r="AU484" s="18" t="s">
        <v>80</v>
      </c>
    </row>
    <row r="485" spans="1:65" s="13" customFormat="1" ht="10.199999999999999">
      <c r="B485" s="198"/>
      <c r="C485" s="199"/>
      <c r="D485" s="200" t="s">
        <v>170</v>
      </c>
      <c r="E485" s="201" t="s">
        <v>362</v>
      </c>
      <c r="F485" s="202" t="s">
        <v>1050</v>
      </c>
      <c r="G485" s="199"/>
      <c r="H485" s="203">
        <v>94.3</v>
      </c>
      <c r="I485" s="204"/>
      <c r="J485" s="199"/>
      <c r="K485" s="199"/>
      <c r="L485" s="205"/>
      <c r="M485" s="206"/>
      <c r="N485" s="207"/>
      <c r="O485" s="207"/>
      <c r="P485" s="207"/>
      <c r="Q485" s="207"/>
      <c r="R485" s="207"/>
      <c r="S485" s="207"/>
      <c r="T485" s="208"/>
      <c r="AT485" s="209" t="s">
        <v>170</v>
      </c>
      <c r="AU485" s="209" t="s">
        <v>80</v>
      </c>
      <c r="AV485" s="13" t="s">
        <v>80</v>
      </c>
      <c r="AW485" s="13" t="s">
        <v>32</v>
      </c>
      <c r="AX485" s="13" t="s">
        <v>71</v>
      </c>
      <c r="AY485" s="209" t="s">
        <v>160</v>
      </c>
    </row>
    <row r="486" spans="1:65" s="13" customFormat="1" ht="10.199999999999999">
      <c r="B486" s="198"/>
      <c r="C486" s="199"/>
      <c r="D486" s="200" t="s">
        <v>170</v>
      </c>
      <c r="E486" s="201" t="s">
        <v>359</v>
      </c>
      <c r="F486" s="202" t="s">
        <v>1051</v>
      </c>
      <c r="G486" s="199"/>
      <c r="H486" s="203">
        <v>117.7</v>
      </c>
      <c r="I486" s="204"/>
      <c r="J486" s="199"/>
      <c r="K486" s="199"/>
      <c r="L486" s="205"/>
      <c r="M486" s="206"/>
      <c r="N486" s="207"/>
      <c r="O486" s="207"/>
      <c r="P486" s="207"/>
      <c r="Q486" s="207"/>
      <c r="R486" s="207"/>
      <c r="S486" s="207"/>
      <c r="T486" s="208"/>
      <c r="AT486" s="209" t="s">
        <v>170</v>
      </c>
      <c r="AU486" s="209" t="s">
        <v>80</v>
      </c>
      <c r="AV486" s="13" t="s">
        <v>80</v>
      </c>
      <c r="AW486" s="13" t="s">
        <v>32</v>
      </c>
      <c r="AX486" s="13" t="s">
        <v>71</v>
      </c>
      <c r="AY486" s="209" t="s">
        <v>160</v>
      </c>
    </row>
    <row r="487" spans="1:65" s="14" customFormat="1" ht="10.199999999999999">
      <c r="B487" s="211"/>
      <c r="C487" s="212"/>
      <c r="D487" s="200" t="s">
        <v>170</v>
      </c>
      <c r="E487" s="213" t="s">
        <v>18</v>
      </c>
      <c r="F487" s="214" t="s">
        <v>254</v>
      </c>
      <c r="G487" s="212"/>
      <c r="H487" s="215">
        <v>212</v>
      </c>
      <c r="I487" s="216"/>
      <c r="J487" s="212"/>
      <c r="K487" s="212"/>
      <c r="L487" s="217"/>
      <c r="M487" s="218"/>
      <c r="N487" s="219"/>
      <c r="O487" s="219"/>
      <c r="P487" s="219"/>
      <c r="Q487" s="219"/>
      <c r="R487" s="219"/>
      <c r="S487" s="219"/>
      <c r="T487" s="220"/>
      <c r="AT487" s="221" t="s">
        <v>170</v>
      </c>
      <c r="AU487" s="221" t="s">
        <v>80</v>
      </c>
      <c r="AV487" s="14" t="s">
        <v>166</v>
      </c>
      <c r="AW487" s="14" t="s">
        <v>32</v>
      </c>
      <c r="AX487" s="14" t="s">
        <v>78</v>
      </c>
      <c r="AY487" s="221" t="s">
        <v>160</v>
      </c>
    </row>
    <row r="488" spans="1:65" s="2" customFormat="1" ht="24.15" customHeight="1">
      <c r="A488" s="35"/>
      <c r="B488" s="36"/>
      <c r="C488" s="225" t="s">
        <v>1052</v>
      </c>
      <c r="D488" s="225" t="s">
        <v>467</v>
      </c>
      <c r="E488" s="226" t="s">
        <v>1053</v>
      </c>
      <c r="F488" s="227" t="s">
        <v>1054</v>
      </c>
      <c r="G488" s="228" t="s">
        <v>125</v>
      </c>
      <c r="H488" s="229">
        <v>129.47</v>
      </c>
      <c r="I488" s="230"/>
      <c r="J488" s="231">
        <f>ROUND(I488*H488,2)</f>
        <v>0</v>
      </c>
      <c r="K488" s="227" t="s">
        <v>18</v>
      </c>
      <c r="L488" s="232"/>
      <c r="M488" s="233" t="s">
        <v>18</v>
      </c>
      <c r="N488" s="234" t="s">
        <v>42</v>
      </c>
      <c r="O488" s="65"/>
      <c r="P488" s="189">
        <f>O488*H488</f>
        <v>0</v>
      </c>
      <c r="Q488" s="189">
        <v>2.5999999999999999E-3</v>
      </c>
      <c r="R488" s="189">
        <f>Q488*H488</f>
        <v>0.33662199999999998</v>
      </c>
      <c r="S488" s="189">
        <v>0</v>
      </c>
      <c r="T488" s="190">
        <f>S488*H488</f>
        <v>0</v>
      </c>
      <c r="U488" s="35"/>
      <c r="V488" s="35"/>
      <c r="W488" s="35"/>
      <c r="X488" s="35"/>
      <c r="Y488" s="35"/>
      <c r="Z488" s="35"/>
      <c r="AA488" s="35"/>
      <c r="AB488" s="35"/>
      <c r="AC488" s="35"/>
      <c r="AD488" s="35"/>
      <c r="AE488" s="35"/>
      <c r="AR488" s="191" t="s">
        <v>538</v>
      </c>
      <c r="AT488" s="191" t="s">
        <v>467</v>
      </c>
      <c r="AU488" s="191" t="s">
        <v>80</v>
      </c>
      <c r="AY488" s="18" t="s">
        <v>160</v>
      </c>
      <c r="BE488" s="192">
        <f>IF(N488="základní",J488,0)</f>
        <v>0</v>
      </c>
      <c r="BF488" s="192">
        <f>IF(N488="snížená",J488,0)</f>
        <v>0</v>
      </c>
      <c r="BG488" s="192">
        <f>IF(N488="zákl. přenesená",J488,0)</f>
        <v>0</v>
      </c>
      <c r="BH488" s="192">
        <f>IF(N488="sníž. přenesená",J488,0)</f>
        <v>0</v>
      </c>
      <c r="BI488" s="192">
        <f>IF(N488="nulová",J488,0)</f>
        <v>0</v>
      </c>
      <c r="BJ488" s="18" t="s">
        <v>78</v>
      </c>
      <c r="BK488" s="192">
        <f>ROUND(I488*H488,2)</f>
        <v>0</v>
      </c>
      <c r="BL488" s="18" t="s">
        <v>255</v>
      </c>
      <c r="BM488" s="191" t="s">
        <v>1055</v>
      </c>
    </row>
    <row r="489" spans="1:65" s="13" customFormat="1" ht="10.199999999999999">
      <c r="B489" s="198"/>
      <c r="C489" s="199"/>
      <c r="D489" s="200" t="s">
        <v>170</v>
      </c>
      <c r="E489" s="201" t="s">
        <v>18</v>
      </c>
      <c r="F489" s="202" t="s">
        <v>359</v>
      </c>
      <c r="G489" s="199"/>
      <c r="H489" s="203">
        <v>117.7</v>
      </c>
      <c r="I489" s="204"/>
      <c r="J489" s="199"/>
      <c r="K489" s="199"/>
      <c r="L489" s="205"/>
      <c r="M489" s="206"/>
      <c r="N489" s="207"/>
      <c r="O489" s="207"/>
      <c r="P489" s="207"/>
      <c r="Q489" s="207"/>
      <c r="R489" s="207"/>
      <c r="S489" s="207"/>
      <c r="T489" s="208"/>
      <c r="AT489" s="209" t="s">
        <v>170</v>
      </c>
      <c r="AU489" s="209" t="s">
        <v>80</v>
      </c>
      <c r="AV489" s="13" t="s">
        <v>80</v>
      </c>
      <c r="AW489" s="13" t="s">
        <v>32</v>
      </c>
      <c r="AX489" s="13" t="s">
        <v>78</v>
      </c>
      <c r="AY489" s="209" t="s">
        <v>160</v>
      </c>
    </row>
    <row r="490" spans="1:65" s="13" customFormat="1" ht="10.199999999999999">
      <c r="B490" s="198"/>
      <c r="C490" s="199"/>
      <c r="D490" s="200" t="s">
        <v>170</v>
      </c>
      <c r="E490" s="199"/>
      <c r="F490" s="202" t="s">
        <v>1056</v>
      </c>
      <c r="G490" s="199"/>
      <c r="H490" s="203">
        <v>129.47</v>
      </c>
      <c r="I490" s="204"/>
      <c r="J490" s="199"/>
      <c r="K490" s="199"/>
      <c r="L490" s="205"/>
      <c r="M490" s="206"/>
      <c r="N490" s="207"/>
      <c r="O490" s="207"/>
      <c r="P490" s="207"/>
      <c r="Q490" s="207"/>
      <c r="R490" s="207"/>
      <c r="S490" s="207"/>
      <c r="T490" s="208"/>
      <c r="AT490" s="209" t="s">
        <v>170</v>
      </c>
      <c r="AU490" s="209" t="s">
        <v>80</v>
      </c>
      <c r="AV490" s="13" t="s">
        <v>80</v>
      </c>
      <c r="AW490" s="13" t="s">
        <v>4</v>
      </c>
      <c r="AX490" s="13" t="s">
        <v>78</v>
      </c>
      <c r="AY490" s="209" t="s">
        <v>160</v>
      </c>
    </row>
    <row r="491" spans="1:65" s="2" customFormat="1" ht="24.15" customHeight="1">
      <c r="A491" s="35"/>
      <c r="B491" s="36"/>
      <c r="C491" s="225" t="s">
        <v>1057</v>
      </c>
      <c r="D491" s="225" t="s">
        <v>467</v>
      </c>
      <c r="E491" s="226" t="s">
        <v>1058</v>
      </c>
      <c r="F491" s="227" t="s">
        <v>1059</v>
      </c>
      <c r="G491" s="228" t="s">
        <v>125</v>
      </c>
      <c r="H491" s="229">
        <v>96.186000000000007</v>
      </c>
      <c r="I491" s="230"/>
      <c r="J491" s="231">
        <f>ROUND(I491*H491,2)</f>
        <v>0</v>
      </c>
      <c r="K491" s="227" t="s">
        <v>165</v>
      </c>
      <c r="L491" s="232"/>
      <c r="M491" s="233" t="s">
        <v>18</v>
      </c>
      <c r="N491" s="234" t="s">
        <v>42</v>
      </c>
      <c r="O491" s="65"/>
      <c r="P491" s="189">
        <f>O491*H491</f>
        <v>0</v>
      </c>
      <c r="Q491" s="189">
        <v>5.4000000000000003E-3</v>
      </c>
      <c r="R491" s="189">
        <f>Q491*H491</f>
        <v>0.5194044000000001</v>
      </c>
      <c r="S491" s="189">
        <v>0</v>
      </c>
      <c r="T491" s="190">
        <f>S491*H491</f>
        <v>0</v>
      </c>
      <c r="U491" s="35"/>
      <c r="V491" s="35"/>
      <c r="W491" s="35"/>
      <c r="X491" s="35"/>
      <c r="Y491" s="35"/>
      <c r="Z491" s="35"/>
      <c r="AA491" s="35"/>
      <c r="AB491" s="35"/>
      <c r="AC491" s="35"/>
      <c r="AD491" s="35"/>
      <c r="AE491" s="35"/>
      <c r="AR491" s="191" t="s">
        <v>538</v>
      </c>
      <c r="AT491" s="191" t="s">
        <v>467</v>
      </c>
      <c r="AU491" s="191" t="s">
        <v>80</v>
      </c>
      <c r="AY491" s="18" t="s">
        <v>160</v>
      </c>
      <c r="BE491" s="192">
        <f>IF(N491="základní",J491,0)</f>
        <v>0</v>
      </c>
      <c r="BF491" s="192">
        <f>IF(N491="snížená",J491,0)</f>
        <v>0</v>
      </c>
      <c r="BG491" s="192">
        <f>IF(N491="zákl. přenesená",J491,0)</f>
        <v>0</v>
      </c>
      <c r="BH491" s="192">
        <f>IF(N491="sníž. přenesená",J491,0)</f>
        <v>0</v>
      </c>
      <c r="BI491" s="192">
        <f>IF(N491="nulová",J491,0)</f>
        <v>0</v>
      </c>
      <c r="BJ491" s="18" t="s">
        <v>78</v>
      </c>
      <c r="BK491" s="192">
        <f>ROUND(I491*H491,2)</f>
        <v>0</v>
      </c>
      <c r="BL491" s="18" t="s">
        <v>255</v>
      </c>
      <c r="BM491" s="191" t="s">
        <v>1060</v>
      </c>
    </row>
    <row r="492" spans="1:65" s="13" customFormat="1" ht="10.199999999999999">
      <c r="B492" s="198"/>
      <c r="C492" s="199"/>
      <c r="D492" s="200" t="s">
        <v>170</v>
      </c>
      <c r="E492" s="201" t="s">
        <v>18</v>
      </c>
      <c r="F492" s="202" t="s">
        <v>1061</v>
      </c>
      <c r="G492" s="199"/>
      <c r="H492" s="203">
        <v>94.3</v>
      </c>
      <c r="I492" s="204"/>
      <c r="J492" s="199"/>
      <c r="K492" s="199"/>
      <c r="L492" s="205"/>
      <c r="M492" s="206"/>
      <c r="N492" s="207"/>
      <c r="O492" s="207"/>
      <c r="P492" s="207"/>
      <c r="Q492" s="207"/>
      <c r="R492" s="207"/>
      <c r="S492" s="207"/>
      <c r="T492" s="208"/>
      <c r="AT492" s="209" t="s">
        <v>170</v>
      </c>
      <c r="AU492" s="209" t="s">
        <v>80</v>
      </c>
      <c r="AV492" s="13" t="s">
        <v>80</v>
      </c>
      <c r="AW492" s="13" t="s">
        <v>32</v>
      </c>
      <c r="AX492" s="13" t="s">
        <v>78</v>
      </c>
      <c r="AY492" s="209" t="s">
        <v>160</v>
      </c>
    </row>
    <row r="493" spans="1:65" s="13" customFormat="1" ht="10.199999999999999">
      <c r="B493" s="198"/>
      <c r="C493" s="199"/>
      <c r="D493" s="200" t="s">
        <v>170</v>
      </c>
      <c r="E493" s="199"/>
      <c r="F493" s="202" t="s">
        <v>1062</v>
      </c>
      <c r="G493" s="199"/>
      <c r="H493" s="203">
        <v>96.186000000000007</v>
      </c>
      <c r="I493" s="204"/>
      <c r="J493" s="199"/>
      <c r="K493" s="199"/>
      <c r="L493" s="205"/>
      <c r="M493" s="206"/>
      <c r="N493" s="207"/>
      <c r="O493" s="207"/>
      <c r="P493" s="207"/>
      <c r="Q493" s="207"/>
      <c r="R493" s="207"/>
      <c r="S493" s="207"/>
      <c r="T493" s="208"/>
      <c r="AT493" s="209" t="s">
        <v>170</v>
      </c>
      <c r="AU493" s="209" t="s">
        <v>80</v>
      </c>
      <c r="AV493" s="13" t="s">
        <v>80</v>
      </c>
      <c r="AW493" s="13" t="s">
        <v>4</v>
      </c>
      <c r="AX493" s="13" t="s">
        <v>78</v>
      </c>
      <c r="AY493" s="209" t="s">
        <v>160</v>
      </c>
    </row>
    <row r="494" spans="1:65" s="2" customFormat="1" ht="16.5" customHeight="1">
      <c r="A494" s="35"/>
      <c r="B494" s="36"/>
      <c r="C494" s="180" t="s">
        <v>1063</v>
      </c>
      <c r="D494" s="180" t="s">
        <v>162</v>
      </c>
      <c r="E494" s="181" t="s">
        <v>1064</v>
      </c>
      <c r="F494" s="182" t="s">
        <v>1065</v>
      </c>
      <c r="G494" s="183" t="s">
        <v>125</v>
      </c>
      <c r="H494" s="184">
        <v>6</v>
      </c>
      <c r="I494" s="185"/>
      <c r="J494" s="186">
        <f>ROUND(I494*H494,2)</f>
        <v>0</v>
      </c>
      <c r="K494" s="182" t="s">
        <v>165</v>
      </c>
      <c r="L494" s="40"/>
      <c r="M494" s="187" t="s">
        <v>18</v>
      </c>
      <c r="N494" s="188" t="s">
        <v>42</v>
      </c>
      <c r="O494" s="65"/>
      <c r="P494" s="189">
        <f>O494*H494</f>
        <v>0</v>
      </c>
      <c r="Q494" s="189">
        <v>4.0000000000000002E-4</v>
      </c>
      <c r="R494" s="189">
        <f>Q494*H494</f>
        <v>2.4000000000000002E-3</v>
      </c>
      <c r="S494" s="189">
        <v>0</v>
      </c>
      <c r="T494" s="190">
        <f>S494*H494</f>
        <v>0</v>
      </c>
      <c r="U494" s="35"/>
      <c r="V494" s="35"/>
      <c r="W494" s="35"/>
      <c r="X494" s="35"/>
      <c r="Y494" s="35"/>
      <c r="Z494" s="35"/>
      <c r="AA494" s="35"/>
      <c r="AB494" s="35"/>
      <c r="AC494" s="35"/>
      <c r="AD494" s="35"/>
      <c r="AE494" s="35"/>
      <c r="AR494" s="191" t="s">
        <v>255</v>
      </c>
      <c r="AT494" s="191" t="s">
        <v>162</v>
      </c>
      <c r="AU494" s="191" t="s">
        <v>80</v>
      </c>
      <c r="AY494" s="18" t="s">
        <v>160</v>
      </c>
      <c r="BE494" s="192">
        <f>IF(N494="základní",J494,0)</f>
        <v>0</v>
      </c>
      <c r="BF494" s="192">
        <f>IF(N494="snížená",J494,0)</f>
        <v>0</v>
      </c>
      <c r="BG494" s="192">
        <f>IF(N494="zákl. přenesená",J494,0)</f>
        <v>0</v>
      </c>
      <c r="BH494" s="192">
        <f>IF(N494="sníž. přenesená",J494,0)</f>
        <v>0</v>
      </c>
      <c r="BI494" s="192">
        <f>IF(N494="nulová",J494,0)</f>
        <v>0</v>
      </c>
      <c r="BJ494" s="18" t="s">
        <v>78</v>
      </c>
      <c r="BK494" s="192">
        <f>ROUND(I494*H494,2)</f>
        <v>0</v>
      </c>
      <c r="BL494" s="18" t="s">
        <v>255</v>
      </c>
      <c r="BM494" s="191" t="s">
        <v>1066</v>
      </c>
    </row>
    <row r="495" spans="1:65" s="2" customFormat="1" ht="10.199999999999999">
      <c r="A495" s="35"/>
      <c r="B495" s="36"/>
      <c r="C495" s="37"/>
      <c r="D495" s="193" t="s">
        <v>168</v>
      </c>
      <c r="E495" s="37"/>
      <c r="F495" s="194" t="s">
        <v>1067</v>
      </c>
      <c r="G495" s="37"/>
      <c r="H495" s="37"/>
      <c r="I495" s="195"/>
      <c r="J495" s="37"/>
      <c r="K495" s="37"/>
      <c r="L495" s="40"/>
      <c r="M495" s="196"/>
      <c r="N495" s="197"/>
      <c r="O495" s="65"/>
      <c r="P495" s="65"/>
      <c r="Q495" s="65"/>
      <c r="R495" s="65"/>
      <c r="S495" s="65"/>
      <c r="T495" s="66"/>
      <c r="U495" s="35"/>
      <c r="V495" s="35"/>
      <c r="W495" s="35"/>
      <c r="X495" s="35"/>
      <c r="Y495" s="35"/>
      <c r="Z495" s="35"/>
      <c r="AA495" s="35"/>
      <c r="AB495" s="35"/>
      <c r="AC495" s="35"/>
      <c r="AD495" s="35"/>
      <c r="AE495" s="35"/>
      <c r="AT495" s="18" t="s">
        <v>168</v>
      </c>
      <c r="AU495" s="18" t="s">
        <v>80</v>
      </c>
    </row>
    <row r="496" spans="1:65" s="13" customFormat="1" ht="10.199999999999999">
      <c r="B496" s="198"/>
      <c r="C496" s="199"/>
      <c r="D496" s="200" t="s">
        <v>170</v>
      </c>
      <c r="E496" s="201" t="s">
        <v>18</v>
      </c>
      <c r="F496" s="202" t="s">
        <v>1068</v>
      </c>
      <c r="G496" s="199"/>
      <c r="H496" s="203">
        <v>6</v>
      </c>
      <c r="I496" s="204"/>
      <c r="J496" s="199"/>
      <c r="K496" s="199"/>
      <c r="L496" s="205"/>
      <c r="M496" s="206"/>
      <c r="N496" s="207"/>
      <c r="O496" s="207"/>
      <c r="P496" s="207"/>
      <c r="Q496" s="207"/>
      <c r="R496" s="207"/>
      <c r="S496" s="207"/>
      <c r="T496" s="208"/>
      <c r="AT496" s="209" t="s">
        <v>170</v>
      </c>
      <c r="AU496" s="209" t="s">
        <v>80</v>
      </c>
      <c r="AV496" s="13" t="s">
        <v>80</v>
      </c>
      <c r="AW496" s="13" t="s">
        <v>32</v>
      </c>
      <c r="AX496" s="13" t="s">
        <v>78</v>
      </c>
      <c r="AY496" s="209" t="s">
        <v>160</v>
      </c>
    </row>
    <row r="497" spans="1:65" s="2" customFormat="1" ht="24.15" customHeight="1">
      <c r="A497" s="35"/>
      <c r="B497" s="36"/>
      <c r="C497" s="225" t="s">
        <v>1069</v>
      </c>
      <c r="D497" s="225" t="s">
        <v>467</v>
      </c>
      <c r="E497" s="226" t="s">
        <v>1070</v>
      </c>
      <c r="F497" s="227" t="s">
        <v>1071</v>
      </c>
      <c r="G497" s="228" t="s">
        <v>125</v>
      </c>
      <c r="H497" s="229">
        <v>6.6</v>
      </c>
      <c r="I497" s="230"/>
      <c r="J497" s="231">
        <f>ROUND(I497*H497,2)</f>
        <v>0</v>
      </c>
      <c r="K497" s="227" t="s">
        <v>165</v>
      </c>
      <c r="L497" s="232"/>
      <c r="M497" s="233" t="s">
        <v>18</v>
      </c>
      <c r="N497" s="234" t="s">
        <v>42</v>
      </c>
      <c r="O497" s="65"/>
      <c r="P497" s="189">
        <f>O497*H497</f>
        <v>0</v>
      </c>
      <c r="Q497" s="189">
        <v>2.98E-3</v>
      </c>
      <c r="R497" s="189">
        <f>Q497*H497</f>
        <v>1.9667999999999998E-2</v>
      </c>
      <c r="S497" s="189">
        <v>0</v>
      </c>
      <c r="T497" s="190">
        <f>S497*H497</f>
        <v>0</v>
      </c>
      <c r="U497" s="35"/>
      <c r="V497" s="35"/>
      <c r="W497" s="35"/>
      <c r="X497" s="35"/>
      <c r="Y497" s="35"/>
      <c r="Z497" s="35"/>
      <c r="AA497" s="35"/>
      <c r="AB497" s="35"/>
      <c r="AC497" s="35"/>
      <c r="AD497" s="35"/>
      <c r="AE497" s="35"/>
      <c r="AR497" s="191" t="s">
        <v>538</v>
      </c>
      <c r="AT497" s="191" t="s">
        <v>467</v>
      </c>
      <c r="AU497" s="191" t="s">
        <v>80</v>
      </c>
      <c r="AY497" s="18" t="s">
        <v>160</v>
      </c>
      <c r="BE497" s="192">
        <f>IF(N497="základní",J497,0)</f>
        <v>0</v>
      </c>
      <c r="BF497" s="192">
        <f>IF(N497="snížená",J497,0)</f>
        <v>0</v>
      </c>
      <c r="BG497" s="192">
        <f>IF(N497="zákl. přenesená",J497,0)</f>
        <v>0</v>
      </c>
      <c r="BH497" s="192">
        <f>IF(N497="sníž. přenesená",J497,0)</f>
        <v>0</v>
      </c>
      <c r="BI497" s="192">
        <f>IF(N497="nulová",J497,0)</f>
        <v>0</v>
      </c>
      <c r="BJ497" s="18" t="s">
        <v>78</v>
      </c>
      <c r="BK497" s="192">
        <f>ROUND(I497*H497,2)</f>
        <v>0</v>
      </c>
      <c r="BL497" s="18" t="s">
        <v>255</v>
      </c>
      <c r="BM497" s="191" t="s">
        <v>1072</v>
      </c>
    </row>
    <row r="498" spans="1:65" s="13" customFormat="1" ht="10.199999999999999">
      <c r="B498" s="198"/>
      <c r="C498" s="199"/>
      <c r="D498" s="200" t="s">
        <v>170</v>
      </c>
      <c r="E498" s="199"/>
      <c r="F498" s="202" t="s">
        <v>1073</v>
      </c>
      <c r="G498" s="199"/>
      <c r="H498" s="203">
        <v>6.6</v>
      </c>
      <c r="I498" s="204"/>
      <c r="J498" s="199"/>
      <c r="K498" s="199"/>
      <c r="L498" s="205"/>
      <c r="M498" s="206"/>
      <c r="N498" s="207"/>
      <c r="O498" s="207"/>
      <c r="P498" s="207"/>
      <c r="Q498" s="207"/>
      <c r="R498" s="207"/>
      <c r="S498" s="207"/>
      <c r="T498" s="208"/>
      <c r="AT498" s="209" t="s">
        <v>170</v>
      </c>
      <c r="AU498" s="209" t="s">
        <v>80</v>
      </c>
      <c r="AV498" s="13" t="s">
        <v>80</v>
      </c>
      <c r="AW498" s="13" t="s">
        <v>4</v>
      </c>
      <c r="AX498" s="13" t="s">
        <v>78</v>
      </c>
      <c r="AY498" s="209" t="s">
        <v>160</v>
      </c>
    </row>
    <row r="499" spans="1:65" s="2" customFormat="1" ht="16.5" customHeight="1">
      <c r="A499" s="35"/>
      <c r="B499" s="36"/>
      <c r="C499" s="180" t="s">
        <v>1074</v>
      </c>
      <c r="D499" s="180" t="s">
        <v>162</v>
      </c>
      <c r="E499" s="181" t="s">
        <v>1075</v>
      </c>
      <c r="F499" s="182" t="s">
        <v>1076</v>
      </c>
      <c r="G499" s="183" t="s">
        <v>249</v>
      </c>
      <c r="H499" s="184">
        <v>162.69999999999999</v>
      </c>
      <c r="I499" s="185"/>
      <c r="J499" s="186">
        <f>ROUND(I499*H499,2)</f>
        <v>0</v>
      </c>
      <c r="K499" s="182" t="s">
        <v>165</v>
      </c>
      <c r="L499" s="40"/>
      <c r="M499" s="187" t="s">
        <v>18</v>
      </c>
      <c r="N499" s="188" t="s">
        <v>42</v>
      </c>
      <c r="O499" s="65"/>
      <c r="P499" s="189">
        <f>O499*H499</f>
        <v>0</v>
      </c>
      <c r="Q499" s="189">
        <v>1.0000000000000001E-5</v>
      </c>
      <c r="R499" s="189">
        <f>Q499*H499</f>
        <v>1.627E-3</v>
      </c>
      <c r="S499" s="189">
        <v>0</v>
      </c>
      <c r="T499" s="190">
        <f>S499*H499</f>
        <v>0</v>
      </c>
      <c r="U499" s="35"/>
      <c r="V499" s="35"/>
      <c r="W499" s="35"/>
      <c r="X499" s="35"/>
      <c r="Y499" s="35"/>
      <c r="Z499" s="35"/>
      <c r="AA499" s="35"/>
      <c r="AB499" s="35"/>
      <c r="AC499" s="35"/>
      <c r="AD499" s="35"/>
      <c r="AE499" s="35"/>
      <c r="AR499" s="191" t="s">
        <v>255</v>
      </c>
      <c r="AT499" s="191" t="s">
        <v>162</v>
      </c>
      <c r="AU499" s="191" t="s">
        <v>80</v>
      </c>
      <c r="AY499" s="18" t="s">
        <v>160</v>
      </c>
      <c r="BE499" s="192">
        <f>IF(N499="základní",J499,0)</f>
        <v>0</v>
      </c>
      <c r="BF499" s="192">
        <f>IF(N499="snížená",J499,0)</f>
        <v>0</v>
      </c>
      <c r="BG499" s="192">
        <f>IF(N499="zákl. přenesená",J499,0)</f>
        <v>0</v>
      </c>
      <c r="BH499" s="192">
        <f>IF(N499="sníž. přenesená",J499,0)</f>
        <v>0</v>
      </c>
      <c r="BI499" s="192">
        <f>IF(N499="nulová",J499,0)</f>
        <v>0</v>
      </c>
      <c r="BJ499" s="18" t="s">
        <v>78</v>
      </c>
      <c r="BK499" s="192">
        <f>ROUND(I499*H499,2)</f>
        <v>0</v>
      </c>
      <c r="BL499" s="18" t="s">
        <v>255</v>
      </c>
      <c r="BM499" s="191" t="s">
        <v>1077</v>
      </c>
    </row>
    <row r="500" spans="1:65" s="2" customFormat="1" ht="10.199999999999999">
      <c r="A500" s="35"/>
      <c r="B500" s="36"/>
      <c r="C500" s="37"/>
      <c r="D500" s="193" t="s">
        <v>168</v>
      </c>
      <c r="E500" s="37"/>
      <c r="F500" s="194" t="s">
        <v>1078</v>
      </c>
      <c r="G500" s="37"/>
      <c r="H500" s="37"/>
      <c r="I500" s="195"/>
      <c r="J500" s="37"/>
      <c r="K500" s="37"/>
      <c r="L500" s="40"/>
      <c r="M500" s="196"/>
      <c r="N500" s="197"/>
      <c r="O500" s="65"/>
      <c r="P500" s="65"/>
      <c r="Q500" s="65"/>
      <c r="R500" s="65"/>
      <c r="S500" s="65"/>
      <c r="T500" s="66"/>
      <c r="U500" s="35"/>
      <c r="V500" s="35"/>
      <c r="W500" s="35"/>
      <c r="X500" s="35"/>
      <c r="Y500" s="35"/>
      <c r="Z500" s="35"/>
      <c r="AA500" s="35"/>
      <c r="AB500" s="35"/>
      <c r="AC500" s="35"/>
      <c r="AD500" s="35"/>
      <c r="AE500" s="35"/>
      <c r="AT500" s="18" t="s">
        <v>168</v>
      </c>
      <c r="AU500" s="18" t="s">
        <v>80</v>
      </c>
    </row>
    <row r="501" spans="1:65" s="13" customFormat="1" ht="10.199999999999999">
      <c r="B501" s="198"/>
      <c r="C501" s="199"/>
      <c r="D501" s="200" t="s">
        <v>170</v>
      </c>
      <c r="E501" s="201" t="s">
        <v>18</v>
      </c>
      <c r="F501" s="202" t="s">
        <v>1079</v>
      </c>
      <c r="G501" s="199"/>
      <c r="H501" s="203">
        <v>93</v>
      </c>
      <c r="I501" s="204"/>
      <c r="J501" s="199"/>
      <c r="K501" s="199"/>
      <c r="L501" s="205"/>
      <c r="M501" s="206"/>
      <c r="N501" s="207"/>
      <c r="O501" s="207"/>
      <c r="P501" s="207"/>
      <c r="Q501" s="207"/>
      <c r="R501" s="207"/>
      <c r="S501" s="207"/>
      <c r="T501" s="208"/>
      <c r="AT501" s="209" t="s">
        <v>170</v>
      </c>
      <c r="AU501" s="209" t="s">
        <v>80</v>
      </c>
      <c r="AV501" s="13" t="s">
        <v>80</v>
      </c>
      <c r="AW501" s="13" t="s">
        <v>32</v>
      </c>
      <c r="AX501" s="13" t="s">
        <v>71</v>
      </c>
      <c r="AY501" s="209" t="s">
        <v>160</v>
      </c>
    </row>
    <row r="502" spans="1:65" s="13" customFormat="1" ht="10.199999999999999">
      <c r="B502" s="198"/>
      <c r="C502" s="199"/>
      <c r="D502" s="200" t="s">
        <v>170</v>
      </c>
      <c r="E502" s="201" t="s">
        <v>18</v>
      </c>
      <c r="F502" s="202" t="s">
        <v>1080</v>
      </c>
      <c r="G502" s="199"/>
      <c r="H502" s="203">
        <v>69.7</v>
      </c>
      <c r="I502" s="204"/>
      <c r="J502" s="199"/>
      <c r="K502" s="199"/>
      <c r="L502" s="205"/>
      <c r="M502" s="206"/>
      <c r="N502" s="207"/>
      <c r="O502" s="207"/>
      <c r="P502" s="207"/>
      <c r="Q502" s="207"/>
      <c r="R502" s="207"/>
      <c r="S502" s="207"/>
      <c r="T502" s="208"/>
      <c r="AT502" s="209" t="s">
        <v>170</v>
      </c>
      <c r="AU502" s="209" t="s">
        <v>80</v>
      </c>
      <c r="AV502" s="13" t="s">
        <v>80</v>
      </c>
      <c r="AW502" s="13" t="s">
        <v>32</v>
      </c>
      <c r="AX502" s="13" t="s">
        <v>71</v>
      </c>
      <c r="AY502" s="209" t="s">
        <v>160</v>
      </c>
    </row>
    <row r="503" spans="1:65" s="14" customFormat="1" ht="10.199999999999999">
      <c r="B503" s="211"/>
      <c r="C503" s="212"/>
      <c r="D503" s="200" t="s">
        <v>170</v>
      </c>
      <c r="E503" s="213" t="s">
        <v>18</v>
      </c>
      <c r="F503" s="214" t="s">
        <v>254</v>
      </c>
      <c r="G503" s="212"/>
      <c r="H503" s="215">
        <v>162.69999999999999</v>
      </c>
      <c r="I503" s="216"/>
      <c r="J503" s="212"/>
      <c r="K503" s="212"/>
      <c r="L503" s="217"/>
      <c r="M503" s="218"/>
      <c r="N503" s="219"/>
      <c r="O503" s="219"/>
      <c r="P503" s="219"/>
      <c r="Q503" s="219"/>
      <c r="R503" s="219"/>
      <c r="S503" s="219"/>
      <c r="T503" s="220"/>
      <c r="AT503" s="221" t="s">
        <v>170</v>
      </c>
      <c r="AU503" s="221" t="s">
        <v>80</v>
      </c>
      <c r="AV503" s="14" t="s">
        <v>166</v>
      </c>
      <c r="AW503" s="14" t="s">
        <v>32</v>
      </c>
      <c r="AX503" s="14" t="s">
        <v>78</v>
      </c>
      <c r="AY503" s="221" t="s">
        <v>160</v>
      </c>
    </row>
    <row r="504" spans="1:65" s="2" customFormat="1" ht="16.5" customHeight="1">
      <c r="A504" s="35"/>
      <c r="B504" s="36"/>
      <c r="C504" s="225" t="s">
        <v>1081</v>
      </c>
      <c r="D504" s="225" t="s">
        <v>467</v>
      </c>
      <c r="E504" s="226" t="s">
        <v>1082</v>
      </c>
      <c r="F504" s="227" t="s">
        <v>1083</v>
      </c>
      <c r="G504" s="228" t="s">
        <v>249</v>
      </c>
      <c r="H504" s="229">
        <v>165.95400000000001</v>
      </c>
      <c r="I504" s="230"/>
      <c r="J504" s="231">
        <f>ROUND(I504*H504,2)</f>
        <v>0</v>
      </c>
      <c r="K504" s="227" t="s">
        <v>18</v>
      </c>
      <c r="L504" s="232"/>
      <c r="M504" s="233" t="s">
        <v>18</v>
      </c>
      <c r="N504" s="234" t="s">
        <v>42</v>
      </c>
      <c r="O504" s="65"/>
      <c r="P504" s="189">
        <f>O504*H504</f>
        <v>0</v>
      </c>
      <c r="Q504" s="189">
        <v>2.9999999999999997E-4</v>
      </c>
      <c r="R504" s="189">
        <f>Q504*H504</f>
        <v>4.9786199999999996E-2</v>
      </c>
      <c r="S504" s="189">
        <v>0</v>
      </c>
      <c r="T504" s="190">
        <f>S504*H504</f>
        <v>0</v>
      </c>
      <c r="U504" s="35"/>
      <c r="V504" s="35"/>
      <c r="W504" s="35"/>
      <c r="X504" s="35"/>
      <c r="Y504" s="35"/>
      <c r="Z504" s="35"/>
      <c r="AA504" s="35"/>
      <c r="AB504" s="35"/>
      <c r="AC504" s="35"/>
      <c r="AD504" s="35"/>
      <c r="AE504" s="35"/>
      <c r="AR504" s="191" t="s">
        <v>538</v>
      </c>
      <c r="AT504" s="191" t="s">
        <v>467</v>
      </c>
      <c r="AU504" s="191" t="s">
        <v>80</v>
      </c>
      <c r="AY504" s="18" t="s">
        <v>160</v>
      </c>
      <c r="BE504" s="192">
        <f>IF(N504="základní",J504,0)</f>
        <v>0</v>
      </c>
      <c r="BF504" s="192">
        <f>IF(N504="snížená",J504,0)</f>
        <v>0</v>
      </c>
      <c r="BG504" s="192">
        <f>IF(N504="zákl. přenesená",J504,0)</f>
        <v>0</v>
      </c>
      <c r="BH504" s="192">
        <f>IF(N504="sníž. přenesená",J504,0)</f>
        <v>0</v>
      </c>
      <c r="BI504" s="192">
        <f>IF(N504="nulová",J504,0)</f>
        <v>0</v>
      </c>
      <c r="BJ504" s="18" t="s">
        <v>78</v>
      </c>
      <c r="BK504" s="192">
        <f>ROUND(I504*H504,2)</f>
        <v>0</v>
      </c>
      <c r="BL504" s="18" t="s">
        <v>255</v>
      </c>
      <c r="BM504" s="191" t="s">
        <v>1084</v>
      </c>
    </row>
    <row r="505" spans="1:65" s="13" customFormat="1" ht="10.199999999999999">
      <c r="B505" s="198"/>
      <c r="C505" s="199"/>
      <c r="D505" s="200" t="s">
        <v>170</v>
      </c>
      <c r="E505" s="199"/>
      <c r="F505" s="202" t="s">
        <v>1085</v>
      </c>
      <c r="G505" s="199"/>
      <c r="H505" s="203">
        <v>165.95400000000001</v>
      </c>
      <c r="I505" s="204"/>
      <c r="J505" s="199"/>
      <c r="K505" s="199"/>
      <c r="L505" s="205"/>
      <c r="M505" s="206"/>
      <c r="N505" s="207"/>
      <c r="O505" s="207"/>
      <c r="P505" s="207"/>
      <c r="Q505" s="207"/>
      <c r="R505" s="207"/>
      <c r="S505" s="207"/>
      <c r="T505" s="208"/>
      <c r="AT505" s="209" t="s">
        <v>170</v>
      </c>
      <c r="AU505" s="209" t="s">
        <v>80</v>
      </c>
      <c r="AV505" s="13" t="s">
        <v>80</v>
      </c>
      <c r="AW505" s="13" t="s">
        <v>4</v>
      </c>
      <c r="AX505" s="13" t="s">
        <v>78</v>
      </c>
      <c r="AY505" s="209" t="s">
        <v>160</v>
      </c>
    </row>
    <row r="506" spans="1:65" s="2" customFormat="1" ht="24.15" customHeight="1">
      <c r="A506" s="35"/>
      <c r="B506" s="36"/>
      <c r="C506" s="180" t="s">
        <v>1086</v>
      </c>
      <c r="D506" s="180" t="s">
        <v>162</v>
      </c>
      <c r="E506" s="181" t="s">
        <v>1087</v>
      </c>
      <c r="F506" s="182" t="s">
        <v>1088</v>
      </c>
      <c r="G506" s="183" t="s">
        <v>232</v>
      </c>
      <c r="H506" s="184">
        <v>4.2160000000000002</v>
      </c>
      <c r="I506" s="185"/>
      <c r="J506" s="186">
        <f>ROUND(I506*H506,2)</f>
        <v>0</v>
      </c>
      <c r="K506" s="182" t="s">
        <v>165</v>
      </c>
      <c r="L506" s="40"/>
      <c r="M506" s="187" t="s">
        <v>18</v>
      </c>
      <c r="N506" s="188" t="s">
        <v>42</v>
      </c>
      <c r="O506" s="65"/>
      <c r="P506" s="189">
        <f>O506*H506</f>
        <v>0</v>
      </c>
      <c r="Q506" s="189">
        <v>0</v>
      </c>
      <c r="R506" s="189">
        <f>Q506*H506</f>
        <v>0</v>
      </c>
      <c r="S506" s="189">
        <v>0</v>
      </c>
      <c r="T506" s="190">
        <f>S506*H506</f>
        <v>0</v>
      </c>
      <c r="U506" s="35"/>
      <c r="V506" s="35"/>
      <c r="W506" s="35"/>
      <c r="X506" s="35"/>
      <c r="Y506" s="35"/>
      <c r="Z506" s="35"/>
      <c r="AA506" s="35"/>
      <c r="AB506" s="35"/>
      <c r="AC506" s="35"/>
      <c r="AD506" s="35"/>
      <c r="AE506" s="35"/>
      <c r="AR506" s="191" t="s">
        <v>255</v>
      </c>
      <c r="AT506" s="191" t="s">
        <v>162</v>
      </c>
      <c r="AU506" s="191" t="s">
        <v>80</v>
      </c>
      <c r="AY506" s="18" t="s">
        <v>160</v>
      </c>
      <c r="BE506" s="192">
        <f>IF(N506="základní",J506,0)</f>
        <v>0</v>
      </c>
      <c r="BF506" s="192">
        <f>IF(N506="snížená",J506,0)</f>
        <v>0</v>
      </c>
      <c r="BG506" s="192">
        <f>IF(N506="zákl. přenesená",J506,0)</f>
        <v>0</v>
      </c>
      <c r="BH506" s="192">
        <f>IF(N506="sníž. přenesená",J506,0)</f>
        <v>0</v>
      </c>
      <c r="BI506" s="192">
        <f>IF(N506="nulová",J506,0)</f>
        <v>0</v>
      </c>
      <c r="BJ506" s="18" t="s">
        <v>78</v>
      </c>
      <c r="BK506" s="192">
        <f>ROUND(I506*H506,2)</f>
        <v>0</v>
      </c>
      <c r="BL506" s="18" t="s">
        <v>255</v>
      </c>
      <c r="BM506" s="191" t="s">
        <v>1089</v>
      </c>
    </row>
    <row r="507" spans="1:65" s="2" customFormat="1" ht="10.199999999999999">
      <c r="A507" s="35"/>
      <c r="B507" s="36"/>
      <c r="C507" s="37"/>
      <c r="D507" s="193" t="s">
        <v>168</v>
      </c>
      <c r="E507" s="37"/>
      <c r="F507" s="194" t="s">
        <v>1090</v>
      </c>
      <c r="G507" s="37"/>
      <c r="H507" s="37"/>
      <c r="I507" s="195"/>
      <c r="J507" s="37"/>
      <c r="K507" s="37"/>
      <c r="L507" s="40"/>
      <c r="M507" s="196"/>
      <c r="N507" s="197"/>
      <c r="O507" s="65"/>
      <c r="P507" s="65"/>
      <c r="Q507" s="65"/>
      <c r="R507" s="65"/>
      <c r="S507" s="65"/>
      <c r="T507" s="66"/>
      <c r="U507" s="35"/>
      <c r="V507" s="35"/>
      <c r="W507" s="35"/>
      <c r="X507" s="35"/>
      <c r="Y507" s="35"/>
      <c r="Z507" s="35"/>
      <c r="AA507" s="35"/>
      <c r="AB507" s="35"/>
      <c r="AC507" s="35"/>
      <c r="AD507" s="35"/>
      <c r="AE507" s="35"/>
      <c r="AT507" s="18" t="s">
        <v>168</v>
      </c>
      <c r="AU507" s="18" t="s">
        <v>80</v>
      </c>
    </row>
    <row r="508" spans="1:65" s="12" customFormat="1" ht="22.8" customHeight="1">
      <c r="B508" s="164"/>
      <c r="C508" s="165"/>
      <c r="D508" s="166" t="s">
        <v>70</v>
      </c>
      <c r="E508" s="178" t="s">
        <v>1091</v>
      </c>
      <c r="F508" s="178" t="s">
        <v>1092</v>
      </c>
      <c r="G508" s="165"/>
      <c r="H508" s="165"/>
      <c r="I508" s="168"/>
      <c r="J508" s="179">
        <f>BK508</f>
        <v>0</v>
      </c>
      <c r="K508" s="165"/>
      <c r="L508" s="170"/>
      <c r="M508" s="171"/>
      <c r="N508" s="172"/>
      <c r="O508" s="172"/>
      <c r="P508" s="173">
        <f>SUM(P509:P540)</f>
        <v>0</v>
      </c>
      <c r="Q508" s="172"/>
      <c r="R508" s="173">
        <f>SUM(R509:R540)</f>
        <v>3.1159319499999998</v>
      </c>
      <c r="S508" s="172"/>
      <c r="T508" s="174">
        <f>SUM(T509:T540)</f>
        <v>6.4641725000000001</v>
      </c>
      <c r="AR508" s="175" t="s">
        <v>80</v>
      </c>
      <c r="AT508" s="176" t="s">
        <v>70</v>
      </c>
      <c r="AU508" s="176" t="s">
        <v>78</v>
      </c>
      <c r="AY508" s="175" t="s">
        <v>160</v>
      </c>
      <c r="BK508" s="177">
        <f>SUM(BK509:BK540)</f>
        <v>0</v>
      </c>
    </row>
    <row r="509" spans="1:65" s="2" customFormat="1" ht="16.5" customHeight="1">
      <c r="A509" s="35"/>
      <c r="B509" s="36"/>
      <c r="C509" s="180" t="s">
        <v>1093</v>
      </c>
      <c r="D509" s="180" t="s">
        <v>162</v>
      </c>
      <c r="E509" s="181" t="s">
        <v>1094</v>
      </c>
      <c r="F509" s="182" t="s">
        <v>1095</v>
      </c>
      <c r="G509" s="183" t="s">
        <v>125</v>
      </c>
      <c r="H509" s="184">
        <v>105.724</v>
      </c>
      <c r="I509" s="185"/>
      <c r="J509" s="186">
        <f>ROUND(I509*H509,2)</f>
        <v>0</v>
      </c>
      <c r="K509" s="182" t="s">
        <v>165</v>
      </c>
      <c r="L509" s="40"/>
      <c r="M509" s="187" t="s">
        <v>18</v>
      </c>
      <c r="N509" s="188" t="s">
        <v>42</v>
      </c>
      <c r="O509" s="65"/>
      <c r="P509" s="189">
        <f>O509*H509</f>
        <v>0</v>
      </c>
      <c r="Q509" s="189">
        <v>2.9999999999999997E-4</v>
      </c>
      <c r="R509" s="189">
        <f>Q509*H509</f>
        <v>3.1717200000000001E-2</v>
      </c>
      <c r="S509" s="189">
        <v>0</v>
      </c>
      <c r="T509" s="190">
        <f>S509*H509</f>
        <v>0</v>
      </c>
      <c r="U509" s="35"/>
      <c r="V509" s="35"/>
      <c r="W509" s="35"/>
      <c r="X509" s="35"/>
      <c r="Y509" s="35"/>
      <c r="Z509" s="35"/>
      <c r="AA509" s="35"/>
      <c r="AB509" s="35"/>
      <c r="AC509" s="35"/>
      <c r="AD509" s="35"/>
      <c r="AE509" s="35"/>
      <c r="AR509" s="191" t="s">
        <v>255</v>
      </c>
      <c r="AT509" s="191" t="s">
        <v>162</v>
      </c>
      <c r="AU509" s="191" t="s">
        <v>80</v>
      </c>
      <c r="AY509" s="18" t="s">
        <v>160</v>
      </c>
      <c r="BE509" s="192">
        <f>IF(N509="základní",J509,0)</f>
        <v>0</v>
      </c>
      <c r="BF509" s="192">
        <f>IF(N509="snížená",J509,0)</f>
        <v>0</v>
      </c>
      <c r="BG509" s="192">
        <f>IF(N509="zákl. přenesená",J509,0)</f>
        <v>0</v>
      </c>
      <c r="BH509" s="192">
        <f>IF(N509="sníž. přenesená",J509,0)</f>
        <v>0</v>
      </c>
      <c r="BI509" s="192">
        <f>IF(N509="nulová",J509,0)</f>
        <v>0</v>
      </c>
      <c r="BJ509" s="18" t="s">
        <v>78</v>
      </c>
      <c r="BK509" s="192">
        <f>ROUND(I509*H509,2)</f>
        <v>0</v>
      </c>
      <c r="BL509" s="18" t="s">
        <v>255</v>
      </c>
      <c r="BM509" s="191" t="s">
        <v>1096</v>
      </c>
    </row>
    <row r="510" spans="1:65" s="2" customFormat="1" ht="10.199999999999999">
      <c r="A510" s="35"/>
      <c r="B510" s="36"/>
      <c r="C510" s="37"/>
      <c r="D510" s="193" t="s">
        <v>168</v>
      </c>
      <c r="E510" s="37"/>
      <c r="F510" s="194" t="s">
        <v>1097</v>
      </c>
      <c r="G510" s="37"/>
      <c r="H510" s="37"/>
      <c r="I510" s="195"/>
      <c r="J510" s="37"/>
      <c r="K510" s="37"/>
      <c r="L510" s="40"/>
      <c r="M510" s="196"/>
      <c r="N510" s="197"/>
      <c r="O510" s="65"/>
      <c r="P510" s="65"/>
      <c r="Q510" s="65"/>
      <c r="R510" s="65"/>
      <c r="S510" s="65"/>
      <c r="T510" s="66"/>
      <c r="U510" s="35"/>
      <c r="V510" s="35"/>
      <c r="W510" s="35"/>
      <c r="X510" s="35"/>
      <c r="Y510" s="35"/>
      <c r="Z510" s="35"/>
      <c r="AA510" s="35"/>
      <c r="AB510" s="35"/>
      <c r="AC510" s="35"/>
      <c r="AD510" s="35"/>
      <c r="AE510" s="35"/>
      <c r="AT510" s="18" t="s">
        <v>168</v>
      </c>
      <c r="AU510" s="18" t="s">
        <v>80</v>
      </c>
    </row>
    <row r="511" spans="1:65" s="2" customFormat="1" ht="21.75" customHeight="1">
      <c r="A511" s="35"/>
      <c r="B511" s="36"/>
      <c r="C511" s="180" t="s">
        <v>1098</v>
      </c>
      <c r="D511" s="180" t="s">
        <v>162</v>
      </c>
      <c r="E511" s="181" t="s">
        <v>1099</v>
      </c>
      <c r="F511" s="182" t="s">
        <v>1100</v>
      </c>
      <c r="G511" s="183" t="s">
        <v>249</v>
      </c>
      <c r="H511" s="184">
        <v>4.5999999999999996</v>
      </c>
      <c r="I511" s="185"/>
      <c r="J511" s="186">
        <f>ROUND(I511*H511,2)</f>
        <v>0</v>
      </c>
      <c r="K511" s="182" t="s">
        <v>165</v>
      </c>
      <c r="L511" s="40"/>
      <c r="M511" s="187" t="s">
        <v>18</v>
      </c>
      <c r="N511" s="188" t="s">
        <v>42</v>
      </c>
      <c r="O511" s="65"/>
      <c r="P511" s="189">
        <f>O511*H511</f>
        <v>0</v>
      </c>
      <c r="Q511" s="189">
        <v>2.0000000000000001E-4</v>
      </c>
      <c r="R511" s="189">
        <f>Q511*H511</f>
        <v>9.1999999999999992E-4</v>
      </c>
      <c r="S511" s="189">
        <v>0</v>
      </c>
      <c r="T511" s="190">
        <f>S511*H511</f>
        <v>0</v>
      </c>
      <c r="U511" s="35"/>
      <c r="V511" s="35"/>
      <c r="W511" s="35"/>
      <c r="X511" s="35"/>
      <c r="Y511" s="35"/>
      <c r="Z511" s="35"/>
      <c r="AA511" s="35"/>
      <c r="AB511" s="35"/>
      <c r="AC511" s="35"/>
      <c r="AD511" s="35"/>
      <c r="AE511" s="35"/>
      <c r="AR511" s="191" t="s">
        <v>255</v>
      </c>
      <c r="AT511" s="191" t="s">
        <v>162</v>
      </c>
      <c r="AU511" s="191" t="s">
        <v>80</v>
      </c>
      <c r="AY511" s="18" t="s">
        <v>160</v>
      </c>
      <c r="BE511" s="192">
        <f>IF(N511="základní",J511,0)</f>
        <v>0</v>
      </c>
      <c r="BF511" s="192">
        <f>IF(N511="snížená",J511,0)</f>
        <v>0</v>
      </c>
      <c r="BG511" s="192">
        <f>IF(N511="zákl. přenesená",J511,0)</f>
        <v>0</v>
      </c>
      <c r="BH511" s="192">
        <f>IF(N511="sníž. přenesená",J511,0)</f>
        <v>0</v>
      </c>
      <c r="BI511" s="192">
        <f>IF(N511="nulová",J511,0)</f>
        <v>0</v>
      </c>
      <c r="BJ511" s="18" t="s">
        <v>78</v>
      </c>
      <c r="BK511" s="192">
        <f>ROUND(I511*H511,2)</f>
        <v>0</v>
      </c>
      <c r="BL511" s="18" t="s">
        <v>255</v>
      </c>
      <c r="BM511" s="191" t="s">
        <v>1101</v>
      </c>
    </row>
    <row r="512" spans="1:65" s="2" customFormat="1" ht="10.199999999999999">
      <c r="A512" s="35"/>
      <c r="B512" s="36"/>
      <c r="C512" s="37"/>
      <c r="D512" s="193" t="s">
        <v>168</v>
      </c>
      <c r="E512" s="37"/>
      <c r="F512" s="194" t="s">
        <v>1102</v>
      </c>
      <c r="G512" s="37"/>
      <c r="H512" s="37"/>
      <c r="I512" s="195"/>
      <c r="J512" s="37"/>
      <c r="K512" s="37"/>
      <c r="L512" s="40"/>
      <c r="M512" s="196"/>
      <c r="N512" s="197"/>
      <c r="O512" s="65"/>
      <c r="P512" s="65"/>
      <c r="Q512" s="65"/>
      <c r="R512" s="65"/>
      <c r="S512" s="65"/>
      <c r="T512" s="66"/>
      <c r="U512" s="35"/>
      <c r="V512" s="35"/>
      <c r="W512" s="35"/>
      <c r="X512" s="35"/>
      <c r="Y512" s="35"/>
      <c r="Z512" s="35"/>
      <c r="AA512" s="35"/>
      <c r="AB512" s="35"/>
      <c r="AC512" s="35"/>
      <c r="AD512" s="35"/>
      <c r="AE512" s="35"/>
      <c r="AT512" s="18" t="s">
        <v>168</v>
      </c>
      <c r="AU512" s="18" t="s">
        <v>80</v>
      </c>
    </row>
    <row r="513" spans="1:65" s="13" customFormat="1" ht="10.199999999999999">
      <c r="B513" s="198"/>
      <c r="C513" s="199"/>
      <c r="D513" s="200" t="s">
        <v>170</v>
      </c>
      <c r="E513" s="201" t="s">
        <v>18</v>
      </c>
      <c r="F513" s="202" t="s">
        <v>1103</v>
      </c>
      <c r="G513" s="199"/>
      <c r="H513" s="203">
        <v>4.5999999999999996</v>
      </c>
      <c r="I513" s="204"/>
      <c r="J513" s="199"/>
      <c r="K513" s="199"/>
      <c r="L513" s="205"/>
      <c r="M513" s="206"/>
      <c r="N513" s="207"/>
      <c r="O513" s="207"/>
      <c r="P513" s="207"/>
      <c r="Q513" s="207"/>
      <c r="R513" s="207"/>
      <c r="S513" s="207"/>
      <c r="T513" s="208"/>
      <c r="AT513" s="209" t="s">
        <v>170</v>
      </c>
      <c r="AU513" s="209" t="s">
        <v>80</v>
      </c>
      <c r="AV513" s="13" t="s">
        <v>80</v>
      </c>
      <c r="AW513" s="13" t="s">
        <v>32</v>
      </c>
      <c r="AX513" s="13" t="s">
        <v>78</v>
      </c>
      <c r="AY513" s="209" t="s">
        <v>160</v>
      </c>
    </row>
    <row r="514" spans="1:65" s="2" customFormat="1" ht="16.5" customHeight="1">
      <c r="A514" s="35"/>
      <c r="B514" s="36"/>
      <c r="C514" s="225" t="s">
        <v>1104</v>
      </c>
      <c r="D514" s="225" t="s">
        <v>467</v>
      </c>
      <c r="E514" s="226" t="s">
        <v>1105</v>
      </c>
      <c r="F514" s="227" t="s">
        <v>1106</v>
      </c>
      <c r="G514" s="228" t="s">
        <v>249</v>
      </c>
      <c r="H514" s="229">
        <v>5.0599999999999996</v>
      </c>
      <c r="I514" s="230"/>
      <c r="J514" s="231">
        <f>ROUND(I514*H514,2)</f>
        <v>0</v>
      </c>
      <c r="K514" s="227" t="s">
        <v>165</v>
      </c>
      <c r="L514" s="232"/>
      <c r="M514" s="233" t="s">
        <v>18</v>
      </c>
      <c r="N514" s="234" t="s">
        <v>42</v>
      </c>
      <c r="O514" s="65"/>
      <c r="P514" s="189">
        <f>O514*H514</f>
        <v>0</v>
      </c>
      <c r="Q514" s="189">
        <v>3.2000000000000003E-4</v>
      </c>
      <c r="R514" s="189">
        <f>Q514*H514</f>
        <v>1.6192000000000001E-3</v>
      </c>
      <c r="S514" s="189">
        <v>0</v>
      </c>
      <c r="T514" s="190">
        <f>S514*H514</f>
        <v>0</v>
      </c>
      <c r="U514" s="35"/>
      <c r="V514" s="35"/>
      <c r="W514" s="35"/>
      <c r="X514" s="35"/>
      <c r="Y514" s="35"/>
      <c r="Z514" s="35"/>
      <c r="AA514" s="35"/>
      <c r="AB514" s="35"/>
      <c r="AC514" s="35"/>
      <c r="AD514" s="35"/>
      <c r="AE514" s="35"/>
      <c r="AR514" s="191" t="s">
        <v>538</v>
      </c>
      <c r="AT514" s="191" t="s">
        <v>467</v>
      </c>
      <c r="AU514" s="191" t="s">
        <v>80</v>
      </c>
      <c r="AY514" s="18" t="s">
        <v>160</v>
      </c>
      <c r="BE514" s="192">
        <f>IF(N514="základní",J514,0)</f>
        <v>0</v>
      </c>
      <c r="BF514" s="192">
        <f>IF(N514="snížená",J514,0)</f>
        <v>0</v>
      </c>
      <c r="BG514" s="192">
        <f>IF(N514="zákl. přenesená",J514,0)</f>
        <v>0</v>
      </c>
      <c r="BH514" s="192">
        <f>IF(N514="sníž. přenesená",J514,0)</f>
        <v>0</v>
      </c>
      <c r="BI514" s="192">
        <f>IF(N514="nulová",J514,0)</f>
        <v>0</v>
      </c>
      <c r="BJ514" s="18" t="s">
        <v>78</v>
      </c>
      <c r="BK514" s="192">
        <f>ROUND(I514*H514,2)</f>
        <v>0</v>
      </c>
      <c r="BL514" s="18" t="s">
        <v>255</v>
      </c>
      <c r="BM514" s="191" t="s">
        <v>1107</v>
      </c>
    </row>
    <row r="515" spans="1:65" s="13" customFormat="1" ht="10.199999999999999">
      <c r="B515" s="198"/>
      <c r="C515" s="199"/>
      <c r="D515" s="200" t="s">
        <v>170</v>
      </c>
      <c r="E515" s="199"/>
      <c r="F515" s="202" t="s">
        <v>1108</v>
      </c>
      <c r="G515" s="199"/>
      <c r="H515" s="203">
        <v>5.0599999999999996</v>
      </c>
      <c r="I515" s="204"/>
      <c r="J515" s="199"/>
      <c r="K515" s="199"/>
      <c r="L515" s="205"/>
      <c r="M515" s="206"/>
      <c r="N515" s="207"/>
      <c r="O515" s="207"/>
      <c r="P515" s="207"/>
      <c r="Q515" s="207"/>
      <c r="R515" s="207"/>
      <c r="S515" s="207"/>
      <c r="T515" s="208"/>
      <c r="AT515" s="209" t="s">
        <v>170</v>
      </c>
      <c r="AU515" s="209" t="s">
        <v>80</v>
      </c>
      <c r="AV515" s="13" t="s">
        <v>80</v>
      </c>
      <c r="AW515" s="13" t="s">
        <v>4</v>
      </c>
      <c r="AX515" s="13" t="s">
        <v>78</v>
      </c>
      <c r="AY515" s="209" t="s">
        <v>160</v>
      </c>
    </row>
    <row r="516" spans="1:65" s="2" customFormat="1" ht="16.5" customHeight="1">
      <c r="A516" s="35"/>
      <c r="B516" s="36"/>
      <c r="C516" s="180" t="s">
        <v>1109</v>
      </c>
      <c r="D516" s="180" t="s">
        <v>162</v>
      </c>
      <c r="E516" s="181" t="s">
        <v>1110</v>
      </c>
      <c r="F516" s="182" t="s">
        <v>1111</v>
      </c>
      <c r="G516" s="183" t="s">
        <v>125</v>
      </c>
      <c r="H516" s="184">
        <v>79.314999999999998</v>
      </c>
      <c r="I516" s="185"/>
      <c r="J516" s="186">
        <f>ROUND(I516*H516,2)</f>
        <v>0</v>
      </c>
      <c r="K516" s="182" t="s">
        <v>165</v>
      </c>
      <c r="L516" s="40"/>
      <c r="M516" s="187" t="s">
        <v>18</v>
      </c>
      <c r="N516" s="188" t="s">
        <v>42</v>
      </c>
      <c r="O516" s="65"/>
      <c r="P516" s="189">
        <f>O516*H516</f>
        <v>0</v>
      </c>
      <c r="Q516" s="189">
        <v>0</v>
      </c>
      <c r="R516" s="189">
        <f>Q516*H516</f>
        <v>0</v>
      </c>
      <c r="S516" s="189">
        <v>8.1500000000000003E-2</v>
      </c>
      <c r="T516" s="190">
        <f>S516*H516</f>
        <v>6.4641725000000001</v>
      </c>
      <c r="U516" s="35"/>
      <c r="V516" s="35"/>
      <c r="W516" s="35"/>
      <c r="X516" s="35"/>
      <c r="Y516" s="35"/>
      <c r="Z516" s="35"/>
      <c r="AA516" s="35"/>
      <c r="AB516" s="35"/>
      <c r="AC516" s="35"/>
      <c r="AD516" s="35"/>
      <c r="AE516" s="35"/>
      <c r="AR516" s="191" t="s">
        <v>255</v>
      </c>
      <c r="AT516" s="191" t="s">
        <v>162</v>
      </c>
      <c r="AU516" s="191" t="s">
        <v>80</v>
      </c>
      <c r="AY516" s="18" t="s">
        <v>160</v>
      </c>
      <c r="BE516" s="192">
        <f>IF(N516="základní",J516,0)</f>
        <v>0</v>
      </c>
      <c r="BF516" s="192">
        <f>IF(N516="snížená",J516,0)</f>
        <v>0</v>
      </c>
      <c r="BG516" s="192">
        <f>IF(N516="zákl. přenesená",J516,0)</f>
        <v>0</v>
      </c>
      <c r="BH516" s="192">
        <f>IF(N516="sníž. přenesená",J516,0)</f>
        <v>0</v>
      </c>
      <c r="BI516" s="192">
        <f>IF(N516="nulová",J516,0)</f>
        <v>0</v>
      </c>
      <c r="BJ516" s="18" t="s">
        <v>78</v>
      </c>
      <c r="BK516" s="192">
        <f>ROUND(I516*H516,2)</f>
        <v>0</v>
      </c>
      <c r="BL516" s="18" t="s">
        <v>255</v>
      </c>
      <c r="BM516" s="191" t="s">
        <v>1112</v>
      </c>
    </row>
    <row r="517" spans="1:65" s="2" customFormat="1" ht="10.199999999999999">
      <c r="A517" s="35"/>
      <c r="B517" s="36"/>
      <c r="C517" s="37"/>
      <c r="D517" s="193" t="s">
        <v>168</v>
      </c>
      <c r="E517" s="37"/>
      <c r="F517" s="194" t="s">
        <v>1113</v>
      </c>
      <c r="G517" s="37"/>
      <c r="H517" s="37"/>
      <c r="I517" s="195"/>
      <c r="J517" s="37"/>
      <c r="K517" s="37"/>
      <c r="L517" s="40"/>
      <c r="M517" s="196"/>
      <c r="N517" s="197"/>
      <c r="O517" s="65"/>
      <c r="P517" s="65"/>
      <c r="Q517" s="65"/>
      <c r="R517" s="65"/>
      <c r="S517" s="65"/>
      <c r="T517" s="66"/>
      <c r="U517" s="35"/>
      <c r="V517" s="35"/>
      <c r="W517" s="35"/>
      <c r="X517" s="35"/>
      <c r="Y517" s="35"/>
      <c r="Z517" s="35"/>
      <c r="AA517" s="35"/>
      <c r="AB517" s="35"/>
      <c r="AC517" s="35"/>
      <c r="AD517" s="35"/>
      <c r="AE517" s="35"/>
      <c r="AT517" s="18" t="s">
        <v>168</v>
      </c>
      <c r="AU517" s="18" t="s">
        <v>80</v>
      </c>
    </row>
    <row r="518" spans="1:65" s="13" customFormat="1" ht="10.199999999999999">
      <c r="B518" s="198"/>
      <c r="C518" s="199"/>
      <c r="D518" s="200" t="s">
        <v>170</v>
      </c>
      <c r="E518" s="201" t="s">
        <v>18</v>
      </c>
      <c r="F518" s="202" t="s">
        <v>1114</v>
      </c>
      <c r="G518" s="199"/>
      <c r="H518" s="203">
        <v>99.314999999999998</v>
      </c>
      <c r="I518" s="204"/>
      <c r="J518" s="199"/>
      <c r="K518" s="199"/>
      <c r="L518" s="205"/>
      <c r="M518" s="206"/>
      <c r="N518" s="207"/>
      <c r="O518" s="207"/>
      <c r="P518" s="207"/>
      <c r="Q518" s="207"/>
      <c r="R518" s="207"/>
      <c r="S518" s="207"/>
      <c r="T518" s="208"/>
      <c r="AT518" s="209" t="s">
        <v>170</v>
      </c>
      <c r="AU518" s="209" t="s">
        <v>80</v>
      </c>
      <c r="AV518" s="13" t="s">
        <v>80</v>
      </c>
      <c r="AW518" s="13" t="s">
        <v>32</v>
      </c>
      <c r="AX518" s="13" t="s">
        <v>71</v>
      </c>
      <c r="AY518" s="209" t="s">
        <v>160</v>
      </c>
    </row>
    <row r="519" spans="1:65" s="13" customFormat="1" ht="10.199999999999999">
      <c r="B519" s="198"/>
      <c r="C519" s="199"/>
      <c r="D519" s="200" t="s">
        <v>170</v>
      </c>
      <c r="E519" s="201" t="s">
        <v>18</v>
      </c>
      <c r="F519" s="202" t="s">
        <v>1115</v>
      </c>
      <c r="G519" s="199"/>
      <c r="H519" s="203">
        <v>-4.8</v>
      </c>
      <c r="I519" s="204"/>
      <c r="J519" s="199"/>
      <c r="K519" s="199"/>
      <c r="L519" s="205"/>
      <c r="M519" s="206"/>
      <c r="N519" s="207"/>
      <c r="O519" s="207"/>
      <c r="P519" s="207"/>
      <c r="Q519" s="207"/>
      <c r="R519" s="207"/>
      <c r="S519" s="207"/>
      <c r="T519" s="208"/>
      <c r="AT519" s="209" t="s">
        <v>170</v>
      </c>
      <c r="AU519" s="209" t="s">
        <v>80</v>
      </c>
      <c r="AV519" s="13" t="s">
        <v>80</v>
      </c>
      <c r="AW519" s="13" t="s">
        <v>32</v>
      </c>
      <c r="AX519" s="13" t="s">
        <v>71</v>
      </c>
      <c r="AY519" s="209" t="s">
        <v>160</v>
      </c>
    </row>
    <row r="520" spans="1:65" s="13" customFormat="1" ht="10.199999999999999">
      <c r="B520" s="198"/>
      <c r="C520" s="199"/>
      <c r="D520" s="200" t="s">
        <v>170</v>
      </c>
      <c r="E520" s="201" t="s">
        <v>18</v>
      </c>
      <c r="F520" s="202" t="s">
        <v>1116</v>
      </c>
      <c r="G520" s="199"/>
      <c r="H520" s="203">
        <v>-15.2</v>
      </c>
      <c r="I520" s="204"/>
      <c r="J520" s="199"/>
      <c r="K520" s="199"/>
      <c r="L520" s="205"/>
      <c r="M520" s="206"/>
      <c r="N520" s="207"/>
      <c r="O520" s="207"/>
      <c r="P520" s="207"/>
      <c r="Q520" s="207"/>
      <c r="R520" s="207"/>
      <c r="S520" s="207"/>
      <c r="T520" s="208"/>
      <c r="AT520" s="209" t="s">
        <v>170</v>
      </c>
      <c r="AU520" s="209" t="s">
        <v>80</v>
      </c>
      <c r="AV520" s="13" t="s">
        <v>80</v>
      </c>
      <c r="AW520" s="13" t="s">
        <v>32</v>
      </c>
      <c r="AX520" s="13" t="s">
        <v>71</v>
      </c>
      <c r="AY520" s="209" t="s">
        <v>160</v>
      </c>
    </row>
    <row r="521" spans="1:65" s="14" customFormat="1" ht="10.199999999999999">
      <c r="B521" s="211"/>
      <c r="C521" s="212"/>
      <c r="D521" s="200" t="s">
        <v>170</v>
      </c>
      <c r="E521" s="213" t="s">
        <v>18</v>
      </c>
      <c r="F521" s="214" t="s">
        <v>254</v>
      </c>
      <c r="G521" s="212"/>
      <c r="H521" s="215">
        <v>79.314999999999998</v>
      </c>
      <c r="I521" s="216"/>
      <c r="J521" s="212"/>
      <c r="K521" s="212"/>
      <c r="L521" s="217"/>
      <c r="M521" s="218"/>
      <c r="N521" s="219"/>
      <c r="O521" s="219"/>
      <c r="P521" s="219"/>
      <c r="Q521" s="219"/>
      <c r="R521" s="219"/>
      <c r="S521" s="219"/>
      <c r="T521" s="220"/>
      <c r="AT521" s="221" t="s">
        <v>170</v>
      </c>
      <c r="AU521" s="221" t="s">
        <v>80</v>
      </c>
      <c r="AV521" s="14" t="s">
        <v>166</v>
      </c>
      <c r="AW521" s="14" t="s">
        <v>32</v>
      </c>
      <c r="AX521" s="14" t="s">
        <v>78</v>
      </c>
      <c r="AY521" s="221" t="s">
        <v>160</v>
      </c>
    </row>
    <row r="522" spans="1:65" s="2" customFormat="1" ht="21.75" customHeight="1">
      <c r="A522" s="35"/>
      <c r="B522" s="36"/>
      <c r="C522" s="180" t="s">
        <v>1117</v>
      </c>
      <c r="D522" s="180" t="s">
        <v>162</v>
      </c>
      <c r="E522" s="181" t="s">
        <v>1118</v>
      </c>
      <c r="F522" s="182" t="s">
        <v>1119</v>
      </c>
      <c r="G522" s="183" t="s">
        <v>125</v>
      </c>
      <c r="H522" s="184">
        <v>105.724</v>
      </c>
      <c r="I522" s="185"/>
      <c r="J522" s="186">
        <f>ROUND(I522*H522,2)</f>
        <v>0</v>
      </c>
      <c r="K522" s="182" t="s">
        <v>165</v>
      </c>
      <c r="L522" s="40"/>
      <c r="M522" s="187" t="s">
        <v>18</v>
      </c>
      <c r="N522" s="188" t="s">
        <v>42</v>
      </c>
      <c r="O522" s="65"/>
      <c r="P522" s="189">
        <f>O522*H522</f>
        <v>0</v>
      </c>
      <c r="Q522" s="189">
        <v>7.5500000000000003E-3</v>
      </c>
      <c r="R522" s="189">
        <f>Q522*H522</f>
        <v>0.79821620000000004</v>
      </c>
      <c r="S522" s="189">
        <v>0</v>
      </c>
      <c r="T522" s="190">
        <f>S522*H522</f>
        <v>0</v>
      </c>
      <c r="U522" s="35"/>
      <c r="V522" s="35"/>
      <c r="W522" s="35"/>
      <c r="X522" s="35"/>
      <c r="Y522" s="35"/>
      <c r="Z522" s="35"/>
      <c r="AA522" s="35"/>
      <c r="AB522" s="35"/>
      <c r="AC522" s="35"/>
      <c r="AD522" s="35"/>
      <c r="AE522" s="35"/>
      <c r="AR522" s="191" t="s">
        <v>255</v>
      </c>
      <c r="AT522" s="191" t="s">
        <v>162</v>
      </c>
      <c r="AU522" s="191" t="s">
        <v>80</v>
      </c>
      <c r="AY522" s="18" t="s">
        <v>160</v>
      </c>
      <c r="BE522" s="192">
        <f>IF(N522="základní",J522,0)</f>
        <v>0</v>
      </c>
      <c r="BF522" s="192">
        <f>IF(N522="snížená",J522,0)</f>
        <v>0</v>
      </c>
      <c r="BG522" s="192">
        <f>IF(N522="zákl. přenesená",J522,0)</f>
        <v>0</v>
      </c>
      <c r="BH522" s="192">
        <f>IF(N522="sníž. přenesená",J522,0)</f>
        <v>0</v>
      </c>
      <c r="BI522" s="192">
        <f>IF(N522="nulová",J522,0)</f>
        <v>0</v>
      </c>
      <c r="BJ522" s="18" t="s">
        <v>78</v>
      </c>
      <c r="BK522" s="192">
        <f>ROUND(I522*H522,2)</f>
        <v>0</v>
      </c>
      <c r="BL522" s="18" t="s">
        <v>255</v>
      </c>
      <c r="BM522" s="191" t="s">
        <v>1120</v>
      </c>
    </row>
    <row r="523" spans="1:65" s="2" customFormat="1" ht="10.199999999999999">
      <c r="A523" s="35"/>
      <c r="B523" s="36"/>
      <c r="C523" s="37"/>
      <c r="D523" s="193" t="s">
        <v>168</v>
      </c>
      <c r="E523" s="37"/>
      <c r="F523" s="194" t="s">
        <v>1121</v>
      </c>
      <c r="G523" s="37"/>
      <c r="H523" s="37"/>
      <c r="I523" s="195"/>
      <c r="J523" s="37"/>
      <c r="K523" s="37"/>
      <c r="L523" s="40"/>
      <c r="M523" s="196"/>
      <c r="N523" s="197"/>
      <c r="O523" s="65"/>
      <c r="P523" s="65"/>
      <c r="Q523" s="65"/>
      <c r="R523" s="65"/>
      <c r="S523" s="65"/>
      <c r="T523" s="66"/>
      <c r="U523" s="35"/>
      <c r="V523" s="35"/>
      <c r="W523" s="35"/>
      <c r="X523" s="35"/>
      <c r="Y523" s="35"/>
      <c r="Z523" s="35"/>
      <c r="AA523" s="35"/>
      <c r="AB523" s="35"/>
      <c r="AC523" s="35"/>
      <c r="AD523" s="35"/>
      <c r="AE523" s="35"/>
      <c r="AT523" s="18" t="s">
        <v>168</v>
      </c>
      <c r="AU523" s="18" t="s">
        <v>80</v>
      </c>
    </row>
    <row r="524" spans="1:65" s="13" customFormat="1" ht="10.199999999999999">
      <c r="B524" s="198"/>
      <c r="C524" s="199"/>
      <c r="D524" s="200" t="s">
        <v>170</v>
      </c>
      <c r="E524" s="201" t="s">
        <v>18</v>
      </c>
      <c r="F524" s="202" t="s">
        <v>1122</v>
      </c>
      <c r="G524" s="199"/>
      <c r="H524" s="203">
        <v>121.624</v>
      </c>
      <c r="I524" s="204"/>
      <c r="J524" s="199"/>
      <c r="K524" s="199"/>
      <c r="L524" s="205"/>
      <c r="M524" s="206"/>
      <c r="N524" s="207"/>
      <c r="O524" s="207"/>
      <c r="P524" s="207"/>
      <c r="Q524" s="207"/>
      <c r="R524" s="207"/>
      <c r="S524" s="207"/>
      <c r="T524" s="208"/>
      <c r="AT524" s="209" t="s">
        <v>170</v>
      </c>
      <c r="AU524" s="209" t="s">
        <v>80</v>
      </c>
      <c r="AV524" s="13" t="s">
        <v>80</v>
      </c>
      <c r="AW524" s="13" t="s">
        <v>32</v>
      </c>
      <c r="AX524" s="13" t="s">
        <v>71</v>
      </c>
      <c r="AY524" s="209" t="s">
        <v>160</v>
      </c>
    </row>
    <row r="525" spans="1:65" s="13" customFormat="1" ht="10.199999999999999">
      <c r="B525" s="198"/>
      <c r="C525" s="199"/>
      <c r="D525" s="200" t="s">
        <v>170</v>
      </c>
      <c r="E525" s="201" t="s">
        <v>18</v>
      </c>
      <c r="F525" s="202" t="s">
        <v>1123</v>
      </c>
      <c r="G525" s="199"/>
      <c r="H525" s="203">
        <v>-19.399999999999999</v>
      </c>
      <c r="I525" s="204"/>
      <c r="J525" s="199"/>
      <c r="K525" s="199"/>
      <c r="L525" s="205"/>
      <c r="M525" s="206"/>
      <c r="N525" s="207"/>
      <c r="O525" s="207"/>
      <c r="P525" s="207"/>
      <c r="Q525" s="207"/>
      <c r="R525" s="207"/>
      <c r="S525" s="207"/>
      <c r="T525" s="208"/>
      <c r="AT525" s="209" t="s">
        <v>170</v>
      </c>
      <c r="AU525" s="209" t="s">
        <v>80</v>
      </c>
      <c r="AV525" s="13" t="s">
        <v>80</v>
      </c>
      <c r="AW525" s="13" t="s">
        <v>32</v>
      </c>
      <c r="AX525" s="13" t="s">
        <v>71</v>
      </c>
      <c r="AY525" s="209" t="s">
        <v>160</v>
      </c>
    </row>
    <row r="526" spans="1:65" s="13" customFormat="1" ht="10.199999999999999">
      <c r="B526" s="198"/>
      <c r="C526" s="199"/>
      <c r="D526" s="200" t="s">
        <v>170</v>
      </c>
      <c r="E526" s="201" t="s">
        <v>18</v>
      </c>
      <c r="F526" s="202" t="s">
        <v>1124</v>
      </c>
      <c r="G526" s="199"/>
      <c r="H526" s="203">
        <v>3.5</v>
      </c>
      <c r="I526" s="204"/>
      <c r="J526" s="199"/>
      <c r="K526" s="199"/>
      <c r="L526" s="205"/>
      <c r="M526" s="206"/>
      <c r="N526" s="207"/>
      <c r="O526" s="207"/>
      <c r="P526" s="207"/>
      <c r="Q526" s="207"/>
      <c r="R526" s="207"/>
      <c r="S526" s="207"/>
      <c r="T526" s="208"/>
      <c r="AT526" s="209" t="s">
        <v>170</v>
      </c>
      <c r="AU526" s="209" t="s">
        <v>80</v>
      </c>
      <c r="AV526" s="13" t="s">
        <v>80</v>
      </c>
      <c r="AW526" s="13" t="s">
        <v>32</v>
      </c>
      <c r="AX526" s="13" t="s">
        <v>71</v>
      </c>
      <c r="AY526" s="209" t="s">
        <v>160</v>
      </c>
    </row>
    <row r="527" spans="1:65" s="14" customFormat="1" ht="10.199999999999999">
      <c r="B527" s="211"/>
      <c r="C527" s="212"/>
      <c r="D527" s="200" t="s">
        <v>170</v>
      </c>
      <c r="E527" s="213" t="s">
        <v>18</v>
      </c>
      <c r="F527" s="214" t="s">
        <v>254</v>
      </c>
      <c r="G527" s="212"/>
      <c r="H527" s="215">
        <v>105.724</v>
      </c>
      <c r="I527" s="216"/>
      <c r="J527" s="212"/>
      <c r="K527" s="212"/>
      <c r="L527" s="217"/>
      <c r="M527" s="218"/>
      <c r="N527" s="219"/>
      <c r="O527" s="219"/>
      <c r="P527" s="219"/>
      <c r="Q527" s="219"/>
      <c r="R527" s="219"/>
      <c r="S527" s="219"/>
      <c r="T527" s="220"/>
      <c r="AT527" s="221" t="s">
        <v>170</v>
      </c>
      <c r="AU527" s="221" t="s">
        <v>80</v>
      </c>
      <c r="AV527" s="14" t="s">
        <v>166</v>
      </c>
      <c r="AW527" s="14" t="s">
        <v>32</v>
      </c>
      <c r="AX527" s="14" t="s">
        <v>78</v>
      </c>
      <c r="AY527" s="221" t="s">
        <v>160</v>
      </c>
    </row>
    <row r="528" spans="1:65" s="2" customFormat="1" ht="16.5" customHeight="1">
      <c r="A528" s="35"/>
      <c r="B528" s="36"/>
      <c r="C528" s="225" t="s">
        <v>1125</v>
      </c>
      <c r="D528" s="225" t="s">
        <v>467</v>
      </c>
      <c r="E528" s="226" t="s">
        <v>1126</v>
      </c>
      <c r="F528" s="227" t="s">
        <v>1127</v>
      </c>
      <c r="G528" s="228" t="s">
        <v>125</v>
      </c>
      <c r="H528" s="229">
        <v>121.583</v>
      </c>
      <c r="I528" s="230"/>
      <c r="J528" s="231">
        <f>ROUND(I528*H528,2)</f>
        <v>0</v>
      </c>
      <c r="K528" s="227" t="s">
        <v>165</v>
      </c>
      <c r="L528" s="232"/>
      <c r="M528" s="233" t="s">
        <v>18</v>
      </c>
      <c r="N528" s="234" t="s">
        <v>42</v>
      </c>
      <c r="O528" s="65"/>
      <c r="P528" s="189">
        <f>O528*H528</f>
        <v>0</v>
      </c>
      <c r="Q528" s="189">
        <v>1.8409999999999999E-2</v>
      </c>
      <c r="R528" s="189">
        <f>Q528*H528</f>
        <v>2.2383430299999998</v>
      </c>
      <c r="S528" s="189">
        <v>0</v>
      </c>
      <c r="T528" s="190">
        <f>S528*H528</f>
        <v>0</v>
      </c>
      <c r="U528" s="35"/>
      <c r="V528" s="35"/>
      <c r="W528" s="35"/>
      <c r="X528" s="35"/>
      <c r="Y528" s="35"/>
      <c r="Z528" s="35"/>
      <c r="AA528" s="35"/>
      <c r="AB528" s="35"/>
      <c r="AC528" s="35"/>
      <c r="AD528" s="35"/>
      <c r="AE528" s="35"/>
      <c r="AR528" s="191" t="s">
        <v>538</v>
      </c>
      <c r="AT528" s="191" t="s">
        <v>467</v>
      </c>
      <c r="AU528" s="191" t="s">
        <v>80</v>
      </c>
      <c r="AY528" s="18" t="s">
        <v>160</v>
      </c>
      <c r="BE528" s="192">
        <f>IF(N528="základní",J528,0)</f>
        <v>0</v>
      </c>
      <c r="BF528" s="192">
        <f>IF(N528="snížená",J528,0)</f>
        <v>0</v>
      </c>
      <c r="BG528" s="192">
        <f>IF(N528="zákl. přenesená",J528,0)</f>
        <v>0</v>
      </c>
      <c r="BH528" s="192">
        <f>IF(N528="sníž. přenesená",J528,0)</f>
        <v>0</v>
      </c>
      <c r="BI528" s="192">
        <f>IF(N528="nulová",J528,0)</f>
        <v>0</v>
      </c>
      <c r="BJ528" s="18" t="s">
        <v>78</v>
      </c>
      <c r="BK528" s="192">
        <f>ROUND(I528*H528,2)</f>
        <v>0</v>
      </c>
      <c r="BL528" s="18" t="s">
        <v>255</v>
      </c>
      <c r="BM528" s="191" t="s">
        <v>1128</v>
      </c>
    </row>
    <row r="529" spans="1:65" s="13" customFormat="1" ht="10.199999999999999">
      <c r="B529" s="198"/>
      <c r="C529" s="199"/>
      <c r="D529" s="200" t="s">
        <v>170</v>
      </c>
      <c r="E529" s="199"/>
      <c r="F529" s="202" t="s">
        <v>1129</v>
      </c>
      <c r="G529" s="199"/>
      <c r="H529" s="203">
        <v>121.583</v>
      </c>
      <c r="I529" s="204"/>
      <c r="J529" s="199"/>
      <c r="K529" s="199"/>
      <c r="L529" s="205"/>
      <c r="M529" s="206"/>
      <c r="N529" s="207"/>
      <c r="O529" s="207"/>
      <c r="P529" s="207"/>
      <c r="Q529" s="207"/>
      <c r="R529" s="207"/>
      <c r="S529" s="207"/>
      <c r="T529" s="208"/>
      <c r="AT529" s="209" t="s">
        <v>170</v>
      </c>
      <c r="AU529" s="209" t="s">
        <v>80</v>
      </c>
      <c r="AV529" s="13" t="s">
        <v>80</v>
      </c>
      <c r="AW529" s="13" t="s">
        <v>4</v>
      </c>
      <c r="AX529" s="13" t="s">
        <v>78</v>
      </c>
      <c r="AY529" s="209" t="s">
        <v>160</v>
      </c>
    </row>
    <row r="530" spans="1:65" s="2" customFormat="1" ht="16.5" customHeight="1">
      <c r="A530" s="35"/>
      <c r="B530" s="36"/>
      <c r="C530" s="180" t="s">
        <v>1130</v>
      </c>
      <c r="D530" s="180" t="s">
        <v>162</v>
      </c>
      <c r="E530" s="181" t="s">
        <v>1131</v>
      </c>
      <c r="F530" s="182" t="s">
        <v>1132</v>
      </c>
      <c r="G530" s="183" t="s">
        <v>125</v>
      </c>
      <c r="H530" s="184">
        <v>3.9159999999999999</v>
      </c>
      <c r="I530" s="185"/>
      <c r="J530" s="186">
        <f>ROUND(I530*H530,2)</f>
        <v>0</v>
      </c>
      <c r="K530" s="182" t="s">
        <v>165</v>
      </c>
      <c r="L530" s="40"/>
      <c r="M530" s="187" t="s">
        <v>18</v>
      </c>
      <c r="N530" s="188" t="s">
        <v>42</v>
      </c>
      <c r="O530" s="65"/>
      <c r="P530" s="189">
        <f>O530*H530</f>
        <v>0</v>
      </c>
      <c r="Q530" s="189">
        <v>5.1999999999999995E-4</v>
      </c>
      <c r="R530" s="189">
        <f>Q530*H530</f>
        <v>2.0363199999999999E-3</v>
      </c>
      <c r="S530" s="189">
        <v>0</v>
      </c>
      <c r="T530" s="190">
        <f>S530*H530</f>
        <v>0</v>
      </c>
      <c r="U530" s="35"/>
      <c r="V530" s="35"/>
      <c r="W530" s="35"/>
      <c r="X530" s="35"/>
      <c r="Y530" s="35"/>
      <c r="Z530" s="35"/>
      <c r="AA530" s="35"/>
      <c r="AB530" s="35"/>
      <c r="AC530" s="35"/>
      <c r="AD530" s="35"/>
      <c r="AE530" s="35"/>
      <c r="AR530" s="191" t="s">
        <v>166</v>
      </c>
      <c r="AT530" s="191" t="s">
        <v>162</v>
      </c>
      <c r="AU530" s="191" t="s">
        <v>80</v>
      </c>
      <c r="AY530" s="18" t="s">
        <v>160</v>
      </c>
      <c r="BE530" s="192">
        <f>IF(N530="základní",J530,0)</f>
        <v>0</v>
      </c>
      <c r="BF530" s="192">
        <f>IF(N530="snížená",J530,0)</f>
        <v>0</v>
      </c>
      <c r="BG530" s="192">
        <f>IF(N530="zákl. přenesená",J530,0)</f>
        <v>0</v>
      </c>
      <c r="BH530" s="192">
        <f>IF(N530="sníž. přenesená",J530,0)</f>
        <v>0</v>
      </c>
      <c r="BI530" s="192">
        <f>IF(N530="nulová",J530,0)</f>
        <v>0</v>
      </c>
      <c r="BJ530" s="18" t="s">
        <v>78</v>
      </c>
      <c r="BK530" s="192">
        <f>ROUND(I530*H530,2)</f>
        <v>0</v>
      </c>
      <c r="BL530" s="18" t="s">
        <v>166</v>
      </c>
      <c r="BM530" s="191" t="s">
        <v>1133</v>
      </c>
    </row>
    <row r="531" spans="1:65" s="2" customFormat="1" ht="10.199999999999999">
      <c r="A531" s="35"/>
      <c r="B531" s="36"/>
      <c r="C531" s="37"/>
      <c r="D531" s="193" t="s">
        <v>168</v>
      </c>
      <c r="E531" s="37"/>
      <c r="F531" s="194" t="s">
        <v>1134</v>
      </c>
      <c r="G531" s="37"/>
      <c r="H531" s="37"/>
      <c r="I531" s="195"/>
      <c r="J531" s="37"/>
      <c r="K531" s="37"/>
      <c r="L531" s="40"/>
      <c r="M531" s="196"/>
      <c r="N531" s="197"/>
      <c r="O531" s="65"/>
      <c r="P531" s="65"/>
      <c r="Q531" s="65"/>
      <c r="R531" s="65"/>
      <c r="S531" s="65"/>
      <c r="T531" s="66"/>
      <c r="U531" s="35"/>
      <c r="V531" s="35"/>
      <c r="W531" s="35"/>
      <c r="X531" s="35"/>
      <c r="Y531" s="35"/>
      <c r="Z531" s="35"/>
      <c r="AA531" s="35"/>
      <c r="AB531" s="35"/>
      <c r="AC531" s="35"/>
      <c r="AD531" s="35"/>
      <c r="AE531" s="35"/>
      <c r="AT531" s="18" t="s">
        <v>168</v>
      </c>
      <c r="AU531" s="18" t="s">
        <v>80</v>
      </c>
    </row>
    <row r="532" spans="1:65" s="2" customFormat="1" ht="19.2">
      <c r="A532" s="35"/>
      <c r="B532" s="36"/>
      <c r="C532" s="37"/>
      <c r="D532" s="200" t="s">
        <v>123</v>
      </c>
      <c r="E532" s="37"/>
      <c r="F532" s="210" t="s">
        <v>1135</v>
      </c>
      <c r="G532" s="37"/>
      <c r="H532" s="37"/>
      <c r="I532" s="195"/>
      <c r="J532" s="37"/>
      <c r="K532" s="37"/>
      <c r="L532" s="40"/>
      <c r="M532" s="196"/>
      <c r="N532" s="197"/>
      <c r="O532" s="65"/>
      <c r="P532" s="65"/>
      <c r="Q532" s="65"/>
      <c r="R532" s="65"/>
      <c r="S532" s="65"/>
      <c r="T532" s="66"/>
      <c r="U532" s="35"/>
      <c r="V532" s="35"/>
      <c r="W532" s="35"/>
      <c r="X532" s="35"/>
      <c r="Y532" s="35"/>
      <c r="Z532" s="35"/>
      <c r="AA532" s="35"/>
      <c r="AB532" s="35"/>
      <c r="AC532" s="35"/>
      <c r="AD532" s="35"/>
      <c r="AE532" s="35"/>
      <c r="AT532" s="18" t="s">
        <v>123</v>
      </c>
      <c r="AU532" s="18" t="s">
        <v>80</v>
      </c>
    </row>
    <row r="533" spans="1:65" s="13" customFormat="1" ht="10.199999999999999">
      <c r="B533" s="198"/>
      <c r="C533" s="199"/>
      <c r="D533" s="200" t="s">
        <v>170</v>
      </c>
      <c r="E533" s="201" t="s">
        <v>18</v>
      </c>
      <c r="F533" s="202" t="s">
        <v>1136</v>
      </c>
      <c r="G533" s="199"/>
      <c r="H533" s="203">
        <v>1.661</v>
      </c>
      <c r="I533" s="204"/>
      <c r="J533" s="199"/>
      <c r="K533" s="199"/>
      <c r="L533" s="205"/>
      <c r="M533" s="206"/>
      <c r="N533" s="207"/>
      <c r="O533" s="207"/>
      <c r="P533" s="207"/>
      <c r="Q533" s="207"/>
      <c r="R533" s="207"/>
      <c r="S533" s="207"/>
      <c r="T533" s="208"/>
      <c r="AT533" s="209" t="s">
        <v>170</v>
      </c>
      <c r="AU533" s="209" t="s">
        <v>80</v>
      </c>
      <c r="AV533" s="13" t="s">
        <v>80</v>
      </c>
      <c r="AW533" s="13" t="s">
        <v>32</v>
      </c>
      <c r="AX533" s="13" t="s">
        <v>71</v>
      </c>
      <c r="AY533" s="209" t="s">
        <v>160</v>
      </c>
    </row>
    <row r="534" spans="1:65" s="13" customFormat="1" ht="10.199999999999999">
      <c r="B534" s="198"/>
      <c r="C534" s="199"/>
      <c r="D534" s="200" t="s">
        <v>170</v>
      </c>
      <c r="E534" s="201" t="s">
        <v>18</v>
      </c>
      <c r="F534" s="202" t="s">
        <v>1137</v>
      </c>
      <c r="G534" s="199"/>
      <c r="H534" s="203">
        <v>1.0449999999999999</v>
      </c>
      <c r="I534" s="204"/>
      <c r="J534" s="199"/>
      <c r="K534" s="199"/>
      <c r="L534" s="205"/>
      <c r="M534" s="206"/>
      <c r="N534" s="207"/>
      <c r="O534" s="207"/>
      <c r="P534" s="207"/>
      <c r="Q534" s="207"/>
      <c r="R534" s="207"/>
      <c r="S534" s="207"/>
      <c r="T534" s="208"/>
      <c r="AT534" s="209" t="s">
        <v>170</v>
      </c>
      <c r="AU534" s="209" t="s">
        <v>80</v>
      </c>
      <c r="AV534" s="13" t="s">
        <v>80</v>
      </c>
      <c r="AW534" s="13" t="s">
        <v>32</v>
      </c>
      <c r="AX534" s="13" t="s">
        <v>71</v>
      </c>
      <c r="AY534" s="209" t="s">
        <v>160</v>
      </c>
    </row>
    <row r="535" spans="1:65" s="13" customFormat="1" ht="10.199999999999999">
      <c r="B535" s="198"/>
      <c r="C535" s="199"/>
      <c r="D535" s="200" t="s">
        <v>170</v>
      </c>
      <c r="E535" s="201" t="s">
        <v>18</v>
      </c>
      <c r="F535" s="202" t="s">
        <v>1138</v>
      </c>
      <c r="G535" s="199"/>
      <c r="H535" s="203">
        <v>1.21</v>
      </c>
      <c r="I535" s="204"/>
      <c r="J535" s="199"/>
      <c r="K535" s="199"/>
      <c r="L535" s="205"/>
      <c r="M535" s="206"/>
      <c r="N535" s="207"/>
      <c r="O535" s="207"/>
      <c r="P535" s="207"/>
      <c r="Q535" s="207"/>
      <c r="R535" s="207"/>
      <c r="S535" s="207"/>
      <c r="T535" s="208"/>
      <c r="AT535" s="209" t="s">
        <v>170</v>
      </c>
      <c r="AU535" s="209" t="s">
        <v>80</v>
      </c>
      <c r="AV535" s="13" t="s">
        <v>80</v>
      </c>
      <c r="AW535" s="13" t="s">
        <v>32</v>
      </c>
      <c r="AX535" s="13" t="s">
        <v>71</v>
      </c>
      <c r="AY535" s="209" t="s">
        <v>160</v>
      </c>
    </row>
    <row r="536" spans="1:65" s="14" customFormat="1" ht="10.199999999999999">
      <c r="B536" s="211"/>
      <c r="C536" s="212"/>
      <c r="D536" s="200" t="s">
        <v>170</v>
      </c>
      <c r="E536" s="213" t="s">
        <v>18</v>
      </c>
      <c r="F536" s="214" t="s">
        <v>254</v>
      </c>
      <c r="G536" s="212"/>
      <c r="H536" s="215">
        <v>3.9159999999999999</v>
      </c>
      <c r="I536" s="216"/>
      <c r="J536" s="212"/>
      <c r="K536" s="212"/>
      <c r="L536" s="217"/>
      <c r="M536" s="218"/>
      <c r="N536" s="219"/>
      <c r="O536" s="219"/>
      <c r="P536" s="219"/>
      <c r="Q536" s="219"/>
      <c r="R536" s="219"/>
      <c r="S536" s="219"/>
      <c r="T536" s="220"/>
      <c r="AT536" s="221" t="s">
        <v>170</v>
      </c>
      <c r="AU536" s="221" t="s">
        <v>80</v>
      </c>
      <c r="AV536" s="14" t="s">
        <v>166</v>
      </c>
      <c r="AW536" s="14" t="s">
        <v>32</v>
      </c>
      <c r="AX536" s="14" t="s">
        <v>78</v>
      </c>
      <c r="AY536" s="221" t="s">
        <v>160</v>
      </c>
    </row>
    <row r="537" spans="1:65" s="2" customFormat="1" ht="16.5" customHeight="1">
      <c r="A537" s="35"/>
      <c r="B537" s="36"/>
      <c r="C537" s="225" t="s">
        <v>1139</v>
      </c>
      <c r="D537" s="225" t="s">
        <v>467</v>
      </c>
      <c r="E537" s="226" t="s">
        <v>1140</v>
      </c>
      <c r="F537" s="227" t="s">
        <v>1141</v>
      </c>
      <c r="G537" s="228" t="s">
        <v>125</v>
      </c>
      <c r="H537" s="229">
        <v>4.3079999999999998</v>
      </c>
      <c r="I537" s="230"/>
      <c r="J537" s="231">
        <f>ROUND(I537*H537,2)</f>
        <v>0</v>
      </c>
      <c r="K537" s="227" t="s">
        <v>165</v>
      </c>
      <c r="L537" s="232"/>
      <c r="M537" s="233" t="s">
        <v>18</v>
      </c>
      <c r="N537" s="234" t="s">
        <v>42</v>
      </c>
      <c r="O537" s="65"/>
      <c r="P537" s="189">
        <f>O537*H537</f>
        <v>0</v>
      </c>
      <c r="Q537" s="189">
        <v>0.01</v>
      </c>
      <c r="R537" s="189">
        <f>Q537*H537</f>
        <v>4.308E-2</v>
      </c>
      <c r="S537" s="189">
        <v>0</v>
      </c>
      <c r="T537" s="190">
        <f>S537*H537</f>
        <v>0</v>
      </c>
      <c r="U537" s="35"/>
      <c r="V537" s="35"/>
      <c r="W537" s="35"/>
      <c r="X537" s="35"/>
      <c r="Y537" s="35"/>
      <c r="Z537" s="35"/>
      <c r="AA537" s="35"/>
      <c r="AB537" s="35"/>
      <c r="AC537" s="35"/>
      <c r="AD537" s="35"/>
      <c r="AE537" s="35"/>
      <c r="AR537" s="191" t="s">
        <v>208</v>
      </c>
      <c r="AT537" s="191" t="s">
        <v>467</v>
      </c>
      <c r="AU537" s="191" t="s">
        <v>80</v>
      </c>
      <c r="AY537" s="18" t="s">
        <v>160</v>
      </c>
      <c r="BE537" s="192">
        <f>IF(N537="základní",J537,0)</f>
        <v>0</v>
      </c>
      <c r="BF537" s="192">
        <f>IF(N537="snížená",J537,0)</f>
        <v>0</v>
      </c>
      <c r="BG537" s="192">
        <f>IF(N537="zákl. přenesená",J537,0)</f>
        <v>0</v>
      </c>
      <c r="BH537" s="192">
        <f>IF(N537="sníž. přenesená",J537,0)</f>
        <v>0</v>
      </c>
      <c r="BI537" s="192">
        <f>IF(N537="nulová",J537,0)</f>
        <v>0</v>
      </c>
      <c r="BJ537" s="18" t="s">
        <v>78</v>
      </c>
      <c r="BK537" s="192">
        <f>ROUND(I537*H537,2)</f>
        <v>0</v>
      </c>
      <c r="BL537" s="18" t="s">
        <v>166</v>
      </c>
      <c r="BM537" s="191" t="s">
        <v>1142</v>
      </c>
    </row>
    <row r="538" spans="1:65" s="13" customFormat="1" ht="10.199999999999999">
      <c r="B538" s="198"/>
      <c r="C538" s="199"/>
      <c r="D538" s="200" t="s">
        <v>170</v>
      </c>
      <c r="E538" s="199"/>
      <c r="F538" s="202" t="s">
        <v>1143</v>
      </c>
      <c r="G538" s="199"/>
      <c r="H538" s="203">
        <v>4.3079999999999998</v>
      </c>
      <c r="I538" s="204"/>
      <c r="J538" s="199"/>
      <c r="K538" s="199"/>
      <c r="L538" s="205"/>
      <c r="M538" s="206"/>
      <c r="N538" s="207"/>
      <c r="O538" s="207"/>
      <c r="P538" s="207"/>
      <c r="Q538" s="207"/>
      <c r="R538" s="207"/>
      <c r="S538" s="207"/>
      <c r="T538" s="208"/>
      <c r="AT538" s="209" t="s">
        <v>170</v>
      </c>
      <c r="AU538" s="209" t="s">
        <v>80</v>
      </c>
      <c r="AV538" s="13" t="s">
        <v>80</v>
      </c>
      <c r="AW538" s="13" t="s">
        <v>4</v>
      </c>
      <c r="AX538" s="13" t="s">
        <v>78</v>
      </c>
      <c r="AY538" s="209" t="s">
        <v>160</v>
      </c>
    </row>
    <row r="539" spans="1:65" s="2" customFormat="1" ht="24.15" customHeight="1">
      <c r="A539" s="35"/>
      <c r="B539" s="36"/>
      <c r="C539" s="180" t="s">
        <v>1144</v>
      </c>
      <c r="D539" s="180" t="s">
        <v>162</v>
      </c>
      <c r="E539" s="181" t="s">
        <v>1145</v>
      </c>
      <c r="F539" s="182" t="s">
        <v>1146</v>
      </c>
      <c r="G539" s="183" t="s">
        <v>232</v>
      </c>
      <c r="H539" s="184">
        <v>3.0710000000000002</v>
      </c>
      <c r="I539" s="185"/>
      <c r="J539" s="186">
        <f>ROUND(I539*H539,2)</f>
        <v>0</v>
      </c>
      <c r="K539" s="182" t="s">
        <v>165</v>
      </c>
      <c r="L539" s="40"/>
      <c r="M539" s="187" t="s">
        <v>18</v>
      </c>
      <c r="N539" s="188" t="s">
        <v>42</v>
      </c>
      <c r="O539" s="65"/>
      <c r="P539" s="189">
        <f>O539*H539</f>
        <v>0</v>
      </c>
      <c r="Q539" s="189">
        <v>0</v>
      </c>
      <c r="R539" s="189">
        <f>Q539*H539</f>
        <v>0</v>
      </c>
      <c r="S539" s="189">
        <v>0</v>
      </c>
      <c r="T539" s="190">
        <f>S539*H539</f>
        <v>0</v>
      </c>
      <c r="U539" s="35"/>
      <c r="V539" s="35"/>
      <c r="W539" s="35"/>
      <c r="X539" s="35"/>
      <c r="Y539" s="35"/>
      <c r="Z539" s="35"/>
      <c r="AA539" s="35"/>
      <c r="AB539" s="35"/>
      <c r="AC539" s="35"/>
      <c r="AD539" s="35"/>
      <c r="AE539" s="35"/>
      <c r="AR539" s="191" t="s">
        <v>255</v>
      </c>
      <c r="AT539" s="191" t="s">
        <v>162</v>
      </c>
      <c r="AU539" s="191" t="s">
        <v>80</v>
      </c>
      <c r="AY539" s="18" t="s">
        <v>160</v>
      </c>
      <c r="BE539" s="192">
        <f>IF(N539="základní",J539,0)</f>
        <v>0</v>
      </c>
      <c r="BF539" s="192">
        <f>IF(N539="snížená",J539,0)</f>
        <v>0</v>
      </c>
      <c r="BG539" s="192">
        <f>IF(N539="zákl. přenesená",J539,0)</f>
        <v>0</v>
      </c>
      <c r="BH539" s="192">
        <f>IF(N539="sníž. přenesená",J539,0)</f>
        <v>0</v>
      </c>
      <c r="BI539" s="192">
        <f>IF(N539="nulová",J539,0)</f>
        <v>0</v>
      </c>
      <c r="BJ539" s="18" t="s">
        <v>78</v>
      </c>
      <c r="BK539" s="192">
        <f>ROUND(I539*H539,2)</f>
        <v>0</v>
      </c>
      <c r="BL539" s="18" t="s">
        <v>255</v>
      </c>
      <c r="BM539" s="191" t="s">
        <v>1147</v>
      </c>
    </row>
    <row r="540" spans="1:65" s="2" customFormat="1" ht="10.199999999999999">
      <c r="A540" s="35"/>
      <c r="B540" s="36"/>
      <c r="C540" s="37"/>
      <c r="D540" s="193" t="s">
        <v>168</v>
      </c>
      <c r="E540" s="37"/>
      <c r="F540" s="194" t="s">
        <v>1148</v>
      </c>
      <c r="G540" s="37"/>
      <c r="H540" s="37"/>
      <c r="I540" s="195"/>
      <c r="J540" s="37"/>
      <c r="K540" s="37"/>
      <c r="L540" s="40"/>
      <c r="M540" s="196"/>
      <c r="N540" s="197"/>
      <c r="O540" s="65"/>
      <c r="P540" s="65"/>
      <c r="Q540" s="65"/>
      <c r="R540" s="65"/>
      <c r="S540" s="65"/>
      <c r="T540" s="66"/>
      <c r="U540" s="35"/>
      <c r="V540" s="35"/>
      <c r="W540" s="35"/>
      <c r="X540" s="35"/>
      <c r="Y540" s="35"/>
      <c r="Z540" s="35"/>
      <c r="AA540" s="35"/>
      <c r="AB540" s="35"/>
      <c r="AC540" s="35"/>
      <c r="AD540" s="35"/>
      <c r="AE540" s="35"/>
      <c r="AT540" s="18" t="s">
        <v>168</v>
      </c>
      <c r="AU540" s="18" t="s">
        <v>80</v>
      </c>
    </row>
    <row r="541" spans="1:65" s="12" customFormat="1" ht="22.8" customHeight="1">
      <c r="B541" s="164"/>
      <c r="C541" s="165"/>
      <c r="D541" s="166" t="s">
        <v>70</v>
      </c>
      <c r="E541" s="178" t="s">
        <v>1149</v>
      </c>
      <c r="F541" s="178" t="s">
        <v>1150</v>
      </c>
      <c r="G541" s="165"/>
      <c r="H541" s="165"/>
      <c r="I541" s="168"/>
      <c r="J541" s="179">
        <f>BK541</f>
        <v>0</v>
      </c>
      <c r="K541" s="165"/>
      <c r="L541" s="170"/>
      <c r="M541" s="171"/>
      <c r="N541" s="172"/>
      <c r="O541" s="172"/>
      <c r="P541" s="173">
        <f>SUM(P542:P554)</f>
        <v>0</v>
      </c>
      <c r="Q541" s="172"/>
      <c r="R541" s="173">
        <f>SUM(R542:R554)</f>
        <v>0.3051835</v>
      </c>
      <c r="S541" s="172"/>
      <c r="T541" s="174">
        <f>SUM(T542:T554)</f>
        <v>3.1815000000000006E-4</v>
      </c>
      <c r="AR541" s="175" t="s">
        <v>80</v>
      </c>
      <c r="AT541" s="176" t="s">
        <v>70</v>
      </c>
      <c r="AU541" s="176" t="s">
        <v>78</v>
      </c>
      <c r="AY541" s="175" t="s">
        <v>160</v>
      </c>
      <c r="BK541" s="177">
        <f>SUM(BK542:BK554)</f>
        <v>0</v>
      </c>
    </row>
    <row r="542" spans="1:65" s="2" customFormat="1" ht="16.5" customHeight="1">
      <c r="A542" s="35"/>
      <c r="B542" s="36"/>
      <c r="C542" s="180" t="s">
        <v>1151</v>
      </c>
      <c r="D542" s="180" t="s">
        <v>162</v>
      </c>
      <c r="E542" s="181" t="s">
        <v>1152</v>
      </c>
      <c r="F542" s="182" t="s">
        <v>1153</v>
      </c>
      <c r="G542" s="183" t="s">
        <v>125</v>
      </c>
      <c r="H542" s="184">
        <v>74.435000000000002</v>
      </c>
      <c r="I542" s="185"/>
      <c r="J542" s="186">
        <f>ROUND(I542*H542,2)</f>
        <v>0</v>
      </c>
      <c r="K542" s="182" t="s">
        <v>165</v>
      </c>
      <c r="L542" s="40"/>
      <c r="M542" s="187" t="s">
        <v>18</v>
      </c>
      <c r="N542" s="188" t="s">
        <v>42</v>
      </c>
      <c r="O542" s="65"/>
      <c r="P542" s="189">
        <f>O542*H542</f>
        <v>0</v>
      </c>
      <c r="Q542" s="189">
        <v>3.0000000000000001E-3</v>
      </c>
      <c r="R542" s="189">
        <f>Q542*H542</f>
        <v>0.223305</v>
      </c>
      <c r="S542" s="189">
        <v>0</v>
      </c>
      <c r="T542" s="190">
        <f>S542*H542</f>
        <v>0</v>
      </c>
      <c r="U542" s="35"/>
      <c r="V542" s="35"/>
      <c r="W542" s="35"/>
      <c r="X542" s="35"/>
      <c r="Y542" s="35"/>
      <c r="Z542" s="35"/>
      <c r="AA542" s="35"/>
      <c r="AB542" s="35"/>
      <c r="AC542" s="35"/>
      <c r="AD542" s="35"/>
      <c r="AE542" s="35"/>
      <c r="AR542" s="191" t="s">
        <v>255</v>
      </c>
      <c r="AT542" s="191" t="s">
        <v>162</v>
      </c>
      <c r="AU542" s="191" t="s">
        <v>80</v>
      </c>
      <c r="AY542" s="18" t="s">
        <v>160</v>
      </c>
      <c r="BE542" s="192">
        <f>IF(N542="základní",J542,0)</f>
        <v>0</v>
      </c>
      <c r="BF542" s="192">
        <f>IF(N542="snížená",J542,0)</f>
        <v>0</v>
      </c>
      <c r="BG542" s="192">
        <f>IF(N542="zákl. přenesená",J542,0)</f>
        <v>0</v>
      </c>
      <c r="BH542" s="192">
        <f>IF(N542="sníž. přenesená",J542,0)</f>
        <v>0</v>
      </c>
      <c r="BI542" s="192">
        <f>IF(N542="nulová",J542,0)</f>
        <v>0</v>
      </c>
      <c r="BJ542" s="18" t="s">
        <v>78</v>
      </c>
      <c r="BK542" s="192">
        <f>ROUND(I542*H542,2)</f>
        <v>0</v>
      </c>
      <c r="BL542" s="18" t="s">
        <v>255</v>
      </c>
      <c r="BM542" s="191" t="s">
        <v>1154</v>
      </c>
    </row>
    <row r="543" spans="1:65" s="2" customFormat="1" ht="10.199999999999999">
      <c r="A543" s="35"/>
      <c r="B543" s="36"/>
      <c r="C543" s="37"/>
      <c r="D543" s="193" t="s">
        <v>168</v>
      </c>
      <c r="E543" s="37"/>
      <c r="F543" s="194" t="s">
        <v>1155</v>
      </c>
      <c r="G543" s="37"/>
      <c r="H543" s="37"/>
      <c r="I543" s="195"/>
      <c r="J543" s="37"/>
      <c r="K543" s="37"/>
      <c r="L543" s="40"/>
      <c r="M543" s="196"/>
      <c r="N543" s="197"/>
      <c r="O543" s="65"/>
      <c r="P543" s="65"/>
      <c r="Q543" s="65"/>
      <c r="R543" s="65"/>
      <c r="S543" s="65"/>
      <c r="T543" s="66"/>
      <c r="U543" s="35"/>
      <c r="V543" s="35"/>
      <c r="W543" s="35"/>
      <c r="X543" s="35"/>
      <c r="Y543" s="35"/>
      <c r="Z543" s="35"/>
      <c r="AA543" s="35"/>
      <c r="AB543" s="35"/>
      <c r="AC543" s="35"/>
      <c r="AD543" s="35"/>
      <c r="AE543" s="35"/>
      <c r="AT543" s="18" t="s">
        <v>168</v>
      </c>
      <c r="AU543" s="18" t="s">
        <v>80</v>
      </c>
    </row>
    <row r="544" spans="1:65" s="2" customFormat="1" ht="24.15" customHeight="1">
      <c r="A544" s="35"/>
      <c r="B544" s="36"/>
      <c r="C544" s="180" t="s">
        <v>1156</v>
      </c>
      <c r="D544" s="180" t="s">
        <v>162</v>
      </c>
      <c r="E544" s="181" t="s">
        <v>1157</v>
      </c>
      <c r="F544" s="182" t="s">
        <v>1158</v>
      </c>
      <c r="G544" s="183" t="s">
        <v>125</v>
      </c>
      <c r="H544" s="184">
        <v>74.435000000000002</v>
      </c>
      <c r="I544" s="185"/>
      <c r="J544" s="186">
        <f>ROUND(I544*H544,2)</f>
        <v>0</v>
      </c>
      <c r="K544" s="182" t="s">
        <v>165</v>
      </c>
      <c r="L544" s="40"/>
      <c r="M544" s="187" t="s">
        <v>18</v>
      </c>
      <c r="N544" s="188" t="s">
        <v>42</v>
      </c>
      <c r="O544" s="65"/>
      <c r="P544" s="189">
        <f>O544*H544</f>
        <v>0</v>
      </c>
      <c r="Q544" s="189">
        <v>7.3999999999999999E-4</v>
      </c>
      <c r="R544" s="189">
        <f>Q544*H544</f>
        <v>5.5081900000000003E-2</v>
      </c>
      <c r="S544" s="189">
        <v>0</v>
      </c>
      <c r="T544" s="190">
        <f>S544*H544</f>
        <v>0</v>
      </c>
      <c r="U544" s="35"/>
      <c r="V544" s="35"/>
      <c r="W544" s="35"/>
      <c r="X544" s="35"/>
      <c r="Y544" s="35"/>
      <c r="Z544" s="35"/>
      <c r="AA544" s="35"/>
      <c r="AB544" s="35"/>
      <c r="AC544" s="35"/>
      <c r="AD544" s="35"/>
      <c r="AE544" s="35"/>
      <c r="AR544" s="191" t="s">
        <v>255</v>
      </c>
      <c r="AT544" s="191" t="s">
        <v>162</v>
      </c>
      <c r="AU544" s="191" t="s">
        <v>80</v>
      </c>
      <c r="AY544" s="18" t="s">
        <v>160</v>
      </c>
      <c r="BE544" s="192">
        <f>IF(N544="základní",J544,0)</f>
        <v>0</v>
      </c>
      <c r="BF544" s="192">
        <f>IF(N544="snížená",J544,0)</f>
        <v>0</v>
      </c>
      <c r="BG544" s="192">
        <f>IF(N544="zákl. přenesená",J544,0)</f>
        <v>0</v>
      </c>
      <c r="BH544" s="192">
        <f>IF(N544="sníž. přenesená",J544,0)</f>
        <v>0</v>
      </c>
      <c r="BI544" s="192">
        <f>IF(N544="nulová",J544,0)</f>
        <v>0</v>
      </c>
      <c r="BJ544" s="18" t="s">
        <v>78</v>
      </c>
      <c r="BK544" s="192">
        <f>ROUND(I544*H544,2)</f>
        <v>0</v>
      </c>
      <c r="BL544" s="18" t="s">
        <v>255</v>
      </c>
      <c r="BM544" s="191" t="s">
        <v>1159</v>
      </c>
    </row>
    <row r="545" spans="1:65" s="2" customFormat="1" ht="10.199999999999999">
      <c r="A545" s="35"/>
      <c r="B545" s="36"/>
      <c r="C545" s="37"/>
      <c r="D545" s="193" t="s">
        <v>168</v>
      </c>
      <c r="E545" s="37"/>
      <c r="F545" s="194" t="s">
        <v>1160</v>
      </c>
      <c r="G545" s="37"/>
      <c r="H545" s="37"/>
      <c r="I545" s="195"/>
      <c r="J545" s="37"/>
      <c r="K545" s="37"/>
      <c r="L545" s="40"/>
      <c r="M545" s="196"/>
      <c r="N545" s="197"/>
      <c r="O545" s="65"/>
      <c r="P545" s="65"/>
      <c r="Q545" s="65"/>
      <c r="R545" s="65"/>
      <c r="S545" s="65"/>
      <c r="T545" s="66"/>
      <c r="U545" s="35"/>
      <c r="V545" s="35"/>
      <c r="W545" s="35"/>
      <c r="X545" s="35"/>
      <c r="Y545" s="35"/>
      <c r="Z545" s="35"/>
      <c r="AA545" s="35"/>
      <c r="AB545" s="35"/>
      <c r="AC545" s="35"/>
      <c r="AD545" s="35"/>
      <c r="AE545" s="35"/>
      <c r="AT545" s="18" t="s">
        <v>168</v>
      </c>
      <c r="AU545" s="18" t="s">
        <v>80</v>
      </c>
    </row>
    <row r="546" spans="1:65" s="2" customFormat="1" ht="24.15" customHeight="1">
      <c r="A546" s="35"/>
      <c r="B546" s="36"/>
      <c r="C546" s="180" t="s">
        <v>1161</v>
      </c>
      <c r="D546" s="180" t="s">
        <v>162</v>
      </c>
      <c r="E546" s="181" t="s">
        <v>1162</v>
      </c>
      <c r="F546" s="182" t="s">
        <v>1163</v>
      </c>
      <c r="G546" s="183" t="s">
        <v>125</v>
      </c>
      <c r="H546" s="184">
        <v>74.435000000000002</v>
      </c>
      <c r="I546" s="185"/>
      <c r="J546" s="186">
        <f>ROUND(I546*H546,2)</f>
        <v>0</v>
      </c>
      <c r="K546" s="182" t="s">
        <v>165</v>
      </c>
      <c r="L546" s="40"/>
      <c r="M546" s="187" t="s">
        <v>18</v>
      </c>
      <c r="N546" s="188" t="s">
        <v>42</v>
      </c>
      <c r="O546" s="65"/>
      <c r="P546" s="189">
        <f>O546*H546</f>
        <v>0</v>
      </c>
      <c r="Q546" s="189">
        <v>3.6000000000000002E-4</v>
      </c>
      <c r="R546" s="189">
        <f>Q546*H546</f>
        <v>2.6796600000000004E-2</v>
      </c>
      <c r="S546" s="189">
        <v>0</v>
      </c>
      <c r="T546" s="190">
        <f>S546*H546</f>
        <v>0</v>
      </c>
      <c r="U546" s="35"/>
      <c r="V546" s="35"/>
      <c r="W546" s="35"/>
      <c r="X546" s="35"/>
      <c r="Y546" s="35"/>
      <c r="Z546" s="35"/>
      <c r="AA546" s="35"/>
      <c r="AB546" s="35"/>
      <c r="AC546" s="35"/>
      <c r="AD546" s="35"/>
      <c r="AE546" s="35"/>
      <c r="AR546" s="191" t="s">
        <v>255</v>
      </c>
      <c r="AT546" s="191" t="s">
        <v>162</v>
      </c>
      <c r="AU546" s="191" t="s">
        <v>80</v>
      </c>
      <c r="AY546" s="18" t="s">
        <v>160</v>
      </c>
      <c r="BE546" s="192">
        <f>IF(N546="základní",J546,0)</f>
        <v>0</v>
      </c>
      <c r="BF546" s="192">
        <f>IF(N546="snížená",J546,0)</f>
        <v>0</v>
      </c>
      <c r="BG546" s="192">
        <f>IF(N546="zákl. přenesená",J546,0)</f>
        <v>0</v>
      </c>
      <c r="BH546" s="192">
        <f>IF(N546="sníž. přenesená",J546,0)</f>
        <v>0</v>
      </c>
      <c r="BI546" s="192">
        <f>IF(N546="nulová",J546,0)</f>
        <v>0</v>
      </c>
      <c r="BJ546" s="18" t="s">
        <v>78</v>
      </c>
      <c r="BK546" s="192">
        <f>ROUND(I546*H546,2)</f>
        <v>0</v>
      </c>
      <c r="BL546" s="18" t="s">
        <v>255</v>
      </c>
      <c r="BM546" s="191" t="s">
        <v>1164</v>
      </c>
    </row>
    <row r="547" spans="1:65" s="2" customFormat="1" ht="10.199999999999999">
      <c r="A547" s="35"/>
      <c r="B547" s="36"/>
      <c r="C547" s="37"/>
      <c r="D547" s="193" t="s">
        <v>168</v>
      </c>
      <c r="E547" s="37"/>
      <c r="F547" s="194" t="s">
        <v>1165</v>
      </c>
      <c r="G547" s="37"/>
      <c r="H547" s="37"/>
      <c r="I547" s="195"/>
      <c r="J547" s="37"/>
      <c r="K547" s="37"/>
      <c r="L547" s="40"/>
      <c r="M547" s="196"/>
      <c r="N547" s="197"/>
      <c r="O547" s="65"/>
      <c r="P547" s="65"/>
      <c r="Q547" s="65"/>
      <c r="R547" s="65"/>
      <c r="S547" s="65"/>
      <c r="T547" s="66"/>
      <c r="U547" s="35"/>
      <c r="V547" s="35"/>
      <c r="W547" s="35"/>
      <c r="X547" s="35"/>
      <c r="Y547" s="35"/>
      <c r="Z547" s="35"/>
      <c r="AA547" s="35"/>
      <c r="AB547" s="35"/>
      <c r="AC547" s="35"/>
      <c r="AD547" s="35"/>
      <c r="AE547" s="35"/>
      <c r="AT547" s="18" t="s">
        <v>168</v>
      </c>
      <c r="AU547" s="18" t="s">
        <v>80</v>
      </c>
    </row>
    <row r="548" spans="1:65" s="13" customFormat="1" ht="10.199999999999999">
      <c r="B548" s="198"/>
      <c r="C548" s="199"/>
      <c r="D548" s="200" t="s">
        <v>170</v>
      </c>
      <c r="E548" s="201" t="s">
        <v>18</v>
      </c>
      <c r="F548" s="202" t="s">
        <v>1166</v>
      </c>
      <c r="G548" s="199"/>
      <c r="H548" s="203">
        <v>106.25</v>
      </c>
      <c r="I548" s="204"/>
      <c r="J548" s="199"/>
      <c r="K548" s="199"/>
      <c r="L548" s="205"/>
      <c r="M548" s="206"/>
      <c r="N548" s="207"/>
      <c r="O548" s="207"/>
      <c r="P548" s="207"/>
      <c r="Q548" s="207"/>
      <c r="R548" s="207"/>
      <c r="S548" s="207"/>
      <c r="T548" s="208"/>
      <c r="AT548" s="209" t="s">
        <v>170</v>
      </c>
      <c r="AU548" s="209" t="s">
        <v>80</v>
      </c>
      <c r="AV548" s="13" t="s">
        <v>80</v>
      </c>
      <c r="AW548" s="13" t="s">
        <v>32</v>
      </c>
      <c r="AX548" s="13" t="s">
        <v>71</v>
      </c>
      <c r="AY548" s="209" t="s">
        <v>160</v>
      </c>
    </row>
    <row r="549" spans="1:65" s="13" customFormat="1" ht="10.199999999999999">
      <c r="B549" s="198"/>
      <c r="C549" s="199"/>
      <c r="D549" s="200" t="s">
        <v>170</v>
      </c>
      <c r="E549" s="201" t="s">
        <v>18</v>
      </c>
      <c r="F549" s="202" t="s">
        <v>1167</v>
      </c>
      <c r="G549" s="199"/>
      <c r="H549" s="203">
        <v>-31.815000000000001</v>
      </c>
      <c r="I549" s="204"/>
      <c r="J549" s="199"/>
      <c r="K549" s="199"/>
      <c r="L549" s="205"/>
      <c r="M549" s="206"/>
      <c r="N549" s="207"/>
      <c r="O549" s="207"/>
      <c r="P549" s="207"/>
      <c r="Q549" s="207"/>
      <c r="R549" s="207"/>
      <c r="S549" s="207"/>
      <c r="T549" s="208"/>
      <c r="AT549" s="209" t="s">
        <v>170</v>
      </c>
      <c r="AU549" s="209" t="s">
        <v>80</v>
      </c>
      <c r="AV549" s="13" t="s">
        <v>80</v>
      </c>
      <c r="AW549" s="13" t="s">
        <v>32</v>
      </c>
      <c r="AX549" s="13" t="s">
        <v>71</v>
      </c>
      <c r="AY549" s="209" t="s">
        <v>160</v>
      </c>
    </row>
    <row r="550" spans="1:65" s="14" customFormat="1" ht="10.199999999999999">
      <c r="B550" s="211"/>
      <c r="C550" s="212"/>
      <c r="D550" s="200" t="s">
        <v>170</v>
      </c>
      <c r="E550" s="213" t="s">
        <v>18</v>
      </c>
      <c r="F550" s="214" t="s">
        <v>254</v>
      </c>
      <c r="G550" s="212"/>
      <c r="H550" s="215">
        <v>74.435000000000002</v>
      </c>
      <c r="I550" s="216"/>
      <c r="J550" s="212"/>
      <c r="K550" s="212"/>
      <c r="L550" s="217"/>
      <c r="M550" s="218"/>
      <c r="N550" s="219"/>
      <c r="O550" s="219"/>
      <c r="P550" s="219"/>
      <c r="Q550" s="219"/>
      <c r="R550" s="219"/>
      <c r="S550" s="219"/>
      <c r="T550" s="220"/>
      <c r="AT550" s="221" t="s">
        <v>170</v>
      </c>
      <c r="AU550" s="221" t="s">
        <v>80</v>
      </c>
      <c r="AV550" s="14" t="s">
        <v>166</v>
      </c>
      <c r="AW550" s="14" t="s">
        <v>32</v>
      </c>
      <c r="AX550" s="14" t="s">
        <v>78</v>
      </c>
      <c r="AY550" s="221" t="s">
        <v>160</v>
      </c>
    </row>
    <row r="551" spans="1:65" s="2" customFormat="1" ht="21.75" customHeight="1">
      <c r="A551" s="35"/>
      <c r="B551" s="36"/>
      <c r="C551" s="180" t="s">
        <v>1168</v>
      </c>
      <c r="D551" s="180" t="s">
        <v>162</v>
      </c>
      <c r="E551" s="181" t="s">
        <v>1169</v>
      </c>
      <c r="F551" s="182" t="s">
        <v>1170</v>
      </c>
      <c r="G551" s="183" t="s">
        <v>125</v>
      </c>
      <c r="H551" s="184">
        <v>74.435000000000002</v>
      </c>
      <c r="I551" s="185"/>
      <c r="J551" s="186">
        <f>ROUND(I551*H551,2)</f>
        <v>0</v>
      </c>
      <c r="K551" s="182" t="s">
        <v>18</v>
      </c>
      <c r="L551" s="40"/>
      <c r="M551" s="187" t="s">
        <v>18</v>
      </c>
      <c r="N551" s="188" t="s">
        <v>42</v>
      </c>
      <c r="O551" s="65"/>
      <c r="P551" s="189">
        <f>O551*H551</f>
        <v>0</v>
      </c>
      <c r="Q551" s="189">
        <v>0</v>
      </c>
      <c r="R551" s="189">
        <f>Q551*H551</f>
        <v>0</v>
      </c>
      <c r="S551" s="189">
        <v>0</v>
      </c>
      <c r="T551" s="190">
        <f>S551*H551</f>
        <v>0</v>
      </c>
      <c r="U551" s="35"/>
      <c r="V551" s="35"/>
      <c r="W551" s="35"/>
      <c r="X551" s="35"/>
      <c r="Y551" s="35"/>
      <c r="Z551" s="35"/>
      <c r="AA551" s="35"/>
      <c r="AB551" s="35"/>
      <c r="AC551" s="35"/>
      <c r="AD551" s="35"/>
      <c r="AE551" s="35"/>
      <c r="AR551" s="191" t="s">
        <v>255</v>
      </c>
      <c r="AT551" s="191" t="s">
        <v>162</v>
      </c>
      <c r="AU551" s="191" t="s">
        <v>80</v>
      </c>
      <c r="AY551" s="18" t="s">
        <v>160</v>
      </c>
      <c r="BE551" s="192">
        <f>IF(N551="základní",J551,0)</f>
        <v>0</v>
      </c>
      <c r="BF551" s="192">
        <f>IF(N551="snížená",J551,0)</f>
        <v>0</v>
      </c>
      <c r="BG551" s="192">
        <f>IF(N551="zákl. přenesená",J551,0)</f>
        <v>0</v>
      </c>
      <c r="BH551" s="192">
        <f>IF(N551="sníž. přenesená",J551,0)</f>
        <v>0</v>
      </c>
      <c r="BI551" s="192">
        <f>IF(N551="nulová",J551,0)</f>
        <v>0</v>
      </c>
      <c r="BJ551" s="18" t="s">
        <v>78</v>
      </c>
      <c r="BK551" s="192">
        <f>ROUND(I551*H551,2)</f>
        <v>0</v>
      </c>
      <c r="BL551" s="18" t="s">
        <v>255</v>
      </c>
      <c r="BM551" s="191" t="s">
        <v>1171</v>
      </c>
    </row>
    <row r="552" spans="1:65" s="2" customFormat="1" ht="24.15" customHeight="1">
      <c r="A552" s="35"/>
      <c r="B552" s="36"/>
      <c r="C552" s="180" t="s">
        <v>1172</v>
      </c>
      <c r="D552" s="180" t="s">
        <v>162</v>
      </c>
      <c r="E552" s="181" t="s">
        <v>1173</v>
      </c>
      <c r="F552" s="182" t="s">
        <v>1174</v>
      </c>
      <c r="G552" s="183" t="s">
        <v>125</v>
      </c>
      <c r="H552" s="184">
        <v>31.815000000000001</v>
      </c>
      <c r="I552" s="185"/>
      <c r="J552" s="186">
        <f>ROUND(I552*H552,2)</f>
        <v>0</v>
      </c>
      <c r="K552" s="182" t="s">
        <v>165</v>
      </c>
      <c r="L552" s="40"/>
      <c r="M552" s="187" t="s">
        <v>18</v>
      </c>
      <c r="N552" s="188" t="s">
        <v>42</v>
      </c>
      <c r="O552" s="65"/>
      <c r="P552" s="189">
        <f>O552*H552</f>
        <v>0</v>
      </c>
      <c r="Q552" s="189">
        <v>0</v>
      </c>
      <c r="R552" s="189">
        <f>Q552*H552</f>
        <v>0</v>
      </c>
      <c r="S552" s="189">
        <v>1.0000000000000001E-5</v>
      </c>
      <c r="T552" s="190">
        <f>S552*H552</f>
        <v>3.1815000000000006E-4</v>
      </c>
      <c r="U552" s="35"/>
      <c r="V552" s="35"/>
      <c r="W552" s="35"/>
      <c r="X552" s="35"/>
      <c r="Y552" s="35"/>
      <c r="Z552" s="35"/>
      <c r="AA552" s="35"/>
      <c r="AB552" s="35"/>
      <c r="AC552" s="35"/>
      <c r="AD552" s="35"/>
      <c r="AE552" s="35"/>
      <c r="AR552" s="191" t="s">
        <v>166</v>
      </c>
      <c r="AT552" s="191" t="s">
        <v>162</v>
      </c>
      <c r="AU552" s="191" t="s">
        <v>80</v>
      </c>
      <c r="AY552" s="18" t="s">
        <v>160</v>
      </c>
      <c r="BE552" s="192">
        <f>IF(N552="základní",J552,0)</f>
        <v>0</v>
      </c>
      <c r="BF552" s="192">
        <f>IF(N552="snížená",J552,0)</f>
        <v>0</v>
      </c>
      <c r="BG552" s="192">
        <f>IF(N552="zákl. přenesená",J552,0)</f>
        <v>0</v>
      </c>
      <c r="BH552" s="192">
        <f>IF(N552="sníž. přenesená",J552,0)</f>
        <v>0</v>
      </c>
      <c r="BI552" s="192">
        <f>IF(N552="nulová",J552,0)</f>
        <v>0</v>
      </c>
      <c r="BJ552" s="18" t="s">
        <v>78</v>
      </c>
      <c r="BK552" s="192">
        <f>ROUND(I552*H552,2)</f>
        <v>0</v>
      </c>
      <c r="BL552" s="18" t="s">
        <v>166</v>
      </c>
      <c r="BM552" s="191" t="s">
        <v>1175</v>
      </c>
    </row>
    <row r="553" spans="1:65" s="2" customFormat="1" ht="10.199999999999999">
      <c r="A553" s="35"/>
      <c r="B553" s="36"/>
      <c r="C553" s="37"/>
      <c r="D553" s="193" t="s">
        <v>168</v>
      </c>
      <c r="E553" s="37"/>
      <c r="F553" s="194" t="s">
        <v>1176</v>
      </c>
      <c r="G553" s="37"/>
      <c r="H553" s="37"/>
      <c r="I553" s="195"/>
      <c r="J553" s="37"/>
      <c r="K553" s="37"/>
      <c r="L553" s="40"/>
      <c r="M553" s="196"/>
      <c r="N553" s="197"/>
      <c r="O553" s="65"/>
      <c r="P553" s="65"/>
      <c r="Q553" s="65"/>
      <c r="R553" s="65"/>
      <c r="S553" s="65"/>
      <c r="T553" s="66"/>
      <c r="U553" s="35"/>
      <c r="V553" s="35"/>
      <c r="W553" s="35"/>
      <c r="X553" s="35"/>
      <c r="Y553" s="35"/>
      <c r="Z553" s="35"/>
      <c r="AA553" s="35"/>
      <c r="AB553" s="35"/>
      <c r="AC553" s="35"/>
      <c r="AD553" s="35"/>
      <c r="AE553" s="35"/>
      <c r="AT553" s="18" t="s">
        <v>168</v>
      </c>
      <c r="AU553" s="18" t="s">
        <v>80</v>
      </c>
    </row>
    <row r="554" spans="1:65" s="13" customFormat="1" ht="10.199999999999999">
      <c r="B554" s="198"/>
      <c r="C554" s="199"/>
      <c r="D554" s="200" t="s">
        <v>170</v>
      </c>
      <c r="E554" s="201" t="s">
        <v>18</v>
      </c>
      <c r="F554" s="202" t="s">
        <v>1177</v>
      </c>
      <c r="G554" s="199"/>
      <c r="H554" s="203">
        <v>31.815000000000001</v>
      </c>
      <c r="I554" s="204"/>
      <c r="J554" s="199"/>
      <c r="K554" s="199"/>
      <c r="L554" s="205"/>
      <c r="M554" s="206"/>
      <c r="N554" s="207"/>
      <c r="O554" s="207"/>
      <c r="P554" s="207"/>
      <c r="Q554" s="207"/>
      <c r="R554" s="207"/>
      <c r="S554" s="207"/>
      <c r="T554" s="208"/>
      <c r="AT554" s="209" t="s">
        <v>170</v>
      </c>
      <c r="AU554" s="209" t="s">
        <v>80</v>
      </c>
      <c r="AV554" s="13" t="s">
        <v>80</v>
      </c>
      <c r="AW554" s="13" t="s">
        <v>32</v>
      </c>
      <c r="AX554" s="13" t="s">
        <v>78</v>
      </c>
      <c r="AY554" s="209" t="s">
        <v>160</v>
      </c>
    </row>
    <row r="555" spans="1:65" s="12" customFormat="1" ht="22.8" customHeight="1">
      <c r="B555" s="164"/>
      <c r="C555" s="165"/>
      <c r="D555" s="166" t="s">
        <v>70</v>
      </c>
      <c r="E555" s="178" t="s">
        <v>1178</v>
      </c>
      <c r="F555" s="178" t="s">
        <v>1179</v>
      </c>
      <c r="G555" s="165"/>
      <c r="H555" s="165"/>
      <c r="I555" s="168"/>
      <c r="J555" s="179">
        <f>BK555</f>
        <v>0</v>
      </c>
      <c r="K555" s="165"/>
      <c r="L555" s="170"/>
      <c r="M555" s="171"/>
      <c r="N555" s="172"/>
      <c r="O555" s="172"/>
      <c r="P555" s="173">
        <f>SUM(P556:P576)</f>
        <v>0</v>
      </c>
      <c r="Q555" s="172"/>
      <c r="R555" s="173">
        <f>SUM(R556:R576)</f>
        <v>0.23435481999999999</v>
      </c>
      <c r="S555" s="172"/>
      <c r="T555" s="174">
        <f>SUM(T556:T576)</f>
        <v>7.887255E-2</v>
      </c>
      <c r="AR555" s="175" t="s">
        <v>80</v>
      </c>
      <c r="AT555" s="176" t="s">
        <v>70</v>
      </c>
      <c r="AU555" s="176" t="s">
        <v>78</v>
      </c>
      <c r="AY555" s="175" t="s">
        <v>160</v>
      </c>
      <c r="BK555" s="177">
        <f>SUM(BK556:BK576)</f>
        <v>0</v>
      </c>
    </row>
    <row r="556" spans="1:65" s="2" customFormat="1" ht="16.5" customHeight="1">
      <c r="A556" s="35"/>
      <c r="B556" s="36"/>
      <c r="C556" s="180" t="s">
        <v>1180</v>
      </c>
      <c r="D556" s="180" t="s">
        <v>162</v>
      </c>
      <c r="E556" s="181" t="s">
        <v>1181</v>
      </c>
      <c r="F556" s="182" t="s">
        <v>1182</v>
      </c>
      <c r="G556" s="183" t="s">
        <v>125</v>
      </c>
      <c r="H556" s="184">
        <v>482.21699999999998</v>
      </c>
      <c r="I556" s="185"/>
      <c r="J556" s="186">
        <f>ROUND(I556*H556,2)</f>
        <v>0</v>
      </c>
      <c r="K556" s="182" t="s">
        <v>165</v>
      </c>
      <c r="L556" s="40"/>
      <c r="M556" s="187" t="s">
        <v>18</v>
      </c>
      <c r="N556" s="188" t="s">
        <v>42</v>
      </c>
      <c r="O556" s="65"/>
      <c r="P556" s="189">
        <f>O556*H556</f>
        <v>0</v>
      </c>
      <c r="Q556" s="189">
        <v>0</v>
      </c>
      <c r="R556" s="189">
        <f>Q556*H556</f>
        <v>0</v>
      </c>
      <c r="S556" s="189">
        <v>1.4999999999999999E-4</v>
      </c>
      <c r="T556" s="190">
        <f>S556*H556</f>
        <v>7.2332549999999995E-2</v>
      </c>
      <c r="U556" s="35"/>
      <c r="V556" s="35"/>
      <c r="W556" s="35"/>
      <c r="X556" s="35"/>
      <c r="Y556" s="35"/>
      <c r="Z556" s="35"/>
      <c r="AA556" s="35"/>
      <c r="AB556" s="35"/>
      <c r="AC556" s="35"/>
      <c r="AD556" s="35"/>
      <c r="AE556" s="35"/>
      <c r="AR556" s="191" t="s">
        <v>255</v>
      </c>
      <c r="AT556" s="191" t="s">
        <v>162</v>
      </c>
      <c r="AU556" s="191" t="s">
        <v>80</v>
      </c>
      <c r="AY556" s="18" t="s">
        <v>160</v>
      </c>
      <c r="BE556" s="192">
        <f>IF(N556="základní",J556,0)</f>
        <v>0</v>
      </c>
      <c r="BF556" s="192">
        <f>IF(N556="snížená",J556,0)</f>
        <v>0</v>
      </c>
      <c r="BG556" s="192">
        <f>IF(N556="zákl. přenesená",J556,0)</f>
        <v>0</v>
      </c>
      <c r="BH556" s="192">
        <f>IF(N556="sníž. přenesená",J556,0)</f>
        <v>0</v>
      </c>
      <c r="BI556" s="192">
        <f>IF(N556="nulová",J556,0)</f>
        <v>0</v>
      </c>
      <c r="BJ556" s="18" t="s">
        <v>78</v>
      </c>
      <c r="BK556" s="192">
        <f>ROUND(I556*H556,2)</f>
        <v>0</v>
      </c>
      <c r="BL556" s="18" t="s">
        <v>255</v>
      </c>
      <c r="BM556" s="191" t="s">
        <v>1183</v>
      </c>
    </row>
    <row r="557" spans="1:65" s="2" customFormat="1" ht="10.199999999999999">
      <c r="A557" s="35"/>
      <c r="B557" s="36"/>
      <c r="C557" s="37"/>
      <c r="D557" s="193" t="s">
        <v>168</v>
      </c>
      <c r="E557" s="37"/>
      <c r="F557" s="194" t="s">
        <v>1184</v>
      </c>
      <c r="G557" s="37"/>
      <c r="H557" s="37"/>
      <c r="I557" s="195"/>
      <c r="J557" s="37"/>
      <c r="K557" s="37"/>
      <c r="L557" s="40"/>
      <c r="M557" s="196"/>
      <c r="N557" s="197"/>
      <c r="O557" s="65"/>
      <c r="P557" s="65"/>
      <c r="Q557" s="65"/>
      <c r="R557" s="65"/>
      <c r="S557" s="65"/>
      <c r="T557" s="66"/>
      <c r="U557" s="35"/>
      <c r="V557" s="35"/>
      <c r="W557" s="35"/>
      <c r="X557" s="35"/>
      <c r="Y557" s="35"/>
      <c r="Z557" s="35"/>
      <c r="AA557" s="35"/>
      <c r="AB557" s="35"/>
      <c r="AC557" s="35"/>
      <c r="AD557" s="35"/>
      <c r="AE557" s="35"/>
      <c r="AT557" s="18" t="s">
        <v>168</v>
      </c>
      <c r="AU557" s="18" t="s">
        <v>80</v>
      </c>
    </row>
    <row r="558" spans="1:65" s="13" customFormat="1" ht="10.199999999999999">
      <c r="B558" s="198"/>
      <c r="C558" s="199"/>
      <c r="D558" s="200" t="s">
        <v>170</v>
      </c>
      <c r="E558" s="199"/>
      <c r="F558" s="202" t="s">
        <v>1185</v>
      </c>
      <c r="G558" s="199"/>
      <c r="H558" s="203">
        <v>482.21699999999998</v>
      </c>
      <c r="I558" s="204"/>
      <c r="J558" s="199"/>
      <c r="K558" s="199"/>
      <c r="L558" s="205"/>
      <c r="M558" s="206"/>
      <c r="N558" s="207"/>
      <c r="O558" s="207"/>
      <c r="P558" s="207"/>
      <c r="Q558" s="207"/>
      <c r="R558" s="207"/>
      <c r="S558" s="207"/>
      <c r="T558" s="208"/>
      <c r="AT558" s="209" t="s">
        <v>170</v>
      </c>
      <c r="AU558" s="209" t="s">
        <v>80</v>
      </c>
      <c r="AV558" s="13" t="s">
        <v>80</v>
      </c>
      <c r="AW558" s="13" t="s">
        <v>4</v>
      </c>
      <c r="AX558" s="13" t="s">
        <v>78</v>
      </c>
      <c r="AY558" s="209" t="s">
        <v>160</v>
      </c>
    </row>
    <row r="559" spans="1:65" s="2" customFormat="1" ht="16.5" customHeight="1">
      <c r="A559" s="35"/>
      <c r="B559" s="36"/>
      <c r="C559" s="180" t="s">
        <v>1186</v>
      </c>
      <c r="D559" s="180" t="s">
        <v>162</v>
      </c>
      <c r="E559" s="181" t="s">
        <v>1187</v>
      </c>
      <c r="F559" s="182" t="s">
        <v>1188</v>
      </c>
      <c r="G559" s="183" t="s">
        <v>125</v>
      </c>
      <c r="H559" s="184">
        <v>218</v>
      </c>
      <c r="I559" s="185"/>
      <c r="J559" s="186">
        <f>ROUND(I559*H559,2)</f>
        <v>0</v>
      </c>
      <c r="K559" s="182" t="s">
        <v>165</v>
      </c>
      <c r="L559" s="40"/>
      <c r="M559" s="187" t="s">
        <v>18</v>
      </c>
      <c r="N559" s="188" t="s">
        <v>42</v>
      </c>
      <c r="O559" s="65"/>
      <c r="P559" s="189">
        <f>O559*H559</f>
        <v>0</v>
      </c>
      <c r="Q559" s="189">
        <v>0</v>
      </c>
      <c r="R559" s="189">
        <f>Q559*H559</f>
        <v>0</v>
      </c>
      <c r="S559" s="189">
        <v>3.0000000000000001E-5</v>
      </c>
      <c r="T559" s="190">
        <f>S559*H559</f>
        <v>6.5399999999999998E-3</v>
      </c>
      <c r="U559" s="35"/>
      <c r="V559" s="35"/>
      <c r="W559" s="35"/>
      <c r="X559" s="35"/>
      <c r="Y559" s="35"/>
      <c r="Z559" s="35"/>
      <c r="AA559" s="35"/>
      <c r="AB559" s="35"/>
      <c r="AC559" s="35"/>
      <c r="AD559" s="35"/>
      <c r="AE559" s="35"/>
      <c r="AR559" s="191" t="s">
        <v>255</v>
      </c>
      <c r="AT559" s="191" t="s">
        <v>162</v>
      </c>
      <c r="AU559" s="191" t="s">
        <v>80</v>
      </c>
      <c r="AY559" s="18" t="s">
        <v>160</v>
      </c>
      <c r="BE559" s="192">
        <f>IF(N559="základní",J559,0)</f>
        <v>0</v>
      </c>
      <c r="BF559" s="192">
        <f>IF(N559="snížená",J559,0)</f>
        <v>0</v>
      </c>
      <c r="BG559" s="192">
        <f>IF(N559="zákl. přenesená",J559,0)</f>
        <v>0</v>
      </c>
      <c r="BH559" s="192">
        <f>IF(N559="sníž. přenesená",J559,0)</f>
        <v>0</v>
      </c>
      <c r="BI559" s="192">
        <f>IF(N559="nulová",J559,0)</f>
        <v>0</v>
      </c>
      <c r="BJ559" s="18" t="s">
        <v>78</v>
      </c>
      <c r="BK559" s="192">
        <f>ROUND(I559*H559,2)</f>
        <v>0</v>
      </c>
      <c r="BL559" s="18" t="s">
        <v>255</v>
      </c>
      <c r="BM559" s="191" t="s">
        <v>1189</v>
      </c>
    </row>
    <row r="560" spans="1:65" s="2" customFormat="1" ht="10.199999999999999">
      <c r="A560" s="35"/>
      <c r="B560" s="36"/>
      <c r="C560" s="37"/>
      <c r="D560" s="193" t="s">
        <v>168</v>
      </c>
      <c r="E560" s="37"/>
      <c r="F560" s="194" t="s">
        <v>1190</v>
      </c>
      <c r="G560" s="37"/>
      <c r="H560" s="37"/>
      <c r="I560" s="195"/>
      <c r="J560" s="37"/>
      <c r="K560" s="37"/>
      <c r="L560" s="40"/>
      <c r="M560" s="196"/>
      <c r="N560" s="197"/>
      <c r="O560" s="65"/>
      <c r="P560" s="65"/>
      <c r="Q560" s="65"/>
      <c r="R560" s="65"/>
      <c r="S560" s="65"/>
      <c r="T560" s="66"/>
      <c r="U560" s="35"/>
      <c r="V560" s="35"/>
      <c r="W560" s="35"/>
      <c r="X560" s="35"/>
      <c r="Y560" s="35"/>
      <c r="Z560" s="35"/>
      <c r="AA560" s="35"/>
      <c r="AB560" s="35"/>
      <c r="AC560" s="35"/>
      <c r="AD560" s="35"/>
      <c r="AE560" s="35"/>
      <c r="AT560" s="18" t="s">
        <v>168</v>
      </c>
      <c r="AU560" s="18" t="s">
        <v>80</v>
      </c>
    </row>
    <row r="561" spans="1:65" s="13" customFormat="1" ht="10.199999999999999">
      <c r="B561" s="198"/>
      <c r="C561" s="199"/>
      <c r="D561" s="200" t="s">
        <v>170</v>
      </c>
      <c r="E561" s="201" t="s">
        <v>18</v>
      </c>
      <c r="F561" s="202" t="s">
        <v>1191</v>
      </c>
      <c r="G561" s="199"/>
      <c r="H561" s="203">
        <v>218</v>
      </c>
      <c r="I561" s="204"/>
      <c r="J561" s="199"/>
      <c r="K561" s="199"/>
      <c r="L561" s="205"/>
      <c r="M561" s="206"/>
      <c r="N561" s="207"/>
      <c r="O561" s="207"/>
      <c r="P561" s="207"/>
      <c r="Q561" s="207"/>
      <c r="R561" s="207"/>
      <c r="S561" s="207"/>
      <c r="T561" s="208"/>
      <c r="AT561" s="209" t="s">
        <v>170</v>
      </c>
      <c r="AU561" s="209" t="s">
        <v>80</v>
      </c>
      <c r="AV561" s="13" t="s">
        <v>80</v>
      </c>
      <c r="AW561" s="13" t="s">
        <v>32</v>
      </c>
      <c r="AX561" s="13" t="s">
        <v>78</v>
      </c>
      <c r="AY561" s="209" t="s">
        <v>160</v>
      </c>
    </row>
    <row r="562" spans="1:65" s="2" customFormat="1" ht="16.5" customHeight="1">
      <c r="A562" s="35"/>
      <c r="B562" s="36"/>
      <c r="C562" s="225" t="s">
        <v>1192</v>
      </c>
      <c r="D562" s="225" t="s">
        <v>467</v>
      </c>
      <c r="E562" s="226" t="s">
        <v>1193</v>
      </c>
      <c r="F562" s="227" t="s">
        <v>1194</v>
      </c>
      <c r="G562" s="228" t="s">
        <v>125</v>
      </c>
      <c r="H562" s="229">
        <v>250.7</v>
      </c>
      <c r="I562" s="230"/>
      <c r="J562" s="231">
        <f>ROUND(I562*H562,2)</f>
        <v>0</v>
      </c>
      <c r="K562" s="227" t="s">
        <v>165</v>
      </c>
      <c r="L562" s="232"/>
      <c r="M562" s="233" t="s">
        <v>18</v>
      </c>
      <c r="N562" s="234" t="s">
        <v>42</v>
      </c>
      <c r="O562" s="65"/>
      <c r="P562" s="189">
        <f>O562*H562</f>
        <v>0</v>
      </c>
      <c r="Q562" s="189">
        <v>5.0000000000000002E-5</v>
      </c>
      <c r="R562" s="189">
        <f>Q562*H562</f>
        <v>1.2534999999999999E-2</v>
      </c>
      <c r="S562" s="189">
        <v>0</v>
      </c>
      <c r="T562" s="190">
        <f>S562*H562</f>
        <v>0</v>
      </c>
      <c r="U562" s="35"/>
      <c r="V562" s="35"/>
      <c r="W562" s="35"/>
      <c r="X562" s="35"/>
      <c r="Y562" s="35"/>
      <c r="Z562" s="35"/>
      <c r="AA562" s="35"/>
      <c r="AB562" s="35"/>
      <c r="AC562" s="35"/>
      <c r="AD562" s="35"/>
      <c r="AE562" s="35"/>
      <c r="AR562" s="191" t="s">
        <v>538</v>
      </c>
      <c r="AT562" s="191" t="s">
        <v>467</v>
      </c>
      <c r="AU562" s="191" t="s">
        <v>80</v>
      </c>
      <c r="AY562" s="18" t="s">
        <v>160</v>
      </c>
      <c r="BE562" s="192">
        <f>IF(N562="základní",J562,0)</f>
        <v>0</v>
      </c>
      <c r="BF562" s="192">
        <f>IF(N562="snížená",J562,0)</f>
        <v>0</v>
      </c>
      <c r="BG562" s="192">
        <f>IF(N562="zákl. přenesená",J562,0)</f>
        <v>0</v>
      </c>
      <c r="BH562" s="192">
        <f>IF(N562="sníž. přenesená",J562,0)</f>
        <v>0</v>
      </c>
      <c r="BI562" s="192">
        <f>IF(N562="nulová",J562,0)</f>
        <v>0</v>
      </c>
      <c r="BJ562" s="18" t="s">
        <v>78</v>
      </c>
      <c r="BK562" s="192">
        <f>ROUND(I562*H562,2)</f>
        <v>0</v>
      </c>
      <c r="BL562" s="18" t="s">
        <v>255</v>
      </c>
      <c r="BM562" s="191" t="s">
        <v>1195</v>
      </c>
    </row>
    <row r="563" spans="1:65" s="13" customFormat="1" ht="10.199999999999999">
      <c r="B563" s="198"/>
      <c r="C563" s="199"/>
      <c r="D563" s="200" t="s">
        <v>170</v>
      </c>
      <c r="E563" s="199"/>
      <c r="F563" s="202" t="s">
        <v>1196</v>
      </c>
      <c r="G563" s="199"/>
      <c r="H563" s="203">
        <v>250.7</v>
      </c>
      <c r="I563" s="204"/>
      <c r="J563" s="199"/>
      <c r="K563" s="199"/>
      <c r="L563" s="205"/>
      <c r="M563" s="206"/>
      <c r="N563" s="207"/>
      <c r="O563" s="207"/>
      <c r="P563" s="207"/>
      <c r="Q563" s="207"/>
      <c r="R563" s="207"/>
      <c r="S563" s="207"/>
      <c r="T563" s="208"/>
      <c r="AT563" s="209" t="s">
        <v>170</v>
      </c>
      <c r="AU563" s="209" t="s">
        <v>80</v>
      </c>
      <c r="AV563" s="13" t="s">
        <v>80</v>
      </c>
      <c r="AW563" s="13" t="s">
        <v>4</v>
      </c>
      <c r="AX563" s="13" t="s">
        <v>78</v>
      </c>
      <c r="AY563" s="209" t="s">
        <v>160</v>
      </c>
    </row>
    <row r="564" spans="1:65" s="2" customFormat="1" ht="16.5" customHeight="1">
      <c r="A564" s="35"/>
      <c r="B564" s="36"/>
      <c r="C564" s="180" t="s">
        <v>1197</v>
      </c>
      <c r="D564" s="180" t="s">
        <v>162</v>
      </c>
      <c r="E564" s="181" t="s">
        <v>1198</v>
      </c>
      <c r="F564" s="182" t="s">
        <v>1199</v>
      </c>
      <c r="G564" s="183" t="s">
        <v>125</v>
      </c>
      <c r="H564" s="184">
        <v>482.21699999999998</v>
      </c>
      <c r="I564" s="185"/>
      <c r="J564" s="186">
        <f>ROUND(I564*H564,2)</f>
        <v>0</v>
      </c>
      <c r="K564" s="182" t="s">
        <v>165</v>
      </c>
      <c r="L564" s="40"/>
      <c r="M564" s="187" t="s">
        <v>18</v>
      </c>
      <c r="N564" s="188" t="s">
        <v>42</v>
      </c>
      <c r="O564" s="65"/>
      <c r="P564" s="189">
        <f>O564*H564</f>
        <v>0</v>
      </c>
      <c r="Q564" s="189">
        <v>2.0000000000000001E-4</v>
      </c>
      <c r="R564" s="189">
        <f>Q564*H564</f>
        <v>9.6443399999999999E-2</v>
      </c>
      <c r="S564" s="189">
        <v>0</v>
      </c>
      <c r="T564" s="190">
        <f>S564*H564</f>
        <v>0</v>
      </c>
      <c r="U564" s="35"/>
      <c r="V564" s="35"/>
      <c r="W564" s="35"/>
      <c r="X564" s="35"/>
      <c r="Y564" s="35"/>
      <c r="Z564" s="35"/>
      <c r="AA564" s="35"/>
      <c r="AB564" s="35"/>
      <c r="AC564" s="35"/>
      <c r="AD564" s="35"/>
      <c r="AE564" s="35"/>
      <c r="AR564" s="191" t="s">
        <v>255</v>
      </c>
      <c r="AT564" s="191" t="s">
        <v>162</v>
      </c>
      <c r="AU564" s="191" t="s">
        <v>80</v>
      </c>
      <c r="AY564" s="18" t="s">
        <v>160</v>
      </c>
      <c r="BE564" s="192">
        <f>IF(N564="základní",J564,0)</f>
        <v>0</v>
      </c>
      <c r="BF564" s="192">
        <f>IF(N564="snížená",J564,0)</f>
        <v>0</v>
      </c>
      <c r="BG564" s="192">
        <f>IF(N564="zákl. přenesená",J564,0)</f>
        <v>0</v>
      </c>
      <c r="BH564" s="192">
        <f>IF(N564="sníž. přenesená",J564,0)</f>
        <v>0</v>
      </c>
      <c r="BI564" s="192">
        <f>IF(N564="nulová",J564,0)</f>
        <v>0</v>
      </c>
      <c r="BJ564" s="18" t="s">
        <v>78</v>
      </c>
      <c r="BK564" s="192">
        <f>ROUND(I564*H564,2)</f>
        <v>0</v>
      </c>
      <c r="BL564" s="18" t="s">
        <v>255</v>
      </c>
      <c r="BM564" s="191" t="s">
        <v>1200</v>
      </c>
    </row>
    <row r="565" spans="1:65" s="2" customFormat="1" ht="10.199999999999999">
      <c r="A565" s="35"/>
      <c r="B565" s="36"/>
      <c r="C565" s="37"/>
      <c r="D565" s="193" t="s">
        <v>168</v>
      </c>
      <c r="E565" s="37"/>
      <c r="F565" s="194" t="s">
        <v>1201</v>
      </c>
      <c r="G565" s="37"/>
      <c r="H565" s="37"/>
      <c r="I565" s="195"/>
      <c r="J565" s="37"/>
      <c r="K565" s="37"/>
      <c r="L565" s="40"/>
      <c r="M565" s="196"/>
      <c r="N565" s="197"/>
      <c r="O565" s="65"/>
      <c r="P565" s="65"/>
      <c r="Q565" s="65"/>
      <c r="R565" s="65"/>
      <c r="S565" s="65"/>
      <c r="T565" s="66"/>
      <c r="U565" s="35"/>
      <c r="V565" s="35"/>
      <c r="W565" s="35"/>
      <c r="X565" s="35"/>
      <c r="Y565" s="35"/>
      <c r="Z565" s="35"/>
      <c r="AA565" s="35"/>
      <c r="AB565" s="35"/>
      <c r="AC565" s="35"/>
      <c r="AD565" s="35"/>
      <c r="AE565" s="35"/>
      <c r="AT565" s="18" t="s">
        <v>168</v>
      </c>
      <c r="AU565" s="18" t="s">
        <v>80</v>
      </c>
    </row>
    <row r="566" spans="1:65" s="13" customFormat="1" ht="10.199999999999999">
      <c r="B566" s="198"/>
      <c r="C566" s="199"/>
      <c r="D566" s="200" t="s">
        <v>170</v>
      </c>
      <c r="E566" s="199"/>
      <c r="F566" s="202" t="s">
        <v>1185</v>
      </c>
      <c r="G566" s="199"/>
      <c r="H566" s="203">
        <v>482.21699999999998</v>
      </c>
      <c r="I566" s="204"/>
      <c r="J566" s="199"/>
      <c r="K566" s="199"/>
      <c r="L566" s="205"/>
      <c r="M566" s="206"/>
      <c r="N566" s="207"/>
      <c r="O566" s="207"/>
      <c r="P566" s="207"/>
      <c r="Q566" s="207"/>
      <c r="R566" s="207"/>
      <c r="S566" s="207"/>
      <c r="T566" s="208"/>
      <c r="AT566" s="209" t="s">
        <v>170</v>
      </c>
      <c r="AU566" s="209" t="s">
        <v>80</v>
      </c>
      <c r="AV566" s="13" t="s">
        <v>80</v>
      </c>
      <c r="AW566" s="13" t="s">
        <v>4</v>
      </c>
      <c r="AX566" s="13" t="s">
        <v>78</v>
      </c>
      <c r="AY566" s="209" t="s">
        <v>160</v>
      </c>
    </row>
    <row r="567" spans="1:65" s="2" customFormat="1" ht="24.15" customHeight="1">
      <c r="A567" s="35"/>
      <c r="B567" s="36"/>
      <c r="C567" s="180" t="s">
        <v>1202</v>
      </c>
      <c r="D567" s="180" t="s">
        <v>162</v>
      </c>
      <c r="E567" s="181" t="s">
        <v>1203</v>
      </c>
      <c r="F567" s="182" t="s">
        <v>1204</v>
      </c>
      <c r="G567" s="183" t="s">
        <v>125</v>
      </c>
      <c r="H567" s="184">
        <v>482.21699999999998</v>
      </c>
      <c r="I567" s="185"/>
      <c r="J567" s="186">
        <f>ROUND(I567*H567,2)</f>
        <v>0</v>
      </c>
      <c r="K567" s="182" t="s">
        <v>165</v>
      </c>
      <c r="L567" s="40"/>
      <c r="M567" s="187" t="s">
        <v>18</v>
      </c>
      <c r="N567" s="188" t="s">
        <v>42</v>
      </c>
      <c r="O567" s="65"/>
      <c r="P567" s="189">
        <f>O567*H567</f>
        <v>0</v>
      </c>
      <c r="Q567" s="189">
        <v>2.5999999999999998E-4</v>
      </c>
      <c r="R567" s="189">
        <f>Q567*H567</f>
        <v>0.12537641999999999</v>
      </c>
      <c r="S567" s="189">
        <v>0</v>
      </c>
      <c r="T567" s="190">
        <f>S567*H567</f>
        <v>0</v>
      </c>
      <c r="U567" s="35"/>
      <c r="V567" s="35"/>
      <c r="W567" s="35"/>
      <c r="X567" s="35"/>
      <c r="Y567" s="35"/>
      <c r="Z567" s="35"/>
      <c r="AA567" s="35"/>
      <c r="AB567" s="35"/>
      <c r="AC567" s="35"/>
      <c r="AD567" s="35"/>
      <c r="AE567" s="35"/>
      <c r="AR567" s="191" t="s">
        <v>255</v>
      </c>
      <c r="AT567" s="191" t="s">
        <v>162</v>
      </c>
      <c r="AU567" s="191" t="s">
        <v>80</v>
      </c>
      <c r="AY567" s="18" t="s">
        <v>160</v>
      </c>
      <c r="BE567" s="192">
        <f>IF(N567="základní",J567,0)</f>
        <v>0</v>
      </c>
      <c r="BF567" s="192">
        <f>IF(N567="snížená",J567,0)</f>
        <v>0</v>
      </c>
      <c r="BG567" s="192">
        <f>IF(N567="zákl. přenesená",J567,0)</f>
        <v>0</v>
      </c>
      <c r="BH567" s="192">
        <f>IF(N567="sníž. přenesená",J567,0)</f>
        <v>0</v>
      </c>
      <c r="BI567" s="192">
        <f>IF(N567="nulová",J567,0)</f>
        <v>0</v>
      </c>
      <c r="BJ567" s="18" t="s">
        <v>78</v>
      </c>
      <c r="BK567" s="192">
        <f>ROUND(I567*H567,2)</f>
        <v>0</v>
      </c>
      <c r="BL567" s="18" t="s">
        <v>255</v>
      </c>
      <c r="BM567" s="191" t="s">
        <v>1205</v>
      </c>
    </row>
    <row r="568" spans="1:65" s="2" customFormat="1" ht="10.199999999999999">
      <c r="A568" s="35"/>
      <c r="B568" s="36"/>
      <c r="C568" s="37"/>
      <c r="D568" s="193" t="s">
        <v>168</v>
      </c>
      <c r="E568" s="37"/>
      <c r="F568" s="194" t="s">
        <v>1206</v>
      </c>
      <c r="G568" s="37"/>
      <c r="H568" s="37"/>
      <c r="I568" s="195"/>
      <c r="J568" s="37"/>
      <c r="K568" s="37"/>
      <c r="L568" s="40"/>
      <c r="M568" s="196"/>
      <c r="N568" s="197"/>
      <c r="O568" s="65"/>
      <c r="P568" s="65"/>
      <c r="Q568" s="65"/>
      <c r="R568" s="65"/>
      <c r="S568" s="65"/>
      <c r="T568" s="66"/>
      <c r="U568" s="35"/>
      <c r="V568" s="35"/>
      <c r="W568" s="35"/>
      <c r="X568" s="35"/>
      <c r="Y568" s="35"/>
      <c r="Z568" s="35"/>
      <c r="AA568" s="35"/>
      <c r="AB568" s="35"/>
      <c r="AC568" s="35"/>
      <c r="AD568" s="35"/>
      <c r="AE568" s="35"/>
      <c r="AT568" s="18" t="s">
        <v>168</v>
      </c>
      <c r="AU568" s="18" t="s">
        <v>80</v>
      </c>
    </row>
    <row r="569" spans="1:65" s="13" customFormat="1" ht="10.199999999999999">
      <c r="B569" s="198"/>
      <c r="C569" s="199"/>
      <c r="D569" s="200" t="s">
        <v>170</v>
      </c>
      <c r="E569" s="201" t="s">
        <v>18</v>
      </c>
      <c r="F569" s="202" t="s">
        <v>1207</v>
      </c>
      <c r="G569" s="199"/>
      <c r="H569" s="203">
        <v>470.88</v>
      </c>
      <c r="I569" s="204"/>
      <c r="J569" s="199"/>
      <c r="K569" s="199"/>
      <c r="L569" s="205"/>
      <c r="M569" s="206"/>
      <c r="N569" s="207"/>
      <c r="O569" s="207"/>
      <c r="P569" s="207"/>
      <c r="Q569" s="207"/>
      <c r="R569" s="207"/>
      <c r="S569" s="207"/>
      <c r="T569" s="208"/>
      <c r="AT569" s="209" t="s">
        <v>170</v>
      </c>
      <c r="AU569" s="209" t="s">
        <v>80</v>
      </c>
      <c r="AV569" s="13" t="s">
        <v>80</v>
      </c>
      <c r="AW569" s="13" t="s">
        <v>32</v>
      </c>
      <c r="AX569" s="13" t="s">
        <v>71</v>
      </c>
      <c r="AY569" s="209" t="s">
        <v>160</v>
      </c>
    </row>
    <row r="570" spans="1:65" s="13" customFormat="1" ht="10.199999999999999">
      <c r="B570" s="198"/>
      <c r="C570" s="199"/>
      <c r="D570" s="200" t="s">
        <v>170</v>
      </c>
      <c r="E570" s="201" t="s">
        <v>18</v>
      </c>
      <c r="F570" s="202" t="s">
        <v>1208</v>
      </c>
      <c r="G570" s="199"/>
      <c r="H570" s="203">
        <v>62</v>
      </c>
      <c r="I570" s="204"/>
      <c r="J570" s="199"/>
      <c r="K570" s="199"/>
      <c r="L570" s="205"/>
      <c r="M570" s="206"/>
      <c r="N570" s="207"/>
      <c r="O570" s="207"/>
      <c r="P570" s="207"/>
      <c r="Q570" s="207"/>
      <c r="R570" s="207"/>
      <c r="S570" s="207"/>
      <c r="T570" s="208"/>
      <c r="AT570" s="209" t="s">
        <v>170</v>
      </c>
      <c r="AU570" s="209" t="s">
        <v>80</v>
      </c>
      <c r="AV570" s="13" t="s">
        <v>80</v>
      </c>
      <c r="AW570" s="13" t="s">
        <v>32</v>
      </c>
      <c r="AX570" s="13" t="s">
        <v>71</v>
      </c>
      <c r="AY570" s="209" t="s">
        <v>160</v>
      </c>
    </row>
    <row r="571" spans="1:65" s="13" customFormat="1" ht="10.199999999999999">
      <c r="B571" s="198"/>
      <c r="C571" s="199"/>
      <c r="D571" s="200" t="s">
        <v>170</v>
      </c>
      <c r="E571" s="201" t="s">
        <v>18</v>
      </c>
      <c r="F571" s="202" t="s">
        <v>1209</v>
      </c>
      <c r="G571" s="199"/>
      <c r="H571" s="203">
        <v>-50.662999999999997</v>
      </c>
      <c r="I571" s="204"/>
      <c r="J571" s="199"/>
      <c r="K571" s="199"/>
      <c r="L571" s="205"/>
      <c r="M571" s="206"/>
      <c r="N571" s="207"/>
      <c r="O571" s="207"/>
      <c r="P571" s="207"/>
      <c r="Q571" s="207"/>
      <c r="R571" s="207"/>
      <c r="S571" s="207"/>
      <c r="T571" s="208"/>
      <c r="AT571" s="209" t="s">
        <v>170</v>
      </c>
      <c r="AU571" s="209" t="s">
        <v>80</v>
      </c>
      <c r="AV571" s="13" t="s">
        <v>80</v>
      </c>
      <c r="AW571" s="13" t="s">
        <v>32</v>
      </c>
      <c r="AX571" s="13" t="s">
        <v>71</v>
      </c>
      <c r="AY571" s="209" t="s">
        <v>160</v>
      </c>
    </row>
    <row r="572" spans="1:65" s="14" customFormat="1" ht="10.199999999999999">
      <c r="B572" s="211"/>
      <c r="C572" s="212"/>
      <c r="D572" s="200" t="s">
        <v>170</v>
      </c>
      <c r="E572" s="213" t="s">
        <v>18</v>
      </c>
      <c r="F572" s="214" t="s">
        <v>254</v>
      </c>
      <c r="G572" s="212"/>
      <c r="H572" s="215">
        <v>482.21699999999998</v>
      </c>
      <c r="I572" s="216"/>
      <c r="J572" s="212"/>
      <c r="K572" s="212"/>
      <c r="L572" s="217"/>
      <c r="M572" s="218"/>
      <c r="N572" s="219"/>
      <c r="O572" s="219"/>
      <c r="P572" s="219"/>
      <c r="Q572" s="219"/>
      <c r="R572" s="219"/>
      <c r="S572" s="219"/>
      <c r="T572" s="220"/>
      <c r="AT572" s="221" t="s">
        <v>170</v>
      </c>
      <c r="AU572" s="221" t="s">
        <v>80</v>
      </c>
      <c r="AV572" s="14" t="s">
        <v>166</v>
      </c>
      <c r="AW572" s="14" t="s">
        <v>32</v>
      </c>
      <c r="AX572" s="14" t="s">
        <v>78</v>
      </c>
      <c r="AY572" s="221" t="s">
        <v>160</v>
      </c>
    </row>
    <row r="573" spans="1:65" s="2" customFormat="1" ht="24.15" customHeight="1">
      <c r="A573" s="35"/>
      <c r="B573" s="36"/>
      <c r="C573" s="180" t="s">
        <v>1210</v>
      </c>
      <c r="D573" s="180" t="s">
        <v>162</v>
      </c>
      <c r="E573" s="181" t="s">
        <v>1211</v>
      </c>
      <c r="F573" s="182" t="s">
        <v>1212</v>
      </c>
      <c r="G573" s="183" t="s">
        <v>125</v>
      </c>
      <c r="H573" s="184">
        <v>39.9</v>
      </c>
      <c r="I573" s="185"/>
      <c r="J573" s="186">
        <f>ROUND(I573*H573,2)</f>
        <v>0</v>
      </c>
      <c r="K573" s="182" t="s">
        <v>18</v>
      </c>
      <c r="L573" s="40"/>
      <c r="M573" s="187" t="s">
        <v>18</v>
      </c>
      <c r="N573" s="188" t="s">
        <v>42</v>
      </c>
      <c r="O573" s="65"/>
      <c r="P573" s="189">
        <f>O573*H573</f>
        <v>0</v>
      </c>
      <c r="Q573" s="189">
        <v>0</v>
      </c>
      <c r="R573" s="189">
        <f>Q573*H573</f>
        <v>0</v>
      </c>
      <c r="S573" s="189">
        <v>0</v>
      </c>
      <c r="T573" s="190">
        <f>S573*H573</f>
        <v>0</v>
      </c>
      <c r="U573" s="35"/>
      <c r="V573" s="35"/>
      <c r="W573" s="35"/>
      <c r="X573" s="35"/>
      <c r="Y573" s="35"/>
      <c r="Z573" s="35"/>
      <c r="AA573" s="35"/>
      <c r="AB573" s="35"/>
      <c r="AC573" s="35"/>
      <c r="AD573" s="35"/>
      <c r="AE573" s="35"/>
      <c r="AR573" s="191" t="s">
        <v>255</v>
      </c>
      <c r="AT573" s="191" t="s">
        <v>162</v>
      </c>
      <c r="AU573" s="191" t="s">
        <v>80</v>
      </c>
      <c r="AY573" s="18" t="s">
        <v>160</v>
      </c>
      <c r="BE573" s="192">
        <f>IF(N573="základní",J573,0)</f>
        <v>0</v>
      </c>
      <c r="BF573" s="192">
        <f>IF(N573="snížená",J573,0)</f>
        <v>0</v>
      </c>
      <c r="BG573" s="192">
        <f>IF(N573="zákl. přenesená",J573,0)</f>
        <v>0</v>
      </c>
      <c r="BH573" s="192">
        <f>IF(N573="sníž. přenesená",J573,0)</f>
        <v>0</v>
      </c>
      <c r="BI573" s="192">
        <f>IF(N573="nulová",J573,0)</f>
        <v>0</v>
      </c>
      <c r="BJ573" s="18" t="s">
        <v>78</v>
      </c>
      <c r="BK573" s="192">
        <f>ROUND(I573*H573,2)</f>
        <v>0</v>
      </c>
      <c r="BL573" s="18" t="s">
        <v>255</v>
      </c>
      <c r="BM573" s="191" t="s">
        <v>1213</v>
      </c>
    </row>
    <row r="574" spans="1:65" s="13" customFormat="1" ht="10.199999999999999">
      <c r="B574" s="198"/>
      <c r="C574" s="199"/>
      <c r="D574" s="200" t="s">
        <v>170</v>
      </c>
      <c r="E574" s="201" t="s">
        <v>18</v>
      </c>
      <c r="F574" s="202" t="s">
        <v>1214</v>
      </c>
      <c r="G574" s="199"/>
      <c r="H574" s="203">
        <v>45.9</v>
      </c>
      <c r="I574" s="204"/>
      <c r="J574" s="199"/>
      <c r="K574" s="199"/>
      <c r="L574" s="205"/>
      <c r="M574" s="206"/>
      <c r="N574" s="207"/>
      <c r="O574" s="207"/>
      <c r="P574" s="207"/>
      <c r="Q574" s="207"/>
      <c r="R574" s="207"/>
      <c r="S574" s="207"/>
      <c r="T574" s="208"/>
      <c r="AT574" s="209" t="s">
        <v>170</v>
      </c>
      <c r="AU574" s="209" t="s">
        <v>80</v>
      </c>
      <c r="AV574" s="13" t="s">
        <v>80</v>
      </c>
      <c r="AW574" s="13" t="s">
        <v>32</v>
      </c>
      <c r="AX574" s="13" t="s">
        <v>71</v>
      </c>
      <c r="AY574" s="209" t="s">
        <v>160</v>
      </c>
    </row>
    <row r="575" spans="1:65" s="13" customFormat="1" ht="10.199999999999999">
      <c r="B575" s="198"/>
      <c r="C575" s="199"/>
      <c r="D575" s="200" t="s">
        <v>170</v>
      </c>
      <c r="E575" s="201" t="s">
        <v>18</v>
      </c>
      <c r="F575" s="202" t="s">
        <v>1215</v>
      </c>
      <c r="G575" s="199"/>
      <c r="H575" s="203">
        <v>-6</v>
      </c>
      <c r="I575" s="204"/>
      <c r="J575" s="199"/>
      <c r="K575" s="199"/>
      <c r="L575" s="205"/>
      <c r="M575" s="206"/>
      <c r="N575" s="207"/>
      <c r="O575" s="207"/>
      <c r="P575" s="207"/>
      <c r="Q575" s="207"/>
      <c r="R575" s="207"/>
      <c r="S575" s="207"/>
      <c r="T575" s="208"/>
      <c r="AT575" s="209" t="s">
        <v>170</v>
      </c>
      <c r="AU575" s="209" t="s">
        <v>80</v>
      </c>
      <c r="AV575" s="13" t="s">
        <v>80</v>
      </c>
      <c r="AW575" s="13" t="s">
        <v>32</v>
      </c>
      <c r="AX575" s="13" t="s">
        <v>71</v>
      </c>
      <c r="AY575" s="209" t="s">
        <v>160</v>
      </c>
    </row>
    <row r="576" spans="1:65" s="14" customFormat="1" ht="10.199999999999999">
      <c r="B576" s="211"/>
      <c r="C576" s="212"/>
      <c r="D576" s="200" t="s">
        <v>170</v>
      </c>
      <c r="E576" s="213" t="s">
        <v>18</v>
      </c>
      <c r="F576" s="214" t="s">
        <v>254</v>
      </c>
      <c r="G576" s="212"/>
      <c r="H576" s="215">
        <v>39.9</v>
      </c>
      <c r="I576" s="216"/>
      <c r="J576" s="212"/>
      <c r="K576" s="212"/>
      <c r="L576" s="217"/>
      <c r="M576" s="218"/>
      <c r="N576" s="219"/>
      <c r="O576" s="219"/>
      <c r="P576" s="219"/>
      <c r="Q576" s="219"/>
      <c r="R576" s="219"/>
      <c r="S576" s="219"/>
      <c r="T576" s="220"/>
      <c r="AT576" s="221" t="s">
        <v>170</v>
      </c>
      <c r="AU576" s="221" t="s">
        <v>80</v>
      </c>
      <c r="AV576" s="14" t="s">
        <v>166</v>
      </c>
      <c r="AW576" s="14" t="s">
        <v>32</v>
      </c>
      <c r="AX576" s="14" t="s">
        <v>78</v>
      </c>
      <c r="AY576" s="221" t="s">
        <v>160</v>
      </c>
    </row>
    <row r="577" spans="1:65" s="12" customFormat="1" ht="22.8" customHeight="1">
      <c r="B577" s="164"/>
      <c r="C577" s="165"/>
      <c r="D577" s="166" t="s">
        <v>70</v>
      </c>
      <c r="E577" s="178" t="s">
        <v>1216</v>
      </c>
      <c r="F577" s="178" t="s">
        <v>1217</v>
      </c>
      <c r="G577" s="165"/>
      <c r="H577" s="165"/>
      <c r="I577" s="168"/>
      <c r="J577" s="179">
        <f>BK577</f>
        <v>0</v>
      </c>
      <c r="K577" s="165"/>
      <c r="L577" s="170"/>
      <c r="M577" s="171"/>
      <c r="N577" s="172"/>
      <c r="O577" s="172"/>
      <c r="P577" s="173">
        <f>SUM(P578:P585)</f>
        <v>0</v>
      </c>
      <c r="Q577" s="172"/>
      <c r="R577" s="173">
        <f>SUM(R578:R585)</f>
        <v>2.6775E-2</v>
      </c>
      <c r="S577" s="172"/>
      <c r="T577" s="174">
        <f>SUM(T578:T585)</f>
        <v>0</v>
      </c>
      <c r="AR577" s="175" t="s">
        <v>80</v>
      </c>
      <c r="AT577" s="176" t="s">
        <v>70</v>
      </c>
      <c r="AU577" s="176" t="s">
        <v>78</v>
      </c>
      <c r="AY577" s="175" t="s">
        <v>160</v>
      </c>
      <c r="BK577" s="177">
        <f>SUM(BK578:BK585)</f>
        <v>0</v>
      </c>
    </row>
    <row r="578" spans="1:65" s="2" customFormat="1" ht="24.15" customHeight="1">
      <c r="A578" s="35"/>
      <c r="B578" s="36"/>
      <c r="C578" s="180" t="s">
        <v>1218</v>
      </c>
      <c r="D578" s="180" t="s">
        <v>162</v>
      </c>
      <c r="E578" s="181" t="s">
        <v>1219</v>
      </c>
      <c r="F578" s="182" t="s">
        <v>1220</v>
      </c>
      <c r="G578" s="183" t="s">
        <v>496</v>
      </c>
      <c r="H578" s="184">
        <v>6</v>
      </c>
      <c r="I578" s="185"/>
      <c r="J578" s="186">
        <f>ROUND(I578*H578,2)</f>
        <v>0</v>
      </c>
      <c r="K578" s="182" t="s">
        <v>165</v>
      </c>
      <c r="L578" s="40"/>
      <c r="M578" s="187" t="s">
        <v>18</v>
      </c>
      <c r="N578" s="188" t="s">
        <v>42</v>
      </c>
      <c r="O578" s="65"/>
      <c r="P578" s="189">
        <f>O578*H578</f>
        <v>0</v>
      </c>
      <c r="Q578" s="189">
        <v>0</v>
      </c>
      <c r="R578" s="189">
        <f>Q578*H578</f>
        <v>0</v>
      </c>
      <c r="S578" s="189">
        <v>0</v>
      </c>
      <c r="T578" s="190">
        <f>S578*H578</f>
        <v>0</v>
      </c>
      <c r="U578" s="35"/>
      <c r="V578" s="35"/>
      <c r="W578" s="35"/>
      <c r="X578" s="35"/>
      <c r="Y578" s="35"/>
      <c r="Z578" s="35"/>
      <c r="AA578" s="35"/>
      <c r="AB578" s="35"/>
      <c r="AC578" s="35"/>
      <c r="AD578" s="35"/>
      <c r="AE578" s="35"/>
      <c r="AR578" s="191" t="s">
        <v>255</v>
      </c>
      <c r="AT578" s="191" t="s">
        <v>162</v>
      </c>
      <c r="AU578" s="191" t="s">
        <v>80</v>
      </c>
      <c r="AY578" s="18" t="s">
        <v>160</v>
      </c>
      <c r="BE578" s="192">
        <f>IF(N578="základní",J578,0)</f>
        <v>0</v>
      </c>
      <c r="BF578" s="192">
        <f>IF(N578="snížená",J578,0)</f>
        <v>0</v>
      </c>
      <c r="BG578" s="192">
        <f>IF(N578="zákl. přenesená",J578,0)</f>
        <v>0</v>
      </c>
      <c r="BH578" s="192">
        <f>IF(N578="sníž. přenesená",J578,0)</f>
        <v>0</v>
      </c>
      <c r="BI578" s="192">
        <f>IF(N578="nulová",J578,0)</f>
        <v>0</v>
      </c>
      <c r="BJ578" s="18" t="s">
        <v>78</v>
      </c>
      <c r="BK578" s="192">
        <f>ROUND(I578*H578,2)</f>
        <v>0</v>
      </c>
      <c r="BL578" s="18" t="s">
        <v>255</v>
      </c>
      <c r="BM578" s="191" t="s">
        <v>1221</v>
      </c>
    </row>
    <row r="579" spans="1:65" s="2" customFormat="1" ht="10.199999999999999">
      <c r="A579" s="35"/>
      <c r="B579" s="36"/>
      <c r="C579" s="37"/>
      <c r="D579" s="193" t="s">
        <v>168</v>
      </c>
      <c r="E579" s="37"/>
      <c r="F579" s="194" t="s">
        <v>1222</v>
      </c>
      <c r="G579" s="37"/>
      <c r="H579" s="37"/>
      <c r="I579" s="195"/>
      <c r="J579" s="37"/>
      <c r="K579" s="37"/>
      <c r="L579" s="40"/>
      <c r="M579" s="196"/>
      <c r="N579" s="197"/>
      <c r="O579" s="65"/>
      <c r="P579" s="65"/>
      <c r="Q579" s="65"/>
      <c r="R579" s="65"/>
      <c r="S579" s="65"/>
      <c r="T579" s="66"/>
      <c r="U579" s="35"/>
      <c r="V579" s="35"/>
      <c r="W579" s="35"/>
      <c r="X579" s="35"/>
      <c r="Y579" s="35"/>
      <c r="Z579" s="35"/>
      <c r="AA579" s="35"/>
      <c r="AB579" s="35"/>
      <c r="AC579" s="35"/>
      <c r="AD579" s="35"/>
      <c r="AE579" s="35"/>
      <c r="AT579" s="18" t="s">
        <v>168</v>
      </c>
      <c r="AU579" s="18" t="s">
        <v>80</v>
      </c>
    </row>
    <row r="580" spans="1:65" s="2" customFormat="1" ht="38.4">
      <c r="A580" s="35"/>
      <c r="B580" s="36"/>
      <c r="C580" s="37"/>
      <c r="D580" s="200" t="s">
        <v>123</v>
      </c>
      <c r="E580" s="37"/>
      <c r="F580" s="210" t="s">
        <v>1223</v>
      </c>
      <c r="G580" s="37"/>
      <c r="H580" s="37"/>
      <c r="I580" s="195"/>
      <c r="J580" s="37"/>
      <c r="K580" s="37"/>
      <c r="L580" s="40"/>
      <c r="M580" s="196"/>
      <c r="N580" s="197"/>
      <c r="O580" s="65"/>
      <c r="P580" s="65"/>
      <c r="Q580" s="65"/>
      <c r="R580" s="65"/>
      <c r="S580" s="65"/>
      <c r="T580" s="66"/>
      <c r="U580" s="35"/>
      <c r="V580" s="35"/>
      <c r="W580" s="35"/>
      <c r="X580" s="35"/>
      <c r="Y580" s="35"/>
      <c r="Z580" s="35"/>
      <c r="AA580" s="35"/>
      <c r="AB580" s="35"/>
      <c r="AC580" s="35"/>
      <c r="AD580" s="35"/>
      <c r="AE580" s="35"/>
      <c r="AT580" s="18" t="s">
        <v>123</v>
      </c>
      <c r="AU580" s="18" t="s">
        <v>80</v>
      </c>
    </row>
    <row r="581" spans="1:65" s="2" customFormat="1" ht="16.5" customHeight="1">
      <c r="A581" s="35"/>
      <c r="B581" s="36"/>
      <c r="C581" s="225" t="s">
        <v>1224</v>
      </c>
      <c r="D581" s="225" t="s">
        <v>467</v>
      </c>
      <c r="E581" s="226" t="s">
        <v>1225</v>
      </c>
      <c r="F581" s="227" t="s">
        <v>1226</v>
      </c>
      <c r="G581" s="228" t="s">
        <v>125</v>
      </c>
      <c r="H581" s="229">
        <v>26.774999999999999</v>
      </c>
      <c r="I581" s="230"/>
      <c r="J581" s="231">
        <f>ROUND(I581*H581,2)</f>
        <v>0</v>
      </c>
      <c r="K581" s="227" t="s">
        <v>165</v>
      </c>
      <c r="L581" s="232"/>
      <c r="M581" s="233" t="s">
        <v>18</v>
      </c>
      <c r="N581" s="234" t="s">
        <v>42</v>
      </c>
      <c r="O581" s="65"/>
      <c r="P581" s="189">
        <f>O581*H581</f>
        <v>0</v>
      </c>
      <c r="Q581" s="189">
        <v>1E-3</v>
      </c>
      <c r="R581" s="189">
        <f>Q581*H581</f>
        <v>2.6775E-2</v>
      </c>
      <c r="S581" s="189">
        <v>0</v>
      </c>
      <c r="T581" s="190">
        <f>S581*H581</f>
        <v>0</v>
      </c>
      <c r="U581" s="35"/>
      <c r="V581" s="35"/>
      <c r="W581" s="35"/>
      <c r="X581" s="35"/>
      <c r="Y581" s="35"/>
      <c r="Z581" s="35"/>
      <c r="AA581" s="35"/>
      <c r="AB581" s="35"/>
      <c r="AC581" s="35"/>
      <c r="AD581" s="35"/>
      <c r="AE581" s="35"/>
      <c r="AR581" s="191" t="s">
        <v>538</v>
      </c>
      <c r="AT581" s="191" t="s">
        <v>467</v>
      </c>
      <c r="AU581" s="191" t="s">
        <v>80</v>
      </c>
      <c r="AY581" s="18" t="s">
        <v>160</v>
      </c>
      <c r="BE581" s="192">
        <f>IF(N581="základní",J581,0)</f>
        <v>0</v>
      </c>
      <c r="BF581" s="192">
        <f>IF(N581="snížená",J581,0)</f>
        <v>0</v>
      </c>
      <c r="BG581" s="192">
        <f>IF(N581="zákl. přenesená",J581,0)</f>
        <v>0</v>
      </c>
      <c r="BH581" s="192">
        <f>IF(N581="sníž. přenesená",J581,0)</f>
        <v>0</v>
      </c>
      <c r="BI581" s="192">
        <f>IF(N581="nulová",J581,0)</f>
        <v>0</v>
      </c>
      <c r="BJ581" s="18" t="s">
        <v>78</v>
      </c>
      <c r="BK581" s="192">
        <f>ROUND(I581*H581,2)</f>
        <v>0</v>
      </c>
      <c r="BL581" s="18" t="s">
        <v>255</v>
      </c>
      <c r="BM581" s="191" t="s">
        <v>1227</v>
      </c>
    </row>
    <row r="582" spans="1:65" s="2" customFormat="1" ht="86.4">
      <c r="A582" s="35"/>
      <c r="B582" s="36"/>
      <c r="C582" s="37"/>
      <c r="D582" s="200" t="s">
        <v>123</v>
      </c>
      <c r="E582" s="37"/>
      <c r="F582" s="210" t="s">
        <v>1228</v>
      </c>
      <c r="G582" s="37"/>
      <c r="H582" s="37"/>
      <c r="I582" s="195"/>
      <c r="J582" s="37"/>
      <c r="K582" s="37"/>
      <c r="L582" s="40"/>
      <c r="M582" s="196"/>
      <c r="N582" s="197"/>
      <c r="O582" s="65"/>
      <c r="P582" s="65"/>
      <c r="Q582" s="65"/>
      <c r="R582" s="65"/>
      <c r="S582" s="65"/>
      <c r="T582" s="66"/>
      <c r="U582" s="35"/>
      <c r="V582" s="35"/>
      <c r="W582" s="35"/>
      <c r="X582" s="35"/>
      <c r="Y582" s="35"/>
      <c r="Z582" s="35"/>
      <c r="AA582" s="35"/>
      <c r="AB582" s="35"/>
      <c r="AC582" s="35"/>
      <c r="AD582" s="35"/>
      <c r="AE582" s="35"/>
      <c r="AT582" s="18" t="s">
        <v>123</v>
      </c>
      <c r="AU582" s="18" t="s">
        <v>80</v>
      </c>
    </row>
    <row r="583" spans="1:65" s="13" customFormat="1" ht="10.199999999999999">
      <c r="B583" s="198"/>
      <c r="C583" s="199"/>
      <c r="D583" s="200" t="s">
        <v>170</v>
      </c>
      <c r="E583" s="201" t="s">
        <v>18</v>
      </c>
      <c r="F583" s="202" t="s">
        <v>1229</v>
      </c>
      <c r="G583" s="199"/>
      <c r="H583" s="203">
        <v>26.774999999999999</v>
      </c>
      <c r="I583" s="204"/>
      <c r="J583" s="199"/>
      <c r="K583" s="199"/>
      <c r="L583" s="205"/>
      <c r="M583" s="206"/>
      <c r="N583" s="207"/>
      <c r="O583" s="207"/>
      <c r="P583" s="207"/>
      <c r="Q583" s="207"/>
      <c r="R583" s="207"/>
      <c r="S583" s="207"/>
      <c r="T583" s="208"/>
      <c r="AT583" s="209" t="s">
        <v>170</v>
      </c>
      <c r="AU583" s="209" t="s">
        <v>80</v>
      </c>
      <c r="AV583" s="13" t="s">
        <v>80</v>
      </c>
      <c r="AW583" s="13" t="s">
        <v>32</v>
      </c>
      <c r="AX583" s="13" t="s">
        <v>78</v>
      </c>
      <c r="AY583" s="209" t="s">
        <v>160</v>
      </c>
    </row>
    <row r="584" spans="1:65" s="2" customFormat="1" ht="24.15" customHeight="1">
      <c r="A584" s="35"/>
      <c r="B584" s="36"/>
      <c r="C584" s="180" t="s">
        <v>1230</v>
      </c>
      <c r="D584" s="180" t="s">
        <v>162</v>
      </c>
      <c r="E584" s="181" t="s">
        <v>1231</v>
      </c>
      <c r="F584" s="182" t="s">
        <v>1232</v>
      </c>
      <c r="G584" s="183" t="s">
        <v>232</v>
      </c>
      <c r="H584" s="184">
        <v>2.7E-2</v>
      </c>
      <c r="I584" s="185"/>
      <c r="J584" s="186">
        <f>ROUND(I584*H584,2)</f>
        <v>0</v>
      </c>
      <c r="K584" s="182" t="s">
        <v>165</v>
      </c>
      <c r="L584" s="40"/>
      <c r="M584" s="187" t="s">
        <v>18</v>
      </c>
      <c r="N584" s="188" t="s">
        <v>42</v>
      </c>
      <c r="O584" s="65"/>
      <c r="P584" s="189">
        <f>O584*H584</f>
        <v>0</v>
      </c>
      <c r="Q584" s="189">
        <v>0</v>
      </c>
      <c r="R584" s="189">
        <f>Q584*H584</f>
        <v>0</v>
      </c>
      <c r="S584" s="189">
        <v>0</v>
      </c>
      <c r="T584" s="190">
        <f>S584*H584</f>
        <v>0</v>
      </c>
      <c r="U584" s="35"/>
      <c r="V584" s="35"/>
      <c r="W584" s="35"/>
      <c r="X584" s="35"/>
      <c r="Y584" s="35"/>
      <c r="Z584" s="35"/>
      <c r="AA584" s="35"/>
      <c r="AB584" s="35"/>
      <c r="AC584" s="35"/>
      <c r="AD584" s="35"/>
      <c r="AE584" s="35"/>
      <c r="AR584" s="191" t="s">
        <v>255</v>
      </c>
      <c r="AT584" s="191" t="s">
        <v>162</v>
      </c>
      <c r="AU584" s="191" t="s">
        <v>80</v>
      </c>
      <c r="AY584" s="18" t="s">
        <v>160</v>
      </c>
      <c r="BE584" s="192">
        <f>IF(N584="základní",J584,0)</f>
        <v>0</v>
      </c>
      <c r="BF584" s="192">
        <f>IF(N584="snížená",J584,0)</f>
        <v>0</v>
      </c>
      <c r="BG584" s="192">
        <f>IF(N584="zákl. přenesená",J584,0)</f>
        <v>0</v>
      </c>
      <c r="BH584" s="192">
        <f>IF(N584="sníž. přenesená",J584,0)</f>
        <v>0</v>
      </c>
      <c r="BI584" s="192">
        <f>IF(N584="nulová",J584,0)</f>
        <v>0</v>
      </c>
      <c r="BJ584" s="18" t="s">
        <v>78</v>
      </c>
      <c r="BK584" s="192">
        <f>ROUND(I584*H584,2)</f>
        <v>0</v>
      </c>
      <c r="BL584" s="18" t="s">
        <v>255</v>
      </c>
      <c r="BM584" s="191" t="s">
        <v>1233</v>
      </c>
    </row>
    <row r="585" spans="1:65" s="2" customFormat="1" ht="10.199999999999999">
      <c r="A585" s="35"/>
      <c r="B585" s="36"/>
      <c r="C585" s="37"/>
      <c r="D585" s="193" t="s">
        <v>168</v>
      </c>
      <c r="E585" s="37"/>
      <c r="F585" s="194" t="s">
        <v>1234</v>
      </c>
      <c r="G585" s="37"/>
      <c r="H585" s="37"/>
      <c r="I585" s="195"/>
      <c r="J585" s="37"/>
      <c r="K585" s="37"/>
      <c r="L585" s="40"/>
      <c r="M585" s="235"/>
      <c r="N585" s="236"/>
      <c r="O585" s="237"/>
      <c r="P585" s="237"/>
      <c r="Q585" s="237"/>
      <c r="R585" s="237"/>
      <c r="S585" s="237"/>
      <c r="T585" s="238"/>
      <c r="U585" s="35"/>
      <c r="V585" s="35"/>
      <c r="W585" s="35"/>
      <c r="X585" s="35"/>
      <c r="Y585" s="35"/>
      <c r="Z585" s="35"/>
      <c r="AA585" s="35"/>
      <c r="AB585" s="35"/>
      <c r="AC585" s="35"/>
      <c r="AD585" s="35"/>
      <c r="AE585" s="35"/>
      <c r="AT585" s="18" t="s">
        <v>168</v>
      </c>
      <c r="AU585" s="18" t="s">
        <v>80</v>
      </c>
    </row>
    <row r="586" spans="1:65" s="2" customFormat="1" ht="6.9" customHeight="1">
      <c r="A586" s="35"/>
      <c r="B586" s="48"/>
      <c r="C586" s="49"/>
      <c r="D586" s="49"/>
      <c r="E586" s="49"/>
      <c r="F586" s="49"/>
      <c r="G586" s="49"/>
      <c r="H586" s="49"/>
      <c r="I586" s="49"/>
      <c r="J586" s="49"/>
      <c r="K586" s="49"/>
      <c r="L586" s="40"/>
      <c r="M586" s="35"/>
      <c r="O586" s="35"/>
      <c r="P586" s="35"/>
      <c r="Q586" s="35"/>
      <c r="R586" s="35"/>
      <c r="S586" s="35"/>
      <c r="T586" s="35"/>
      <c r="U586" s="35"/>
      <c r="V586" s="35"/>
      <c r="W586" s="35"/>
      <c r="X586" s="35"/>
      <c r="Y586" s="35"/>
      <c r="Z586" s="35"/>
      <c r="AA586" s="35"/>
      <c r="AB586" s="35"/>
      <c r="AC586" s="35"/>
      <c r="AD586" s="35"/>
      <c r="AE586" s="35"/>
    </row>
  </sheetData>
  <sheetProtection algorithmName="SHA-512" hashValue="eh/hax7KxPVl8Gm5J8grw5fuNgsssK6Z2PvOa9mP9X7ocFWVr+t3w5g/1TJQ+BIQ1dYy8XhSbNgItHzYqvZQuQ==" saltValue="oq12LqpQlhr3L+MmkJaihNq5FQPdGmIx/sB+igSHmpsfRV33PVl/jETvvWYnpvdmBxA/rqlkAfS99j8VdIA1NA==" spinCount="100000" sheet="1" objects="1" scenarios="1" formatColumns="0" formatRows="0" autoFilter="0"/>
  <autoFilter ref="C107:K585"/>
  <mergeCells count="12">
    <mergeCell ref="E100:H100"/>
    <mergeCell ref="L2:V2"/>
    <mergeCell ref="E50:H50"/>
    <mergeCell ref="E52:H52"/>
    <mergeCell ref="E54:H54"/>
    <mergeCell ref="E96:H96"/>
    <mergeCell ref="E98:H98"/>
    <mergeCell ref="E7:H7"/>
    <mergeCell ref="E9:H9"/>
    <mergeCell ref="E11:H11"/>
    <mergeCell ref="E20:H20"/>
    <mergeCell ref="E29:H29"/>
  </mergeCells>
  <hyperlinks>
    <hyperlink ref="F112" r:id="rId1"/>
    <hyperlink ref="F115" r:id="rId2"/>
    <hyperlink ref="F117" r:id="rId3"/>
    <hyperlink ref="F121" r:id="rId4"/>
    <hyperlink ref="F124" r:id="rId5"/>
    <hyperlink ref="F128" r:id="rId6"/>
    <hyperlink ref="F131" r:id="rId7"/>
    <hyperlink ref="F134" r:id="rId8"/>
    <hyperlink ref="F137" r:id="rId9"/>
    <hyperlink ref="F140" r:id="rId10"/>
    <hyperlink ref="F145" r:id="rId11"/>
    <hyperlink ref="F150" r:id="rId12"/>
    <hyperlink ref="F153" r:id="rId13"/>
    <hyperlink ref="F156" r:id="rId14"/>
    <hyperlink ref="F160" r:id="rId15"/>
    <hyperlink ref="F162" r:id="rId16"/>
    <hyperlink ref="F168" r:id="rId17"/>
    <hyperlink ref="F173" r:id="rId18"/>
    <hyperlink ref="F179" r:id="rId19"/>
    <hyperlink ref="F182" r:id="rId20"/>
    <hyperlink ref="F185" r:id="rId21"/>
    <hyperlink ref="F203" r:id="rId22"/>
    <hyperlink ref="F208" r:id="rId23"/>
    <hyperlink ref="F211" r:id="rId24"/>
    <hyperlink ref="F215" r:id="rId25"/>
    <hyperlink ref="F218" r:id="rId26"/>
    <hyperlink ref="F221" r:id="rId27"/>
    <hyperlink ref="F223" r:id="rId28"/>
    <hyperlink ref="F230" r:id="rId29"/>
    <hyperlink ref="F234" r:id="rId30"/>
    <hyperlink ref="F239" r:id="rId31"/>
    <hyperlink ref="F244" r:id="rId32"/>
    <hyperlink ref="F247" r:id="rId33"/>
    <hyperlink ref="F250" r:id="rId34"/>
    <hyperlink ref="F253" r:id="rId35"/>
    <hyperlink ref="F256" r:id="rId36"/>
    <hyperlink ref="F261" r:id="rId37"/>
    <hyperlink ref="F264" r:id="rId38"/>
    <hyperlink ref="F269" r:id="rId39"/>
    <hyperlink ref="F272" r:id="rId40"/>
    <hyperlink ref="F274" r:id="rId41"/>
    <hyperlink ref="F277" r:id="rId42"/>
    <hyperlink ref="F279" r:id="rId43"/>
    <hyperlink ref="F281" r:id="rId44"/>
    <hyperlink ref="F285" r:id="rId45"/>
    <hyperlink ref="F288" r:id="rId46"/>
    <hyperlink ref="F291" r:id="rId47"/>
    <hyperlink ref="F294" r:id="rId48"/>
    <hyperlink ref="F297" r:id="rId49"/>
    <hyperlink ref="F300" r:id="rId50"/>
    <hyperlink ref="F304" r:id="rId51"/>
    <hyperlink ref="F308" r:id="rId52"/>
    <hyperlink ref="F313" r:id="rId53"/>
    <hyperlink ref="F316" r:id="rId54"/>
    <hyperlink ref="F325" r:id="rId55"/>
    <hyperlink ref="F332" r:id="rId56"/>
    <hyperlink ref="F337" r:id="rId57"/>
    <hyperlink ref="F348" r:id="rId58"/>
    <hyperlink ref="F354" r:id="rId59"/>
    <hyperlink ref="F357" r:id="rId60"/>
    <hyperlink ref="F363" r:id="rId61"/>
    <hyperlink ref="F366" r:id="rId62"/>
    <hyperlink ref="F372" r:id="rId63"/>
    <hyperlink ref="F377" r:id="rId64"/>
    <hyperlink ref="F380" r:id="rId65"/>
    <hyperlink ref="F383" r:id="rId66"/>
    <hyperlink ref="F405" r:id="rId67"/>
    <hyperlink ref="F410" r:id="rId68"/>
    <hyperlink ref="F418" r:id="rId69"/>
    <hyperlink ref="F438" r:id="rId70"/>
    <hyperlink ref="F443" r:id="rId71"/>
    <hyperlink ref="F446" r:id="rId72"/>
    <hyperlink ref="F450" r:id="rId73"/>
    <hyperlink ref="F453" r:id="rId74"/>
    <hyperlink ref="F456" r:id="rId75"/>
    <hyperlink ref="F459" r:id="rId76"/>
    <hyperlink ref="F461" r:id="rId77"/>
    <hyperlink ref="F466" r:id="rId78"/>
    <hyperlink ref="F471" r:id="rId79"/>
    <hyperlink ref="F474" r:id="rId80"/>
    <hyperlink ref="F477" r:id="rId81"/>
    <hyperlink ref="F479" r:id="rId82"/>
    <hyperlink ref="F484" r:id="rId83"/>
    <hyperlink ref="F495" r:id="rId84"/>
    <hyperlink ref="F500" r:id="rId85"/>
    <hyperlink ref="F507" r:id="rId86"/>
    <hyperlink ref="F510" r:id="rId87"/>
    <hyperlink ref="F512" r:id="rId88"/>
    <hyperlink ref="F517" r:id="rId89"/>
    <hyperlink ref="F523" r:id="rId90"/>
    <hyperlink ref="F531" r:id="rId91"/>
    <hyperlink ref="F540" r:id="rId92"/>
    <hyperlink ref="F543" r:id="rId93"/>
    <hyperlink ref="F545" r:id="rId94"/>
    <hyperlink ref="F547" r:id="rId95"/>
    <hyperlink ref="F553" r:id="rId96"/>
    <hyperlink ref="F557" r:id="rId97"/>
    <hyperlink ref="F560" r:id="rId98"/>
    <hyperlink ref="F565" r:id="rId99"/>
    <hyperlink ref="F568" r:id="rId100"/>
    <hyperlink ref="F579" r:id="rId101"/>
    <hyperlink ref="F585" r:id="rId102"/>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31"/>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88</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1" customFormat="1" ht="12" customHeight="1">
      <c r="B8" s="21"/>
      <c r="D8" s="114" t="s">
        <v>132</v>
      </c>
      <c r="L8" s="21"/>
    </row>
    <row r="9" spans="1:4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4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46" s="2" customFormat="1" ht="16.5" customHeight="1">
      <c r="A11" s="35"/>
      <c r="B11" s="40"/>
      <c r="C11" s="35"/>
      <c r="D11" s="35"/>
      <c r="E11" s="389" t="s">
        <v>1235</v>
      </c>
      <c r="F11" s="390"/>
      <c r="G11" s="390"/>
      <c r="H11" s="390"/>
      <c r="I11" s="35"/>
      <c r="J11" s="35"/>
      <c r="K11" s="35"/>
      <c r="L11" s="115"/>
      <c r="S11" s="35"/>
      <c r="T11" s="35"/>
      <c r="U11" s="35"/>
      <c r="V11" s="35"/>
      <c r="W11" s="35"/>
      <c r="X11" s="35"/>
      <c r="Y11" s="35"/>
      <c r="Z11" s="35"/>
      <c r="AA11" s="35"/>
      <c r="AB11" s="35"/>
      <c r="AC11" s="35"/>
      <c r="AD11" s="35"/>
      <c r="AE11" s="35"/>
    </row>
    <row r="12" spans="1:4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4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46" s="2" customFormat="1" ht="12" customHeight="1">
      <c r="A14" s="35"/>
      <c r="B14" s="40"/>
      <c r="C14" s="35"/>
      <c r="D14" s="114" t="s">
        <v>20</v>
      </c>
      <c r="E14" s="35"/>
      <c r="F14" s="104" t="s">
        <v>1236</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4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46" s="2" customFormat="1" ht="12" customHeight="1">
      <c r="A16" s="35"/>
      <c r="B16" s="40"/>
      <c r="C16" s="35"/>
      <c r="D16" s="114" t="s">
        <v>24</v>
      </c>
      <c r="E16" s="35"/>
      <c r="F16" s="35"/>
      <c r="G16" s="35"/>
      <c r="H16" s="35"/>
      <c r="I16" s="114" t="s">
        <v>25</v>
      </c>
      <c r="J16" s="104" t="str">
        <f>IF('Rekapitulace stavby'!AN10="","",'Rekapitulace stavby'!AN10)</f>
        <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tr">
        <f>IF('Rekapitulace stavby'!E11="","",'Rekapitulace stavby'!E11)</f>
        <v>Česká zemědělská univerzoita</v>
      </c>
      <c r="F17" s="35"/>
      <c r="G17" s="35"/>
      <c r="H17" s="35"/>
      <c r="I17" s="114" t="s">
        <v>27</v>
      </c>
      <c r="J17" s="104" t="str">
        <f>IF('Rekapitulace stavby'!AN11="","",'Rekapitulace stavby'!AN11)</f>
        <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tr">
        <f>IF('Rekapitulace stavby'!AN16="","",'Rekapitulace stavby'!AN16)</f>
        <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tr">
        <f>IF('Rekapitulace stavby'!E17="","",'Rekapitulace stavby'!E17)</f>
        <v>GREBNER, spol. s r-o-</v>
      </c>
      <c r="F23" s="35"/>
      <c r="G23" s="35"/>
      <c r="H23" s="35"/>
      <c r="I23" s="114" t="s">
        <v>27</v>
      </c>
      <c r="J23" s="104" t="str">
        <f>IF('Rekapitulace stavby'!AN17="","",'Rekapitulace stavby'!AN17)</f>
        <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tr">
        <f>IF('Rekapitulace stavby'!AN19="","",'Rekapitulace stavby'!AN19)</f>
        <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tr">
        <f>IF('Rekapitulace stavby'!E20="","",'Rekapitulace stavby'!E20)</f>
        <v>Ing. Josef Němeček</v>
      </c>
      <c r="F26" s="35"/>
      <c r="G26" s="35"/>
      <c r="H26" s="35"/>
      <c r="I26" s="114" t="s">
        <v>27</v>
      </c>
      <c r="J26" s="104" t="str">
        <f>IF('Rekapitulace stavby'!AN20="","",'Rekapitulace stavby'!AN20)</f>
        <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ROUND(J95,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ROUND((SUM(BE95:BE230)),  2)</f>
        <v>0</v>
      </c>
      <c r="G35" s="35"/>
      <c r="H35" s="35"/>
      <c r="I35" s="126">
        <v>0.21</v>
      </c>
      <c r="J35" s="125">
        <f>ROUND(((SUM(BE95:BE230))*I35),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ROUND((SUM(BF95:BF230)),  2)</f>
        <v>0</v>
      </c>
      <c r="G36" s="35"/>
      <c r="H36" s="35"/>
      <c r="I36" s="126">
        <v>0.12</v>
      </c>
      <c r="J36" s="125">
        <f>ROUND(((SUM(BF95:BF230))*I36),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ROUND((SUM(BG95:BG230)),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ROUND((SUM(BH95:BH230)),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ROUND((SUM(BI95:BI230)),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02 - SO 01.2 - ZTI</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 xml:space="preserve"> </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J95</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138</v>
      </c>
      <c r="E64" s="145"/>
      <c r="F64" s="145"/>
      <c r="G64" s="145"/>
      <c r="H64" s="145"/>
      <c r="I64" s="145"/>
      <c r="J64" s="146">
        <f>J96</f>
        <v>0</v>
      </c>
      <c r="K64" s="143"/>
      <c r="L64" s="147"/>
    </row>
    <row r="65" spans="1:31" s="10" customFormat="1" ht="19.95" customHeight="1">
      <c r="B65" s="148"/>
      <c r="C65" s="98"/>
      <c r="D65" s="149" t="s">
        <v>139</v>
      </c>
      <c r="E65" s="150"/>
      <c r="F65" s="150"/>
      <c r="G65" s="150"/>
      <c r="H65" s="150"/>
      <c r="I65" s="150"/>
      <c r="J65" s="151">
        <f>J97</f>
        <v>0</v>
      </c>
      <c r="K65" s="98"/>
      <c r="L65" s="152"/>
    </row>
    <row r="66" spans="1:31" s="10" customFormat="1" ht="19.95" customHeight="1">
      <c r="B66" s="148"/>
      <c r="C66" s="98"/>
      <c r="D66" s="149" t="s">
        <v>1237</v>
      </c>
      <c r="E66" s="150"/>
      <c r="F66" s="150"/>
      <c r="G66" s="150"/>
      <c r="H66" s="150"/>
      <c r="I66" s="150"/>
      <c r="J66" s="151">
        <f>J106</f>
        <v>0</v>
      </c>
      <c r="K66" s="98"/>
      <c r="L66" s="152"/>
    </row>
    <row r="67" spans="1:31" s="10" customFormat="1" ht="19.95" customHeight="1">
      <c r="B67" s="148"/>
      <c r="C67" s="98"/>
      <c r="D67" s="149" t="s">
        <v>1238</v>
      </c>
      <c r="E67" s="150"/>
      <c r="F67" s="150"/>
      <c r="G67" s="150"/>
      <c r="H67" s="150"/>
      <c r="I67" s="150"/>
      <c r="J67" s="151">
        <f>J111</f>
        <v>0</v>
      </c>
      <c r="K67" s="98"/>
      <c r="L67" s="152"/>
    </row>
    <row r="68" spans="1:31" s="10" customFormat="1" ht="19.95" customHeight="1">
      <c r="B68" s="148"/>
      <c r="C68" s="98"/>
      <c r="D68" s="149" t="s">
        <v>1239</v>
      </c>
      <c r="E68" s="150"/>
      <c r="F68" s="150"/>
      <c r="G68" s="150"/>
      <c r="H68" s="150"/>
      <c r="I68" s="150"/>
      <c r="J68" s="151">
        <f>J132</f>
        <v>0</v>
      </c>
      <c r="K68" s="98"/>
      <c r="L68" s="152"/>
    </row>
    <row r="69" spans="1:31" s="10" customFormat="1" ht="19.95" customHeight="1">
      <c r="B69" s="148"/>
      <c r="C69" s="98"/>
      <c r="D69" s="149" t="s">
        <v>1240</v>
      </c>
      <c r="E69" s="150"/>
      <c r="F69" s="150"/>
      <c r="G69" s="150"/>
      <c r="H69" s="150"/>
      <c r="I69" s="150"/>
      <c r="J69" s="151">
        <f>J134</f>
        <v>0</v>
      </c>
      <c r="K69" s="98"/>
      <c r="L69" s="152"/>
    </row>
    <row r="70" spans="1:31" s="10" customFormat="1" ht="19.95" customHeight="1">
      <c r="B70" s="148"/>
      <c r="C70" s="98"/>
      <c r="D70" s="149" t="s">
        <v>1241</v>
      </c>
      <c r="E70" s="150"/>
      <c r="F70" s="150"/>
      <c r="G70" s="150"/>
      <c r="H70" s="150"/>
      <c r="I70" s="150"/>
      <c r="J70" s="151">
        <f>J138</f>
        <v>0</v>
      </c>
      <c r="K70" s="98"/>
      <c r="L70" s="152"/>
    </row>
    <row r="71" spans="1:31" s="10" customFormat="1" ht="19.95" customHeight="1">
      <c r="B71" s="148"/>
      <c r="C71" s="98"/>
      <c r="D71" s="149" t="s">
        <v>1242</v>
      </c>
      <c r="E71" s="150"/>
      <c r="F71" s="150"/>
      <c r="G71" s="150"/>
      <c r="H71" s="150"/>
      <c r="I71" s="150"/>
      <c r="J71" s="151">
        <f>J165</f>
        <v>0</v>
      </c>
      <c r="K71" s="98"/>
      <c r="L71" s="152"/>
    </row>
    <row r="72" spans="1:31" s="10" customFormat="1" ht="19.95" customHeight="1">
      <c r="B72" s="148"/>
      <c r="C72" s="98"/>
      <c r="D72" s="149" t="s">
        <v>1243</v>
      </c>
      <c r="E72" s="150"/>
      <c r="F72" s="150"/>
      <c r="G72" s="150"/>
      <c r="H72" s="150"/>
      <c r="I72" s="150"/>
      <c r="J72" s="151">
        <f>J187</f>
        <v>0</v>
      </c>
      <c r="K72" s="98"/>
      <c r="L72" s="152"/>
    </row>
    <row r="73" spans="1:31" s="10" customFormat="1" ht="19.95" customHeight="1">
      <c r="B73" s="148"/>
      <c r="C73" s="98"/>
      <c r="D73" s="149" t="s">
        <v>1244</v>
      </c>
      <c r="E73" s="150"/>
      <c r="F73" s="150"/>
      <c r="G73" s="150"/>
      <c r="H73" s="150"/>
      <c r="I73" s="150"/>
      <c r="J73" s="151">
        <f>J226</f>
        <v>0</v>
      </c>
      <c r="K73" s="98"/>
      <c r="L73" s="152"/>
    </row>
    <row r="74" spans="1:31" s="2" customFormat="1" ht="21.75" customHeight="1">
      <c r="A74" s="35"/>
      <c r="B74" s="36"/>
      <c r="C74" s="37"/>
      <c r="D74" s="37"/>
      <c r="E74" s="37"/>
      <c r="F74" s="37"/>
      <c r="G74" s="37"/>
      <c r="H74" s="37"/>
      <c r="I74" s="37"/>
      <c r="J74" s="37"/>
      <c r="K74" s="37"/>
      <c r="L74" s="115"/>
      <c r="S74" s="35"/>
      <c r="T74" s="35"/>
      <c r="U74" s="35"/>
      <c r="V74" s="35"/>
      <c r="W74" s="35"/>
      <c r="X74" s="35"/>
      <c r="Y74" s="35"/>
      <c r="Z74" s="35"/>
      <c r="AA74" s="35"/>
      <c r="AB74" s="35"/>
      <c r="AC74" s="35"/>
      <c r="AD74" s="35"/>
      <c r="AE74" s="35"/>
    </row>
    <row r="75" spans="1:31" s="2" customFormat="1" ht="6.9" customHeight="1">
      <c r="A75" s="35"/>
      <c r="B75" s="48"/>
      <c r="C75" s="49"/>
      <c r="D75" s="49"/>
      <c r="E75" s="49"/>
      <c r="F75" s="49"/>
      <c r="G75" s="49"/>
      <c r="H75" s="49"/>
      <c r="I75" s="49"/>
      <c r="J75" s="49"/>
      <c r="K75" s="49"/>
      <c r="L75" s="115"/>
      <c r="S75" s="35"/>
      <c r="T75" s="35"/>
      <c r="U75" s="35"/>
      <c r="V75" s="35"/>
      <c r="W75" s="35"/>
      <c r="X75" s="35"/>
      <c r="Y75" s="35"/>
      <c r="Z75" s="35"/>
      <c r="AA75" s="35"/>
      <c r="AB75" s="35"/>
      <c r="AC75" s="35"/>
      <c r="AD75" s="35"/>
      <c r="AE75" s="35"/>
    </row>
    <row r="79" spans="1:31" s="2" customFormat="1" ht="6.9" customHeight="1">
      <c r="A79" s="35"/>
      <c r="B79" s="50"/>
      <c r="C79" s="51"/>
      <c r="D79" s="51"/>
      <c r="E79" s="51"/>
      <c r="F79" s="51"/>
      <c r="G79" s="51"/>
      <c r="H79" s="51"/>
      <c r="I79" s="51"/>
      <c r="J79" s="51"/>
      <c r="K79" s="51"/>
      <c r="L79" s="115"/>
      <c r="S79" s="35"/>
      <c r="T79" s="35"/>
      <c r="U79" s="35"/>
      <c r="V79" s="35"/>
      <c r="W79" s="35"/>
      <c r="X79" s="35"/>
      <c r="Y79" s="35"/>
      <c r="Z79" s="35"/>
      <c r="AA79" s="35"/>
      <c r="AB79" s="35"/>
      <c r="AC79" s="35"/>
      <c r="AD79" s="35"/>
      <c r="AE79" s="35"/>
    </row>
    <row r="80" spans="1:31" s="2" customFormat="1" ht="24.9" customHeight="1">
      <c r="A80" s="35"/>
      <c r="B80" s="36"/>
      <c r="C80" s="24" t="s">
        <v>145</v>
      </c>
      <c r="D80" s="37"/>
      <c r="E80" s="37"/>
      <c r="F80" s="37"/>
      <c r="G80" s="37"/>
      <c r="H80" s="37"/>
      <c r="I80" s="37"/>
      <c r="J80" s="37"/>
      <c r="K80" s="37"/>
      <c r="L80" s="115"/>
      <c r="S80" s="35"/>
      <c r="T80" s="35"/>
      <c r="U80" s="35"/>
      <c r="V80" s="35"/>
      <c r="W80" s="35"/>
      <c r="X80" s="35"/>
      <c r="Y80" s="35"/>
      <c r="Z80" s="35"/>
      <c r="AA80" s="35"/>
      <c r="AB80" s="35"/>
      <c r="AC80" s="35"/>
      <c r="AD80" s="35"/>
      <c r="AE80" s="35"/>
    </row>
    <row r="81" spans="1:63" s="2" customFormat="1" ht="6.9" customHeight="1">
      <c r="A81" s="35"/>
      <c r="B81" s="36"/>
      <c r="C81" s="37"/>
      <c r="D81" s="37"/>
      <c r="E81" s="37"/>
      <c r="F81" s="37"/>
      <c r="G81" s="37"/>
      <c r="H81" s="37"/>
      <c r="I81" s="37"/>
      <c r="J81" s="37"/>
      <c r="K81" s="37"/>
      <c r="L81" s="115"/>
      <c r="S81" s="35"/>
      <c r="T81" s="35"/>
      <c r="U81" s="35"/>
      <c r="V81" s="35"/>
      <c r="W81" s="35"/>
      <c r="X81" s="35"/>
      <c r="Y81" s="35"/>
      <c r="Z81" s="35"/>
      <c r="AA81" s="35"/>
      <c r="AB81" s="35"/>
      <c r="AC81" s="35"/>
      <c r="AD81" s="35"/>
      <c r="AE81" s="35"/>
    </row>
    <row r="82" spans="1:63" s="2" customFormat="1" ht="12" customHeight="1">
      <c r="A82" s="35"/>
      <c r="B82" s="36"/>
      <c r="C82" s="30" t="s">
        <v>15</v>
      </c>
      <c r="D82" s="37"/>
      <c r="E82" s="37"/>
      <c r="F82" s="37"/>
      <c r="G82" s="37"/>
      <c r="H82" s="37"/>
      <c r="I82" s="37"/>
      <c r="J82" s="37"/>
      <c r="K82" s="37"/>
      <c r="L82" s="115"/>
      <c r="S82" s="35"/>
      <c r="T82" s="35"/>
      <c r="U82" s="35"/>
      <c r="V82" s="35"/>
      <c r="W82" s="35"/>
      <c r="X82" s="35"/>
      <c r="Y82" s="35"/>
      <c r="Z82" s="35"/>
      <c r="AA82" s="35"/>
      <c r="AB82" s="35"/>
      <c r="AC82" s="35"/>
      <c r="AD82" s="35"/>
      <c r="AE82" s="35"/>
    </row>
    <row r="83" spans="1:63" s="2" customFormat="1" ht="16.5" customHeight="1">
      <c r="A83" s="35"/>
      <c r="B83" s="36"/>
      <c r="C83" s="37"/>
      <c r="D83" s="37"/>
      <c r="E83" s="394" t="str">
        <f>E7</f>
        <v>Zázemí pro studenty se speciálními potřebami - F, úprava 13.6.2025</v>
      </c>
      <c r="F83" s="395"/>
      <c r="G83" s="395"/>
      <c r="H83" s="395"/>
      <c r="I83" s="37"/>
      <c r="J83" s="37"/>
      <c r="K83" s="37"/>
      <c r="L83" s="115"/>
      <c r="S83" s="35"/>
      <c r="T83" s="35"/>
      <c r="U83" s="35"/>
      <c r="V83" s="35"/>
      <c r="W83" s="35"/>
      <c r="X83" s="35"/>
      <c r="Y83" s="35"/>
      <c r="Z83" s="35"/>
      <c r="AA83" s="35"/>
      <c r="AB83" s="35"/>
      <c r="AC83" s="35"/>
      <c r="AD83" s="35"/>
      <c r="AE83" s="35"/>
    </row>
    <row r="84" spans="1:63" s="1" customFormat="1" ht="12" customHeight="1">
      <c r="B84" s="22"/>
      <c r="C84" s="30" t="s">
        <v>132</v>
      </c>
      <c r="D84" s="23"/>
      <c r="E84" s="23"/>
      <c r="F84" s="23"/>
      <c r="G84" s="23"/>
      <c r="H84" s="23"/>
      <c r="I84" s="23"/>
      <c r="J84" s="23"/>
      <c r="K84" s="23"/>
      <c r="L84" s="21"/>
    </row>
    <row r="85" spans="1:63" s="2" customFormat="1" ht="16.5" customHeight="1">
      <c r="A85" s="35"/>
      <c r="B85" s="36"/>
      <c r="C85" s="37"/>
      <c r="D85" s="37"/>
      <c r="E85" s="394" t="s">
        <v>133</v>
      </c>
      <c r="F85" s="396"/>
      <c r="G85" s="396"/>
      <c r="H85" s="396"/>
      <c r="I85" s="37"/>
      <c r="J85" s="37"/>
      <c r="K85" s="37"/>
      <c r="L85" s="115"/>
      <c r="S85" s="35"/>
      <c r="T85" s="35"/>
      <c r="U85" s="35"/>
      <c r="V85" s="35"/>
      <c r="W85" s="35"/>
      <c r="X85" s="35"/>
      <c r="Y85" s="35"/>
      <c r="Z85" s="35"/>
      <c r="AA85" s="35"/>
      <c r="AB85" s="35"/>
      <c r="AC85" s="35"/>
      <c r="AD85" s="35"/>
      <c r="AE85" s="35"/>
    </row>
    <row r="86" spans="1:63" s="2" customFormat="1" ht="12" customHeight="1">
      <c r="A86" s="35"/>
      <c r="B86" s="36"/>
      <c r="C86" s="30" t="s">
        <v>365</v>
      </c>
      <c r="D86" s="37"/>
      <c r="E86" s="37"/>
      <c r="F86" s="37"/>
      <c r="G86" s="37"/>
      <c r="H86" s="37"/>
      <c r="I86" s="37"/>
      <c r="J86" s="37"/>
      <c r="K86" s="37"/>
      <c r="L86" s="115"/>
      <c r="S86" s="35"/>
      <c r="T86" s="35"/>
      <c r="U86" s="35"/>
      <c r="V86" s="35"/>
      <c r="W86" s="35"/>
      <c r="X86" s="35"/>
      <c r="Y86" s="35"/>
      <c r="Z86" s="35"/>
      <c r="AA86" s="35"/>
      <c r="AB86" s="35"/>
      <c r="AC86" s="35"/>
      <c r="AD86" s="35"/>
      <c r="AE86" s="35"/>
    </row>
    <row r="87" spans="1:63" s="2" customFormat="1" ht="16.5" customHeight="1">
      <c r="A87" s="35"/>
      <c r="B87" s="36"/>
      <c r="C87" s="37"/>
      <c r="D87" s="37"/>
      <c r="E87" s="350" t="str">
        <f>E11</f>
        <v>02 - SO 01.2 - ZTI</v>
      </c>
      <c r="F87" s="396"/>
      <c r="G87" s="396"/>
      <c r="H87" s="396"/>
      <c r="I87" s="37"/>
      <c r="J87" s="37"/>
      <c r="K87" s="37"/>
      <c r="L87" s="115"/>
      <c r="S87" s="35"/>
      <c r="T87" s="35"/>
      <c r="U87" s="35"/>
      <c r="V87" s="35"/>
      <c r="W87" s="35"/>
      <c r="X87" s="35"/>
      <c r="Y87" s="35"/>
      <c r="Z87" s="35"/>
      <c r="AA87" s="35"/>
      <c r="AB87" s="35"/>
      <c r="AC87" s="35"/>
      <c r="AD87" s="35"/>
      <c r="AE87" s="35"/>
    </row>
    <row r="88" spans="1:63" s="2" customFormat="1" ht="6.9" customHeight="1">
      <c r="A88" s="35"/>
      <c r="B88" s="36"/>
      <c r="C88" s="37"/>
      <c r="D88" s="37"/>
      <c r="E88" s="37"/>
      <c r="F88" s="37"/>
      <c r="G88" s="37"/>
      <c r="H88" s="37"/>
      <c r="I88" s="37"/>
      <c r="J88" s="37"/>
      <c r="K88" s="37"/>
      <c r="L88" s="115"/>
      <c r="S88" s="35"/>
      <c r="T88" s="35"/>
      <c r="U88" s="35"/>
      <c r="V88" s="35"/>
      <c r="W88" s="35"/>
      <c r="X88" s="35"/>
      <c r="Y88" s="35"/>
      <c r="Z88" s="35"/>
      <c r="AA88" s="35"/>
      <c r="AB88" s="35"/>
      <c r="AC88" s="35"/>
      <c r="AD88" s="35"/>
      <c r="AE88" s="35"/>
    </row>
    <row r="89" spans="1:63" s="2" customFormat="1" ht="12" customHeight="1">
      <c r="A89" s="35"/>
      <c r="B89" s="36"/>
      <c r="C89" s="30" t="s">
        <v>20</v>
      </c>
      <c r="D89" s="37"/>
      <c r="E89" s="37"/>
      <c r="F89" s="28" t="str">
        <f>F14</f>
        <v xml:space="preserve"> </v>
      </c>
      <c r="G89" s="37"/>
      <c r="H89" s="37"/>
      <c r="I89" s="30" t="s">
        <v>22</v>
      </c>
      <c r="J89" s="60" t="str">
        <f>IF(J14="","",J14)</f>
        <v>4. 4. 2024</v>
      </c>
      <c r="K89" s="37"/>
      <c r="L89" s="115"/>
      <c r="S89" s="35"/>
      <c r="T89" s="35"/>
      <c r="U89" s="35"/>
      <c r="V89" s="35"/>
      <c r="W89" s="35"/>
      <c r="X89" s="35"/>
      <c r="Y89" s="35"/>
      <c r="Z89" s="35"/>
      <c r="AA89" s="35"/>
      <c r="AB89" s="35"/>
      <c r="AC89" s="35"/>
      <c r="AD89" s="35"/>
      <c r="AE89" s="35"/>
    </row>
    <row r="90" spans="1:63" s="2" customFormat="1" ht="6.9" customHeight="1">
      <c r="A90" s="35"/>
      <c r="B90" s="36"/>
      <c r="C90" s="37"/>
      <c r="D90" s="37"/>
      <c r="E90" s="37"/>
      <c r="F90" s="37"/>
      <c r="G90" s="37"/>
      <c r="H90" s="37"/>
      <c r="I90" s="37"/>
      <c r="J90" s="37"/>
      <c r="K90" s="37"/>
      <c r="L90" s="115"/>
      <c r="S90" s="35"/>
      <c r="T90" s="35"/>
      <c r="U90" s="35"/>
      <c r="V90" s="35"/>
      <c r="W90" s="35"/>
      <c r="X90" s="35"/>
      <c r="Y90" s="35"/>
      <c r="Z90" s="35"/>
      <c r="AA90" s="35"/>
      <c r="AB90" s="35"/>
      <c r="AC90" s="35"/>
      <c r="AD90" s="35"/>
      <c r="AE90" s="35"/>
    </row>
    <row r="91" spans="1:63" s="2" customFormat="1" ht="25.65" customHeight="1">
      <c r="A91" s="35"/>
      <c r="B91" s="36"/>
      <c r="C91" s="30" t="s">
        <v>24</v>
      </c>
      <c r="D91" s="37"/>
      <c r="E91" s="37"/>
      <c r="F91" s="28" t="str">
        <f>E17</f>
        <v>Česká zemědělská univerzoita</v>
      </c>
      <c r="G91" s="37"/>
      <c r="H91" s="37"/>
      <c r="I91" s="30" t="s">
        <v>30</v>
      </c>
      <c r="J91" s="33" t="str">
        <f>E23</f>
        <v>GREBNER, spol. s r-o-</v>
      </c>
      <c r="K91" s="37"/>
      <c r="L91" s="115"/>
      <c r="S91" s="35"/>
      <c r="T91" s="35"/>
      <c r="U91" s="35"/>
      <c r="V91" s="35"/>
      <c r="W91" s="35"/>
      <c r="X91" s="35"/>
      <c r="Y91" s="35"/>
      <c r="Z91" s="35"/>
      <c r="AA91" s="35"/>
      <c r="AB91" s="35"/>
      <c r="AC91" s="35"/>
      <c r="AD91" s="35"/>
      <c r="AE91" s="35"/>
    </row>
    <row r="92" spans="1:63" s="2" customFormat="1" ht="15.15" customHeight="1">
      <c r="A92" s="35"/>
      <c r="B92" s="36"/>
      <c r="C92" s="30" t="s">
        <v>28</v>
      </c>
      <c r="D92" s="37"/>
      <c r="E92" s="37"/>
      <c r="F92" s="28" t="str">
        <f>IF(E20="","",E20)</f>
        <v>Vyplň údaj</v>
      </c>
      <c r="G92" s="37"/>
      <c r="H92" s="37"/>
      <c r="I92" s="30" t="s">
        <v>33</v>
      </c>
      <c r="J92" s="33" t="str">
        <f>E26</f>
        <v>Ing. Josef Němeček</v>
      </c>
      <c r="K92" s="37"/>
      <c r="L92" s="115"/>
      <c r="S92" s="35"/>
      <c r="T92" s="35"/>
      <c r="U92" s="35"/>
      <c r="V92" s="35"/>
      <c r="W92" s="35"/>
      <c r="X92" s="35"/>
      <c r="Y92" s="35"/>
      <c r="Z92" s="35"/>
      <c r="AA92" s="35"/>
      <c r="AB92" s="35"/>
      <c r="AC92" s="35"/>
      <c r="AD92" s="35"/>
      <c r="AE92" s="35"/>
    </row>
    <row r="93" spans="1:63" s="2" customFormat="1" ht="10.35" customHeight="1">
      <c r="A93" s="35"/>
      <c r="B93" s="36"/>
      <c r="C93" s="37"/>
      <c r="D93" s="37"/>
      <c r="E93" s="37"/>
      <c r="F93" s="37"/>
      <c r="G93" s="37"/>
      <c r="H93" s="37"/>
      <c r="I93" s="37"/>
      <c r="J93" s="37"/>
      <c r="K93" s="37"/>
      <c r="L93" s="115"/>
      <c r="S93" s="35"/>
      <c r="T93" s="35"/>
      <c r="U93" s="35"/>
      <c r="V93" s="35"/>
      <c r="W93" s="35"/>
      <c r="X93" s="35"/>
      <c r="Y93" s="35"/>
      <c r="Z93" s="35"/>
      <c r="AA93" s="35"/>
      <c r="AB93" s="35"/>
      <c r="AC93" s="35"/>
      <c r="AD93" s="35"/>
      <c r="AE93" s="35"/>
    </row>
    <row r="94" spans="1:63" s="11" customFormat="1" ht="29.25" customHeight="1">
      <c r="A94" s="153"/>
      <c r="B94" s="154"/>
      <c r="C94" s="155" t="s">
        <v>146</v>
      </c>
      <c r="D94" s="156" t="s">
        <v>56</v>
      </c>
      <c r="E94" s="156" t="s">
        <v>52</v>
      </c>
      <c r="F94" s="156" t="s">
        <v>53</v>
      </c>
      <c r="G94" s="156" t="s">
        <v>147</v>
      </c>
      <c r="H94" s="156" t="s">
        <v>148</v>
      </c>
      <c r="I94" s="156" t="s">
        <v>149</v>
      </c>
      <c r="J94" s="156" t="s">
        <v>136</v>
      </c>
      <c r="K94" s="157" t="s">
        <v>150</v>
      </c>
      <c r="L94" s="158"/>
      <c r="M94" s="69" t="s">
        <v>18</v>
      </c>
      <c r="N94" s="70" t="s">
        <v>41</v>
      </c>
      <c r="O94" s="70" t="s">
        <v>151</v>
      </c>
      <c r="P94" s="70" t="s">
        <v>152</v>
      </c>
      <c r="Q94" s="70" t="s">
        <v>153</v>
      </c>
      <c r="R94" s="70" t="s">
        <v>154</v>
      </c>
      <c r="S94" s="70" t="s">
        <v>155</v>
      </c>
      <c r="T94" s="71" t="s">
        <v>156</v>
      </c>
      <c r="U94" s="153"/>
      <c r="V94" s="153"/>
      <c r="W94" s="153"/>
      <c r="X94" s="153"/>
      <c r="Y94" s="153"/>
      <c r="Z94" s="153"/>
      <c r="AA94" s="153"/>
      <c r="AB94" s="153"/>
      <c r="AC94" s="153"/>
      <c r="AD94" s="153"/>
      <c r="AE94" s="153"/>
    </row>
    <row r="95" spans="1:63" s="2" customFormat="1" ht="22.8" customHeight="1">
      <c r="A95" s="35"/>
      <c r="B95" s="36"/>
      <c r="C95" s="76" t="s">
        <v>157</v>
      </c>
      <c r="D95" s="37"/>
      <c r="E95" s="37"/>
      <c r="F95" s="37"/>
      <c r="G95" s="37"/>
      <c r="H95" s="37"/>
      <c r="I95" s="37"/>
      <c r="J95" s="159">
        <f>BK95</f>
        <v>0</v>
      </c>
      <c r="K95" s="37"/>
      <c r="L95" s="40"/>
      <c r="M95" s="72"/>
      <c r="N95" s="160"/>
      <c r="O95" s="73"/>
      <c r="P95" s="161">
        <f>P96</f>
        <v>0</v>
      </c>
      <c r="Q95" s="73"/>
      <c r="R95" s="161">
        <f>R96</f>
        <v>0</v>
      </c>
      <c r="S95" s="73"/>
      <c r="T95" s="162">
        <f>T96</f>
        <v>0</v>
      </c>
      <c r="U95" s="35"/>
      <c r="V95" s="35"/>
      <c r="W95" s="35"/>
      <c r="X95" s="35"/>
      <c r="Y95" s="35"/>
      <c r="Z95" s="35"/>
      <c r="AA95" s="35"/>
      <c r="AB95" s="35"/>
      <c r="AC95" s="35"/>
      <c r="AD95" s="35"/>
      <c r="AE95" s="35"/>
      <c r="AT95" s="18" t="s">
        <v>70</v>
      </c>
      <c r="AU95" s="18" t="s">
        <v>137</v>
      </c>
      <c r="BK95" s="163">
        <f>BK96</f>
        <v>0</v>
      </c>
    </row>
    <row r="96" spans="1:63" s="12" customFormat="1" ht="25.95" customHeight="1">
      <c r="B96" s="164"/>
      <c r="C96" s="165"/>
      <c r="D96" s="166" t="s">
        <v>70</v>
      </c>
      <c r="E96" s="167" t="s">
        <v>158</v>
      </c>
      <c r="F96" s="167" t="s">
        <v>159</v>
      </c>
      <c r="G96" s="165"/>
      <c r="H96" s="165"/>
      <c r="I96" s="168"/>
      <c r="J96" s="169">
        <f>BK96</f>
        <v>0</v>
      </c>
      <c r="K96" s="165"/>
      <c r="L96" s="170"/>
      <c r="M96" s="171"/>
      <c r="N96" s="172"/>
      <c r="O96" s="172"/>
      <c r="P96" s="173">
        <f>P97+P106+P111+P132+P134+P138+P165+P187+P226</f>
        <v>0</v>
      </c>
      <c r="Q96" s="172"/>
      <c r="R96" s="173">
        <f>R97+R106+R111+R132+R134+R138+R165+R187+R226</f>
        <v>0</v>
      </c>
      <c r="S96" s="172"/>
      <c r="T96" s="174">
        <f>T97+T106+T111+T132+T134+T138+T165+T187+T226</f>
        <v>0</v>
      </c>
      <c r="AR96" s="175" t="s">
        <v>78</v>
      </c>
      <c r="AT96" s="176" t="s">
        <v>70</v>
      </c>
      <c r="AU96" s="176" t="s">
        <v>71</v>
      </c>
      <c r="AY96" s="175" t="s">
        <v>160</v>
      </c>
      <c r="BK96" s="177">
        <f>BK97+BK106+BK111+BK132+BK134+BK138+BK165+BK187+BK226</f>
        <v>0</v>
      </c>
    </row>
    <row r="97" spans="1:65" s="12" customFormat="1" ht="22.8" customHeight="1">
      <c r="B97" s="164"/>
      <c r="C97" s="165"/>
      <c r="D97" s="166" t="s">
        <v>70</v>
      </c>
      <c r="E97" s="178" t="s">
        <v>78</v>
      </c>
      <c r="F97" s="178" t="s">
        <v>161</v>
      </c>
      <c r="G97" s="165"/>
      <c r="H97" s="165"/>
      <c r="I97" s="168"/>
      <c r="J97" s="179">
        <f>BK97</f>
        <v>0</v>
      </c>
      <c r="K97" s="165"/>
      <c r="L97" s="170"/>
      <c r="M97" s="171"/>
      <c r="N97" s="172"/>
      <c r="O97" s="172"/>
      <c r="P97" s="173">
        <f>SUM(P98:P105)</f>
        <v>0</v>
      </c>
      <c r="Q97" s="172"/>
      <c r="R97" s="173">
        <f>SUM(R98:R105)</f>
        <v>0</v>
      </c>
      <c r="S97" s="172"/>
      <c r="T97" s="174">
        <f>SUM(T98:T105)</f>
        <v>0</v>
      </c>
      <c r="AR97" s="175" t="s">
        <v>78</v>
      </c>
      <c r="AT97" s="176" t="s">
        <v>70</v>
      </c>
      <c r="AU97" s="176" t="s">
        <v>78</v>
      </c>
      <c r="AY97" s="175" t="s">
        <v>160</v>
      </c>
      <c r="BK97" s="177">
        <f>SUM(BK98:BK105)</f>
        <v>0</v>
      </c>
    </row>
    <row r="98" spans="1:65" s="2" customFormat="1" ht="16.5" customHeight="1">
      <c r="A98" s="35"/>
      <c r="B98" s="36"/>
      <c r="C98" s="180" t="s">
        <v>78</v>
      </c>
      <c r="D98" s="180" t="s">
        <v>162</v>
      </c>
      <c r="E98" s="181" t="s">
        <v>1245</v>
      </c>
      <c r="F98" s="182" t="s">
        <v>1246</v>
      </c>
      <c r="G98" s="183" t="s">
        <v>129</v>
      </c>
      <c r="H98" s="184">
        <v>14.2</v>
      </c>
      <c r="I98" s="185"/>
      <c r="J98" s="186">
        <f t="shared" ref="J98:J105" si="0">ROUND(I98*H98,2)</f>
        <v>0</v>
      </c>
      <c r="K98" s="182" t="s">
        <v>18</v>
      </c>
      <c r="L98" s="40"/>
      <c r="M98" s="187" t="s">
        <v>18</v>
      </c>
      <c r="N98" s="188" t="s">
        <v>42</v>
      </c>
      <c r="O98" s="65"/>
      <c r="P98" s="189">
        <f t="shared" ref="P98:P105" si="1">O98*H98</f>
        <v>0</v>
      </c>
      <c r="Q98" s="189">
        <v>0</v>
      </c>
      <c r="R98" s="189">
        <f t="shared" ref="R98:R105" si="2">Q98*H98</f>
        <v>0</v>
      </c>
      <c r="S98" s="189">
        <v>0</v>
      </c>
      <c r="T98" s="190">
        <f t="shared" ref="T98:T105" si="3">S98*H98</f>
        <v>0</v>
      </c>
      <c r="U98" s="35"/>
      <c r="V98" s="35"/>
      <c r="W98" s="35"/>
      <c r="X98" s="35"/>
      <c r="Y98" s="35"/>
      <c r="Z98" s="35"/>
      <c r="AA98" s="35"/>
      <c r="AB98" s="35"/>
      <c r="AC98" s="35"/>
      <c r="AD98" s="35"/>
      <c r="AE98" s="35"/>
      <c r="AR98" s="191" t="s">
        <v>166</v>
      </c>
      <c r="AT98" s="191" t="s">
        <v>162</v>
      </c>
      <c r="AU98" s="191" t="s">
        <v>80</v>
      </c>
      <c r="AY98" s="18" t="s">
        <v>160</v>
      </c>
      <c r="BE98" s="192">
        <f t="shared" ref="BE98:BE105" si="4">IF(N98="základní",J98,0)</f>
        <v>0</v>
      </c>
      <c r="BF98" s="192">
        <f t="shared" ref="BF98:BF105" si="5">IF(N98="snížená",J98,0)</f>
        <v>0</v>
      </c>
      <c r="BG98" s="192">
        <f t="shared" ref="BG98:BG105" si="6">IF(N98="zákl. přenesená",J98,0)</f>
        <v>0</v>
      </c>
      <c r="BH98" s="192">
        <f t="shared" ref="BH98:BH105" si="7">IF(N98="sníž. přenesená",J98,0)</f>
        <v>0</v>
      </c>
      <c r="BI98" s="192">
        <f t="shared" ref="BI98:BI105" si="8">IF(N98="nulová",J98,0)</f>
        <v>0</v>
      </c>
      <c r="BJ98" s="18" t="s">
        <v>78</v>
      </c>
      <c r="BK98" s="192">
        <f t="shared" ref="BK98:BK105" si="9">ROUND(I98*H98,2)</f>
        <v>0</v>
      </c>
      <c r="BL98" s="18" t="s">
        <v>166</v>
      </c>
      <c r="BM98" s="191" t="s">
        <v>80</v>
      </c>
    </row>
    <row r="99" spans="1:65" s="2" customFormat="1" ht="16.5" customHeight="1">
      <c r="A99" s="35"/>
      <c r="B99" s="36"/>
      <c r="C99" s="180" t="s">
        <v>80</v>
      </c>
      <c r="D99" s="180" t="s">
        <v>162</v>
      </c>
      <c r="E99" s="181" t="s">
        <v>1247</v>
      </c>
      <c r="F99" s="182" t="s">
        <v>1248</v>
      </c>
      <c r="G99" s="183" t="s">
        <v>129</v>
      </c>
      <c r="H99" s="184">
        <v>7.3</v>
      </c>
      <c r="I99" s="185"/>
      <c r="J99" s="186">
        <f t="shared" si="0"/>
        <v>0</v>
      </c>
      <c r="K99" s="182" t="s">
        <v>18</v>
      </c>
      <c r="L99" s="40"/>
      <c r="M99" s="187" t="s">
        <v>18</v>
      </c>
      <c r="N99" s="188" t="s">
        <v>42</v>
      </c>
      <c r="O99" s="65"/>
      <c r="P99" s="189">
        <f t="shared" si="1"/>
        <v>0</v>
      </c>
      <c r="Q99" s="189">
        <v>0</v>
      </c>
      <c r="R99" s="189">
        <f t="shared" si="2"/>
        <v>0</v>
      </c>
      <c r="S99" s="189">
        <v>0</v>
      </c>
      <c r="T99" s="190">
        <f t="shared" si="3"/>
        <v>0</v>
      </c>
      <c r="U99" s="35"/>
      <c r="V99" s="35"/>
      <c r="W99" s="35"/>
      <c r="X99" s="35"/>
      <c r="Y99" s="35"/>
      <c r="Z99" s="35"/>
      <c r="AA99" s="35"/>
      <c r="AB99" s="35"/>
      <c r="AC99" s="35"/>
      <c r="AD99" s="35"/>
      <c r="AE99" s="35"/>
      <c r="AR99" s="191" t="s">
        <v>166</v>
      </c>
      <c r="AT99" s="191" t="s">
        <v>162</v>
      </c>
      <c r="AU99" s="191" t="s">
        <v>80</v>
      </c>
      <c r="AY99" s="18" t="s">
        <v>160</v>
      </c>
      <c r="BE99" s="192">
        <f t="shared" si="4"/>
        <v>0</v>
      </c>
      <c r="BF99" s="192">
        <f t="shared" si="5"/>
        <v>0</v>
      </c>
      <c r="BG99" s="192">
        <f t="shared" si="6"/>
        <v>0</v>
      </c>
      <c r="BH99" s="192">
        <f t="shared" si="7"/>
        <v>0</v>
      </c>
      <c r="BI99" s="192">
        <f t="shared" si="8"/>
        <v>0</v>
      </c>
      <c r="BJ99" s="18" t="s">
        <v>78</v>
      </c>
      <c r="BK99" s="192">
        <f t="shared" si="9"/>
        <v>0</v>
      </c>
      <c r="BL99" s="18" t="s">
        <v>166</v>
      </c>
      <c r="BM99" s="191" t="s">
        <v>166</v>
      </c>
    </row>
    <row r="100" spans="1:65" s="2" customFormat="1" ht="16.5" customHeight="1">
      <c r="A100" s="35"/>
      <c r="B100" s="36"/>
      <c r="C100" s="180" t="s">
        <v>102</v>
      </c>
      <c r="D100" s="180" t="s">
        <v>162</v>
      </c>
      <c r="E100" s="181" t="s">
        <v>1249</v>
      </c>
      <c r="F100" s="182" t="s">
        <v>1250</v>
      </c>
      <c r="G100" s="183" t="s">
        <v>129</v>
      </c>
      <c r="H100" s="184">
        <v>14.2</v>
      </c>
      <c r="I100" s="185"/>
      <c r="J100" s="186">
        <f t="shared" si="0"/>
        <v>0</v>
      </c>
      <c r="K100" s="182" t="s">
        <v>18</v>
      </c>
      <c r="L100" s="40"/>
      <c r="M100" s="187" t="s">
        <v>18</v>
      </c>
      <c r="N100" s="188" t="s">
        <v>42</v>
      </c>
      <c r="O100" s="65"/>
      <c r="P100" s="189">
        <f t="shared" si="1"/>
        <v>0</v>
      </c>
      <c r="Q100" s="189">
        <v>0</v>
      </c>
      <c r="R100" s="189">
        <f t="shared" si="2"/>
        <v>0</v>
      </c>
      <c r="S100" s="189">
        <v>0</v>
      </c>
      <c r="T100" s="190">
        <f t="shared" si="3"/>
        <v>0</v>
      </c>
      <c r="U100" s="35"/>
      <c r="V100" s="35"/>
      <c r="W100" s="35"/>
      <c r="X100" s="35"/>
      <c r="Y100" s="35"/>
      <c r="Z100" s="35"/>
      <c r="AA100" s="35"/>
      <c r="AB100" s="35"/>
      <c r="AC100" s="35"/>
      <c r="AD100" s="35"/>
      <c r="AE100" s="35"/>
      <c r="AR100" s="191" t="s">
        <v>166</v>
      </c>
      <c r="AT100" s="191" t="s">
        <v>162</v>
      </c>
      <c r="AU100" s="191" t="s">
        <v>80</v>
      </c>
      <c r="AY100" s="18" t="s">
        <v>160</v>
      </c>
      <c r="BE100" s="192">
        <f t="shared" si="4"/>
        <v>0</v>
      </c>
      <c r="BF100" s="192">
        <f t="shared" si="5"/>
        <v>0</v>
      </c>
      <c r="BG100" s="192">
        <f t="shared" si="6"/>
        <v>0</v>
      </c>
      <c r="BH100" s="192">
        <f t="shared" si="7"/>
        <v>0</v>
      </c>
      <c r="BI100" s="192">
        <f t="shared" si="8"/>
        <v>0</v>
      </c>
      <c r="BJ100" s="18" t="s">
        <v>78</v>
      </c>
      <c r="BK100" s="192">
        <f t="shared" si="9"/>
        <v>0</v>
      </c>
      <c r="BL100" s="18" t="s">
        <v>166</v>
      </c>
      <c r="BM100" s="191" t="s">
        <v>189</v>
      </c>
    </row>
    <row r="101" spans="1:65" s="2" customFormat="1" ht="16.5" customHeight="1">
      <c r="A101" s="35"/>
      <c r="B101" s="36"/>
      <c r="C101" s="180" t="s">
        <v>166</v>
      </c>
      <c r="D101" s="180" t="s">
        <v>162</v>
      </c>
      <c r="E101" s="181" t="s">
        <v>1251</v>
      </c>
      <c r="F101" s="182" t="s">
        <v>1252</v>
      </c>
      <c r="G101" s="183" t="s">
        <v>129</v>
      </c>
      <c r="H101" s="184">
        <v>7.3</v>
      </c>
      <c r="I101" s="185"/>
      <c r="J101" s="186">
        <f t="shared" si="0"/>
        <v>0</v>
      </c>
      <c r="K101" s="182" t="s">
        <v>18</v>
      </c>
      <c r="L101" s="40"/>
      <c r="M101" s="187" t="s">
        <v>18</v>
      </c>
      <c r="N101" s="188" t="s">
        <v>42</v>
      </c>
      <c r="O101" s="65"/>
      <c r="P101" s="189">
        <f t="shared" si="1"/>
        <v>0</v>
      </c>
      <c r="Q101" s="189">
        <v>0</v>
      </c>
      <c r="R101" s="189">
        <f t="shared" si="2"/>
        <v>0</v>
      </c>
      <c r="S101" s="189">
        <v>0</v>
      </c>
      <c r="T101" s="190">
        <f t="shared" si="3"/>
        <v>0</v>
      </c>
      <c r="U101" s="35"/>
      <c r="V101" s="35"/>
      <c r="W101" s="35"/>
      <c r="X101" s="35"/>
      <c r="Y101" s="35"/>
      <c r="Z101" s="35"/>
      <c r="AA101" s="35"/>
      <c r="AB101" s="35"/>
      <c r="AC101" s="35"/>
      <c r="AD101" s="35"/>
      <c r="AE101" s="35"/>
      <c r="AR101" s="191" t="s">
        <v>166</v>
      </c>
      <c r="AT101" s="191" t="s">
        <v>162</v>
      </c>
      <c r="AU101" s="191" t="s">
        <v>80</v>
      </c>
      <c r="AY101" s="18" t="s">
        <v>160</v>
      </c>
      <c r="BE101" s="192">
        <f t="shared" si="4"/>
        <v>0</v>
      </c>
      <c r="BF101" s="192">
        <f t="shared" si="5"/>
        <v>0</v>
      </c>
      <c r="BG101" s="192">
        <f t="shared" si="6"/>
        <v>0</v>
      </c>
      <c r="BH101" s="192">
        <f t="shared" si="7"/>
        <v>0</v>
      </c>
      <c r="BI101" s="192">
        <f t="shared" si="8"/>
        <v>0</v>
      </c>
      <c r="BJ101" s="18" t="s">
        <v>78</v>
      </c>
      <c r="BK101" s="192">
        <f t="shared" si="9"/>
        <v>0</v>
      </c>
      <c r="BL101" s="18" t="s">
        <v>166</v>
      </c>
      <c r="BM101" s="191" t="s">
        <v>208</v>
      </c>
    </row>
    <row r="102" spans="1:65" s="2" customFormat="1" ht="16.5" customHeight="1">
      <c r="A102" s="35"/>
      <c r="B102" s="36"/>
      <c r="C102" s="180" t="s">
        <v>196</v>
      </c>
      <c r="D102" s="180" t="s">
        <v>162</v>
      </c>
      <c r="E102" s="181" t="s">
        <v>1253</v>
      </c>
      <c r="F102" s="182" t="s">
        <v>1254</v>
      </c>
      <c r="G102" s="183" t="s">
        <v>129</v>
      </c>
      <c r="H102" s="184">
        <v>7.3</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219</v>
      </c>
    </row>
    <row r="103" spans="1:65" s="2" customFormat="1" ht="16.5" customHeight="1">
      <c r="A103" s="35"/>
      <c r="B103" s="36"/>
      <c r="C103" s="180" t="s">
        <v>189</v>
      </c>
      <c r="D103" s="180" t="s">
        <v>162</v>
      </c>
      <c r="E103" s="181" t="s">
        <v>1255</v>
      </c>
      <c r="F103" s="182" t="s">
        <v>1256</v>
      </c>
      <c r="G103" s="183" t="s">
        <v>129</v>
      </c>
      <c r="H103" s="184">
        <v>7.3</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8</v>
      </c>
    </row>
    <row r="104" spans="1:65" s="2" customFormat="1" ht="16.5" customHeight="1">
      <c r="A104" s="35"/>
      <c r="B104" s="36"/>
      <c r="C104" s="180" t="s">
        <v>202</v>
      </c>
      <c r="D104" s="180" t="s">
        <v>162</v>
      </c>
      <c r="E104" s="181" t="s">
        <v>1257</v>
      </c>
      <c r="F104" s="182" t="s">
        <v>1258</v>
      </c>
      <c r="G104" s="183" t="s">
        <v>129</v>
      </c>
      <c r="H104" s="184">
        <v>7.3</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240</v>
      </c>
    </row>
    <row r="105" spans="1:65" s="2" customFormat="1" ht="16.5" customHeight="1">
      <c r="A105" s="35"/>
      <c r="B105" s="36"/>
      <c r="C105" s="180" t="s">
        <v>208</v>
      </c>
      <c r="D105" s="180" t="s">
        <v>162</v>
      </c>
      <c r="E105" s="181" t="s">
        <v>1259</v>
      </c>
      <c r="F105" s="182" t="s">
        <v>1260</v>
      </c>
      <c r="G105" s="183" t="s">
        <v>129</v>
      </c>
      <c r="H105" s="184">
        <v>7.3</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255</v>
      </c>
    </row>
    <row r="106" spans="1:65" s="12" customFormat="1" ht="22.8" customHeight="1">
      <c r="B106" s="164"/>
      <c r="C106" s="165"/>
      <c r="D106" s="166" t="s">
        <v>70</v>
      </c>
      <c r="E106" s="178" t="s">
        <v>674</v>
      </c>
      <c r="F106" s="178" t="s">
        <v>1261</v>
      </c>
      <c r="G106" s="165"/>
      <c r="H106" s="165"/>
      <c r="I106" s="168"/>
      <c r="J106" s="179">
        <f>BK106</f>
        <v>0</v>
      </c>
      <c r="K106" s="165"/>
      <c r="L106" s="170"/>
      <c r="M106" s="171"/>
      <c r="N106" s="172"/>
      <c r="O106" s="172"/>
      <c r="P106" s="173">
        <f>SUM(P107:P110)</f>
        <v>0</v>
      </c>
      <c r="Q106" s="172"/>
      <c r="R106" s="173">
        <f>SUM(R107:R110)</f>
        <v>0</v>
      </c>
      <c r="S106" s="172"/>
      <c r="T106" s="174">
        <f>SUM(T107:T110)</f>
        <v>0</v>
      </c>
      <c r="AR106" s="175" t="s">
        <v>78</v>
      </c>
      <c r="AT106" s="176" t="s">
        <v>70</v>
      </c>
      <c r="AU106" s="176" t="s">
        <v>78</v>
      </c>
      <c r="AY106" s="175" t="s">
        <v>160</v>
      </c>
      <c r="BK106" s="177">
        <f>SUM(BK107:BK110)</f>
        <v>0</v>
      </c>
    </row>
    <row r="107" spans="1:65" s="2" customFormat="1" ht="16.5" customHeight="1">
      <c r="A107" s="35"/>
      <c r="B107" s="36"/>
      <c r="C107" s="180" t="s">
        <v>214</v>
      </c>
      <c r="D107" s="180" t="s">
        <v>162</v>
      </c>
      <c r="E107" s="181" t="s">
        <v>1262</v>
      </c>
      <c r="F107" s="182" t="s">
        <v>1263</v>
      </c>
      <c r="G107" s="183" t="s">
        <v>125</v>
      </c>
      <c r="H107" s="184">
        <v>21.82</v>
      </c>
      <c r="I107" s="185"/>
      <c r="J107" s="186">
        <f>ROUND(I107*H107,2)</f>
        <v>0</v>
      </c>
      <c r="K107" s="182" t="s">
        <v>18</v>
      </c>
      <c r="L107" s="40"/>
      <c r="M107" s="187" t="s">
        <v>18</v>
      </c>
      <c r="N107" s="188" t="s">
        <v>42</v>
      </c>
      <c r="O107" s="65"/>
      <c r="P107" s="189">
        <f>O107*H107</f>
        <v>0</v>
      </c>
      <c r="Q107" s="189">
        <v>0</v>
      </c>
      <c r="R107" s="189">
        <f>Q107*H107</f>
        <v>0</v>
      </c>
      <c r="S107" s="189">
        <v>0</v>
      </c>
      <c r="T107" s="190">
        <f>S107*H107</f>
        <v>0</v>
      </c>
      <c r="U107" s="35"/>
      <c r="V107" s="35"/>
      <c r="W107" s="35"/>
      <c r="X107" s="35"/>
      <c r="Y107" s="35"/>
      <c r="Z107" s="35"/>
      <c r="AA107" s="35"/>
      <c r="AB107" s="35"/>
      <c r="AC107" s="35"/>
      <c r="AD107" s="35"/>
      <c r="AE107" s="35"/>
      <c r="AR107" s="191" t="s">
        <v>166</v>
      </c>
      <c r="AT107" s="191" t="s">
        <v>162</v>
      </c>
      <c r="AU107" s="191" t="s">
        <v>80</v>
      </c>
      <c r="AY107" s="18" t="s">
        <v>160</v>
      </c>
      <c r="BE107" s="192">
        <f>IF(N107="základní",J107,0)</f>
        <v>0</v>
      </c>
      <c r="BF107" s="192">
        <f>IF(N107="snížená",J107,0)</f>
        <v>0</v>
      </c>
      <c r="BG107" s="192">
        <f>IF(N107="zákl. přenesená",J107,0)</f>
        <v>0</v>
      </c>
      <c r="BH107" s="192">
        <f>IF(N107="sníž. přenesená",J107,0)</f>
        <v>0</v>
      </c>
      <c r="BI107" s="192">
        <f>IF(N107="nulová",J107,0)</f>
        <v>0</v>
      </c>
      <c r="BJ107" s="18" t="s">
        <v>78</v>
      </c>
      <c r="BK107" s="192">
        <f>ROUND(I107*H107,2)</f>
        <v>0</v>
      </c>
      <c r="BL107" s="18" t="s">
        <v>166</v>
      </c>
      <c r="BM107" s="191" t="s">
        <v>271</v>
      </c>
    </row>
    <row r="108" spans="1:65" s="2" customFormat="1" ht="16.5" customHeight="1">
      <c r="A108" s="35"/>
      <c r="B108" s="36"/>
      <c r="C108" s="180" t="s">
        <v>219</v>
      </c>
      <c r="D108" s="180" t="s">
        <v>162</v>
      </c>
      <c r="E108" s="181" t="s">
        <v>1264</v>
      </c>
      <c r="F108" s="182" t="s">
        <v>1265</v>
      </c>
      <c r="G108" s="183" t="s">
        <v>125</v>
      </c>
      <c r="H108" s="184">
        <v>21.82</v>
      </c>
      <c r="I108" s="185"/>
      <c r="J108" s="186">
        <f>ROUND(I108*H108,2)</f>
        <v>0</v>
      </c>
      <c r="K108" s="182" t="s">
        <v>18</v>
      </c>
      <c r="L108" s="40"/>
      <c r="M108" s="187" t="s">
        <v>18</v>
      </c>
      <c r="N108" s="188" t="s">
        <v>42</v>
      </c>
      <c r="O108" s="65"/>
      <c r="P108" s="189">
        <f>O108*H108</f>
        <v>0</v>
      </c>
      <c r="Q108" s="189">
        <v>0</v>
      </c>
      <c r="R108" s="189">
        <f>Q108*H108</f>
        <v>0</v>
      </c>
      <c r="S108" s="189">
        <v>0</v>
      </c>
      <c r="T108" s="190">
        <f>S108*H108</f>
        <v>0</v>
      </c>
      <c r="U108" s="35"/>
      <c r="V108" s="35"/>
      <c r="W108" s="35"/>
      <c r="X108" s="35"/>
      <c r="Y108" s="35"/>
      <c r="Z108" s="35"/>
      <c r="AA108" s="35"/>
      <c r="AB108" s="35"/>
      <c r="AC108" s="35"/>
      <c r="AD108" s="35"/>
      <c r="AE108" s="35"/>
      <c r="AR108" s="191" t="s">
        <v>166</v>
      </c>
      <c r="AT108" s="191" t="s">
        <v>162</v>
      </c>
      <c r="AU108" s="191" t="s">
        <v>80</v>
      </c>
      <c r="AY108" s="18" t="s">
        <v>160</v>
      </c>
      <c r="BE108" s="192">
        <f>IF(N108="základní",J108,0)</f>
        <v>0</v>
      </c>
      <c r="BF108" s="192">
        <f>IF(N108="snížená",J108,0)</f>
        <v>0</v>
      </c>
      <c r="BG108" s="192">
        <f>IF(N108="zákl. přenesená",J108,0)</f>
        <v>0</v>
      </c>
      <c r="BH108" s="192">
        <f>IF(N108="sníž. přenesená",J108,0)</f>
        <v>0</v>
      </c>
      <c r="BI108" s="192">
        <f>IF(N108="nulová",J108,0)</f>
        <v>0</v>
      </c>
      <c r="BJ108" s="18" t="s">
        <v>78</v>
      </c>
      <c r="BK108" s="192">
        <f>ROUND(I108*H108,2)</f>
        <v>0</v>
      </c>
      <c r="BL108" s="18" t="s">
        <v>166</v>
      </c>
      <c r="BM108" s="191" t="s">
        <v>286</v>
      </c>
    </row>
    <row r="109" spans="1:65" s="2" customFormat="1" ht="16.5" customHeight="1">
      <c r="A109" s="35"/>
      <c r="B109" s="36"/>
      <c r="C109" s="180" t="s">
        <v>224</v>
      </c>
      <c r="D109" s="180" t="s">
        <v>162</v>
      </c>
      <c r="E109" s="181" t="s">
        <v>1266</v>
      </c>
      <c r="F109" s="182" t="s">
        <v>1267</v>
      </c>
      <c r="G109" s="183" t="s">
        <v>496</v>
      </c>
      <c r="H109" s="184">
        <v>4</v>
      </c>
      <c r="I109" s="185"/>
      <c r="J109" s="186">
        <f>ROUND(I109*H109,2)</f>
        <v>0</v>
      </c>
      <c r="K109" s="182" t="s">
        <v>18</v>
      </c>
      <c r="L109" s="40"/>
      <c r="M109" s="187" t="s">
        <v>18</v>
      </c>
      <c r="N109" s="188" t="s">
        <v>42</v>
      </c>
      <c r="O109" s="65"/>
      <c r="P109" s="189">
        <f>O109*H109</f>
        <v>0</v>
      </c>
      <c r="Q109" s="189">
        <v>0</v>
      </c>
      <c r="R109" s="189">
        <f>Q109*H109</f>
        <v>0</v>
      </c>
      <c r="S109" s="189">
        <v>0</v>
      </c>
      <c r="T109" s="190">
        <f>S109*H109</f>
        <v>0</v>
      </c>
      <c r="U109" s="35"/>
      <c r="V109" s="35"/>
      <c r="W109" s="35"/>
      <c r="X109" s="35"/>
      <c r="Y109" s="35"/>
      <c r="Z109" s="35"/>
      <c r="AA109" s="35"/>
      <c r="AB109" s="35"/>
      <c r="AC109" s="35"/>
      <c r="AD109" s="35"/>
      <c r="AE109" s="35"/>
      <c r="AR109" s="191" t="s">
        <v>166</v>
      </c>
      <c r="AT109" s="191" t="s">
        <v>162</v>
      </c>
      <c r="AU109" s="191" t="s">
        <v>80</v>
      </c>
      <c r="AY109" s="18" t="s">
        <v>160</v>
      </c>
      <c r="BE109" s="192">
        <f>IF(N109="základní",J109,0)</f>
        <v>0</v>
      </c>
      <c r="BF109" s="192">
        <f>IF(N109="snížená",J109,0)</f>
        <v>0</v>
      </c>
      <c r="BG109" s="192">
        <f>IF(N109="zákl. přenesená",J109,0)</f>
        <v>0</v>
      </c>
      <c r="BH109" s="192">
        <f>IF(N109="sníž. přenesená",J109,0)</f>
        <v>0</v>
      </c>
      <c r="BI109" s="192">
        <f>IF(N109="nulová",J109,0)</f>
        <v>0</v>
      </c>
      <c r="BJ109" s="18" t="s">
        <v>78</v>
      </c>
      <c r="BK109" s="192">
        <f>ROUND(I109*H109,2)</f>
        <v>0</v>
      </c>
      <c r="BL109" s="18" t="s">
        <v>166</v>
      </c>
      <c r="BM109" s="191" t="s">
        <v>304</v>
      </c>
    </row>
    <row r="110" spans="1:65" s="2" customFormat="1" ht="16.5" customHeight="1">
      <c r="A110" s="35"/>
      <c r="B110" s="36"/>
      <c r="C110" s="180" t="s">
        <v>8</v>
      </c>
      <c r="D110" s="180" t="s">
        <v>162</v>
      </c>
      <c r="E110" s="181" t="s">
        <v>1268</v>
      </c>
      <c r="F110" s="182" t="s">
        <v>1269</v>
      </c>
      <c r="G110" s="183" t="s">
        <v>496</v>
      </c>
      <c r="H110" s="184">
        <v>4</v>
      </c>
      <c r="I110" s="185"/>
      <c r="J110" s="186">
        <f>ROUND(I110*H110,2)</f>
        <v>0</v>
      </c>
      <c r="K110" s="182" t="s">
        <v>18</v>
      </c>
      <c r="L110" s="40"/>
      <c r="M110" s="187" t="s">
        <v>18</v>
      </c>
      <c r="N110" s="188" t="s">
        <v>42</v>
      </c>
      <c r="O110" s="65"/>
      <c r="P110" s="189">
        <f>O110*H110</f>
        <v>0</v>
      </c>
      <c r="Q110" s="189">
        <v>0</v>
      </c>
      <c r="R110" s="189">
        <f>Q110*H110</f>
        <v>0</v>
      </c>
      <c r="S110" s="189">
        <v>0</v>
      </c>
      <c r="T110" s="190">
        <f>S110*H110</f>
        <v>0</v>
      </c>
      <c r="U110" s="35"/>
      <c r="V110" s="35"/>
      <c r="W110" s="35"/>
      <c r="X110" s="35"/>
      <c r="Y110" s="35"/>
      <c r="Z110" s="35"/>
      <c r="AA110" s="35"/>
      <c r="AB110" s="35"/>
      <c r="AC110" s="35"/>
      <c r="AD110" s="35"/>
      <c r="AE110" s="35"/>
      <c r="AR110" s="191" t="s">
        <v>166</v>
      </c>
      <c r="AT110" s="191" t="s">
        <v>162</v>
      </c>
      <c r="AU110" s="191" t="s">
        <v>80</v>
      </c>
      <c r="AY110" s="18" t="s">
        <v>160</v>
      </c>
      <c r="BE110" s="192">
        <f>IF(N110="základní",J110,0)</f>
        <v>0</v>
      </c>
      <c r="BF110" s="192">
        <f>IF(N110="snížená",J110,0)</f>
        <v>0</v>
      </c>
      <c r="BG110" s="192">
        <f>IF(N110="zákl. přenesená",J110,0)</f>
        <v>0</v>
      </c>
      <c r="BH110" s="192">
        <f>IF(N110="sníž. přenesená",J110,0)</f>
        <v>0</v>
      </c>
      <c r="BI110" s="192">
        <f>IF(N110="nulová",J110,0)</f>
        <v>0</v>
      </c>
      <c r="BJ110" s="18" t="s">
        <v>78</v>
      </c>
      <c r="BK110" s="192">
        <f>ROUND(I110*H110,2)</f>
        <v>0</v>
      </c>
      <c r="BL110" s="18" t="s">
        <v>166</v>
      </c>
      <c r="BM110" s="191" t="s">
        <v>316</v>
      </c>
    </row>
    <row r="111" spans="1:65" s="12" customFormat="1" ht="22.8" customHeight="1">
      <c r="B111" s="164"/>
      <c r="C111" s="165"/>
      <c r="D111" s="166" t="s">
        <v>70</v>
      </c>
      <c r="E111" s="178" t="s">
        <v>884</v>
      </c>
      <c r="F111" s="178" t="s">
        <v>1270</v>
      </c>
      <c r="G111" s="165"/>
      <c r="H111" s="165"/>
      <c r="I111" s="168"/>
      <c r="J111" s="179">
        <f>BK111</f>
        <v>0</v>
      </c>
      <c r="K111" s="165"/>
      <c r="L111" s="170"/>
      <c r="M111" s="171"/>
      <c r="N111" s="172"/>
      <c r="O111" s="172"/>
      <c r="P111" s="173">
        <f>SUM(P112:P131)</f>
        <v>0</v>
      </c>
      <c r="Q111" s="172"/>
      <c r="R111" s="173">
        <f>SUM(R112:R131)</f>
        <v>0</v>
      </c>
      <c r="S111" s="172"/>
      <c r="T111" s="174">
        <f>SUM(T112:T131)</f>
        <v>0</v>
      </c>
      <c r="AR111" s="175" t="s">
        <v>78</v>
      </c>
      <c r="AT111" s="176" t="s">
        <v>70</v>
      </c>
      <c r="AU111" s="176" t="s">
        <v>78</v>
      </c>
      <c r="AY111" s="175" t="s">
        <v>160</v>
      </c>
      <c r="BK111" s="177">
        <f>SUM(BK112:BK131)</f>
        <v>0</v>
      </c>
    </row>
    <row r="112" spans="1:65" s="2" customFormat="1" ht="16.5" customHeight="1">
      <c r="A112" s="35"/>
      <c r="B112" s="36"/>
      <c r="C112" s="180" t="s">
        <v>235</v>
      </c>
      <c r="D112" s="180" t="s">
        <v>162</v>
      </c>
      <c r="E112" s="181" t="s">
        <v>1271</v>
      </c>
      <c r="F112" s="182" t="s">
        <v>1272</v>
      </c>
      <c r="G112" s="183" t="s">
        <v>249</v>
      </c>
      <c r="H112" s="184">
        <v>0.6</v>
      </c>
      <c r="I112" s="185"/>
      <c r="J112" s="186">
        <f t="shared" ref="J112:J131" si="10">ROUND(I112*H112,2)</f>
        <v>0</v>
      </c>
      <c r="K112" s="182" t="s">
        <v>18</v>
      </c>
      <c r="L112" s="40"/>
      <c r="M112" s="187" t="s">
        <v>18</v>
      </c>
      <c r="N112" s="188" t="s">
        <v>42</v>
      </c>
      <c r="O112" s="65"/>
      <c r="P112" s="189">
        <f t="shared" ref="P112:P131" si="11">O112*H112</f>
        <v>0</v>
      </c>
      <c r="Q112" s="189">
        <v>0</v>
      </c>
      <c r="R112" s="189">
        <f t="shared" ref="R112:R131" si="12">Q112*H112</f>
        <v>0</v>
      </c>
      <c r="S112" s="189">
        <v>0</v>
      </c>
      <c r="T112" s="190">
        <f t="shared" ref="T112:T131" si="13">S112*H112</f>
        <v>0</v>
      </c>
      <c r="U112" s="35"/>
      <c r="V112" s="35"/>
      <c r="W112" s="35"/>
      <c r="X112" s="35"/>
      <c r="Y112" s="35"/>
      <c r="Z112" s="35"/>
      <c r="AA112" s="35"/>
      <c r="AB112" s="35"/>
      <c r="AC112" s="35"/>
      <c r="AD112" s="35"/>
      <c r="AE112" s="35"/>
      <c r="AR112" s="191" t="s">
        <v>166</v>
      </c>
      <c r="AT112" s="191" t="s">
        <v>162</v>
      </c>
      <c r="AU112" s="191" t="s">
        <v>80</v>
      </c>
      <c r="AY112" s="18" t="s">
        <v>160</v>
      </c>
      <c r="BE112" s="192">
        <f t="shared" ref="BE112:BE131" si="14">IF(N112="základní",J112,0)</f>
        <v>0</v>
      </c>
      <c r="BF112" s="192">
        <f t="shared" ref="BF112:BF131" si="15">IF(N112="snížená",J112,0)</f>
        <v>0</v>
      </c>
      <c r="BG112" s="192">
        <f t="shared" ref="BG112:BG131" si="16">IF(N112="zákl. přenesená",J112,0)</f>
        <v>0</v>
      </c>
      <c r="BH112" s="192">
        <f t="shared" ref="BH112:BH131" si="17">IF(N112="sníž. přenesená",J112,0)</f>
        <v>0</v>
      </c>
      <c r="BI112" s="192">
        <f t="shared" ref="BI112:BI131" si="18">IF(N112="nulová",J112,0)</f>
        <v>0</v>
      </c>
      <c r="BJ112" s="18" t="s">
        <v>78</v>
      </c>
      <c r="BK112" s="192">
        <f t="shared" ref="BK112:BK131" si="19">ROUND(I112*H112,2)</f>
        <v>0</v>
      </c>
      <c r="BL112" s="18" t="s">
        <v>166</v>
      </c>
      <c r="BM112" s="191" t="s">
        <v>328</v>
      </c>
    </row>
    <row r="113" spans="1:65" s="2" customFormat="1" ht="16.5" customHeight="1">
      <c r="A113" s="35"/>
      <c r="B113" s="36"/>
      <c r="C113" s="180" t="s">
        <v>240</v>
      </c>
      <c r="D113" s="180" t="s">
        <v>162</v>
      </c>
      <c r="E113" s="181" t="s">
        <v>1273</v>
      </c>
      <c r="F113" s="182" t="s">
        <v>1274</v>
      </c>
      <c r="G113" s="183" t="s">
        <v>249</v>
      </c>
      <c r="H113" s="184">
        <v>0.6</v>
      </c>
      <c r="I113" s="185"/>
      <c r="J113" s="186">
        <f t="shared" si="10"/>
        <v>0</v>
      </c>
      <c r="K113" s="182" t="s">
        <v>18</v>
      </c>
      <c r="L113" s="40"/>
      <c r="M113" s="187" t="s">
        <v>18</v>
      </c>
      <c r="N113" s="188" t="s">
        <v>42</v>
      </c>
      <c r="O113" s="65"/>
      <c r="P113" s="189">
        <f t="shared" si="11"/>
        <v>0</v>
      </c>
      <c r="Q113" s="189">
        <v>0</v>
      </c>
      <c r="R113" s="189">
        <f t="shared" si="12"/>
        <v>0</v>
      </c>
      <c r="S113" s="189">
        <v>0</v>
      </c>
      <c r="T113" s="190">
        <f t="shared" si="13"/>
        <v>0</v>
      </c>
      <c r="U113" s="35"/>
      <c r="V113" s="35"/>
      <c r="W113" s="35"/>
      <c r="X113" s="35"/>
      <c r="Y113" s="35"/>
      <c r="Z113" s="35"/>
      <c r="AA113" s="35"/>
      <c r="AB113" s="35"/>
      <c r="AC113" s="35"/>
      <c r="AD113" s="35"/>
      <c r="AE113" s="35"/>
      <c r="AR113" s="191" t="s">
        <v>166</v>
      </c>
      <c r="AT113" s="191" t="s">
        <v>162</v>
      </c>
      <c r="AU113" s="191" t="s">
        <v>80</v>
      </c>
      <c r="AY113" s="18" t="s">
        <v>160</v>
      </c>
      <c r="BE113" s="192">
        <f t="shared" si="14"/>
        <v>0</v>
      </c>
      <c r="BF113" s="192">
        <f t="shared" si="15"/>
        <v>0</v>
      </c>
      <c r="BG113" s="192">
        <f t="shared" si="16"/>
        <v>0</v>
      </c>
      <c r="BH113" s="192">
        <f t="shared" si="17"/>
        <v>0</v>
      </c>
      <c r="BI113" s="192">
        <f t="shared" si="18"/>
        <v>0</v>
      </c>
      <c r="BJ113" s="18" t="s">
        <v>78</v>
      </c>
      <c r="BK113" s="192">
        <f t="shared" si="19"/>
        <v>0</v>
      </c>
      <c r="BL113" s="18" t="s">
        <v>166</v>
      </c>
      <c r="BM113" s="191" t="s">
        <v>344</v>
      </c>
    </row>
    <row r="114" spans="1:65" s="2" customFormat="1" ht="16.5" customHeight="1">
      <c r="A114" s="35"/>
      <c r="B114" s="36"/>
      <c r="C114" s="180" t="s">
        <v>246</v>
      </c>
      <c r="D114" s="180" t="s">
        <v>162</v>
      </c>
      <c r="E114" s="181" t="s">
        <v>1275</v>
      </c>
      <c r="F114" s="182" t="s">
        <v>1276</v>
      </c>
      <c r="G114" s="183" t="s">
        <v>249</v>
      </c>
      <c r="H114" s="184">
        <v>76</v>
      </c>
      <c r="I114" s="185"/>
      <c r="J114" s="186">
        <f t="shared" si="10"/>
        <v>0</v>
      </c>
      <c r="K114" s="182" t="s">
        <v>18</v>
      </c>
      <c r="L114" s="40"/>
      <c r="M114" s="187" t="s">
        <v>18</v>
      </c>
      <c r="N114" s="188" t="s">
        <v>42</v>
      </c>
      <c r="O114" s="65"/>
      <c r="P114" s="189">
        <f t="shared" si="11"/>
        <v>0</v>
      </c>
      <c r="Q114" s="189">
        <v>0</v>
      </c>
      <c r="R114" s="189">
        <f t="shared" si="12"/>
        <v>0</v>
      </c>
      <c r="S114" s="189">
        <v>0</v>
      </c>
      <c r="T114" s="190">
        <f t="shared" si="13"/>
        <v>0</v>
      </c>
      <c r="U114" s="35"/>
      <c r="V114" s="35"/>
      <c r="W114" s="35"/>
      <c r="X114" s="35"/>
      <c r="Y114" s="35"/>
      <c r="Z114" s="35"/>
      <c r="AA114" s="35"/>
      <c r="AB114" s="35"/>
      <c r="AC114" s="35"/>
      <c r="AD114" s="35"/>
      <c r="AE114" s="35"/>
      <c r="AR114" s="191" t="s">
        <v>166</v>
      </c>
      <c r="AT114" s="191" t="s">
        <v>162</v>
      </c>
      <c r="AU114" s="191" t="s">
        <v>80</v>
      </c>
      <c r="AY114" s="18" t="s">
        <v>160</v>
      </c>
      <c r="BE114" s="192">
        <f t="shared" si="14"/>
        <v>0</v>
      </c>
      <c r="BF114" s="192">
        <f t="shared" si="15"/>
        <v>0</v>
      </c>
      <c r="BG114" s="192">
        <f t="shared" si="16"/>
        <v>0</v>
      </c>
      <c r="BH114" s="192">
        <f t="shared" si="17"/>
        <v>0</v>
      </c>
      <c r="BI114" s="192">
        <f t="shared" si="18"/>
        <v>0</v>
      </c>
      <c r="BJ114" s="18" t="s">
        <v>78</v>
      </c>
      <c r="BK114" s="192">
        <f t="shared" si="19"/>
        <v>0</v>
      </c>
      <c r="BL114" s="18" t="s">
        <v>166</v>
      </c>
      <c r="BM114" s="191" t="s">
        <v>292</v>
      </c>
    </row>
    <row r="115" spans="1:65" s="2" customFormat="1" ht="16.5" customHeight="1">
      <c r="A115" s="35"/>
      <c r="B115" s="36"/>
      <c r="C115" s="180" t="s">
        <v>255</v>
      </c>
      <c r="D115" s="180" t="s">
        <v>162</v>
      </c>
      <c r="E115" s="181" t="s">
        <v>1277</v>
      </c>
      <c r="F115" s="182" t="s">
        <v>1278</v>
      </c>
      <c r="G115" s="183" t="s">
        <v>249</v>
      </c>
      <c r="H115" s="184">
        <v>52</v>
      </c>
      <c r="I115" s="185"/>
      <c r="J115" s="186">
        <f t="shared" si="10"/>
        <v>0</v>
      </c>
      <c r="K115" s="182" t="s">
        <v>18</v>
      </c>
      <c r="L115" s="40"/>
      <c r="M115" s="187" t="s">
        <v>18</v>
      </c>
      <c r="N115" s="188" t="s">
        <v>42</v>
      </c>
      <c r="O115" s="65"/>
      <c r="P115" s="189">
        <f t="shared" si="11"/>
        <v>0</v>
      </c>
      <c r="Q115" s="189">
        <v>0</v>
      </c>
      <c r="R115" s="189">
        <f t="shared" si="12"/>
        <v>0</v>
      </c>
      <c r="S115" s="189">
        <v>0</v>
      </c>
      <c r="T115" s="190">
        <f t="shared" si="13"/>
        <v>0</v>
      </c>
      <c r="U115" s="35"/>
      <c r="V115" s="35"/>
      <c r="W115" s="35"/>
      <c r="X115" s="35"/>
      <c r="Y115" s="35"/>
      <c r="Z115" s="35"/>
      <c r="AA115" s="35"/>
      <c r="AB115" s="35"/>
      <c r="AC115" s="35"/>
      <c r="AD115" s="35"/>
      <c r="AE115" s="35"/>
      <c r="AR115" s="191" t="s">
        <v>166</v>
      </c>
      <c r="AT115" s="191" t="s">
        <v>162</v>
      </c>
      <c r="AU115" s="191" t="s">
        <v>80</v>
      </c>
      <c r="AY115" s="18" t="s">
        <v>160</v>
      </c>
      <c r="BE115" s="192">
        <f t="shared" si="14"/>
        <v>0</v>
      </c>
      <c r="BF115" s="192">
        <f t="shared" si="15"/>
        <v>0</v>
      </c>
      <c r="BG115" s="192">
        <f t="shared" si="16"/>
        <v>0</v>
      </c>
      <c r="BH115" s="192">
        <f t="shared" si="17"/>
        <v>0</v>
      </c>
      <c r="BI115" s="192">
        <f t="shared" si="18"/>
        <v>0</v>
      </c>
      <c r="BJ115" s="18" t="s">
        <v>78</v>
      </c>
      <c r="BK115" s="192">
        <f t="shared" si="19"/>
        <v>0</v>
      </c>
      <c r="BL115" s="18" t="s">
        <v>166</v>
      </c>
      <c r="BM115" s="191" t="s">
        <v>538</v>
      </c>
    </row>
    <row r="116" spans="1:65" s="2" customFormat="1" ht="16.5" customHeight="1">
      <c r="A116" s="35"/>
      <c r="B116" s="36"/>
      <c r="C116" s="180" t="s">
        <v>262</v>
      </c>
      <c r="D116" s="180" t="s">
        <v>162</v>
      </c>
      <c r="E116" s="181" t="s">
        <v>1279</v>
      </c>
      <c r="F116" s="182" t="s">
        <v>1280</v>
      </c>
      <c r="G116" s="183" t="s">
        <v>249</v>
      </c>
      <c r="H116" s="184">
        <v>30</v>
      </c>
      <c r="I116" s="185"/>
      <c r="J116" s="186">
        <f t="shared" si="10"/>
        <v>0</v>
      </c>
      <c r="K116" s="182" t="s">
        <v>18</v>
      </c>
      <c r="L116" s="40"/>
      <c r="M116" s="187" t="s">
        <v>18</v>
      </c>
      <c r="N116" s="188" t="s">
        <v>42</v>
      </c>
      <c r="O116" s="65"/>
      <c r="P116" s="189">
        <f t="shared" si="11"/>
        <v>0</v>
      </c>
      <c r="Q116" s="189">
        <v>0</v>
      </c>
      <c r="R116" s="189">
        <f t="shared" si="12"/>
        <v>0</v>
      </c>
      <c r="S116" s="189">
        <v>0</v>
      </c>
      <c r="T116" s="190">
        <f t="shared" si="13"/>
        <v>0</v>
      </c>
      <c r="U116" s="35"/>
      <c r="V116" s="35"/>
      <c r="W116" s="35"/>
      <c r="X116" s="35"/>
      <c r="Y116" s="35"/>
      <c r="Z116" s="35"/>
      <c r="AA116" s="35"/>
      <c r="AB116" s="35"/>
      <c r="AC116" s="35"/>
      <c r="AD116" s="35"/>
      <c r="AE116" s="35"/>
      <c r="AR116" s="191" t="s">
        <v>166</v>
      </c>
      <c r="AT116" s="191" t="s">
        <v>162</v>
      </c>
      <c r="AU116" s="191" t="s">
        <v>80</v>
      </c>
      <c r="AY116" s="18" t="s">
        <v>160</v>
      </c>
      <c r="BE116" s="192">
        <f t="shared" si="14"/>
        <v>0</v>
      </c>
      <c r="BF116" s="192">
        <f t="shared" si="15"/>
        <v>0</v>
      </c>
      <c r="BG116" s="192">
        <f t="shared" si="16"/>
        <v>0</v>
      </c>
      <c r="BH116" s="192">
        <f t="shared" si="17"/>
        <v>0</v>
      </c>
      <c r="BI116" s="192">
        <f t="shared" si="18"/>
        <v>0</v>
      </c>
      <c r="BJ116" s="18" t="s">
        <v>78</v>
      </c>
      <c r="BK116" s="192">
        <f t="shared" si="19"/>
        <v>0</v>
      </c>
      <c r="BL116" s="18" t="s">
        <v>166</v>
      </c>
      <c r="BM116" s="191" t="s">
        <v>547</v>
      </c>
    </row>
    <row r="117" spans="1:65" s="2" customFormat="1" ht="16.5" customHeight="1">
      <c r="A117" s="35"/>
      <c r="B117" s="36"/>
      <c r="C117" s="180" t="s">
        <v>271</v>
      </c>
      <c r="D117" s="180" t="s">
        <v>162</v>
      </c>
      <c r="E117" s="181" t="s">
        <v>1281</v>
      </c>
      <c r="F117" s="182" t="s">
        <v>1282</v>
      </c>
      <c r="G117" s="183" t="s">
        <v>249</v>
      </c>
      <c r="H117" s="184">
        <v>60</v>
      </c>
      <c r="I117" s="185"/>
      <c r="J117" s="186">
        <f t="shared" si="10"/>
        <v>0</v>
      </c>
      <c r="K117" s="182" t="s">
        <v>18</v>
      </c>
      <c r="L117" s="40"/>
      <c r="M117" s="187" t="s">
        <v>18</v>
      </c>
      <c r="N117" s="188" t="s">
        <v>42</v>
      </c>
      <c r="O117" s="65"/>
      <c r="P117" s="189">
        <f t="shared" si="11"/>
        <v>0</v>
      </c>
      <c r="Q117" s="189">
        <v>0</v>
      </c>
      <c r="R117" s="189">
        <f t="shared" si="12"/>
        <v>0</v>
      </c>
      <c r="S117" s="189">
        <v>0</v>
      </c>
      <c r="T117" s="190">
        <f t="shared" si="13"/>
        <v>0</v>
      </c>
      <c r="U117" s="35"/>
      <c r="V117" s="35"/>
      <c r="W117" s="35"/>
      <c r="X117" s="35"/>
      <c r="Y117" s="35"/>
      <c r="Z117" s="35"/>
      <c r="AA117" s="35"/>
      <c r="AB117" s="35"/>
      <c r="AC117" s="35"/>
      <c r="AD117" s="35"/>
      <c r="AE117" s="35"/>
      <c r="AR117" s="191" t="s">
        <v>166</v>
      </c>
      <c r="AT117" s="191" t="s">
        <v>162</v>
      </c>
      <c r="AU117" s="191" t="s">
        <v>80</v>
      </c>
      <c r="AY117" s="18" t="s">
        <v>160</v>
      </c>
      <c r="BE117" s="192">
        <f t="shared" si="14"/>
        <v>0</v>
      </c>
      <c r="BF117" s="192">
        <f t="shared" si="15"/>
        <v>0</v>
      </c>
      <c r="BG117" s="192">
        <f t="shared" si="16"/>
        <v>0</v>
      </c>
      <c r="BH117" s="192">
        <f t="shared" si="17"/>
        <v>0</v>
      </c>
      <c r="BI117" s="192">
        <f t="shared" si="18"/>
        <v>0</v>
      </c>
      <c r="BJ117" s="18" t="s">
        <v>78</v>
      </c>
      <c r="BK117" s="192">
        <f t="shared" si="19"/>
        <v>0</v>
      </c>
      <c r="BL117" s="18" t="s">
        <v>166</v>
      </c>
      <c r="BM117" s="191" t="s">
        <v>560</v>
      </c>
    </row>
    <row r="118" spans="1:65" s="2" customFormat="1" ht="16.5" customHeight="1">
      <c r="A118" s="35"/>
      <c r="B118" s="36"/>
      <c r="C118" s="180" t="s">
        <v>280</v>
      </c>
      <c r="D118" s="180" t="s">
        <v>162</v>
      </c>
      <c r="E118" s="181" t="s">
        <v>1283</v>
      </c>
      <c r="F118" s="182" t="s">
        <v>1284</v>
      </c>
      <c r="G118" s="183" t="s">
        <v>728</v>
      </c>
      <c r="H118" s="184">
        <v>4</v>
      </c>
      <c r="I118" s="185"/>
      <c r="J118" s="186">
        <f t="shared" si="10"/>
        <v>0</v>
      </c>
      <c r="K118" s="182" t="s">
        <v>18</v>
      </c>
      <c r="L118" s="40"/>
      <c r="M118" s="187" t="s">
        <v>18</v>
      </c>
      <c r="N118" s="188" t="s">
        <v>42</v>
      </c>
      <c r="O118" s="65"/>
      <c r="P118" s="189">
        <f t="shared" si="11"/>
        <v>0</v>
      </c>
      <c r="Q118" s="189">
        <v>0</v>
      </c>
      <c r="R118" s="189">
        <f t="shared" si="12"/>
        <v>0</v>
      </c>
      <c r="S118" s="189">
        <v>0</v>
      </c>
      <c r="T118" s="190">
        <f t="shared" si="13"/>
        <v>0</v>
      </c>
      <c r="U118" s="35"/>
      <c r="V118" s="35"/>
      <c r="W118" s="35"/>
      <c r="X118" s="35"/>
      <c r="Y118" s="35"/>
      <c r="Z118" s="35"/>
      <c r="AA118" s="35"/>
      <c r="AB118" s="35"/>
      <c r="AC118" s="35"/>
      <c r="AD118" s="35"/>
      <c r="AE118" s="35"/>
      <c r="AR118" s="191" t="s">
        <v>166</v>
      </c>
      <c r="AT118" s="191" t="s">
        <v>162</v>
      </c>
      <c r="AU118" s="191" t="s">
        <v>80</v>
      </c>
      <c r="AY118" s="18" t="s">
        <v>160</v>
      </c>
      <c r="BE118" s="192">
        <f t="shared" si="14"/>
        <v>0</v>
      </c>
      <c r="BF118" s="192">
        <f t="shared" si="15"/>
        <v>0</v>
      </c>
      <c r="BG118" s="192">
        <f t="shared" si="16"/>
        <v>0</v>
      </c>
      <c r="BH118" s="192">
        <f t="shared" si="17"/>
        <v>0</v>
      </c>
      <c r="BI118" s="192">
        <f t="shared" si="18"/>
        <v>0</v>
      </c>
      <c r="BJ118" s="18" t="s">
        <v>78</v>
      </c>
      <c r="BK118" s="192">
        <f t="shared" si="19"/>
        <v>0</v>
      </c>
      <c r="BL118" s="18" t="s">
        <v>166</v>
      </c>
      <c r="BM118" s="191" t="s">
        <v>572</v>
      </c>
    </row>
    <row r="119" spans="1:65" s="2" customFormat="1" ht="16.5" customHeight="1">
      <c r="A119" s="35"/>
      <c r="B119" s="36"/>
      <c r="C119" s="180" t="s">
        <v>286</v>
      </c>
      <c r="D119" s="180" t="s">
        <v>162</v>
      </c>
      <c r="E119" s="181" t="s">
        <v>1285</v>
      </c>
      <c r="F119" s="182" t="s">
        <v>1286</v>
      </c>
      <c r="G119" s="183" t="s">
        <v>728</v>
      </c>
      <c r="H119" s="184">
        <v>2</v>
      </c>
      <c r="I119" s="185"/>
      <c r="J119" s="186">
        <f t="shared" si="10"/>
        <v>0</v>
      </c>
      <c r="K119" s="182" t="s">
        <v>18</v>
      </c>
      <c r="L119" s="40"/>
      <c r="M119" s="187" t="s">
        <v>18</v>
      </c>
      <c r="N119" s="188" t="s">
        <v>42</v>
      </c>
      <c r="O119" s="65"/>
      <c r="P119" s="189">
        <f t="shared" si="11"/>
        <v>0</v>
      </c>
      <c r="Q119" s="189">
        <v>0</v>
      </c>
      <c r="R119" s="189">
        <f t="shared" si="12"/>
        <v>0</v>
      </c>
      <c r="S119" s="189">
        <v>0</v>
      </c>
      <c r="T119" s="190">
        <f t="shared" si="13"/>
        <v>0</v>
      </c>
      <c r="U119" s="35"/>
      <c r="V119" s="35"/>
      <c r="W119" s="35"/>
      <c r="X119" s="35"/>
      <c r="Y119" s="35"/>
      <c r="Z119" s="35"/>
      <c r="AA119" s="35"/>
      <c r="AB119" s="35"/>
      <c r="AC119" s="35"/>
      <c r="AD119" s="35"/>
      <c r="AE119" s="35"/>
      <c r="AR119" s="191" t="s">
        <v>166</v>
      </c>
      <c r="AT119" s="191" t="s">
        <v>162</v>
      </c>
      <c r="AU119" s="191" t="s">
        <v>80</v>
      </c>
      <c r="AY119" s="18" t="s">
        <v>160</v>
      </c>
      <c r="BE119" s="192">
        <f t="shared" si="14"/>
        <v>0</v>
      </c>
      <c r="BF119" s="192">
        <f t="shared" si="15"/>
        <v>0</v>
      </c>
      <c r="BG119" s="192">
        <f t="shared" si="16"/>
        <v>0</v>
      </c>
      <c r="BH119" s="192">
        <f t="shared" si="17"/>
        <v>0</v>
      </c>
      <c r="BI119" s="192">
        <f t="shared" si="18"/>
        <v>0</v>
      </c>
      <c r="BJ119" s="18" t="s">
        <v>78</v>
      </c>
      <c r="BK119" s="192">
        <f t="shared" si="19"/>
        <v>0</v>
      </c>
      <c r="BL119" s="18" t="s">
        <v>166</v>
      </c>
      <c r="BM119" s="191" t="s">
        <v>581</v>
      </c>
    </row>
    <row r="120" spans="1:65" s="2" customFormat="1" ht="16.5" customHeight="1">
      <c r="A120" s="35"/>
      <c r="B120" s="36"/>
      <c r="C120" s="180" t="s">
        <v>7</v>
      </c>
      <c r="D120" s="180" t="s">
        <v>162</v>
      </c>
      <c r="E120" s="181" t="s">
        <v>1287</v>
      </c>
      <c r="F120" s="182" t="s">
        <v>1288</v>
      </c>
      <c r="G120" s="183" t="s">
        <v>728</v>
      </c>
      <c r="H120" s="184">
        <v>6</v>
      </c>
      <c r="I120" s="185"/>
      <c r="J120" s="186">
        <f t="shared" si="10"/>
        <v>0</v>
      </c>
      <c r="K120" s="182" t="s">
        <v>18</v>
      </c>
      <c r="L120" s="40"/>
      <c r="M120" s="187" t="s">
        <v>18</v>
      </c>
      <c r="N120" s="188" t="s">
        <v>42</v>
      </c>
      <c r="O120" s="65"/>
      <c r="P120" s="189">
        <f t="shared" si="11"/>
        <v>0</v>
      </c>
      <c r="Q120" s="189">
        <v>0</v>
      </c>
      <c r="R120" s="189">
        <f t="shared" si="12"/>
        <v>0</v>
      </c>
      <c r="S120" s="189">
        <v>0</v>
      </c>
      <c r="T120" s="190">
        <f t="shared" si="13"/>
        <v>0</v>
      </c>
      <c r="U120" s="35"/>
      <c r="V120" s="35"/>
      <c r="W120" s="35"/>
      <c r="X120" s="35"/>
      <c r="Y120" s="35"/>
      <c r="Z120" s="35"/>
      <c r="AA120" s="35"/>
      <c r="AB120" s="35"/>
      <c r="AC120" s="35"/>
      <c r="AD120" s="35"/>
      <c r="AE120" s="35"/>
      <c r="AR120" s="191" t="s">
        <v>166</v>
      </c>
      <c r="AT120" s="191" t="s">
        <v>162</v>
      </c>
      <c r="AU120" s="191" t="s">
        <v>80</v>
      </c>
      <c r="AY120" s="18" t="s">
        <v>160</v>
      </c>
      <c r="BE120" s="192">
        <f t="shared" si="14"/>
        <v>0</v>
      </c>
      <c r="BF120" s="192">
        <f t="shared" si="15"/>
        <v>0</v>
      </c>
      <c r="BG120" s="192">
        <f t="shared" si="16"/>
        <v>0</v>
      </c>
      <c r="BH120" s="192">
        <f t="shared" si="17"/>
        <v>0</v>
      </c>
      <c r="BI120" s="192">
        <f t="shared" si="18"/>
        <v>0</v>
      </c>
      <c r="BJ120" s="18" t="s">
        <v>78</v>
      </c>
      <c r="BK120" s="192">
        <f t="shared" si="19"/>
        <v>0</v>
      </c>
      <c r="BL120" s="18" t="s">
        <v>166</v>
      </c>
      <c r="BM120" s="191" t="s">
        <v>589</v>
      </c>
    </row>
    <row r="121" spans="1:65" s="2" customFormat="1" ht="16.5" customHeight="1">
      <c r="A121" s="35"/>
      <c r="B121" s="36"/>
      <c r="C121" s="180" t="s">
        <v>304</v>
      </c>
      <c r="D121" s="180" t="s">
        <v>162</v>
      </c>
      <c r="E121" s="181" t="s">
        <v>1289</v>
      </c>
      <c r="F121" s="182" t="s">
        <v>1290</v>
      </c>
      <c r="G121" s="183" t="s">
        <v>728</v>
      </c>
      <c r="H121" s="184">
        <v>1</v>
      </c>
      <c r="I121" s="185"/>
      <c r="J121" s="186">
        <f t="shared" si="10"/>
        <v>0</v>
      </c>
      <c r="K121" s="182" t="s">
        <v>18</v>
      </c>
      <c r="L121" s="40"/>
      <c r="M121" s="187" t="s">
        <v>18</v>
      </c>
      <c r="N121" s="188" t="s">
        <v>42</v>
      </c>
      <c r="O121" s="65"/>
      <c r="P121" s="189">
        <f t="shared" si="11"/>
        <v>0</v>
      </c>
      <c r="Q121" s="189">
        <v>0</v>
      </c>
      <c r="R121" s="189">
        <f t="shared" si="12"/>
        <v>0</v>
      </c>
      <c r="S121" s="189">
        <v>0</v>
      </c>
      <c r="T121" s="190">
        <f t="shared" si="13"/>
        <v>0</v>
      </c>
      <c r="U121" s="35"/>
      <c r="V121" s="35"/>
      <c r="W121" s="35"/>
      <c r="X121" s="35"/>
      <c r="Y121" s="35"/>
      <c r="Z121" s="35"/>
      <c r="AA121" s="35"/>
      <c r="AB121" s="35"/>
      <c r="AC121" s="35"/>
      <c r="AD121" s="35"/>
      <c r="AE121" s="35"/>
      <c r="AR121" s="191" t="s">
        <v>166</v>
      </c>
      <c r="AT121" s="191" t="s">
        <v>162</v>
      </c>
      <c r="AU121" s="191" t="s">
        <v>80</v>
      </c>
      <c r="AY121" s="18" t="s">
        <v>160</v>
      </c>
      <c r="BE121" s="192">
        <f t="shared" si="14"/>
        <v>0</v>
      </c>
      <c r="BF121" s="192">
        <f t="shared" si="15"/>
        <v>0</v>
      </c>
      <c r="BG121" s="192">
        <f t="shared" si="16"/>
        <v>0</v>
      </c>
      <c r="BH121" s="192">
        <f t="shared" si="17"/>
        <v>0</v>
      </c>
      <c r="BI121" s="192">
        <f t="shared" si="18"/>
        <v>0</v>
      </c>
      <c r="BJ121" s="18" t="s">
        <v>78</v>
      </c>
      <c r="BK121" s="192">
        <f t="shared" si="19"/>
        <v>0</v>
      </c>
      <c r="BL121" s="18" t="s">
        <v>166</v>
      </c>
      <c r="BM121" s="191" t="s">
        <v>599</v>
      </c>
    </row>
    <row r="122" spans="1:65" s="2" customFormat="1" ht="16.5" customHeight="1">
      <c r="A122" s="35"/>
      <c r="B122" s="36"/>
      <c r="C122" s="180" t="s">
        <v>309</v>
      </c>
      <c r="D122" s="180" t="s">
        <v>162</v>
      </c>
      <c r="E122" s="181" t="s">
        <v>1291</v>
      </c>
      <c r="F122" s="182" t="s">
        <v>1292</v>
      </c>
      <c r="G122" s="183" t="s">
        <v>496</v>
      </c>
      <c r="H122" s="184">
        <v>20</v>
      </c>
      <c r="I122" s="185"/>
      <c r="J122" s="186">
        <f t="shared" si="10"/>
        <v>0</v>
      </c>
      <c r="K122" s="182" t="s">
        <v>18</v>
      </c>
      <c r="L122" s="40"/>
      <c r="M122" s="187" t="s">
        <v>18</v>
      </c>
      <c r="N122" s="188" t="s">
        <v>42</v>
      </c>
      <c r="O122" s="65"/>
      <c r="P122" s="189">
        <f t="shared" si="11"/>
        <v>0</v>
      </c>
      <c r="Q122" s="189">
        <v>0</v>
      </c>
      <c r="R122" s="189">
        <f t="shared" si="12"/>
        <v>0</v>
      </c>
      <c r="S122" s="189">
        <v>0</v>
      </c>
      <c r="T122" s="190">
        <f t="shared" si="13"/>
        <v>0</v>
      </c>
      <c r="U122" s="35"/>
      <c r="V122" s="35"/>
      <c r="W122" s="35"/>
      <c r="X122" s="35"/>
      <c r="Y122" s="35"/>
      <c r="Z122" s="35"/>
      <c r="AA122" s="35"/>
      <c r="AB122" s="35"/>
      <c r="AC122" s="35"/>
      <c r="AD122" s="35"/>
      <c r="AE122" s="35"/>
      <c r="AR122" s="191" t="s">
        <v>166</v>
      </c>
      <c r="AT122" s="191" t="s">
        <v>162</v>
      </c>
      <c r="AU122" s="191" t="s">
        <v>80</v>
      </c>
      <c r="AY122" s="18" t="s">
        <v>160</v>
      </c>
      <c r="BE122" s="192">
        <f t="shared" si="14"/>
        <v>0</v>
      </c>
      <c r="BF122" s="192">
        <f t="shared" si="15"/>
        <v>0</v>
      </c>
      <c r="BG122" s="192">
        <f t="shared" si="16"/>
        <v>0</v>
      </c>
      <c r="BH122" s="192">
        <f t="shared" si="17"/>
        <v>0</v>
      </c>
      <c r="BI122" s="192">
        <f t="shared" si="18"/>
        <v>0</v>
      </c>
      <c r="BJ122" s="18" t="s">
        <v>78</v>
      </c>
      <c r="BK122" s="192">
        <f t="shared" si="19"/>
        <v>0</v>
      </c>
      <c r="BL122" s="18" t="s">
        <v>166</v>
      </c>
      <c r="BM122" s="191" t="s">
        <v>611</v>
      </c>
    </row>
    <row r="123" spans="1:65" s="2" customFormat="1" ht="16.5" customHeight="1">
      <c r="A123" s="35"/>
      <c r="B123" s="36"/>
      <c r="C123" s="180" t="s">
        <v>316</v>
      </c>
      <c r="D123" s="180" t="s">
        <v>162</v>
      </c>
      <c r="E123" s="181" t="s">
        <v>1293</v>
      </c>
      <c r="F123" s="182" t="s">
        <v>1294</v>
      </c>
      <c r="G123" s="183" t="s">
        <v>728</v>
      </c>
      <c r="H123" s="184">
        <v>7</v>
      </c>
      <c r="I123" s="185"/>
      <c r="J123" s="186">
        <f t="shared" si="10"/>
        <v>0</v>
      </c>
      <c r="K123" s="182" t="s">
        <v>18</v>
      </c>
      <c r="L123" s="40"/>
      <c r="M123" s="187" t="s">
        <v>18</v>
      </c>
      <c r="N123" s="188" t="s">
        <v>42</v>
      </c>
      <c r="O123" s="65"/>
      <c r="P123" s="189">
        <f t="shared" si="11"/>
        <v>0</v>
      </c>
      <c r="Q123" s="189">
        <v>0</v>
      </c>
      <c r="R123" s="189">
        <f t="shared" si="12"/>
        <v>0</v>
      </c>
      <c r="S123" s="189">
        <v>0</v>
      </c>
      <c r="T123" s="190">
        <f t="shared" si="13"/>
        <v>0</v>
      </c>
      <c r="U123" s="35"/>
      <c r="V123" s="35"/>
      <c r="W123" s="35"/>
      <c r="X123" s="35"/>
      <c r="Y123" s="35"/>
      <c r="Z123" s="35"/>
      <c r="AA123" s="35"/>
      <c r="AB123" s="35"/>
      <c r="AC123" s="35"/>
      <c r="AD123" s="35"/>
      <c r="AE123" s="35"/>
      <c r="AR123" s="191" t="s">
        <v>166</v>
      </c>
      <c r="AT123" s="191" t="s">
        <v>162</v>
      </c>
      <c r="AU123" s="191" t="s">
        <v>80</v>
      </c>
      <c r="AY123" s="18" t="s">
        <v>160</v>
      </c>
      <c r="BE123" s="192">
        <f t="shared" si="14"/>
        <v>0</v>
      </c>
      <c r="BF123" s="192">
        <f t="shared" si="15"/>
        <v>0</v>
      </c>
      <c r="BG123" s="192">
        <f t="shared" si="16"/>
        <v>0</v>
      </c>
      <c r="BH123" s="192">
        <f t="shared" si="17"/>
        <v>0</v>
      </c>
      <c r="BI123" s="192">
        <f t="shared" si="18"/>
        <v>0</v>
      </c>
      <c r="BJ123" s="18" t="s">
        <v>78</v>
      </c>
      <c r="BK123" s="192">
        <f t="shared" si="19"/>
        <v>0</v>
      </c>
      <c r="BL123" s="18" t="s">
        <v>166</v>
      </c>
      <c r="BM123" s="191" t="s">
        <v>618</v>
      </c>
    </row>
    <row r="124" spans="1:65" s="2" customFormat="1" ht="16.5" customHeight="1">
      <c r="A124" s="35"/>
      <c r="B124" s="36"/>
      <c r="C124" s="180" t="s">
        <v>322</v>
      </c>
      <c r="D124" s="180" t="s">
        <v>162</v>
      </c>
      <c r="E124" s="181" t="s">
        <v>1295</v>
      </c>
      <c r="F124" s="182" t="s">
        <v>1296</v>
      </c>
      <c r="G124" s="183" t="s">
        <v>232</v>
      </c>
      <c r="H124" s="184">
        <v>3.2639999999999998</v>
      </c>
      <c r="I124" s="185"/>
      <c r="J124" s="186">
        <f t="shared" si="10"/>
        <v>0</v>
      </c>
      <c r="K124" s="182" t="s">
        <v>18</v>
      </c>
      <c r="L124" s="40"/>
      <c r="M124" s="187" t="s">
        <v>18</v>
      </c>
      <c r="N124" s="188" t="s">
        <v>42</v>
      </c>
      <c r="O124" s="65"/>
      <c r="P124" s="189">
        <f t="shared" si="11"/>
        <v>0</v>
      </c>
      <c r="Q124" s="189">
        <v>0</v>
      </c>
      <c r="R124" s="189">
        <f t="shared" si="12"/>
        <v>0</v>
      </c>
      <c r="S124" s="189">
        <v>0</v>
      </c>
      <c r="T124" s="190">
        <f t="shared" si="13"/>
        <v>0</v>
      </c>
      <c r="U124" s="35"/>
      <c r="V124" s="35"/>
      <c r="W124" s="35"/>
      <c r="X124" s="35"/>
      <c r="Y124" s="35"/>
      <c r="Z124" s="35"/>
      <c r="AA124" s="35"/>
      <c r="AB124" s="35"/>
      <c r="AC124" s="35"/>
      <c r="AD124" s="35"/>
      <c r="AE124" s="35"/>
      <c r="AR124" s="191" t="s">
        <v>166</v>
      </c>
      <c r="AT124" s="191" t="s">
        <v>162</v>
      </c>
      <c r="AU124" s="191" t="s">
        <v>80</v>
      </c>
      <c r="AY124" s="18" t="s">
        <v>160</v>
      </c>
      <c r="BE124" s="192">
        <f t="shared" si="14"/>
        <v>0</v>
      </c>
      <c r="BF124" s="192">
        <f t="shared" si="15"/>
        <v>0</v>
      </c>
      <c r="BG124" s="192">
        <f t="shared" si="16"/>
        <v>0</v>
      </c>
      <c r="BH124" s="192">
        <f t="shared" si="17"/>
        <v>0</v>
      </c>
      <c r="BI124" s="192">
        <f t="shared" si="18"/>
        <v>0</v>
      </c>
      <c r="BJ124" s="18" t="s">
        <v>78</v>
      </c>
      <c r="BK124" s="192">
        <f t="shared" si="19"/>
        <v>0</v>
      </c>
      <c r="BL124" s="18" t="s">
        <v>166</v>
      </c>
      <c r="BM124" s="191" t="s">
        <v>631</v>
      </c>
    </row>
    <row r="125" spans="1:65" s="2" customFormat="1" ht="16.5" customHeight="1">
      <c r="A125" s="35"/>
      <c r="B125" s="36"/>
      <c r="C125" s="180" t="s">
        <v>328</v>
      </c>
      <c r="D125" s="180" t="s">
        <v>162</v>
      </c>
      <c r="E125" s="181" t="s">
        <v>1297</v>
      </c>
      <c r="F125" s="182" t="s">
        <v>1298</v>
      </c>
      <c r="G125" s="183" t="s">
        <v>232</v>
      </c>
      <c r="H125" s="184">
        <v>3.2639999999999998</v>
      </c>
      <c r="I125" s="185"/>
      <c r="J125" s="186">
        <f t="shared" si="10"/>
        <v>0</v>
      </c>
      <c r="K125" s="182" t="s">
        <v>18</v>
      </c>
      <c r="L125" s="40"/>
      <c r="M125" s="187" t="s">
        <v>18</v>
      </c>
      <c r="N125" s="188" t="s">
        <v>42</v>
      </c>
      <c r="O125" s="65"/>
      <c r="P125" s="189">
        <f t="shared" si="11"/>
        <v>0</v>
      </c>
      <c r="Q125" s="189">
        <v>0</v>
      </c>
      <c r="R125" s="189">
        <f t="shared" si="12"/>
        <v>0</v>
      </c>
      <c r="S125" s="189">
        <v>0</v>
      </c>
      <c r="T125" s="190">
        <f t="shared" si="13"/>
        <v>0</v>
      </c>
      <c r="U125" s="35"/>
      <c r="V125" s="35"/>
      <c r="W125" s="35"/>
      <c r="X125" s="35"/>
      <c r="Y125" s="35"/>
      <c r="Z125" s="35"/>
      <c r="AA125" s="35"/>
      <c r="AB125" s="35"/>
      <c r="AC125" s="35"/>
      <c r="AD125" s="35"/>
      <c r="AE125" s="35"/>
      <c r="AR125" s="191" t="s">
        <v>166</v>
      </c>
      <c r="AT125" s="191" t="s">
        <v>162</v>
      </c>
      <c r="AU125" s="191" t="s">
        <v>80</v>
      </c>
      <c r="AY125" s="18" t="s">
        <v>160</v>
      </c>
      <c r="BE125" s="192">
        <f t="shared" si="14"/>
        <v>0</v>
      </c>
      <c r="BF125" s="192">
        <f t="shared" si="15"/>
        <v>0</v>
      </c>
      <c r="BG125" s="192">
        <f t="shared" si="16"/>
        <v>0</v>
      </c>
      <c r="BH125" s="192">
        <f t="shared" si="17"/>
        <v>0</v>
      </c>
      <c r="BI125" s="192">
        <f t="shared" si="18"/>
        <v>0</v>
      </c>
      <c r="BJ125" s="18" t="s">
        <v>78</v>
      </c>
      <c r="BK125" s="192">
        <f t="shared" si="19"/>
        <v>0</v>
      </c>
      <c r="BL125" s="18" t="s">
        <v>166</v>
      </c>
      <c r="BM125" s="191" t="s">
        <v>642</v>
      </c>
    </row>
    <row r="126" spans="1:65" s="2" customFormat="1" ht="16.5" customHeight="1">
      <c r="A126" s="35"/>
      <c r="B126" s="36"/>
      <c r="C126" s="180" t="s">
        <v>334</v>
      </c>
      <c r="D126" s="180" t="s">
        <v>162</v>
      </c>
      <c r="E126" s="181" t="s">
        <v>1299</v>
      </c>
      <c r="F126" s="182" t="s">
        <v>1300</v>
      </c>
      <c r="G126" s="183" t="s">
        <v>232</v>
      </c>
      <c r="H126" s="184">
        <v>3.2639999999999998</v>
      </c>
      <c r="I126" s="185"/>
      <c r="J126" s="186">
        <f t="shared" si="10"/>
        <v>0</v>
      </c>
      <c r="K126" s="182" t="s">
        <v>18</v>
      </c>
      <c r="L126" s="40"/>
      <c r="M126" s="187" t="s">
        <v>18</v>
      </c>
      <c r="N126" s="188" t="s">
        <v>42</v>
      </c>
      <c r="O126" s="65"/>
      <c r="P126" s="189">
        <f t="shared" si="11"/>
        <v>0</v>
      </c>
      <c r="Q126" s="189">
        <v>0</v>
      </c>
      <c r="R126" s="189">
        <f t="shared" si="12"/>
        <v>0</v>
      </c>
      <c r="S126" s="189">
        <v>0</v>
      </c>
      <c r="T126" s="190">
        <f t="shared" si="13"/>
        <v>0</v>
      </c>
      <c r="U126" s="35"/>
      <c r="V126" s="35"/>
      <c r="W126" s="35"/>
      <c r="X126" s="35"/>
      <c r="Y126" s="35"/>
      <c r="Z126" s="35"/>
      <c r="AA126" s="35"/>
      <c r="AB126" s="35"/>
      <c r="AC126" s="35"/>
      <c r="AD126" s="35"/>
      <c r="AE126" s="35"/>
      <c r="AR126" s="191" t="s">
        <v>166</v>
      </c>
      <c r="AT126" s="191" t="s">
        <v>162</v>
      </c>
      <c r="AU126" s="191" t="s">
        <v>80</v>
      </c>
      <c r="AY126" s="18" t="s">
        <v>160</v>
      </c>
      <c r="BE126" s="192">
        <f t="shared" si="14"/>
        <v>0</v>
      </c>
      <c r="BF126" s="192">
        <f t="shared" si="15"/>
        <v>0</v>
      </c>
      <c r="BG126" s="192">
        <f t="shared" si="16"/>
        <v>0</v>
      </c>
      <c r="BH126" s="192">
        <f t="shared" si="17"/>
        <v>0</v>
      </c>
      <c r="BI126" s="192">
        <f t="shared" si="18"/>
        <v>0</v>
      </c>
      <c r="BJ126" s="18" t="s">
        <v>78</v>
      </c>
      <c r="BK126" s="192">
        <f t="shared" si="19"/>
        <v>0</v>
      </c>
      <c r="BL126" s="18" t="s">
        <v>166</v>
      </c>
      <c r="BM126" s="191" t="s">
        <v>652</v>
      </c>
    </row>
    <row r="127" spans="1:65" s="2" customFormat="1" ht="16.5" customHeight="1">
      <c r="A127" s="35"/>
      <c r="B127" s="36"/>
      <c r="C127" s="180" t="s">
        <v>344</v>
      </c>
      <c r="D127" s="180" t="s">
        <v>162</v>
      </c>
      <c r="E127" s="181" t="s">
        <v>1301</v>
      </c>
      <c r="F127" s="182" t="s">
        <v>1302</v>
      </c>
      <c r="G127" s="183" t="s">
        <v>232</v>
      </c>
      <c r="H127" s="184">
        <v>3.2639999999999998</v>
      </c>
      <c r="I127" s="185"/>
      <c r="J127" s="186">
        <f t="shared" si="10"/>
        <v>0</v>
      </c>
      <c r="K127" s="182" t="s">
        <v>18</v>
      </c>
      <c r="L127" s="40"/>
      <c r="M127" s="187" t="s">
        <v>18</v>
      </c>
      <c r="N127" s="188" t="s">
        <v>42</v>
      </c>
      <c r="O127" s="65"/>
      <c r="P127" s="189">
        <f t="shared" si="11"/>
        <v>0</v>
      </c>
      <c r="Q127" s="189">
        <v>0</v>
      </c>
      <c r="R127" s="189">
        <f t="shared" si="12"/>
        <v>0</v>
      </c>
      <c r="S127" s="189">
        <v>0</v>
      </c>
      <c r="T127" s="190">
        <f t="shared" si="13"/>
        <v>0</v>
      </c>
      <c r="U127" s="35"/>
      <c r="V127" s="35"/>
      <c r="W127" s="35"/>
      <c r="X127" s="35"/>
      <c r="Y127" s="35"/>
      <c r="Z127" s="35"/>
      <c r="AA127" s="35"/>
      <c r="AB127" s="35"/>
      <c r="AC127" s="35"/>
      <c r="AD127" s="35"/>
      <c r="AE127" s="35"/>
      <c r="AR127" s="191" t="s">
        <v>166</v>
      </c>
      <c r="AT127" s="191" t="s">
        <v>162</v>
      </c>
      <c r="AU127" s="191" t="s">
        <v>80</v>
      </c>
      <c r="AY127" s="18" t="s">
        <v>160</v>
      </c>
      <c r="BE127" s="192">
        <f t="shared" si="14"/>
        <v>0</v>
      </c>
      <c r="BF127" s="192">
        <f t="shared" si="15"/>
        <v>0</v>
      </c>
      <c r="BG127" s="192">
        <f t="shared" si="16"/>
        <v>0</v>
      </c>
      <c r="BH127" s="192">
        <f t="shared" si="17"/>
        <v>0</v>
      </c>
      <c r="BI127" s="192">
        <f t="shared" si="18"/>
        <v>0</v>
      </c>
      <c r="BJ127" s="18" t="s">
        <v>78</v>
      </c>
      <c r="BK127" s="192">
        <f t="shared" si="19"/>
        <v>0</v>
      </c>
      <c r="BL127" s="18" t="s">
        <v>166</v>
      </c>
      <c r="BM127" s="191" t="s">
        <v>657</v>
      </c>
    </row>
    <row r="128" spans="1:65" s="2" customFormat="1" ht="16.5" customHeight="1">
      <c r="A128" s="35"/>
      <c r="B128" s="36"/>
      <c r="C128" s="180" t="s">
        <v>352</v>
      </c>
      <c r="D128" s="180" t="s">
        <v>162</v>
      </c>
      <c r="E128" s="181" t="s">
        <v>1303</v>
      </c>
      <c r="F128" s="182" t="s">
        <v>1304</v>
      </c>
      <c r="G128" s="183" t="s">
        <v>232</v>
      </c>
      <c r="H128" s="184">
        <v>62.008000000000003</v>
      </c>
      <c r="I128" s="185"/>
      <c r="J128" s="186">
        <f t="shared" si="10"/>
        <v>0</v>
      </c>
      <c r="K128" s="182" t="s">
        <v>18</v>
      </c>
      <c r="L128" s="40"/>
      <c r="M128" s="187" t="s">
        <v>18</v>
      </c>
      <c r="N128" s="188" t="s">
        <v>42</v>
      </c>
      <c r="O128" s="65"/>
      <c r="P128" s="189">
        <f t="shared" si="11"/>
        <v>0</v>
      </c>
      <c r="Q128" s="189">
        <v>0</v>
      </c>
      <c r="R128" s="189">
        <f t="shared" si="12"/>
        <v>0</v>
      </c>
      <c r="S128" s="189">
        <v>0</v>
      </c>
      <c r="T128" s="190">
        <f t="shared" si="13"/>
        <v>0</v>
      </c>
      <c r="U128" s="35"/>
      <c r="V128" s="35"/>
      <c r="W128" s="35"/>
      <c r="X128" s="35"/>
      <c r="Y128" s="35"/>
      <c r="Z128" s="35"/>
      <c r="AA128" s="35"/>
      <c r="AB128" s="35"/>
      <c r="AC128" s="35"/>
      <c r="AD128" s="35"/>
      <c r="AE128" s="35"/>
      <c r="AR128" s="191" t="s">
        <v>166</v>
      </c>
      <c r="AT128" s="191" t="s">
        <v>162</v>
      </c>
      <c r="AU128" s="191" t="s">
        <v>80</v>
      </c>
      <c r="AY128" s="18" t="s">
        <v>160</v>
      </c>
      <c r="BE128" s="192">
        <f t="shared" si="14"/>
        <v>0</v>
      </c>
      <c r="BF128" s="192">
        <f t="shared" si="15"/>
        <v>0</v>
      </c>
      <c r="BG128" s="192">
        <f t="shared" si="16"/>
        <v>0</v>
      </c>
      <c r="BH128" s="192">
        <f t="shared" si="17"/>
        <v>0</v>
      </c>
      <c r="BI128" s="192">
        <f t="shared" si="18"/>
        <v>0</v>
      </c>
      <c r="BJ128" s="18" t="s">
        <v>78</v>
      </c>
      <c r="BK128" s="192">
        <f t="shared" si="19"/>
        <v>0</v>
      </c>
      <c r="BL128" s="18" t="s">
        <v>166</v>
      </c>
      <c r="BM128" s="191" t="s">
        <v>663</v>
      </c>
    </row>
    <row r="129" spans="1:65" s="2" customFormat="1" ht="21.75" customHeight="1">
      <c r="A129" s="35"/>
      <c r="B129" s="36"/>
      <c r="C129" s="180" t="s">
        <v>292</v>
      </c>
      <c r="D129" s="180" t="s">
        <v>162</v>
      </c>
      <c r="E129" s="181" t="s">
        <v>1305</v>
      </c>
      <c r="F129" s="182" t="s">
        <v>1306</v>
      </c>
      <c r="G129" s="183" t="s">
        <v>232</v>
      </c>
      <c r="H129" s="184">
        <v>3.2639999999999998</v>
      </c>
      <c r="I129" s="185"/>
      <c r="J129" s="186">
        <f t="shared" si="10"/>
        <v>0</v>
      </c>
      <c r="K129" s="182" t="s">
        <v>18</v>
      </c>
      <c r="L129" s="40"/>
      <c r="M129" s="187" t="s">
        <v>18</v>
      </c>
      <c r="N129" s="188" t="s">
        <v>42</v>
      </c>
      <c r="O129" s="65"/>
      <c r="P129" s="189">
        <f t="shared" si="11"/>
        <v>0</v>
      </c>
      <c r="Q129" s="189">
        <v>0</v>
      </c>
      <c r="R129" s="189">
        <f t="shared" si="12"/>
        <v>0</v>
      </c>
      <c r="S129" s="189">
        <v>0</v>
      </c>
      <c r="T129" s="190">
        <f t="shared" si="13"/>
        <v>0</v>
      </c>
      <c r="U129" s="35"/>
      <c r="V129" s="35"/>
      <c r="W129" s="35"/>
      <c r="X129" s="35"/>
      <c r="Y129" s="35"/>
      <c r="Z129" s="35"/>
      <c r="AA129" s="35"/>
      <c r="AB129" s="35"/>
      <c r="AC129" s="35"/>
      <c r="AD129" s="35"/>
      <c r="AE129" s="35"/>
      <c r="AR129" s="191" t="s">
        <v>166</v>
      </c>
      <c r="AT129" s="191" t="s">
        <v>162</v>
      </c>
      <c r="AU129" s="191" t="s">
        <v>80</v>
      </c>
      <c r="AY129" s="18" t="s">
        <v>160</v>
      </c>
      <c r="BE129" s="192">
        <f t="shared" si="14"/>
        <v>0</v>
      </c>
      <c r="BF129" s="192">
        <f t="shared" si="15"/>
        <v>0</v>
      </c>
      <c r="BG129" s="192">
        <f t="shared" si="16"/>
        <v>0</v>
      </c>
      <c r="BH129" s="192">
        <f t="shared" si="17"/>
        <v>0</v>
      </c>
      <c r="BI129" s="192">
        <f t="shared" si="18"/>
        <v>0</v>
      </c>
      <c r="BJ129" s="18" t="s">
        <v>78</v>
      </c>
      <c r="BK129" s="192">
        <f t="shared" si="19"/>
        <v>0</v>
      </c>
      <c r="BL129" s="18" t="s">
        <v>166</v>
      </c>
      <c r="BM129" s="191" t="s">
        <v>669</v>
      </c>
    </row>
    <row r="130" spans="1:65" s="2" customFormat="1" ht="16.5" customHeight="1">
      <c r="A130" s="35"/>
      <c r="B130" s="36"/>
      <c r="C130" s="180" t="s">
        <v>533</v>
      </c>
      <c r="D130" s="180" t="s">
        <v>162</v>
      </c>
      <c r="E130" s="181" t="s">
        <v>1307</v>
      </c>
      <c r="F130" s="182" t="s">
        <v>1308</v>
      </c>
      <c r="G130" s="183" t="s">
        <v>232</v>
      </c>
      <c r="H130" s="184">
        <v>3.2639999999999998</v>
      </c>
      <c r="I130" s="185"/>
      <c r="J130" s="186">
        <f t="shared" si="10"/>
        <v>0</v>
      </c>
      <c r="K130" s="182" t="s">
        <v>18</v>
      </c>
      <c r="L130" s="40"/>
      <c r="M130" s="187" t="s">
        <v>18</v>
      </c>
      <c r="N130" s="188" t="s">
        <v>42</v>
      </c>
      <c r="O130" s="65"/>
      <c r="P130" s="189">
        <f t="shared" si="11"/>
        <v>0</v>
      </c>
      <c r="Q130" s="189">
        <v>0</v>
      </c>
      <c r="R130" s="189">
        <f t="shared" si="12"/>
        <v>0</v>
      </c>
      <c r="S130" s="189">
        <v>0</v>
      </c>
      <c r="T130" s="190">
        <f t="shared" si="13"/>
        <v>0</v>
      </c>
      <c r="U130" s="35"/>
      <c r="V130" s="35"/>
      <c r="W130" s="35"/>
      <c r="X130" s="35"/>
      <c r="Y130" s="35"/>
      <c r="Z130" s="35"/>
      <c r="AA130" s="35"/>
      <c r="AB130" s="35"/>
      <c r="AC130" s="35"/>
      <c r="AD130" s="35"/>
      <c r="AE130" s="35"/>
      <c r="AR130" s="191" t="s">
        <v>166</v>
      </c>
      <c r="AT130" s="191" t="s">
        <v>162</v>
      </c>
      <c r="AU130" s="191" t="s">
        <v>80</v>
      </c>
      <c r="AY130" s="18" t="s">
        <v>160</v>
      </c>
      <c r="BE130" s="192">
        <f t="shared" si="14"/>
        <v>0</v>
      </c>
      <c r="BF130" s="192">
        <f t="shared" si="15"/>
        <v>0</v>
      </c>
      <c r="BG130" s="192">
        <f t="shared" si="16"/>
        <v>0</v>
      </c>
      <c r="BH130" s="192">
        <f t="shared" si="17"/>
        <v>0</v>
      </c>
      <c r="BI130" s="192">
        <f t="shared" si="18"/>
        <v>0</v>
      </c>
      <c r="BJ130" s="18" t="s">
        <v>78</v>
      </c>
      <c r="BK130" s="192">
        <f t="shared" si="19"/>
        <v>0</v>
      </c>
      <c r="BL130" s="18" t="s">
        <v>166</v>
      </c>
      <c r="BM130" s="191" t="s">
        <v>682</v>
      </c>
    </row>
    <row r="131" spans="1:65" s="2" customFormat="1" ht="16.5" customHeight="1">
      <c r="A131" s="35"/>
      <c r="B131" s="36"/>
      <c r="C131" s="180" t="s">
        <v>538</v>
      </c>
      <c r="D131" s="180" t="s">
        <v>162</v>
      </c>
      <c r="E131" s="181" t="s">
        <v>1309</v>
      </c>
      <c r="F131" s="182" t="s">
        <v>1310</v>
      </c>
      <c r="G131" s="183" t="s">
        <v>232</v>
      </c>
      <c r="H131" s="184">
        <v>3.2639999999999998</v>
      </c>
      <c r="I131" s="185"/>
      <c r="J131" s="186">
        <f t="shared" si="10"/>
        <v>0</v>
      </c>
      <c r="K131" s="182" t="s">
        <v>18</v>
      </c>
      <c r="L131" s="40"/>
      <c r="M131" s="187" t="s">
        <v>18</v>
      </c>
      <c r="N131" s="188" t="s">
        <v>42</v>
      </c>
      <c r="O131" s="65"/>
      <c r="P131" s="189">
        <f t="shared" si="11"/>
        <v>0</v>
      </c>
      <c r="Q131" s="189">
        <v>0</v>
      </c>
      <c r="R131" s="189">
        <f t="shared" si="12"/>
        <v>0</v>
      </c>
      <c r="S131" s="189">
        <v>0</v>
      </c>
      <c r="T131" s="190">
        <f t="shared" si="13"/>
        <v>0</v>
      </c>
      <c r="U131" s="35"/>
      <c r="V131" s="35"/>
      <c r="W131" s="35"/>
      <c r="X131" s="35"/>
      <c r="Y131" s="35"/>
      <c r="Z131" s="35"/>
      <c r="AA131" s="35"/>
      <c r="AB131" s="35"/>
      <c r="AC131" s="35"/>
      <c r="AD131" s="35"/>
      <c r="AE131" s="35"/>
      <c r="AR131" s="191" t="s">
        <v>166</v>
      </c>
      <c r="AT131" s="191" t="s">
        <v>162</v>
      </c>
      <c r="AU131" s="191" t="s">
        <v>80</v>
      </c>
      <c r="AY131" s="18" t="s">
        <v>160</v>
      </c>
      <c r="BE131" s="192">
        <f t="shared" si="14"/>
        <v>0</v>
      </c>
      <c r="BF131" s="192">
        <f t="shared" si="15"/>
        <v>0</v>
      </c>
      <c r="BG131" s="192">
        <f t="shared" si="16"/>
        <v>0</v>
      </c>
      <c r="BH131" s="192">
        <f t="shared" si="17"/>
        <v>0</v>
      </c>
      <c r="BI131" s="192">
        <f t="shared" si="18"/>
        <v>0</v>
      </c>
      <c r="BJ131" s="18" t="s">
        <v>78</v>
      </c>
      <c r="BK131" s="192">
        <f t="shared" si="19"/>
        <v>0</v>
      </c>
      <c r="BL131" s="18" t="s">
        <v>166</v>
      </c>
      <c r="BM131" s="191" t="s">
        <v>693</v>
      </c>
    </row>
    <row r="132" spans="1:65" s="12" customFormat="1" ht="22.8" customHeight="1">
      <c r="B132" s="164"/>
      <c r="C132" s="165"/>
      <c r="D132" s="166" t="s">
        <v>70</v>
      </c>
      <c r="E132" s="178" t="s">
        <v>900</v>
      </c>
      <c r="F132" s="178" t="s">
        <v>1311</v>
      </c>
      <c r="G132" s="165"/>
      <c r="H132" s="165"/>
      <c r="I132" s="168"/>
      <c r="J132" s="179">
        <f>BK132</f>
        <v>0</v>
      </c>
      <c r="K132" s="165"/>
      <c r="L132" s="170"/>
      <c r="M132" s="171"/>
      <c r="N132" s="172"/>
      <c r="O132" s="172"/>
      <c r="P132" s="173">
        <f>P133</f>
        <v>0</v>
      </c>
      <c r="Q132" s="172"/>
      <c r="R132" s="173">
        <f>R133</f>
        <v>0</v>
      </c>
      <c r="S132" s="172"/>
      <c r="T132" s="174">
        <f>T133</f>
        <v>0</v>
      </c>
      <c r="AR132" s="175" t="s">
        <v>78</v>
      </c>
      <c r="AT132" s="176" t="s">
        <v>70</v>
      </c>
      <c r="AU132" s="176" t="s">
        <v>78</v>
      </c>
      <c r="AY132" s="175" t="s">
        <v>160</v>
      </c>
      <c r="BK132" s="177">
        <f>BK133</f>
        <v>0</v>
      </c>
    </row>
    <row r="133" spans="1:65" s="2" customFormat="1" ht="16.5" customHeight="1">
      <c r="A133" s="35"/>
      <c r="B133" s="36"/>
      <c r="C133" s="180" t="s">
        <v>544</v>
      </c>
      <c r="D133" s="180" t="s">
        <v>162</v>
      </c>
      <c r="E133" s="181" t="s">
        <v>1312</v>
      </c>
      <c r="F133" s="182" t="s">
        <v>1313</v>
      </c>
      <c r="G133" s="183" t="s">
        <v>232</v>
      </c>
      <c r="H133" s="184">
        <v>16.036999999999999</v>
      </c>
      <c r="I133" s="185"/>
      <c r="J133" s="186">
        <f>ROUND(I133*H133,2)</f>
        <v>0</v>
      </c>
      <c r="K133" s="182" t="s">
        <v>18</v>
      </c>
      <c r="L133" s="40"/>
      <c r="M133" s="187" t="s">
        <v>18</v>
      </c>
      <c r="N133" s="188" t="s">
        <v>42</v>
      </c>
      <c r="O133" s="65"/>
      <c r="P133" s="189">
        <f>O133*H133</f>
        <v>0</v>
      </c>
      <c r="Q133" s="189">
        <v>0</v>
      </c>
      <c r="R133" s="189">
        <f>Q133*H133</f>
        <v>0</v>
      </c>
      <c r="S133" s="189">
        <v>0</v>
      </c>
      <c r="T133" s="190">
        <f>S133*H133</f>
        <v>0</v>
      </c>
      <c r="U133" s="35"/>
      <c r="V133" s="35"/>
      <c r="W133" s="35"/>
      <c r="X133" s="35"/>
      <c r="Y133" s="35"/>
      <c r="Z133" s="35"/>
      <c r="AA133" s="35"/>
      <c r="AB133" s="35"/>
      <c r="AC133" s="35"/>
      <c r="AD133" s="35"/>
      <c r="AE133" s="35"/>
      <c r="AR133" s="191" t="s">
        <v>166</v>
      </c>
      <c r="AT133" s="191" t="s">
        <v>162</v>
      </c>
      <c r="AU133" s="191" t="s">
        <v>80</v>
      </c>
      <c r="AY133" s="18" t="s">
        <v>160</v>
      </c>
      <c r="BE133" s="192">
        <f>IF(N133="základní",J133,0)</f>
        <v>0</v>
      </c>
      <c r="BF133" s="192">
        <f>IF(N133="snížená",J133,0)</f>
        <v>0</v>
      </c>
      <c r="BG133" s="192">
        <f>IF(N133="zákl. přenesená",J133,0)</f>
        <v>0</v>
      </c>
      <c r="BH133" s="192">
        <f>IF(N133="sníž. přenesená",J133,0)</f>
        <v>0</v>
      </c>
      <c r="BI133" s="192">
        <f>IF(N133="nulová",J133,0)</f>
        <v>0</v>
      </c>
      <c r="BJ133" s="18" t="s">
        <v>78</v>
      </c>
      <c r="BK133" s="192">
        <f>ROUND(I133*H133,2)</f>
        <v>0</v>
      </c>
      <c r="BL133" s="18" t="s">
        <v>166</v>
      </c>
      <c r="BM133" s="191" t="s">
        <v>702</v>
      </c>
    </row>
    <row r="134" spans="1:65" s="12" customFormat="1" ht="22.8" customHeight="1">
      <c r="B134" s="164"/>
      <c r="C134" s="165"/>
      <c r="D134" s="166" t="s">
        <v>70</v>
      </c>
      <c r="E134" s="178" t="s">
        <v>342</v>
      </c>
      <c r="F134" s="178" t="s">
        <v>1314</v>
      </c>
      <c r="G134" s="165"/>
      <c r="H134" s="165"/>
      <c r="I134" s="168"/>
      <c r="J134" s="179">
        <f>BK134</f>
        <v>0</v>
      </c>
      <c r="K134" s="165"/>
      <c r="L134" s="170"/>
      <c r="M134" s="171"/>
      <c r="N134" s="172"/>
      <c r="O134" s="172"/>
      <c r="P134" s="173">
        <f>SUM(P135:P137)</f>
        <v>0</v>
      </c>
      <c r="Q134" s="172"/>
      <c r="R134" s="173">
        <f>SUM(R135:R137)</f>
        <v>0</v>
      </c>
      <c r="S134" s="172"/>
      <c r="T134" s="174">
        <f>SUM(T135:T137)</f>
        <v>0</v>
      </c>
      <c r="AR134" s="175" t="s">
        <v>80</v>
      </c>
      <c r="AT134" s="176" t="s">
        <v>70</v>
      </c>
      <c r="AU134" s="176" t="s">
        <v>78</v>
      </c>
      <c r="AY134" s="175" t="s">
        <v>160</v>
      </c>
      <c r="BK134" s="177">
        <f>SUM(BK135:BK137)</f>
        <v>0</v>
      </c>
    </row>
    <row r="135" spans="1:65" s="2" customFormat="1" ht="16.5" customHeight="1">
      <c r="A135" s="35"/>
      <c r="B135" s="36"/>
      <c r="C135" s="180" t="s">
        <v>547</v>
      </c>
      <c r="D135" s="180" t="s">
        <v>162</v>
      </c>
      <c r="E135" s="181" t="s">
        <v>1315</v>
      </c>
      <c r="F135" s="182" t="s">
        <v>1316</v>
      </c>
      <c r="G135" s="183" t="s">
        <v>496</v>
      </c>
      <c r="H135" s="184">
        <v>5</v>
      </c>
      <c r="I135" s="185"/>
      <c r="J135" s="186">
        <f>ROUND(I135*H135,2)</f>
        <v>0</v>
      </c>
      <c r="K135" s="182" t="s">
        <v>18</v>
      </c>
      <c r="L135" s="40"/>
      <c r="M135" s="187" t="s">
        <v>18</v>
      </c>
      <c r="N135" s="188" t="s">
        <v>42</v>
      </c>
      <c r="O135" s="65"/>
      <c r="P135" s="189">
        <f>O135*H135</f>
        <v>0</v>
      </c>
      <c r="Q135" s="189">
        <v>0</v>
      </c>
      <c r="R135" s="189">
        <f>Q135*H135</f>
        <v>0</v>
      </c>
      <c r="S135" s="189">
        <v>0</v>
      </c>
      <c r="T135" s="190">
        <f>S135*H135</f>
        <v>0</v>
      </c>
      <c r="U135" s="35"/>
      <c r="V135" s="35"/>
      <c r="W135" s="35"/>
      <c r="X135" s="35"/>
      <c r="Y135" s="35"/>
      <c r="Z135" s="35"/>
      <c r="AA135" s="35"/>
      <c r="AB135" s="35"/>
      <c r="AC135" s="35"/>
      <c r="AD135" s="35"/>
      <c r="AE135" s="35"/>
      <c r="AR135" s="191" t="s">
        <v>255</v>
      </c>
      <c r="AT135" s="191" t="s">
        <v>162</v>
      </c>
      <c r="AU135" s="191" t="s">
        <v>80</v>
      </c>
      <c r="AY135" s="18" t="s">
        <v>160</v>
      </c>
      <c r="BE135" s="192">
        <f>IF(N135="základní",J135,0)</f>
        <v>0</v>
      </c>
      <c r="BF135" s="192">
        <f>IF(N135="snížená",J135,0)</f>
        <v>0</v>
      </c>
      <c r="BG135" s="192">
        <f>IF(N135="zákl. přenesená",J135,0)</f>
        <v>0</v>
      </c>
      <c r="BH135" s="192">
        <f>IF(N135="sníž. přenesená",J135,0)</f>
        <v>0</v>
      </c>
      <c r="BI135" s="192">
        <f>IF(N135="nulová",J135,0)</f>
        <v>0</v>
      </c>
      <c r="BJ135" s="18" t="s">
        <v>78</v>
      </c>
      <c r="BK135" s="192">
        <f>ROUND(I135*H135,2)</f>
        <v>0</v>
      </c>
      <c r="BL135" s="18" t="s">
        <v>255</v>
      </c>
      <c r="BM135" s="191" t="s">
        <v>713</v>
      </c>
    </row>
    <row r="136" spans="1:65" s="2" customFormat="1" ht="16.5" customHeight="1">
      <c r="A136" s="35"/>
      <c r="B136" s="36"/>
      <c r="C136" s="180" t="s">
        <v>554</v>
      </c>
      <c r="D136" s="180" t="s">
        <v>162</v>
      </c>
      <c r="E136" s="181" t="s">
        <v>1317</v>
      </c>
      <c r="F136" s="182" t="s">
        <v>1318</v>
      </c>
      <c r="G136" s="183" t="s">
        <v>496</v>
      </c>
      <c r="H136" s="184">
        <v>2</v>
      </c>
      <c r="I136" s="185"/>
      <c r="J136" s="186">
        <f>ROUND(I136*H136,2)</f>
        <v>0</v>
      </c>
      <c r="K136" s="182" t="s">
        <v>18</v>
      </c>
      <c r="L136" s="40"/>
      <c r="M136" s="187" t="s">
        <v>18</v>
      </c>
      <c r="N136" s="188" t="s">
        <v>42</v>
      </c>
      <c r="O136" s="65"/>
      <c r="P136" s="189">
        <f>O136*H136</f>
        <v>0</v>
      </c>
      <c r="Q136" s="189">
        <v>0</v>
      </c>
      <c r="R136" s="189">
        <f>Q136*H136</f>
        <v>0</v>
      </c>
      <c r="S136" s="189">
        <v>0</v>
      </c>
      <c r="T136" s="190">
        <f>S136*H136</f>
        <v>0</v>
      </c>
      <c r="U136" s="35"/>
      <c r="V136" s="35"/>
      <c r="W136" s="35"/>
      <c r="X136" s="35"/>
      <c r="Y136" s="35"/>
      <c r="Z136" s="35"/>
      <c r="AA136" s="35"/>
      <c r="AB136" s="35"/>
      <c r="AC136" s="35"/>
      <c r="AD136" s="35"/>
      <c r="AE136" s="35"/>
      <c r="AR136" s="191" t="s">
        <v>255</v>
      </c>
      <c r="AT136" s="191" t="s">
        <v>162</v>
      </c>
      <c r="AU136" s="191" t="s">
        <v>80</v>
      </c>
      <c r="AY136" s="18" t="s">
        <v>160</v>
      </c>
      <c r="BE136" s="192">
        <f>IF(N136="základní",J136,0)</f>
        <v>0</v>
      </c>
      <c r="BF136" s="192">
        <f>IF(N136="snížená",J136,0)</f>
        <v>0</v>
      </c>
      <c r="BG136" s="192">
        <f>IF(N136="zákl. přenesená",J136,0)</f>
        <v>0</v>
      </c>
      <c r="BH136" s="192">
        <f>IF(N136="sníž. přenesená",J136,0)</f>
        <v>0</v>
      </c>
      <c r="BI136" s="192">
        <f>IF(N136="nulová",J136,0)</f>
        <v>0</v>
      </c>
      <c r="BJ136" s="18" t="s">
        <v>78</v>
      </c>
      <c r="BK136" s="192">
        <f>ROUND(I136*H136,2)</f>
        <v>0</v>
      </c>
      <c r="BL136" s="18" t="s">
        <v>255</v>
      </c>
      <c r="BM136" s="191" t="s">
        <v>725</v>
      </c>
    </row>
    <row r="137" spans="1:65" s="2" customFormat="1" ht="16.5" customHeight="1">
      <c r="A137" s="35"/>
      <c r="B137" s="36"/>
      <c r="C137" s="180" t="s">
        <v>560</v>
      </c>
      <c r="D137" s="180" t="s">
        <v>162</v>
      </c>
      <c r="E137" s="181" t="s">
        <v>1319</v>
      </c>
      <c r="F137" s="182" t="s">
        <v>1320</v>
      </c>
      <c r="G137" s="183" t="s">
        <v>232</v>
      </c>
      <c r="H137" s="184">
        <v>5.0000000000000001E-3</v>
      </c>
      <c r="I137" s="185"/>
      <c r="J137" s="186">
        <f>ROUND(I137*H137,2)</f>
        <v>0</v>
      </c>
      <c r="K137" s="182" t="s">
        <v>18</v>
      </c>
      <c r="L137" s="40"/>
      <c r="M137" s="187" t="s">
        <v>18</v>
      </c>
      <c r="N137" s="188" t="s">
        <v>42</v>
      </c>
      <c r="O137" s="65"/>
      <c r="P137" s="189">
        <f>O137*H137</f>
        <v>0</v>
      </c>
      <c r="Q137" s="189">
        <v>0</v>
      </c>
      <c r="R137" s="189">
        <f>Q137*H137</f>
        <v>0</v>
      </c>
      <c r="S137" s="189">
        <v>0</v>
      </c>
      <c r="T137" s="190">
        <f>S137*H137</f>
        <v>0</v>
      </c>
      <c r="U137" s="35"/>
      <c r="V137" s="35"/>
      <c r="W137" s="35"/>
      <c r="X137" s="35"/>
      <c r="Y137" s="35"/>
      <c r="Z137" s="35"/>
      <c r="AA137" s="35"/>
      <c r="AB137" s="35"/>
      <c r="AC137" s="35"/>
      <c r="AD137" s="35"/>
      <c r="AE137" s="35"/>
      <c r="AR137" s="191" t="s">
        <v>255</v>
      </c>
      <c r="AT137" s="191" t="s">
        <v>162</v>
      </c>
      <c r="AU137" s="191" t="s">
        <v>80</v>
      </c>
      <c r="AY137" s="18" t="s">
        <v>160</v>
      </c>
      <c r="BE137" s="192">
        <f>IF(N137="základní",J137,0)</f>
        <v>0</v>
      </c>
      <c r="BF137" s="192">
        <f>IF(N137="snížená",J137,0)</f>
        <v>0</v>
      </c>
      <c r="BG137" s="192">
        <f>IF(N137="zákl. přenesená",J137,0)</f>
        <v>0</v>
      </c>
      <c r="BH137" s="192">
        <f>IF(N137="sníž. přenesená",J137,0)</f>
        <v>0</v>
      </c>
      <c r="BI137" s="192">
        <f>IF(N137="nulová",J137,0)</f>
        <v>0</v>
      </c>
      <c r="BJ137" s="18" t="s">
        <v>78</v>
      </c>
      <c r="BK137" s="192">
        <f>ROUND(I137*H137,2)</f>
        <v>0</v>
      </c>
      <c r="BL137" s="18" t="s">
        <v>255</v>
      </c>
      <c r="BM137" s="191" t="s">
        <v>739</v>
      </c>
    </row>
    <row r="138" spans="1:65" s="12" customFormat="1" ht="22.8" customHeight="1">
      <c r="B138" s="164"/>
      <c r="C138" s="165"/>
      <c r="D138" s="166" t="s">
        <v>70</v>
      </c>
      <c r="E138" s="178" t="s">
        <v>1321</v>
      </c>
      <c r="F138" s="178" t="s">
        <v>1322</v>
      </c>
      <c r="G138" s="165"/>
      <c r="H138" s="165"/>
      <c r="I138" s="168"/>
      <c r="J138" s="179">
        <f>BK138</f>
        <v>0</v>
      </c>
      <c r="K138" s="165"/>
      <c r="L138" s="170"/>
      <c r="M138" s="171"/>
      <c r="N138" s="172"/>
      <c r="O138" s="172"/>
      <c r="P138" s="173">
        <f>SUM(P139:P164)</f>
        <v>0</v>
      </c>
      <c r="Q138" s="172"/>
      <c r="R138" s="173">
        <f>SUM(R139:R164)</f>
        <v>0</v>
      </c>
      <c r="S138" s="172"/>
      <c r="T138" s="174">
        <f>SUM(T139:T164)</f>
        <v>0</v>
      </c>
      <c r="AR138" s="175" t="s">
        <v>80</v>
      </c>
      <c r="AT138" s="176" t="s">
        <v>70</v>
      </c>
      <c r="AU138" s="176" t="s">
        <v>78</v>
      </c>
      <c r="AY138" s="175" t="s">
        <v>160</v>
      </c>
      <c r="BK138" s="177">
        <f>SUM(BK139:BK164)</f>
        <v>0</v>
      </c>
    </row>
    <row r="139" spans="1:65" s="2" customFormat="1" ht="16.5" customHeight="1">
      <c r="A139" s="35"/>
      <c r="B139" s="36"/>
      <c r="C139" s="180" t="s">
        <v>565</v>
      </c>
      <c r="D139" s="180" t="s">
        <v>162</v>
      </c>
      <c r="E139" s="181" t="s">
        <v>1323</v>
      </c>
      <c r="F139" s="182" t="s">
        <v>1324</v>
      </c>
      <c r="G139" s="183" t="s">
        <v>496</v>
      </c>
      <c r="H139" s="184">
        <v>3</v>
      </c>
      <c r="I139" s="185"/>
      <c r="J139" s="186">
        <f t="shared" ref="J139:J164" si="20">ROUND(I139*H139,2)</f>
        <v>0</v>
      </c>
      <c r="K139" s="182" t="s">
        <v>18</v>
      </c>
      <c r="L139" s="40"/>
      <c r="M139" s="187" t="s">
        <v>18</v>
      </c>
      <c r="N139" s="188" t="s">
        <v>42</v>
      </c>
      <c r="O139" s="65"/>
      <c r="P139" s="189">
        <f t="shared" ref="P139:P164" si="21">O139*H139</f>
        <v>0</v>
      </c>
      <c r="Q139" s="189">
        <v>0</v>
      </c>
      <c r="R139" s="189">
        <f t="shared" ref="R139:R164" si="22">Q139*H139</f>
        <v>0</v>
      </c>
      <c r="S139" s="189">
        <v>0</v>
      </c>
      <c r="T139" s="190">
        <f t="shared" ref="T139:T164" si="23">S139*H139</f>
        <v>0</v>
      </c>
      <c r="U139" s="35"/>
      <c r="V139" s="35"/>
      <c r="W139" s="35"/>
      <c r="X139" s="35"/>
      <c r="Y139" s="35"/>
      <c r="Z139" s="35"/>
      <c r="AA139" s="35"/>
      <c r="AB139" s="35"/>
      <c r="AC139" s="35"/>
      <c r="AD139" s="35"/>
      <c r="AE139" s="35"/>
      <c r="AR139" s="191" t="s">
        <v>255</v>
      </c>
      <c r="AT139" s="191" t="s">
        <v>162</v>
      </c>
      <c r="AU139" s="191" t="s">
        <v>80</v>
      </c>
      <c r="AY139" s="18" t="s">
        <v>160</v>
      </c>
      <c r="BE139" s="192">
        <f t="shared" ref="BE139:BE164" si="24">IF(N139="základní",J139,0)</f>
        <v>0</v>
      </c>
      <c r="BF139" s="192">
        <f t="shared" ref="BF139:BF164" si="25">IF(N139="snížená",J139,0)</f>
        <v>0</v>
      </c>
      <c r="BG139" s="192">
        <f t="shared" ref="BG139:BG164" si="26">IF(N139="zákl. přenesená",J139,0)</f>
        <v>0</v>
      </c>
      <c r="BH139" s="192">
        <f t="shared" ref="BH139:BH164" si="27">IF(N139="sníž. přenesená",J139,0)</f>
        <v>0</v>
      </c>
      <c r="BI139" s="192">
        <f t="shared" ref="BI139:BI164" si="28">IF(N139="nulová",J139,0)</f>
        <v>0</v>
      </c>
      <c r="BJ139" s="18" t="s">
        <v>78</v>
      </c>
      <c r="BK139" s="192">
        <f t="shared" ref="BK139:BK164" si="29">ROUND(I139*H139,2)</f>
        <v>0</v>
      </c>
      <c r="BL139" s="18" t="s">
        <v>255</v>
      </c>
      <c r="BM139" s="191" t="s">
        <v>749</v>
      </c>
    </row>
    <row r="140" spans="1:65" s="2" customFormat="1" ht="16.5" customHeight="1">
      <c r="A140" s="35"/>
      <c r="B140" s="36"/>
      <c r="C140" s="180" t="s">
        <v>572</v>
      </c>
      <c r="D140" s="180" t="s">
        <v>162</v>
      </c>
      <c r="E140" s="181" t="s">
        <v>1325</v>
      </c>
      <c r="F140" s="182" t="s">
        <v>1326</v>
      </c>
      <c r="G140" s="183" t="s">
        <v>249</v>
      </c>
      <c r="H140" s="184">
        <v>15</v>
      </c>
      <c r="I140" s="185"/>
      <c r="J140" s="186">
        <f t="shared" si="20"/>
        <v>0</v>
      </c>
      <c r="K140" s="182" t="s">
        <v>18</v>
      </c>
      <c r="L140" s="40"/>
      <c r="M140" s="187" t="s">
        <v>18</v>
      </c>
      <c r="N140" s="188" t="s">
        <v>42</v>
      </c>
      <c r="O140" s="65"/>
      <c r="P140" s="189">
        <f t="shared" si="21"/>
        <v>0</v>
      </c>
      <c r="Q140" s="189">
        <v>0</v>
      </c>
      <c r="R140" s="189">
        <f t="shared" si="22"/>
        <v>0</v>
      </c>
      <c r="S140" s="189">
        <v>0</v>
      </c>
      <c r="T140" s="190">
        <f t="shared" si="23"/>
        <v>0</v>
      </c>
      <c r="U140" s="35"/>
      <c r="V140" s="35"/>
      <c r="W140" s="35"/>
      <c r="X140" s="35"/>
      <c r="Y140" s="35"/>
      <c r="Z140" s="35"/>
      <c r="AA140" s="35"/>
      <c r="AB140" s="35"/>
      <c r="AC140" s="35"/>
      <c r="AD140" s="35"/>
      <c r="AE140" s="35"/>
      <c r="AR140" s="191" t="s">
        <v>255</v>
      </c>
      <c r="AT140" s="191" t="s">
        <v>162</v>
      </c>
      <c r="AU140" s="191" t="s">
        <v>80</v>
      </c>
      <c r="AY140" s="18" t="s">
        <v>160</v>
      </c>
      <c r="BE140" s="192">
        <f t="shared" si="24"/>
        <v>0</v>
      </c>
      <c r="BF140" s="192">
        <f t="shared" si="25"/>
        <v>0</v>
      </c>
      <c r="BG140" s="192">
        <f t="shared" si="26"/>
        <v>0</v>
      </c>
      <c r="BH140" s="192">
        <f t="shared" si="27"/>
        <v>0</v>
      </c>
      <c r="BI140" s="192">
        <f t="shared" si="28"/>
        <v>0</v>
      </c>
      <c r="BJ140" s="18" t="s">
        <v>78</v>
      </c>
      <c r="BK140" s="192">
        <f t="shared" si="29"/>
        <v>0</v>
      </c>
      <c r="BL140" s="18" t="s">
        <v>255</v>
      </c>
      <c r="BM140" s="191" t="s">
        <v>760</v>
      </c>
    </row>
    <row r="141" spans="1:65" s="2" customFormat="1" ht="16.5" customHeight="1">
      <c r="A141" s="35"/>
      <c r="B141" s="36"/>
      <c r="C141" s="180" t="s">
        <v>576</v>
      </c>
      <c r="D141" s="180" t="s">
        <v>162</v>
      </c>
      <c r="E141" s="181" t="s">
        <v>1327</v>
      </c>
      <c r="F141" s="182" t="s">
        <v>1328</v>
      </c>
      <c r="G141" s="183" t="s">
        <v>249</v>
      </c>
      <c r="H141" s="184">
        <v>16</v>
      </c>
      <c r="I141" s="185"/>
      <c r="J141" s="186">
        <f t="shared" si="20"/>
        <v>0</v>
      </c>
      <c r="K141" s="182" t="s">
        <v>18</v>
      </c>
      <c r="L141" s="40"/>
      <c r="M141" s="187" t="s">
        <v>18</v>
      </c>
      <c r="N141" s="188" t="s">
        <v>42</v>
      </c>
      <c r="O141" s="65"/>
      <c r="P141" s="189">
        <f t="shared" si="21"/>
        <v>0</v>
      </c>
      <c r="Q141" s="189">
        <v>0</v>
      </c>
      <c r="R141" s="189">
        <f t="shared" si="22"/>
        <v>0</v>
      </c>
      <c r="S141" s="189">
        <v>0</v>
      </c>
      <c r="T141" s="190">
        <f t="shared" si="23"/>
        <v>0</v>
      </c>
      <c r="U141" s="35"/>
      <c r="V141" s="35"/>
      <c r="W141" s="35"/>
      <c r="X141" s="35"/>
      <c r="Y141" s="35"/>
      <c r="Z141" s="35"/>
      <c r="AA141" s="35"/>
      <c r="AB141" s="35"/>
      <c r="AC141" s="35"/>
      <c r="AD141" s="35"/>
      <c r="AE141" s="35"/>
      <c r="AR141" s="191" t="s">
        <v>255</v>
      </c>
      <c r="AT141" s="191" t="s">
        <v>162</v>
      </c>
      <c r="AU141" s="191" t="s">
        <v>80</v>
      </c>
      <c r="AY141" s="18" t="s">
        <v>160</v>
      </c>
      <c r="BE141" s="192">
        <f t="shared" si="24"/>
        <v>0</v>
      </c>
      <c r="BF141" s="192">
        <f t="shared" si="25"/>
        <v>0</v>
      </c>
      <c r="BG141" s="192">
        <f t="shared" si="26"/>
        <v>0</v>
      </c>
      <c r="BH141" s="192">
        <f t="shared" si="27"/>
        <v>0</v>
      </c>
      <c r="BI141" s="192">
        <f t="shared" si="28"/>
        <v>0</v>
      </c>
      <c r="BJ141" s="18" t="s">
        <v>78</v>
      </c>
      <c r="BK141" s="192">
        <f t="shared" si="29"/>
        <v>0</v>
      </c>
      <c r="BL141" s="18" t="s">
        <v>255</v>
      </c>
      <c r="BM141" s="191" t="s">
        <v>770</v>
      </c>
    </row>
    <row r="142" spans="1:65" s="2" customFormat="1" ht="16.5" customHeight="1">
      <c r="A142" s="35"/>
      <c r="B142" s="36"/>
      <c r="C142" s="180" t="s">
        <v>581</v>
      </c>
      <c r="D142" s="180" t="s">
        <v>162</v>
      </c>
      <c r="E142" s="181" t="s">
        <v>1329</v>
      </c>
      <c r="F142" s="182" t="s">
        <v>1330</v>
      </c>
      <c r="G142" s="183" t="s">
        <v>249</v>
      </c>
      <c r="H142" s="184">
        <v>5</v>
      </c>
      <c r="I142" s="185"/>
      <c r="J142" s="186">
        <f t="shared" si="20"/>
        <v>0</v>
      </c>
      <c r="K142" s="182" t="s">
        <v>18</v>
      </c>
      <c r="L142" s="40"/>
      <c r="M142" s="187" t="s">
        <v>18</v>
      </c>
      <c r="N142" s="188" t="s">
        <v>42</v>
      </c>
      <c r="O142" s="65"/>
      <c r="P142" s="189">
        <f t="shared" si="21"/>
        <v>0</v>
      </c>
      <c r="Q142" s="189">
        <v>0</v>
      </c>
      <c r="R142" s="189">
        <f t="shared" si="22"/>
        <v>0</v>
      </c>
      <c r="S142" s="189">
        <v>0</v>
      </c>
      <c r="T142" s="190">
        <f t="shared" si="23"/>
        <v>0</v>
      </c>
      <c r="U142" s="35"/>
      <c r="V142" s="35"/>
      <c r="W142" s="35"/>
      <c r="X142" s="35"/>
      <c r="Y142" s="35"/>
      <c r="Z142" s="35"/>
      <c r="AA142" s="35"/>
      <c r="AB142" s="35"/>
      <c r="AC142" s="35"/>
      <c r="AD142" s="35"/>
      <c r="AE142" s="35"/>
      <c r="AR142" s="191" t="s">
        <v>255</v>
      </c>
      <c r="AT142" s="191" t="s">
        <v>162</v>
      </c>
      <c r="AU142" s="191" t="s">
        <v>80</v>
      </c>
      <c r="AY142" s="18" t="s">
        <v>160</v>
      </c>
      <c r="BE142" s="192">
        <f t="shared" si="24"/>
        <v>0</v>
      </c>
      <c r="BF142" s="192">
        <f t="shared" si="25"/>
        <v>0</v>
      </c>
      <c r="BG142" s="192">
        <f t="shared" si="26"/>
        <v>0</v>
      </c>
      <c r="BH142" s="192">
        <f t="shared" si="27"/>
        <v>0</v>
      </c>
      <c r="BI142" s="192">
        <f t="shared" si="28"/>
        <v>0</v>
      </c>
      <c r="BJ142" s="18" t="s">
        <v>78</v>
      </c>
      <c r="BK142" s="192">
        <f t="shared" si="29"/>
        <v>0</v>
      </c>
      <c r="BL142" s="18" t="s">
        <v>255</v>
      </c>
      <c r="BM142" s="191" t="s">
        <v>781</v>
      </c>
    </row>
    <row r="143" spans="1:65" s="2" customFormat="1" ht="16.5" customHeight="1">
      <c r="A143" s="35"/>
      <c r="B143" s="36"/>
      <c r="C143" s="180" t="s">
        <v>585</v>
      </c>
      <c r="D143" s="180" t="s">
        <v>162</v>
      </c>
      <c r="E143" s="181" t="s">
        <v>1331</v>
      </c>
      <c r="F143" s="182" t="s">
        <v>1332</v>
      </c>
      <c r="G143" s="183" t="s">
        <v>249</v>
      </c>
      <c r="H143" s="184">
        <v>3</v>
      </c>
      <c r="I143" s="185"/>
      <c r="J143" s="186">
        <f t="shared" si="20"/>
        <v>0</v>
      </c>
      <c r="K143" s="182" t="s">
        <v>18</v>
      </c>
      <c r="L143" s="40"/>
      <c r="M143" s="187" t="s">
        <v>18</v>
      </c>
      <c r="N143" s="188" t="s">
        <v>42</v>
      </c>
      <c r="O143" s="65"/>
      <c r="P143" s="189">
        <f t="shared" si="21"/>
        <v>0</v>
      </c>
      <c r="Q143" s="189">
        <v>0</v>
      </c>
      <c r="R143" s="189">
        <f t="shared" si="22"/>
        <v>0</v>
      </c>
      <c r="S143" s="189">
        <v>0</v>
      </c>
      <c r="T143" s="190">
        <f t="shared" si="23"/>
        <v>0</v>
      </c>
      <c r="U143" s="35"/>
      <c r="V143" s="35"/>
      <c r="W143" s="35"/>
      <c r="X143" s="35"/>
      <c r="Y143" s="35"/>
      <c r="Z143" s="35"/>
      <c r="AA143" s="35"/>
      <c r="AB143" s="35"/>
      <c r="AC143" s="35"/>
      <c r="AD143" s="35"/>
      <c r="AE143" s="35"/>
      <c r="AR143" s="191" t="s">
        <v>255</v>
      </c>
      <c r="AT143" s="191" t="s">
        <v>162</v>
      </c>
      <c r="AU143" s="191" t="s">
        <v>80</v>
      </c>
      <c r="AY143" s="18" t="s">
        <v>160</v>
      </c>
      <c r="BE143" s="192">
        <f t="shared" si="24"/>
        <v>0</v>
      </c>
      <c r="BF143" s="192">
        <f t="shared" si="25"/>
        <v>0</v>
      </c>
      <c r="BG143" s="192">
        <f t="shared" si="26"/>
        <v>0</v>
      </c>
      <c r="BH143" s="192">
        <f t="shared" si="27"/>
        <v>0</v>
      </c>
      <c r="BI143" s="192">
        <f t="shared" si="28"/>
        <v>0</v>
      </c>
      <c r="BJ143" s="18" t="s">
        <v>78</v>
      </c>
      <c r="BK143" s="192">
        <f t="shared" si="29"/>
        <v>0</v>
      </c>
      <c r="BL143" s="18" t="s">
        <v>255</v>
      </c>
      <c r="BM143" s="191" t="s">
        <v>793</v>
      </c>
    </row>
    <row r="144" spans="1:65" s="2" customFormat="1" ht="16.5" customHeight="1">
      <c r="A144" s="35"/>
      <c r="B144" s="36"/>
      <c r="C144" s="180" t="s">
        <v>589</v>
      </c>
      <c r="D144" s="180" t="s">
        <v>162</v>
      </c>
      <c r="E144" s="181" t="s">
        <v>1333</v>
      </c>
      <c r="F144" s="182" t="s">
        <v>1334</v>
      </c>
      <c r="G144" s="183" t="s">
        <v>249</v>
      </c>
      <c r="H144" s="184">
        <v>13</v>
      </c>
      <c r="I144" s="185"/>
      <c r="J144" s="186">
        <f t="shared" si="20"/>
        <v>0</v>
      </c>
      <c r="K144" s="182" t="s">
        <v>18</v>
      </c>
      <c r="L144" s="40"/>
      <c r="M144" s="187" t="s">
        <v>18</v>
      </c>
      <c r="N144" s="188" t="s">
        <v>42</v>
      </c>
      <c r="O144" s="65"/>
      <c r="P144" s="189">
        <f t="shared" si="21"/>
        <v>0</v>
      </c>
      <c r="Q144" s="189">
        <v>0</v>
      </c>
      <c r="R144" s="189">
        <f t="shared" si="22"/>
        <v>0</v>
      </c>
      <c r="S144" s="189">
        <v>0</v>
      </c>
      <c r="T144" s="190">
        <f t="shared" si="23"/>
        <v>0</v>
      </c>
      <c r="U144" s="35"/>
      <c r="V144" s="35"/>
      <c r="W144" s="35"/>
      <c r="X144" s="35"/>
      <c r="Y144" s="35"/>
      <c r="Z144" s="35"/>
      <c r="AA144" s="35"/>
      <c r="AB144" s="35"/>
      <c r="AC144" s="35"/>
      <c r="AD144" s="35"/>
      <c r="AE144" s="35"/>
      <c r="AR144" s="191" t="s">
        <v>255</v>
      </c>
      <c r="AT144" s="191" t="s">
        <v>162</v>
      </c>
      <c r="AU144" s="191" t="s">
        <v>80</v>
      </c>
      <c r="AY144" s="18" t="s">
        <v>160</v>
      </c>
      <c r="BE144" s="192">
        <f t="shared" si="24"/>
        <v>0</v>
      </c>
      <c r="BF144" s="192">
        <f t="shared" si="25"/>
        <v>0</v>
      </c>
      <c r="BG144" s="192">
        <f t="shared" si="26"/>
        <v>0</v>
      </c>
      <c r="BH144" s="192">
        <f t="shared" si="27"/>
        <v>0</v>
      </c>
      <c r="BI144" s="192">
        <f t="shared" si="28"/>
        <v>0</v>
      </c>
      <c r="BJ144" s="18" t="s">
        <v>78</v>
      </c>
      <c r="BK144" s="192">
        <f t="shared" si="29"/>
        <v>0</v>
      </c>
      <c r="BL144" s="18" t="s">
        <v>255</v>
      </c>
      <c r="BM144" s="191" t="s">
        <v>806</v>
      </c>
    </row>
    <row r="145" spans="1:65" s="2" customFormat="1" ht="16.5" customHeight="1">
      <c r="A145" s="35"/>
      <c r="B145" s="36"/>
      <c r="C145" s="180" t="s">
        <v>593</v>
      </c>
      <c r="D145" s="180" t="s">
        <v>162</v>
      </c>
      <c r="E145" s="181" t="s">
        <v>1335</v>
      </c>
      <c r="F145" s="182" t="s">
        <v>1336</v>
      </c>
      <c r="G145" s="183" t="s">
        <v>249</v>
      </c>
      <c r="H145" s="184">
        <v>2</v>
      </c>
      <c r="I145" s="185"/>
      <c r="J145" s="186">
        <f t="shared" si="20"/>
        <v>0</v>
      </c>
      <c r="K145" s="182" t="s">
        <v>18</v>
      </c>
      <c r="L145" s="40"/>
      <c r="M145" s="187" t="s">
        <v>18</v>
      </c>
      <c r="N145" s="188" t="s">
        <v>42</v>
      </c>
      <c r="O145" s="65"/>
      <c r="P145" s="189">
        <f t="shared" si="21"/>
        <v>0</v>
      </c>
      <c r="Q145" s="189">
        <v>0</v>
      </c>
      <c r="R145" s="189">
        <f t="shared" si="22"/>
        <v>0</v>
      </c>
      <c r="S145" s="189">
        <v>0</v>
      </c>
      <c r="T145" s="190">
        <f t="shared" si="23"/>
        <v>0</v>
      </c>
      <c r="U145" s="35"/>
      <c r="V145" s="35"/>
      <c r="W145" s="35"/>
      <c r="X145" s="35"/>
      <c r="Y145" s="35"/>
      <c r="Z145" s="35"/>
      <c r="AA145" s="35"/>
      <c r="AB145" s="35"/>
      <c r="AC145" s="35"/>
      <c r="AD145" s="35"/>
      <c r="AE145" s="35"/>
      <c r="AR145" s="191" t="s">
        <v>255</v>
      </c>
      <c r="AT145" s="191" t="s">
        <v>162</v>
      </c>
      <c r="AU145" s="191" t="s">
        <v>80</v>
      </c>
      <c r="AY145" s="18" t="s">
        <v>160</v>
      </c>
      <c r="BE145" s="192">
        <f t="shared" si="24"/>
        <v>0</v>
      </c>
      <c r="BF145" s="192">
        <f t="shared" si="25"/>
        <v>0</v>
      </c>
      <c r="BG145" s="192">
        <f t="shared" si="26"/>
        <v>0</v>
      </c>
      <c r="BH145" s="192">
        <f t="shared" si="27"/>
        <v>0</v>
      </c>
      <c r="BI145" s="192">
        <f t="shared" si="28"/>
        <v>0</v>
      </c>
      <c r="BJ145" s="18" t="s">
        <v>78</v>
      </c>
      <c r="BK145" s="192">
        <f t="shared" si="29"/>
        <v>0</v>
      </c>
      <c r="BL145" s="18" t="s">
        <v>255</v>
      </c>
      <c r="BM145" s="191" t="s">
        <v>820</v>
      </c>
    </row>
    <row r="146" spans="1:65" s="2" customFormat="1" ht="16.5" customHeight="1">
      <c r="A146" s="35"/>
      <c r="B146" s="36"/>
      <c r="C146" s="180" t="s">
        <v>599</v>
      </c>
      <c r="D146" s="180" t="s">
        <v>162</v>
      </c>
      <c r="E146" s="181" t="s">
        <v>1337</v>
      </c>
      <c r="F146" s="182" t="s">
        <v>1338</v>
      </c>
      <c r="G146" s="183" t="s">
        <v>249</v>
      </c>
      <c r="H146" s="184">
        <v>19</v>
      </c>
      <c r="I146" s="185"/>
      <c r="J146" s="186">
        <f t="shared" si="20"/>
        <v>0</v>
      </c>
      <c r="K146" s="182" t="s">
        <v>18</v>
      </c>
      <c r="L146" s="40"/>
      <c r="M146" s="187" t="s">
        <v>18</v>
      </c>
      <c r="N146" s="188" t="s">
        <v>42</v>
      </c>
      <c r="O146" s="65"/>
      <c r="P146" s="189">
        <f t="shared" si="21"/>
        <v>0</v>
      </c>
      <c r="Q146" s="189">
        <v>0</v>
      </c>
      <c r="R146" s="189">
        <f t="shared" si="22"/>
        <v>0</v>
      </c>
      <c r="S146" s="189">
        <v>0</v>
      </c>
      <c r="T146" s="190">
        <f t="shared" si="23"/>
        <v>0</v>
      </c>
      <c r="U146" s="35"/>
      <c r="V146" s="35"/>
      <c r="W146" s="35"/>
      <c r="X146" s="35"/>
      <c r="Y146" s="35"/>
      <c r="Z146" s="35"/>
      <c r="AA146" s="35"/>
      <c r="AB146" s="35"/>
      <c r="AC146" s="35"/>
      <c r="AD146" s="35"/>
      <c r="AE146" s="35"/>
      <c r="AR146" s="191" t="s">
        <v>255</v>
      </c>
      <c r="AT146" s="191" t="s">
        <v>162</v>
      </c>
      <c r="AU146" s="191" t="s">
        <v>80</v>
      </c>
      <c r="AY146" s="18" t="s">
        <v>160</v>
      </c>
      <c r="BE146" s="192">
        <f t="shared" si="24"/>
        <v>0</v>
      </c>
      <c r="BF146" s="192">
        <f t="shared" si="25"/>
        <v>0</v>
      </c>
      <c r="BG146" s="192">
        <f t="shared" si="26"/>
        <v>0</v>
      </c>
      <c r="BH146" s="192">
        <f t="shared" si="27"/>
        <v>0</v>
      </c>
      <c r="BI146" s="192">
        <f t="shared" si="28"/>
        <v>0</v>
      </c>
      <c r="BJ146" s="18" t="s">
        <v>78</v>
      </c>
      <c r="BK146" s="192">
        <f t="shared" si="29"/>
        <v>0</v>
      </c>
      <c r="BL146" s="18" t="s">
        <v>255</v>
      </c>
      <c r="BM146" s="191" t="s">
        <v>831</v>
      </c>
    </row>
    <row r="147" spans="1:65" s="2" customFormat="1" ht="16.5" customHeight="1">
      <c r="A147" s="35"/>
      <c r="B147" s="36"/>
      <c r="C147" s="180" t="s">
        <v>605</v>
      </c>
      <c r="D147" s="180" t="s">
        <v>162</v>
      </c>
      <c r="E147" s="181" t="s">
        <v>1339</v>
      </c>
      <c r="F147" s="182" t="s">
        <v>1340</v>
      </c>
      <c r="G147" s="183" t="s">
        <v>496</v>
      </c>
      <c r="H147" s="184">
        <v>6</v>
      </c>
      <c r="I147" s="185"/>
      <c r="J147" s="186">
        <f t="shared" si="20"/>
        <v>0</v>
      </c>
      <c r="K147" s="182" t="s">
        <v>18</v>
      </c>
      <c r="L147" s="40"/>
      <c r="M147" s="187" t="s">
        <v>18</v>
      </c>
      <c r="N147" s="188" t="s">
        <v>42</v>
      </c>
      <c r="O147" s="65"/>
      <c r="P147" s="189">
        <f t="shared" si="21"/>
        <v>0</v>
      </c>
      <c r="Q147" s="189">
        <v>0</v>
      </c>
      <c r="R147" s="189">
        <f t="shared" si="22"/>
        <v>0</v>
      </c>
      <c r="S147" s="189">
        <v>0</v>
      </c>
      <c r="T147" s="190">
        <f t="shared" si="23"/>
        <v>0</v>
      </c>
      <c r="U147" s="35"/>
      <c r="V147" s="35"/>
      <c r="W147" s="35"/>
      <c r="X147" s="35"/>
      <c r="Y147" s="35"/>
      <c r="Z147" s="35"/>
      <c r="AA147" s="35"/>
      <c r="AB147" s="35"/>
      <c r="AC147" s="35"/>
      <c r="AD147" s="35"/>
      <c r="AE147" s="35"/>
      <c r="AR147" s="191" t="s">
        <v>255</v>
      </c>
      <c r="AT147" s="191" t="s">
        <v>162</v>
      </c>
      <c r="AU147" s="191" t="s">
        <v>80</v>
      </c>
      <c r="AY147" s="18" t="s">
        <v>160</v>
      </c>
      <c r="BE147" s="192">
        <f t="shared" si="24"/>
        <v>0</v>
      </c>
      <c r="BF147" s="192">
        <f t="shared" si="25"/>
        <v>0</v>
      </c>
      <c r="BG147" s="192">
        <f t="shared" si="26"/>
        <v>0</v>
      </c>
      <c r="BH147" s="192">
        <f t="shared" si="27"/>
        <v>0</v>
      </c>
      <c r="BI147" s="192">
        <f t="shared" si="28"/>
        <v>0</v>
      </c>
      <c r="BJ147" s="18" t="s">
        <v>78</v>
      </c>
      <c r="BK147" s="192">
        <f t="shared" si="29"/>
        <v>0</v>
      </c>
      <c r="BL147" s="18" t="s">
        <v>255</v>
      </c>
      <c r="BM147" s="191" t="s">
        <v>844</v>
      </c>
    </row>
    <row r="148" spans="1:65" s="2" customFormat="1" ht="16.5" customHeight="1">
      <c r="A148" s="35"/>
      <c r="B148" s="36"/>
      <c r="C148" s="180" t="s">
        <v>611</v>
      </c>
      <c r="D148" s="180" t="s">
        <v>162</v>
      </c>
      <c r="E148" s="181" t="s">
        <v>1341</v>
      </c>
      <c r="F148" s="182" t="s">
        <v>1342</v>
      </c>
      <c r="G148" s="183" t="s">
        <v>496</v>
      </c>
      <c r="H148" s="184">
        <v>5</v>
      </c>
      <c r="I148" s="185"/>
      <c r="J148" s="186">
        <f t="shared" si="20"/>
        <v>0</v>
      </c>
      <c r="K148" s="182" t="s">
        <v>18</v>
      </c>
      <c r="L148" s="40"/>
      <c r="M148" s="187" t="s">
        <v>18</v>
      </c>
      <c r="N148" s="188" t="s">
        <v>42</v>
      </c>
      <c r="O148" s="65"/>
      <c r="P148" s="189">
        <f t="shared" si="21"/>
        <v>0</v>
      </c>
      <c r="Q148" s="189">
        <v>0</v>
      </c>
      <c r="R148" s="189">
        <f t="shared" si="22"/>
        <v>0</v>
      </c>
      <c r="S148" s="189">
        <v>0</v>
      </c>
      <c r="T148" s="190">
        <f t="shared" si="23"/>
        <v>0</v>
      </c>
      <c r="U148" s="35"/>
      <c r="V148" s="35"/>
      <c r="W148" s="35"/>
      <c r="X148" s="35"/>
      <c r="Y148" s="35"/>
      <c r="Z148" s="35"/>
      <c r="AA148" s="35"/>
      <c r="AB148" s="35"/>
      <c r="AC148" s="35"/>
      <c r="AD148" s="35"/>
      <c r="AE148" s="35"/>
      <c r="AR148" s="191" t="s">
        <v>255</v>
      </c>
      <c r="AT148" s="191" t="s">
        <v>162</v>
      </c>
      <c r="AU148" s="191" t="s">
        <v>80</v>
      </c>
      <c r="AY148" s="18" t="s">
        <v>160</v>
      </c>
      <c r="BE148" s="192">
        <f t="shared" si="24"/>
        <v>0</v>
      </c>
      <c r="BF148" s="192">
        <f t="shared" si="25"/>
        <v>0</v>
      </c>
      <c r="BG148" s="192">
        <f t="shared" si="26"/>
        <v>0</v>
      </c>
      <c r="BH148" s="192">
        <f t="shared" si="27"/>
        <v>0</v>
      </c>
      <c r="BI148" s="192">
        <f t="shared" si="28"/>
        <v>0</v>
      </c>
      <c r="BJ148" s="18" t="s">
        <v>78</v>
      </c>
      <c r="BK148" s="192">
        <f t="shared" si="29"/>
        <v>0</v>
      </c>
      <c r="BL148" s="18" t="s">
        <v>255</v>
      </c>
      <c r="BM148" s="191" t="s">
        <v>857</v>
      </c>
    </row>
    <row r="149" spans="1:65" s="2" customFormat="1" ht="16.5" customHeight="1">
      <c r="A149" s="35"/>
      <c r="B149" s="36"/>
      <c r="C149" s="180" t="s">
        <v>614</v>
      </c>
      <c r="D149" s="180" t="s">
        <v>162</v>
      </c>
      <c r="E149" s="181" t="s">
        <v>1343</v>
      </c>
      <c r="F149" s="182" t="s">
        <v>1344</v>
      </c>
      <c r="G149" s="183" t="s">
        <v>496</v>
      </c>
      <c r="H149" s="184">
        <v>1</v>
      </c>
      <c r="I149" s="185"/>
      <c r="J149" s="186">
        <f t="shared" si="20"/>
        <v>0</v>
      </c>
      <c r="K149" s="182" t="s">
        <v>18</v>
      </c>
      <c r="L149" s="40"/>
      <c r="M149" s="187" t="s">
        <v>18</v>
      </c>
      <c r="N149" s="188" t="s">
        <v>42</v>
      </c>
      <c r="O149" s="65"/>
      <c r="P149" s="189">
        <f t="shared" si="21"/>
        <v>0</v>
      </c>
      <c r="Q149" s="189">
        <v>0</v>
      </c>
      <c r="R149" s="189">
        <f t="shared" si="22"/>
        <v>0</v>
      </c>
      <c r="S149" s="189">
        <v>0</v>
      </c>
      <c r="T149" s="190">
        <f t="shared" si="23"/>
        <v>0</v>
      </c>
      <c r="U149" s="35"/>
      <c r="V149" s="35"/>
      <c r="W149" s="35"/>
      <c r="X149" s="35"/>
      <c r="Y149" s="35"/>
      <c r="Z149" s="35"/>
      <c r="AA149" s="35"/>
      <c r="AB149" s="35"/>
      <c r="AC149" s="35"/>
      <c r="AD149" s="35"/>
      <c r="AE149" s="35"/>
      <c r="AR149" s="191" t="s">
        <v>255</v>
      </c>
      <c r="AT149" s="191" t="s">
        <v>162</v>
      </c>
      <c r="AU149" s="191" t="s">
        <v>80</v>
      </c>
      <c r="AY149" s="18" t="s">
        <v>160</v>
      </c>
      <c r="BE149" s="192">
        <f t="shared" si="24"/>
        <v>0</v>
      </c>
      <c r="BF149" s="192">
        <f t="shared" si="25"/>
        <v>0</v>
      </c>
      <c r="BG149" s="192">
        <f t="shared" si="26"/>
        <v>0</v>
      </c>
      <c r="BH149" s="192">
        <f t="shared" si="27"/>
        <v>0</v>
      </c>
      <c r="BI149" s="192">
        <f t="shared" si="28"/>
        <v>0</v>
      </c>
      <c r="BJ149" s="18" t="s">
        <v>78</v>
      </c>
      <c r="BK149" s="192">
        <f t="shared" si="29"/>
        <v>0</v>
      </c>
      <c r="BL149" s="18" t="s">
        <v>255</v>
      </c>
      <c r="BM149" s="191" t="s">
        <v>871</v>
      </c>
    </row>
    <row r="150" spans="1:65" s="2" customFormat="1" ht="16.5" customHeight="1">
      <c r="A150" s="35"/>
      <c r="B150" s="36"/>
      <c r="C150" s="180" t="s">
        <v>618</v>
      </c>
      <c r="D150" s="180" t="s">
        <v>162</v>
      </c>
      <c r="E150" s="181" t="s">
        <v>1345</v>
      </c>
      <c r="F150" s="182" t="s">
        <v>1346</v>
      </c>
      <c r="G150" s="183" t="s">
        <v>496</v>
      </c>
      <c r="H150" s="184">
        <v>5</v>
      </c>
      <c r="I150" s="185"/>
      <c r="J150" s="186">
        <f t="shared" si="20"/>
        <v>0</v>
      </c>
      <c r="K150" s="182" t="s">
        <v>18</v>
      </c>
      <c r="L150" s="40"/>
      <c r="M150" s="187" t="s">
        <v>18</v>
      </c>
      <c r="N150" s="188" t="s">
        <v>42</v>
      </c>
      <c r="O150" s="65"/>
      <c r="P150" s="189">
        <f t="shared" si="21"/>
        <v>0</v>
      </c>
      <c r="Q150" s="189">
        <v>0</v>
      </c>
      <c r="R150" s="189">
        <f t="shared" si="22"/>
        <v>0</v>
      </c>
      <c r="S150" s="189">
        <v>0</v>
      </c>
      <c r="T150" s="190">
        <f t="shared" si="23"/>
        <v>0</v>
      </c>
      <c r="U150" s="35"/>
      <c r="V150" s="35"/>
      <c r="W150" s="35"/>
      <c r="X150" s="35"/>
      <c r="Y150" s="35"/>
      <c r="Z150" s="35"/>
      <c r="AA150" s="35"/>
      <c r="AB150" s="35"/>
      <c r="AC150" s="35"/>
      <c r="AD150" s="35"/>
      <c r="AE150" s="35"/>
      <c r="AR150" s="191" t="s">
        <v>255</v>
      </c>
      <c r="AT150" s="191" t="s">
        <v>162</v>
      </c>
      <c r="AU150" s="191" t="s">
        <v>80</v>
      </c>
      <c r="AY150" s="18" t="s">
        <v>160</v>
      </c>
      <c r="BE150" s="192">
        <f t="shared" si="24"/>
        <v>0</v>
      </c>
      <c r="BF150" s="192">
        <f t="shared" si="25"/>
        <v>0</v>
      </c>
      <c r="BG150" s="192">
        <f t="shared" si="26"/>
        <v>0</v>
      </c>
      <c r="BH150" s="192">
        <f t="shared" si="27"/>
        <v>0</v>
      </c>
      <c r="BI150" s="192">
        <f t="shared" si="28"/>
        <v>0</v>
      </c>
      <c r="BJ150" s="18" t="s">
        <v>78</v>
      </c>
      <c r="BK150" s="192">
        <f t="shared" si="29"/>
        <v>0</v>
      </c>
      <c r="BL150" s="18" t="s">
        <v>255</v>
      </c>
      <c r="BM150" s="191" t="s">
        <v>884</v>
      </c>
    </row>
    <row r="151" spans="1:65" s="2" customFormat="1" ht="16.5" customHeight="1">
      <c r="A151" s="35"/>
      <c r="B151" s="36"/>
      <c r="C151" s="180" t="s">
        <v>624</v>
      </c>
      <c r="D151" s="180" t="s">
        <v>162</v>
      </c>
      <c r="E151" s="181" t="s">
        <v>1347</v>
      </c>
      <c r="F151" s="182" t="s">
        <v>1348</v>
      </c>
      <c r="G151" s="183" t="s">
        <v>496</v>
      </c>
      <c r="H151" s="184">
        <v>1</v>
      </c>
      <c r="I151" s="185"/>
      <c r="J151" s="186">
        <f t="shared" si="20"/>
        <v>0</v>
      </c>
      <c r="K151" s="182" t="s">
        <v>18</v>
      </c>
      <c r="L151" s="40"/>
      <c r="M151" s="187" t="s">
        <v>18</v>
      </c>
      <c r="N151" s="188" t="s">
        <v>42</v>
      </c>
      <c r="O151" s="65"/>
      <c r="P151" s="189">
        <f t="shared" si="21"/>
        <v>0</v>
      </c>
      <c r="Q151" s="189">
        <v>0</v>
      </c>
      <c r="R151" s="189">
        <f t="shared" si="22"/>
        <v>0</v>
      </c>
      <c r="S151" s="189">
        <v>0</v>
      </c>
      <c r="T151" s="190">
        <f t="shared" si="23"/>
        <v>0</v>
      </c>
      <c r="U151" s="35"/>
      <c r="V151" s="35"/>
      <c r="W151" s="35"/>
      <c r="X151" s="35"/>
      <c r="Y151" s="35"/>
      <c r="Z151" s="35"/>
      <c r="AA151" s="35"/>
      <c r="AB151" s="35"/>
      <c r="AC151" s="35"/>
      <c r="AD151" s="35"/>
      <c r="AE151" s="35"/>
      <c r="AR151" s="191" t="s">
        <v>255</v>
      </c>
      <c r="AT151" s="191" t="s">
        <v>162</v>
      </c>
      <c r="AU151" s="191" t="s">
        <v>80</v>
      </c>
      <c r="AY151" s="18" t="s">
        <v>160</v>
      </c>
      <c r="BE151" s="192">
        <f t="shared" si="24"/>
        <v>0</v>
      </c>
      <c r="BF151" s="192">
        <f t="shared" si="25"/>
        <v>0</v>
      </c>
      <c r="BG151" s="192">
        <f t="shared" si="26"/>
        <v>0</v>
      </c>
      <c r="BH151" s="192">
        <f t="shared" si="27"/>
        <v>0</v>
      </c>
      <c r="BI151" s="192">
        <f t="shared" si="28"/>
        <v>0</v>
      </c>
      <c r="BJ151" s="18" t="s">
        <v>78</v>
      </c>
      <c r="BK151" s="192">
        <f t="shared" si="29"/>
        <v>0</v>
      </c>
      <c r="BL151" s="18" t="s">
        <v>255</v>
      </c>
      <c r="BM151" s="191" t="s">
        <v>895</v>
      </c>
    </row>
    <row r="152" spans="1:65" s="2" customFormat="1" ht="16.5" customHeight="1">
      <c r="A152" s="35"/>
      <c r="B152" s="36"/>
      <c r="C152" s="180" t="s">
        <v>631</v>
      </c>
      <c r="D152" s="180" t="s">
        <v>162</v>
      </c>
      <c r="E152" s="181" t="s">
        <v>1349</v>
      </c>
      <c r="F152" s="182" t="s">
        <v>1350</v>
      </c>
      <c r="G152" s="183" t="s">
        <v>496</v>
      </c>
      <c r="H152" s="184">
        <v>1</v>
      </c>
      <c r="I152" s="185"/>
      <c r="J152" s="186">
        <f t="shared" si="20"/>
        <v>0</v>
      </c>
      <c r="K152" s="182" t="s">
        <v>18</v>
      </c>
      <c r="L152" s="40"/>
      <c r="M152" s="187" t="s">
        <v>18</v>
      </c>
      <c r="N152" s="188" t="s">
        <v>42</v>
      </c>
      <c r="O152" s="65"/>
      <c r="P152" s="189">
        <f t="shared" si="21"/>
        <v>0</v>
      </c>
      <c r="Q152" s="189">
        <v>0</v>
      </c>
      <c r="R152" s="189">
        <f t="shared" si="22"/>
        <v>0</v>
      </c>
      <c r="S152" s="189">
        <v>0</v>
      </c>
      <c r="T152" s="190">
        <f t="shared" si="23"/>
        <v>0</v>
      </c>
      <c r="U152" s="35"/>
      <c r="V152" s="35"/>
      <c r="W152" s="35"/>
      <c r="X152" s="35"/>
      <c r="Y152" s="35"/>
      <c r="Z152" s="35"/>
      <c r="AA152" s="35"/>
      <c r="AB152" s="35"/>
      <c r="AC152" s="35"/>
      <c r="AD152" s="35"/>
      <c r="AE152" s="35"/>
      <c r="AR152" s="191" t="s">
        <v>255</v>
      </c>
      <c r="AT152" s="191" t="s">
        <v>162</v>
      </c>
      <c r="AU152" s="191" t="s">
        <v>80</v>
      </c>
      <c r="AY152" s="18" t="s">
        <v>160</v>
      </c>
      <c r="BE152" s="192">
        <f t="shared" si="24"/>
        <v>0</v>
      </c>
      <c r="BF152" s="192">
        <f t="shared" si="25"/>
        <v>0</v>
      </c>
      <c r="BG152" s="192">
        <f t="shared" si="26"/>
        <v>0</v>
      </c>
      <c r="BH152" s="192">
        <f t="shared" si="27"/>
        <v>0</v>
      </c>
      <c r="BI152" s="192">
        <f t="shared" si="28"/>
        <v>0</v>
      </c>
      <c r="BJ152" s="18" t="s">
        <v>78</v>
      </c>
      <c r="BK152" s="192">
        <f t="shared" si="29"/>
        <v>0</v>
      </c>
      <c r="BL152" s="18" t="s">
        <v>255</v>
      </c>
      <c r="BM152" s="191" t="s">
        <v>905</v>
      </c>
    </row>
    <row r="153" spans="1:65" s="2" customFormat="1" ht="16.5" customHeight="1">
      <c r="A153" s="35"/>
      <c r="B153" s="36"/>
      <c r="C153" s="180" t="s">
        <v>637</v>
      </c>
      <c r="D153" s="180" t="s">
        <v>162</v>
      </c>
      <c r="E153" s="181" t="s">
        <v>1351</v>
      </c>
      <c r="F153" s="182" t="s">
        <v>1352</v>
      </c>
      <c r="G153" s="183" t="s">
        <v>249</v>
      </c>
      <c r="H153" s="184">
        <v>52</v>
      </c>
      <c r="I153" s="185"/>
      <c r="J153" s="186">
        <f t="shared" si="20"/>
        <v>0</v>
      </c>
      <c r="K153" s="182" t="s">
        <v>18</v>
      </c>
      <c r="L153" s="40"/>
      <c r="M153" s="187" t="s">
        <v>18</v>
      </c>
      <c r="N153" s="188" t="s">
        <v>42</v>
      </c>
      <c r="O153" s="65"/>
      <c r="P153" s="189">
        <f t="shared" si="21"/>
        <v>0</v>
      </c>
      <c r="Q153" s="189">
        <v>0</v>
      </c>
      <c r="R153" s="189">
        <f t="shared" si="22"/>
        <v>0</v>
      </c>
      <c r="S153" s="189">
        <v>0</v>
      </c>
      <c r="T153" s="190">
        <f t="shared" si="23"/>
        <v>0</v>
      </c>
      <c r="U153" s="35"/>
      <c r="V153" s="35"/>
      <c r="W153" s="35"/>
      <c r="X153" s="35"/>
      <c r="Y153" s="35"/>
      <c r="Z153" s="35"/>
      <c r="AA153" s="35"/>
      <c r="AB153" s="35"/>
      <c r="AC153" s="35"/>
      <c r="AD153" s="35"/>
      <c r="AE153" s="35"/>
      <c r="AR153" s="191" t="s">
        <v>255</v>
      </c>
      <c r="AT153" s="191" t="s">
        <v>162</v>
      </c>
      <c r="AU153" s="191" t="s">
        <v>80</v>
      </c>
      <c r="AY153" s="18" t="s">
        <v>160</v>
      </c>
      <c r="BE153" s="192">
        <f t="shared" si="24"/>
        <v>0</v>
      </c>
      <c r="BF153" s="192">
        <f t="shared" si="25"/>
        <v>0</v>
      </c>
      <c r="BG153" s="192">
        <f t="shared" si="26"/>
        <v>0</v>
      </c>
      <c r="BH153" s="192">
        <f t="shared" si="27"/>
        <v>0</v>
      </c>
      <c r="BI153" s="192">
        <f t="shared" si="28"/>
        <v>0</v>
      </c>
      <c r="BJ153" s="18" t="s">
        <v>78</v>
      </c>
      <c r="BK153" s="192">
        <f t="shared" si="29"/>
        <v>0</v>
      </c>
      <c r="BL153" s="18" t="s">
        <v>255</v>
      </c>
      <c r="BM153" s="191" t="s">
        <v>915</v>
      </c>
    </row>
    <row r="154" spans="1:65" s="2" customFormat="1" ht="16.5" customHeight="1">
      <c r="A154" s="35"/>
      <c r="B154" s="36"/>
      <c r="C154" s="180" t="s">
        <v>642</v>
      </c>
      <c r="D154" s="180" t="s">
        <v>162</v>
      </c>
      <c r="E154" s="181" t="s">
        <v>1353</v>
      </c>
      <c r="F154" s="182" t="s">
        <v>1354</v>
      </c>
      <c r="G154" s="183" t="s">
        <v>249</v>
      </c>
      <c r="H154" s="184">
        <v>15</v>
      </c>
      <c r="I154" s="185"/>
      <c r="J154" s="186">
        <f t="shared" si="20"/>
        <v>0</v>
      </c>
      <c r="K154" s="182" t="s">
        <v>18</v>
      </c>
      <c r="L154" s="40"/>
      <c r="M154" s="187" t="s">
        <v>18</v>
      </c>
      <c r="N154" s="188" t="s">
        <v>42</v>
      </c>
      <c r="O154" s="65"/>
      <c r="P154" s="189">
        <f t="shared" si="21"/>
        <v>0</v>
      </c>
      <c r="Q154" s="189">
        <v>0</v>
      </c>
      <c r="R154" s="189">
        <f t="shared" si="22"/>
        <v>0</v>
      </c>
      <c r="S154" s="189">
        <v>0</v>
      </c>
      <c r="T154" s="190">
        <f t="shared" si="23"/>
        <v>0</v>
      </c>
      <c r="U154" s="35"/>
      <c r="V154" s="35"/>
      <c r="W154" s="35"/>
      <c r="X154" s="35"/>
      <c r="Y154" s="35"/>
      <c r="Z154" s="35"/>
      <c r="AA154" s="35"/>
      <c r="AB154" s="35"/>
      <c r="AC154" s="35"/>
      <c r="AD154" s="35"/>
      <c r="AE154" s="35"/>
      <c r="AR154" s="191" t="s">
        <v>255</v>
      </c>
      <c r="AT154" s="191" t="s">
        <v>162</v>
      </c>
      <c r="AU154" s="191" t="s">
        <v>80</v>
      </c>
      <c r="AY154" s="18" t="s">
        <v>160</v>
      </c>
      <c r="BE154" s="192">
        <f t="shared" si="24"/>
        <v>0</v>
      </c>
      <c r="BF154" s="192">
        <f t="shared" si="25"/>
        <v>0</v>
      </c>
      <c r="BG154" s="192">
        <f t="shared" si="26"/>
        <v>0</v>
      </c>
      <c r="BH154" s="192">
        <f t="shared" si="27"/>
        <v>0</v>
      </c>
      <c r="BI154" s="192">
        <f t="shared" si="28"/>
        <v>0</v>
      </c>
      <c r="BJ154" s="18" t="s">
        <v>78</v>
      </c>
      <c r="BK154" s="192">
        <f t="shared" si="29"/>
        <v>0</v>
      </c>
      <c r="BL154" s="18" t="s">
        <v>255</v>
      </c>
      <c r="BM154" s="191" t="s">
        <v>926</v>
      </c>
    </row>
    <row r="155" spans="1:65" s="2" customFormat="1" ht="16.5" customHeight="1">
      <c r="A155" s="35"/>
      <c r="B155" s="36"/>
      <c r="C155" s="180" t="s">
        <v>647</v>
      </c>
      <c r="D155" s="180" t="s">
        <v>162</v>
      </c>
      <c r="E155" s="181" t="s">
        <v>1355</v>
      </c>
      <c r="F155" s="182" t="s">
        <v>1356</v>
      </c>
      <c r="G155" s="183" t="s">
        <v>249</v>
      </c>
      <c r="H155" s="184">
        <v>16</v>
      </c>
      <c r="I155" s="185"/>
      <c r="J155" s="186">
        <f t="shared" si="20"/>
        <v>0</v>
      </c>
      <c r="K155" s="182" t="s">
        <v>18</v>
      </c>
      <c r="L155" s="40"/>
      <c r="M155" s="187" t="s">
        <v>18</v>
      </c>
      <c r="N155" s="188" t="s">
        <v>42</v>
      </c>
      <c r="O155" s="65"/>
      <c r="P155" s="189">
        <f t="shared" si="21"/>
        <v>0</v>
      </c>
      <c r="Q155" s="189">
        <v>0</v>
      </c>
      <c r="R155" s="189">
        <f t="shared" si="22"/>
        <v>0</v>
      </c>
      <c r="S155" s="189">
        <v>0</v>
      </c>
      <c r="T155" s="190">
        <f t="shared" si="23"/>
        <v>0</v>
      </c>
      <c r="U155" s="35"/>
      <c r="V155" s="35"/>
      <c r="W155" s="35"/>
      <c r="X155" s="35"/>
      <c r="Y155" s="35"/>
      <c r="Z155" s="35"/>
      <c r="AA155" s="35"/>
      <c r="AB155" s="35"/>
      <c r="AC155" s="35"/>
      <c r="AD155" s="35"/>
      <c r="AE155" s="35"/>
      <c r="AR155" s="191" t="s">
        <v>255</v>
      </c>
      <c r="AT155" s="191" t="s">
        <v>162</v>
      </c>
      <c r="AU155" s="191" t="s">
        <v>80</v>
      </c>
      <c r="AY155" s="18" t="s">
        <v>160</v>
      </c>
      <c r="BE155" s="192">
        <f t="shared" si="24"/>
        <v>0</v>
      </c>
      <c r="BF155" s="192">
        <f t="shared" si="25"/>
        <v>0</v>
      </c>
      <c r="BG155" s="192">
        <f t="shared" si="26"/>
        <v>0</v>
      </c>
      <c r="BH155" s="192">
        <f t="shared" si="27"/>
        <v>0</v>
      </c>
      <c r="BI155" s="192">
        <f t="shared" si="28"/>
        <v>0</v>
      </c>
      <c r="BJ155" s="18" t="s">
        <v>78</v>
      </c>
      <c r="BK155" s="192">
        <f t="shared" si="29"/>
        <v>0</v>
      </c>
      <c r="BL155" s="18" t="s">
        <v>255</v>
      </c>
      <c r="BM155" s="191" t="s">
        <v>938</v>
      </c>
    </row>
    <row r="156" spans="1:65" s="2" customFormat="1" ht="16.5" customHeight="1">
      <c r="A156" s="35"/>
      <c r="B156" s="36"/>
      <c r="C156" s="180" t="s">
        <v>652</v>
      </c>
      <c r="D156" s="180" t="s">
        <v>162</v>
      </c>
      <c r="E156" s="181" t="s">
        <v>1357</v>
      </c>
      <c r="F156" s="182" t="s">
        <v>1358</v>
      </c>
      <c r="G156" s="183" t="s">
        <v>249</v>
      </c>
      <c r="H156" s="184">
        <v>3</v>
      </c>
      <c r="I156" s="185"/>
      <c r="J156" s="186">
        <f t="shared" si="20"/>
        <v>0</v>
      </c>
      <c r="K156" s="182" t="s">
        <v>18</v>
      </c>
      <c r="L156" s="40"/>
      <c r="M156" s="187" t="s">
        <v>18</v>
      </c>
      <c r="N156" s="188" t="s">
        <v>42</v>
      </c>
      <c r="O156" s="65"/>
      <c r="P156" s="189">
        <f t="shared" si="21"/>
        <v>0</v>
      </c>
      <c r="Q156" s="189">
        <v>0</v>
      </c>
      <c r="R156" s="189">
        <f t="shared" si="22"/>
        <v>0</v>
      </c>
      <c r="S156" s="189">
        <v>0</v>
      </c>
      <c r="T156" s="190">
        <f t="shared" si="23"/>
        <v>0</v>
      </c>
      <c r="U156" s="35"/>
      <c r="V156" s="35"/>
      <c r="W156" s="35"/>
      <c r="X156" s="35"/>
      <c r="Y156" s="35"/>
      <c r="Z156" s="35"/>
      <c r="AA156" s="35"/>
      <c r="AB156" s="35"/>
      <c r="AC156" s="35"/>
      <c r="AD156" s="35"/>
      <c r="AE156" s="35"/>
      <c r="AR156" s="191" t="s">
        <v>255</v>
      </c>
      <c r="AT156" s="191" t="s">
        <v>162</v>
      </c>
      <c r="AU156" s="191" t="s">
        <v>80</v>
      </c>
      <c r="AY156" s="18" t="s">
        <v>160</v>
      </c>
      <c r="BE156" s="192">
        <f t="shared" si="24"/>
        <v>0</v>
      </c>
      <c r="BF156" s="192">
        <f t="shared" si="25"/>
        <v>0</v>
      </c>
      <c r="BG156" s="192">
        <f t="shared" si="26"/>
        <v>0</v>
      </c>
      <c r="BH156" s="192">
        <f t="shared" si="27"/>
        <v>0</v>
      </c>
      <c r="BI156" s="192">
        <f t="shared" si="28"/>
        <v>0</v>
      </c>
      <c r="BJ156" s="18" t="s">
        <v>78</v>
      </c>
      <c r="BK156" s="192">
        <f t="shared" si="29"/>
        <v>0</v>
      </c>
      <c r="BL156" s="18" t="s">
        <v>255</v>
      </c>
      <c r="BM156" s="191" t="s">
        <v>949</v>
      </c>
    </row>
    <row r="157" spans="1:65" s="2" customFormat="1" ht="16.5" customHeight="1">
      <c r="A157" s="35"/>
      <c r="B157" s="36"/>
      <c r="C157" s="180" t="s">
        <v>654</v>
      </c>
      <c r="D157" s="180" t="s">
        <v>162</v>
      </c>
      <c r="E157" s="181" t="s">
        <v>1359</v>
      </c>
      <c r="F157" s="182" t="s">
        <v>1360</v>
      </c>
      <c r="G157" s="183" t="s">
        <v>249</v>
      </c>
      <c r="H157" s="184">
        <v>18</v>
      </c>
      <c r="I157" s="185"/>
      <c r="J157" s="186">
        <f t="shared" si="20"/>
        <v>0</v>
      </c>
      <c r="K157" s="182" t="s">
        <v>18</v>
      </c>
      <c r="L157" s="40"/>
      <c r="M157" s="187" t="s">
        <v>18</v>
      </c>
      <c r="N157" s="188" t="s">
        <v>42</v>
      </c>
      <c r="O157" s="65"/>
      <c r="P157" s="189">
        <f t="shared" si="21"/>
        <v>0</v>
      </c>
      <c r="Q157" s="189">
        <v>0</v>
      </c>
      <c r="R157" s="189">
        <f t="shared" si="22"/>
        <v>0</v>
      </c>
      <c r="S157" s="189">
        <v>0</v>
      </c>
      <c r="T157" s="190">
        <f t="shared" si="23"/>
        <v>0</v>
      </c>
      <c r="U157" s="35"/>
      <c r="V157" s="35"/>
      <c r="W157" s="35"/>
      <c r="X157" s="35"/>
      <c r="Y157" s="35"/>
      <c r="Z157" s="35"/>
      <c r="AA157" s="35"/>
      <c r="AB157" s="35"/>
      <c r="AC157" s="35"/>
      <c r="AD157" s="35"/>
      <c r="AE157" s="35"/>
      <c r="AR157" s="191" t="s">
        <v>255</v>
      </c>
      <c r="AT157" s="191" t="s">
        <v>162</v>
      </c>
      <c r="AU157" s="191" t="s">
        <v>80</v>
      </c>
      <c r="AY157" s="18" t="s">
        <v>160</v>
      </c>
      <c r="BE157" s="192">
        <f t="shared" si="24"/>
        <v>0</v>
      </c>
      <c r="BF157" s="192">
        <f t="shared" si="25"/>
        <v>0</v>
      </c>
      <c r="BG157" s="192">
        <f t="shared" si="26"/>
        <v>0</v>
      </c>
      <c r="BH157" s="192">
        <f t="shared" si="27"/>
        <v>0</v>
      </c>
      <c r="BI157" s="192">
        <f t="shared" si="28"/>
        <v>0</v>
      </c>
      <c r="BJ157" s="18" t="s">
        <v>78</v>
      </c>
      <c r="BK157" s="192">
        <f t="shared" si="29"/>
        <v>0</v>
      </c>
      <c r="BL157" s="18" t="s">
        <v>255</v>
      </c>
      <c r="BM157" s="191" t="s">
        <v>960</v>
      </c>
    </row>
    <row r="158" spans="1:65" s="2" customFormat="1" ht="16.5" customHeight="1">
      <c r="A158" s="35"/>
      <c r="B158" s="36"/>
      <c r="C158" s="180" t="s">
        <v>657</v>
      </c>
      <c r="D158" s="180" t="s">
        <v>162</v>
      </c>
      <c r="E158" s="181" t="s">
        <v>1361</v>
      </c>
      <c r="F158" s="182" t="s">
        <v>1362</v>
      </c>
      <c r="G158" s="183" t="s">
        <v>496</v>
      </c>
      <c r="H158" s="184">
        <v>2</v>
      </c>
      <c r="I158" s="185"/>
      <c r="J158" s="186">
        <f t="shared" si="20"/>
        <v>0</v>
      </c>
      <c r="K158" s="182" t="s">
        <v>18</v>
      </c>
      <c r="L158" s="40"/>
      <c r="M158" s="187" t="s">
        <v>18</v>
      </c>
      <c r="N158" s="188" t="s">
        <v>42</v>
      </c>
      <c r="O158" s="65"/>
      <c r="P158" s="189">
        <f t="shared" si="21"/>
        <v>0</v>
      </c>
      <c r="Q158" s="189">
        <v>0</v>
      </c>
      <c r="R158" s="189">
        <f t="shared" si="22"/>
        <v>0</v>
      </c>
      <c r="S158" s="189">
        <v>0</v>
      </c>
      <c r="T158" s="190">
        <f t="shared" si="23"/>
        <v>0</v>
      </c>
      <c r="U158" s="35"/>
      <c r="V158" s="35"/>
      <c r="W158" s="35"/>
      <c r="X158" s="35"/>
      <c r="Y158" s="35"/>
      <c r="Z158" s="35"/>
      <c r="AA158" s="35"/>
      <c r="AB158" s="35"/>
      <c r="AC158" s="35"/>
      <c r="AD158" s="35"/>
      <c r="AE158" s="35"/>
      <c r="AR158" s="191" t="s">
        <v>255</v>
      </c>
      <c r="AT158" s="191" t="s">
        <v>162</v>
      </c>
      <c r="AU158" s="191" t="s">
        <v>80</v>
      </c>
      <c r="AY158" s="18" t="s">
        <v>160</v>
      </c>
      <c r="BE158" s="192">
        <f t="shared" si="24"/>
        <v>0</v>
      </c>
      <c r="BF158" s="192">
        <f t="shared" si="25"/>
        <v>0</v>
      </c>
      <c r="BG158" s="192">
        <f t="shared" si="26"/>
        <v>0</v>
      </c>
      <c r="BH158" s="192">
        <f t="shared" si="27"/>
        <v>0</v>
      </c>
      <c r="BI158" s="192">
        <f t="shared" si="28"/>
        <v>0</v>
      </c>
      <c r="BJ158" s="18" t="s">
        <v>78</v>
      </c>
      <c r="BK158" s="192">
        <f t="shared" si="29"/>
        <v>0</v>
      </c>
      <c r="BL158" s="18" t="s">
        <v>255</v>
      </c>
      <c r="BM158" s="191" t="s">
        <v>969</v>
      </c>
    </row>
    <row r="159" spans="1:65" s="2" customFormat="1" ht="16.5" customHeight="1">
      <c r="A159" s="35"/>
      <c r="B159" s="36"/>
      <c r="C159" s="180" t="s">
        <v>660</v>
      </c>
      <c r="D159" s="180" t="s">
        <v>162</v>
      </c>
      <c r="E159" s="181" t="s">
        <v>1363</v>
      </c>
      <c r="F159" s="182" t="s">
        <v>1364</v>
      </c>
      <c r="G159" s="183" t="s">
        <v>496</v>
      </c>
      <c r="H159" s="184">
        <v>2</v>
      </c>
      <c r="I159" s="185"/>
      <c r="J159" s="186">
        <f t="shared" si="20"/>
        <v>0</v>
      </c>
      <c r="K159" s="182" t="s">
        <v>18</v>
      </c>
      <c r="L159" s="40"/>
      <c r="M159" s="187" t="s">
        <v>18</v>
      </c>
      <c r="N159" s="188" t="s">
        <v>42</v>
      </c>
      <c r="O159" s="65"/>
      <c r="P159" s="189">
        <f t="shared" si="21"/>
        <v>0</v>
      </c>
      <c r="Q159" s="189">
        <v>0</v>
      </c>
      <c r="R159" s="189">
        <f t="shared" si="22"/>
        <v>0</v>
      </c>
      <c r="S159" s="189">
        <v>0</v>
      </c>
      <c r="T159" s="190">
        <f t="shared" si="23"/>
        <v>0</v>
      </c>
      <c r="U159" s="35"/>
      <c r="V159" s="35"/>
      <c r="W159" s="35"/>
      <c r="X159" s="35"/>
      <c r="Y159" s="35"/>
      <c r="Z159" s="35"/>
      <c r="AA159" s="35"/>
      <c r="AB159" s="35"/>
      <c r="AC159" s="35"/>
      <c r="AD159" s="35"/>
      <c r="AE159" s="35"/>
      <c r="AR159" s="191" t="s">
        <v>255</v>
      </c>
      <c r="AT159" s="191" t="s">
        <v>162</v>
      </c>
      <c r="AU159" s="191" t="s">
        <v>80</v>
      </c>
      <c r="AY159" s="18" t="s">
        <v>160</v>
      </c>
      <c r="BE159" s="192">
        <f t="shared" si="24"/>
        <v>0</v>
      </c>
      <c r="BF159" s="192">
        <f t="shared" si="25"/>
        <v>0</v>
      </c>
      <c r="BG159" s="192">
        <f t="shared" si="26"/>
        <v>0</v>
      </c>
      <c r="BH159" s="192">
        <f t="shared" si="27"/>
        <v>0</v>
      </c>
      <c r="BI159" s="192">
        <f t="shared" si="28"/>
        <v>0</v>
      </c>
      <c r="BJ159" s="18" t="s">
        <v>78</v>
      </c>
      <c r="BK159" s="192">
        <f t="shared" si="29"/>
        <v>0</v>
      </c>
      <c r="BL159" s="18" t="s">
        <v>255</v>
      </c>
      <c r="BM159" s="191" t="s">
        <v>981</v>
      </c>
    </row>
    <row r="160" spans="1:65" s="2" customFormat="1" ht="16.5" customHeight="1">
      <c r="A160" s="35"/>
      <c r="B160" s="36"/>
      <c r="C160" s="180" t="s">
        <v>663</v>
      </c>
      <c r="D160" s="180" t="s">
        <v>162</v>
      </c>
      <c r="E160" s="181" t="s">
        <v>1365</v>
      </c>
      <c r="F160" s="182" t="s">
        <v>1366</v>
      </c>
      <c r="G160" s="183" t="s">
        <v>496</v>
      </c>
      <c r="H160" s="184">
        <v>27</v>
      </c>
      <c r="I160" s="185"/>
      <c r="J160" s="186">
        <f t="shared" si="20"/>
        <v>0</v>
      </c>
      <c r="K160" s="182" t="s">
        <v>18</v>
      </c>
      <c r="L160" s="40"/>
      <c r="M160" s="187" t="s">
        <v>18</v>
      </c>
      <c r="N160" s="188" t="s">
        <v>42</v>
      </c>
      <c r="O160" s="65"/>
      <c r="P160" s="189">
        <f t="shared" si="21"/>
        <v>0</v>
      </c>
      <c r="Q160" s="189">
        <v>0</v>
      </c>
      <c r="R160" s="189">
        <f t="shared" si="22"/>
        <v>0</v>
      </c>
      <c r="S160" s="189">
        <v>0</v>
      </c>
      <c r="T160" s="190">
        <f t="shared" si="23"/>
        <v>0</v>
      </c>
      <c r="U160" s="35"/>
      <c r="V160" s="35"/>
      <c r="W160" s="35"/>
      <c r="X160" s="35"/>
      <c r="Y160" s="35"/>
      <c r="Z160" s="35"/>
      <c r="AA160" s="35"/>
      <c r="AB160" s="35"/>
      <c r="AC160" s="35"/>
      <c r="AD160" s="35"/>
      <c r="AE160" s="35"/>
      <c r="AR160" s="191" t="s">
        <v>255</v>
      </c>
      <c r="AT160" s="191" t="s">
        <v>162</v>
      </c>
      <c r="AU160" s="191" t="s">
        <v>80</v>
      </c>
      <c r="AY160" s="18" t="s">
        <v>160</v>
      </c>
      <c r="BE160" s="192">
        <f t="shared" si="24"/>
        <v>0</v>
      </c>
      <c r="BF160" s="192">
        <f t="shared" si="25"/>
        <v>0</v>
      </c>
      <c r="BG160" s="192">
        <f t="shared" si="26"/>
        <v>0</v>
      </c>
      <c r="BH160" s="192">
        <f t="shared" si="27"/>
        <v>0</v>
      </c>
      <c r="BI160" s="192">
        <f t="shared" si="28"/>
        <v>0</v>
      </c>
      <c r="BJ160" s="18" t="s">
        <v>78</v>
      </c>
      <c r="BK160" s="192">
        <f t="shared" si="29"/>
        <v>0</v>
      </c>
      <c r="BL160" s="18" t="s">
        <v>255</v>
      </c>
      <c r="BM160" s="191" t="s">
        <v>993</v>
      </c>
    </row>
    <row r="161" spans="1:65" s="2" customFormat="1" ht="16.5" customHeight="1">
      <c r="A161" s="35"/>
      <c r="B161" s="36"/>
      <c r="C161" s="180" t="s">
        <v>666</v>
      </c>
      <c r="D161" s="180" t="s">
        <v>162</v>
      </c>
      <c r="E161" s="181" t="s">
        <v>1367</v>
      </c>
      <c r="F161" s="182" t="s">
        <v>1368</v>
      </c>
      <c r="G161" s="183" t="s">
        <v>496</v>
      </c>
      <c r="H161" s="184">
        <v>1</v>
      </c>
      <c r="I161" s="185"/>
      <c r="J161" s="186">
        <f t="shared" si="20"/>
        <v>0</v>
      </c>
      <c r="K161" s="182" t="s">
        <v>18</v>
      </c>
      <c r="L161" s="40"/>
      <c r="M161" s="187" t="s">
        <v>18</v>
      </c>
      <c r="N161" s="188" t="s">
        <v>42</v>
      </c>
      <c r="O161" s="65"/>
      <c r="P161" s="189">
        <f t="shared" si="21"/>
        <v>0</v>
      </c>
      <c r="Q161" s="189">
        <v>0</v>
      </c>
      <c r="R161" s="189">
        <f t="shared" si="22"/>
        <v>0</v>
      </c>
      <c r="S161" s="189">
        <v>0</v>
      </c>
      <c r="T161" s="190">
        <f t="shared" si="23"/>
        <v>0</v>
      </c>
      <c r="U161" s="35"/>
      <c r="V161" s="35"/>
      <c r="W161" s="35"/>
      <c r="X161" s="35"/>
      <c r="Y161" s="35"/>
      <c r="Z161" s="35"/>
      <c r="AA161" s="35"/>
      <c r="AB161" s="35"/>
      <c r="AC161" s="35"/>
      <c r="AD161" s="35"/>
      <c r="AE161" s="35"/>
      <c r="AR161" s="191" t="s">
        <v>255</v>
      </c>
      <c r="AT161" s="191" t="s">
        <v>162</v>
      </c>
      <c r="AU161" s="191" t="s">
        <v>80</v>
      </c>
      <c r="AY161" s="18" t="s">
        <v>160</v>
      </c>
      <c r="BE161" s="192">
        <f t="shared" si="24"/>
        <v>0</v>
      </c>
      <c r="BF161" s="192">
        <f t="shared" si="25"/>
        <v>0</v>
      </c>
      <c r="BG161" s="192">
        <f t="shared" si="26"/>
        <v>0</v>
      </c>
      <c r="BH161" s="192">
        <f t="shared" si="27"/>
        <v>0</v>
      </c>
      <c r="BI161" s="192">
        <f t="shared" si="28"/>
        <v>0</v>
      </c>
      <c r="BJ161" s="18" t="s">
        <v>78</v>
      </c>
      <c r="BK161" s="192">
        <f t="shared" si="29"/>
        <v>0</v>
      </c>
      <c r="BL161" s="18" t="s">
        <v>255</v>
      </c>
      <c r="BM161" s="191" t="s">
        <v>1004</v>
      </c>
    </row>
    <row r="162" spans="1:65" s="2" customFormat="1" ht="16.5" customHeight="1">
      <c r="A162" s="35"/>
      <c r="B162" s="36"/>
      <c r="C162" s="180" t="s">
        <v>669</v>
      </c>
      <c r="D162" s="180" t="s">
        <v>162</v>
      </c>
      <c r="E162" s="181" t="s">
        <v>1369</v>
      </c>
      <c r="F162" s="182" t="s">
        <v>1370</v>
      </c>
      <c r="G162" s="183" t="s">
        <v>496</v>
      </c>
      <c r="H162" s="184">
        <v>4</v>
      </c>
      <c r="I162" s="185"/>
      <c r="J162" s="186">
        <f t="shared" si="20"/>
        <v>0</v>
      </c>
      <c r="K162" s="182" t="s">
        <v>18</v>
      </c>
      <c r="L162" s="40"/>
      <c r="M162" s="187" t="s">
        <v>18</v>
      </c>
      <c r="N162" s="188" t="s">
        <v>42</v>
      </c>
      <c r="O162" s="65"/>
      <c r="P162" s="189">
        <f t="shared" si="21"/>
        <v>0</v>
      </c>
      <c r="Q162" s="189">
        <v>0</v>
      </c>
      <c r="R162" s="189">
        <f t="shared" si="22"/>
        <v>0</v>
      </c>
      <c r="S162" s="189">
        <v>0</v>
      </c>
      <c r="T162" s="190">
        <f t="shared" si="23"/>
        <v>0</v>
      </c>
      <c r="U162" s="35"/>
      <c r="V162" s="35"/>
      <c r="W162" s="35"/>
      <c r="X162" s="35"/>
      <c r="Y162" s="35"/>
      <c r="Z162" s="35"/>
      <c r="AA162" s="35"/>
      <c r="AB162" s="35"/>
      <c r="AC162" s="35"/>
      <c r="AD162" s="35"/>
      <c r="AE162" s="35"/>
      <c r="AR162" s="191" t="s">
        <v>255</v>
      </c>
      <c r="AT162" s="191" t="s">
        <v>162</v>
      </c>
      <c r="AU162" s="191" t="s">
        <v>80</v>
      </c>
      <c r="AY162" s="18" t="s">
        <v>160</v>
      </c>
      <c r="BE162" s="192">
        <f t="shared" si="24"/>
        <v>0</v>
      </c>
      <c r="BF162" s="192">
        <f t="shared" si="25"/>
        <v>0</v>
      </c>
      <c r="BG162" s="192">
        <f t="shared" si="26"/>
        <v>0</v>
      </c>
      <c r="BH162" s="192">
        <f t="shared" si="27"/>
        <v>0</v>
      </c>
      <c r="BI162" s="192">
        <f t="shared" si="28"/>
        <v>0</v>
      </c>
      <c r="BJ162" s="18" t="s">
        <v>78</v>
      </c>
      <c r="BK162" s="192">
        <f t="shared" si="29"/>
        <v>0</v>
      </c>
      <c r="BL162" s="18" t="s">
        <v>255</v>
      </c>
      <c r="BM162" s="191" t="s">
        <v>1015</v>
      </c>
    </row>
    <row r="163" spans="1:65" s="2" customFormat="1" ht="16.5" customHeight="1">
      <c r="A163" s="35"/>
      <c r="B163" s="36"/>
      <c r="C163" s="180" t="s">
        <v>674</v>
      </c>
      <c r="D163" s="180" t="s">
        <v>162</v>
      </c>
      <c r="E163" s="181" t="s">
        <v>1371</v>
      </c>
      <c r="F163" s="182" t="s">
        <v>1372</v>
      </c>
      <c r="G163" s="183" t="s">
        <v>496</v>
      </c>
      <c r="H163" s="184">
        <v>4</v>
      </c>
      <c r="I163" s="185"/>
      <c r="J163" s="186">
        <f t="shared" si="20"/>
        <v>0</v>
      </c>
      <c r="K163" s="182" t="s">
        <v>18</v>
      </c>
      <c r="L163" s="40"/>
      <c r="M163" s="187" t="s">
        <v>18</v>
      </c>
      <c r="N163" s="188" t="s">
        <v>42</v>
      </c>
      <c r="O163" s="65"/>
      <c r="P163" s="189">
        <f t="shared" si="21"/>
        <v>0</v>
      </c>
      <c r="Q163" s="189">
        <v>0</v>
      </c>
      <c r="R163" s="189">
        <f t="shared" si="22"/>
        <v>0</v>
      </c>
      <c r="S163" s="189">
        <v>0</v>
      </c>
      <c r="T163" s="190">
        <f t="shared" si="23"/>
        <v>0</v>
      </c>
      <c r="U163" s="35"/>
      <c r="V163" s="35"/>
      <c r="W163" s="35"/>
      <c r="X163" s="35"/>
      <c r="Y163" s="35"/>
      <c r="Z163" s="35"/>
      <c r="AA163" s="35"/>
      <c r="AB163" s="35"/>
      <c r="AC163" s="35"/>
      <c r="AD163" s="35"/>
      <c r="AE163" s="35"/>
      <c r="AR163" s="191" t="s">
        <v>255</v>
      </c>
      <c r="AT163" s="191" t="s">
        <v>162</v>
      </c>
      <c r="AU163" s="191" t="s">
        <v>80</v>
      </c>
      <c r="AY163" s="18" t="s">
        <v>160</v>
      </c>
      <c r="BE163" s="192">
        <f t="shared" si="24"/>
        <v>0</v>
      </c>
      <c r="BF163" s="192">
        <f t="shared" si="25"/>
        <v>0</v>
      </c>
      <c r="BG163" s="192">
        <f t="shared" si="26"/>
        <v>0</v>
      </c>
      <c r="BH163" s="192">
        <f t="shared" si="27"/>
        <v>0</v>
      </c>
      <c r="BI163" s="192">
        <f t="shared" si="28"/>
        <v>0</v>
      </c>
      <c r="BJ163" s="18" t="s">
        <v>78</v>
      </c>
      <c r="BK163" s="192">
        <f t="shared" si="29"/>
        <v>0</v>
      </c>
      <c r="BL163" s="18" t="s">
        <v>255</v>
      </c>
      <c r="BM163" s="191" t="s">
        <v>1027</v>
      </c>
    </row>
    <row r="164" spans="1:65" s="2" customFormat="1" ht="16.5" customHeight="1">
      <c r="A164" s="35"/>
      <c r="B164" s="36"/>
      <c r="C164" s="180" t="s">
        <v>682</v>
      </c>
      <c r="D164" s="180" t="s">
        <v>162</v>
      </c>
      <c r="E164" s="181" t="s">
        <v>1373</v>
      </c>
      <c r="F164" s="182" t="s">
        <v>1374</v>
      </c>
      <c r="G164" s="183" t="s">
        <v>232</v>
      </c>
      <c r="H164" s="184">
        <v>0.32700000000000001</v>
      </c>
      <c r="I164" s="185"/>
      <c r="J164" s="186">
        <f t="shared" si="20"/>
        <v>0</v>
      </c>
      <c r="K164" s="182" t="s">
        <v>18</v>
      </c>
      <c r="L164" s="40"/>
      <c r="M164" s="187" t="s">
        <v>18</v>
      </c>
      <c r="N164" s="188" t="s">
        <v>42</v>
      </c>
      <c r="O164" s="65"/>
      <c r="P164" s="189">
        <f t="shared" si="21"/>
        <v>0</v>
      </c>
      <c r="Q164" s="189">
        <v>0</v>
      </c>
      <c r="R164" s="189">
        <f t="shared" si="22"/>
        <v>0</v>
      </c>
      <c r="S164" s="189">
        <v>0</v>
      </c>
      <c r="T164" s="190">
        <f t="shared" si="23"/>
        <v>0</v>
      </c>
      <c r="U164" s="35"/>
      <c r="V164" s="35"/>
      <c r="W164" s="35"/>
      <c r="X164" s="35"/>
      <c r="Y164" s="35"/>
      <c r="Z164" s="35"/>
      <c r="AA164" s="35"/>
      <c r="AB164" s="35"/>
      <c r="AC164" s="35"/>
      <c r="AD164" s="35"/>
      <c r="AE164" s="35"/>
      <c r="AR164" s="191" t="s">
        <v>255</v>
      </c>
      <c r="AT164" s="191" t="s">
        <v>162</v>
      </c>
      <c r="AU164" s="191" t="s">
        <v>80</v>
      </c>
      <c r="AY164" s="18" t="s">
        <v>160</v>
      </c>
      <c r="BE164" s="192">
        <f t="shared" si="24"/>
        <v>0</v>
      </c>
      <c r="BF164" s="192">
        <f t="shared" si="25"/>
        <v>0</v>
      </c>
      <c r="BG164" s="192">
        <f t="shared" si="26"/>
        <v>0</v>
      </c>
      <c r="BH164" s="192">
        <f t="shared" si="27"/>
        <v>0</v>
      </c>
      <c r="BI164" s="192">
        <f t="shared" si="28"/>
        <v>0</v>
      </c>
      <c r="BJ164" s="18" t="s">
        <v>78</v>
      </c>
      <c r="BK164" s="192">
        <f t="shared" si="29"/>
        <v>0</v>
      </c>
      <c r="BL164" s="18" t="s">
        <v>255</v>
      </c>
      <c r="BM164" s="191" t="s">
        <v>1038</v>
      </c>
    </row>
    <row r="165" spans="1:65" s="12" customFormat="1" ht="22.8" customHeight="1">
      <c r="B165" s="164"/>
      <c r="C165" s="165"/>
      <c r="D165" s="166" t="s">
        <v>70</v>
      </c>
      <c r="E165" s="178" t="s">
        <v>1375</v>
      </c>
      <c r="F165" s="178" t="s">
        <v>1376</v>
      </c>
      <c r="G165" s="165"/>
      <c r="H165" s="165"/>
      <c r="I165" s="168"/>
      <c r="J165" s="179">
        <f>BK165</f>
        <v>0</v>
      </c>
      <c r="K165" s="165"/>
      <c r="L165" s="170"/>
      <c r="M165" s="171"/>
      <c r="N165" s="172"/>
      <c r="O165" s="172"/>
      <c r="P165" s="173">
        <f>SUM(P166:P186)</f>
        <v>0</v>
      </c>
      <c r="Q165" s="172"/>
      <c r="R165" s="173">
        <f>SUM(R166:R186)</f>
        <v>0</v>
      </c>
      <c r="S165" s="172"/>
      <c r="T165" s="174">
        <f>SUM(T166:T186)</f>
        <v>0</v>
      </c>
      <c r="AR165" s="175" t="s">
        <v>80</v>
      </c>
      <c r="AT165" s="176" t="s">
        <v>70</v>
      </c>
      <c r="AU165" s="176" t="s">
        <v>78</v>
      </c>
      <c r="AY165" s="175" t="s">
        <v>160</v>
      </c>
      <c r="BK165" s="177">
        <f>SUM(BK166:BK186)</f>
        <v>0</v>
      </c>
    </row>
    <row r="166" spans="1:65" s="2" customFormat="1" ht="16.5" customHeight="1">
      <c r="A166" s="35"/>
      <c r="B166" s="36"/>
      <c r="C166" s="180" t="s">
        <v>687</v>
      </c>
      <c r="D166" s="180" t="s">
        <v>162</v>
      </c>
      <c r="E166" s="181" t="s">
        <v>1377</v>
      </c>
      <c r="F166" s="182" t="s">
        <v>1378</v>
      </c>
      <c r="G166" s="183" t="s">
        <v>249</v>
      </c>
      <c r="H166" s="184">
        <v>80</v>
      </c>
      <c r="I166" s="185"/>
      <c r="J166" s="186">
        <f t="shared" ref="J166:J186" si="30">ROUND(I166*H166,2)</f>
        <v>0</v>
      </c>
      <c r="K166" s="182" t="s">
        <v>18</v>
      </c>
      <c r="L166" s="40"/>
      <c r="M166" s="187" t="s">
        <v>18</v>
      </c>
      <c r="N166" s="188" t="s">
        <v>42</v>
      </c>
      <c r="O166" s="65"/>
      <c r="P166" s="189">
        <f t="shared" ref="P166:P186" si="31">O166*H166</f>
        <v>0</v>
      </c>
      <c r="Q166" s="189">
        <v>0</v>
      </c>
      <c r="R166" s="189">
        <f t="shared" ref="R166:R186" si="32">Q166*H166</f>
        <v>0</v>
      </c>
      <c r="S166" s="189">
        <v>0</v>
      </c>
      <c r="T166" s="190">
        <f t="shared" ref="T166:T186" si="33">S166*H166</f>
        <v>0</v>
      </c>
      <c r="U166" s="35"/>
      <c r="V166" s="35"/>
      <c r="W166" s="35"/>
      <c r="X166" s="35"/>
      <c r="Y166" s="35"/>
      <c r="Z166" s="35"/>
      <c r="AA166" s="35"/>
      <c r="AB166" s="35"/>
      <c r="AC166" s="35"/>
      <c r="AD166" s="35"/>
      <c r="AE166" s="35"/>
      <c r="AR166" s="191" t="s">
        <v>255</v>
      </c>
      <c r="AT166" s="191" t="s">
        <v>162</v>
      </c>
      <c r="AU166" s="191" t="s">
        <v>80</v>
      </c>
      <c r="AY166" s="18" t="s">
        <v>160</v>
      </c>
      <c r="BE166" s="192">
        <f t="shared" ref="BE166:BE186" si="34">IF(N166="základní",J166,0)</f>
        <v>0</v>
      </c>
      <c r="BF166" s="192">
        <f t="shared" ref="BF166:BF186" si="35">IF(N166="snížená",J166,0)</f>
        <v>0</v>
      </c>
      <c r="BG166" s="192">
        <f t="shared" ref="BG166:BG186" si="36">IF(N166="zákl. přenesená",J166,0)</f>
        <v>0</v>
      </c>
      <c r="BH166" s="192">
        <f t="shared" ref="BH166:BH186" si="37">IF(N166="sníž. přenesená",J166,0)</f>
        <v>0</v>
      </c>
      <c r="BI166" s="192">
        <f t="shared" ref="BI166:BI186" si="38">IF(N166="nulová",J166,0)</f>
        <v>0</v>
      </c>
      <c r="BJ166" s="18" t="s">
        <v>78</v>
      </c>
      <c r="BK166" s="192">
        <f t="shared" ref="BK166:BK186" si="39">ROUND(I166*H166,2)</f>
        <v>0</v>
      </c>
      <c r="BL166" s="18" t="s">
        <v>255</v>
      </c>
      <c r="BM166" s="191" t="s">
        <v>1052</v>
      </c>
    </row>
    <row r="167" spans="1:65" s="2" customFormat="1" ht="16.5" customHeight="1">
      <c r="A167" s="35"/>
      <c r="B167" s="36"/>
      <c r="C167" s="180" t="s">
        <v>693</v>
      </c>
      <c r="D167" s="180" t="s">
        <v>162</v>
      </c>
      <c r="E167" s="181" t="s">
        <v>1379</v>
      </c>
      <c r="F167" s="182" t="s">
        <v>1380</v>
      </c>
      <c r="G167" s="183" t="s">
        <v>249</v>
      </c>
      <c r="H167" s="184">
        <v>10</v>
      </c>
      <c r="I167" s="185"/>
      <c r="J167" s="186">
        <f t="shared" si="30"/>
        <v>0</v>
      </c>
      <c r="K167" s="182" t="s">
        <v>18</v>
      </c>
      <c r="L167" s="40"/>
      <c r="M167" s="187" t="s">
        <v>18</v>
      </c>
      <c r="N167" s="188" t="s">
        <v>42</v>
      </c>
      <c r="O167" s="65"/>
      <c r="P167" s="189">
        <f t="shared" si="31"/>
        <v>0</v>
      </c>
      <c r="Q167" s="189">
        <v>0</v>
      </c>
      <c r="R167" s="189">
        <f t="shared" si="32"/>
        <v>0</v>
      </c>
      <c r="S167" s="189">
        <v>0</v>
      </c>
      <c r="T167" s="190">
        <f t="shared" si="33"/>
        <v>0</v>
      </c>
      <c r="U167" s="35"/>
      <c r="V167" s="35"/>
      <c r="W167" s="35"/>
      <c r="X167" s="35"/>
      <c r="Y167" s="35"/>
      <c r="Z167" s="35"/>
      <c r="AA167" s="35"/>
      <c r="AB167" s="35"/>
      <c r="AC167" s="35"/>
      <c r="AD167" s="35"/>
      <c r="AE167" s="35"/>
      <c r="AR167" s="191" t="s">
        <v>255</v>
      </c>
      <c r="AT167" s="191" t="s">
        <v>162</v>
      </c>
      <c r="AU167" s="191" t="s">
        <v>80</v>
      </c>
      <c r="AY167" s="18" t="s">
        <v>160</v>
      </c>
      <c r="BE167" s="192">
        <f t="shared" si="34"/>
        <v>0</v>
      </c>
      <c r="BF167" s="192">
        <f t="shared" si="35"/>
        <v>0</v>
      </c>
      <c r="BG167" s="192">
        <f t="shared" si="36"/>
        <v>0</v>
      </c>
      <c r="BH167" s="192">
        <f t="shared" si="37"/>
        <v>0</v>
      </c>
      <c r="BI167" s="192">
        <f t="shared" si="38"/>
        <v>0</v>
      </c>
      <c r="BJ167" s="18" t="s">
        <v>78</v>
      </c>
      <c r="BK167" s="192">
        <f t="shared" si="39"/>
        <v>0</v>
      </c>
      <c r="BL167" s="18" t="s">
        <v>255</v>
      </c>
      <c r="BM167" s="191" t="s">
        <v>1063</v>
      </c>
    </row>
    <row r="168" spans="1:65" s="2" customFormat="1" ht="16.5" customHeight="1">
      <c r="A168" s="35"/>
      <c r="B168" s="36"/>
      <c r="C168" s="180" t="s">
        <v>699</v>
      </c>
      <c r="D168" s="180" t="s">
        <v>162</v>
      </c>
      <c r="E168" s="181" t="s">
        <v>1381</v>
      </c>
      <c r="F168" s="182" t="s">
        <v>1382</v>
      </c>
      <c r="G168" s="183" t="s">
        <v>249</v>
      </c>
      <c r="H168" s="184">
        <v>51</v>
      </c>
      <c r="I168" s="185"/>
      <c r="J168" s="186">
        <f t="shared" si="30"/>
        <v>0</v>
      </c>
      <c r="K168" s="182" t="s">
        <v>18</v>
      </c>
      <c r="L168" s="40"/>
      <c r="M168" s="187" t="s">
        <v>18</v>
      </c>
      <c r="N168" s="188" t="s">
        <v>42</v>
      </c>
      <c r="O168" s="65"/>
      <c r="P168" s="189">
        <f t="shared" si="31"/>
        <v>0</v>
      </c>
      <c r="Q168" s="189">
        <v>0</v>
      </c>
      <c r="R168" s="189">
        <f t="shared" si="32"/>
        <v>0</v>
      </c>
      <c r="S168" s="189">
        <v>0</v>
      </c>
      <c r="T168" s="190">
        <f t="shared" si="33"/>
        <v>0</v>
      </c>
      <c r="U168" s="35"/>
      <c r="V168" s="35"/>
      <c r="W168" s="35"/>
      <c r="X168" s="35"/>
      <c r="Y168" s="35"/>
      <c r="Z168" s="35"/>
      <c r="AA168" s="35"/>
      <c r="AB168" s="35"/>
      <c r="AC168" s="35"/>
      <c r="AD168" s="35"/>
      <c r="AE168" s="35"/>
      <c r="AR168" s="191" t="s">
        <v>255</v>
      </c>
      <c r="AT168" s="191" t="s">
        <v>162</v>
      </c>
      <c r="AU168" s="191" t="s">
        <v>80</v>
      </c>
      <c r="AY168" s="18" t="s">
        <v>160</v>
      </c>
      <c r="BE168" s="192">
        <f t="shared" si="34"/>
        <v>0</v>
      </c>
      <c r="BF168" s="192">
        <f t="shared" si="35"/>
        <v>0</v>
      </c>
      <c r="BG168" s="192">
        <f t="shared" si="36"/>
        <v>0</v>
      </c>
      <c r="BH168" s="192">
        <f t="shared" si="37"/>
        <v>0</v>
      </c>
      <c r="BI168" s="192">
        <f t="shared" si="38"/>
        <v>0</v>
      </c>
      <c r="BJ168" s="18" t="s">
        <v>78</v>
      </c>
      <c r="BK168" s="192">
        <f t="shared" si="39"/>
        <v>0</v>
      </c>
      <c r="BL168" s="18" t="s">
        <v>255</v>
      </c>
      <c r="BM168" s="191" t="s">
        <v>1074</v>
      </c>
    </row>
    <row r="169" spans="1:65" s="2" customFormat="1" ht="16.5" customHeight="1">
      <c r="A169" s="35"/>
      <c r="B169" s="36"/>
      <c r="C169" s="180" t="s">
        <v>702</v>
      </c>
      <c r="D169" s="180" t="s">
        <v>162</v>
      </c>
      <c r="E169" s="181" t="s">
        <v>1383</v>
      </c>
      <c r="F169" s="182" t="s">
        <v>1384</v>
      </c>
      <c r="G169" s="183" t="s">
        <v>249</v>
      </c>
      <c r="H169" s="184">
        <v>30</v>
      </c>
      <c r="I169" s="185"/>
      <c r="J169" s="186">
        <f t="shared" si="30"/>
        <v>0</v>
      </c>
      <c r="K169" s="182" t="s">
        <v>18</v>
      </c>
      <c r="L169" s="40"/>
      <c r="M169" s="187" t="s">
        <v>18</v>
      </c>
      <c r="N169" s="188" t="s">
        <v>42</v>
      </c>
      <c r="O169" s="65"/>
      <c r="P169" s="189">
        <f t="shared" si="31"/>
        <v>0</v>
      </c>
      <c r="Q169" s="189">
        <v>0</v>
      </c>
      <c r="R169" s="189">
        <f t="shared" si="32"/>
        <v>0</v>
      </c>
      <c r="S169" s="189">
        <v>0</v>
      </c>
      <c r="T169" s="190">
        <f t="shared" si="33"/>
        <v>0</v>
      </c>
      <c r="U169" s="35"/>
      <c r="V169" s="35"/>
      <c r="W169" s="35"/>
      <c r="X169" s="35"/>
      <c r="Y169" s="35"/>
      <c r="Z169" s="35"/>
      <c r="AA169" s="35"/>
      <c r="AB169" s="35"/>
      <c r="AC169" s="35"/>
      <c r="AD169" s="35"/>
      <c r="AE169" s="35"/>
      <c r="AR169" s="191" t="s">
        <v>255</v>
      </c>
      <c r="AT169" s="191" t="s">
        <v>162</v>
      </c>
      <c r="AU169" s="191" t="s">
        <v>80</v>
      </c>
      <c r="AY169" s="18" t="s">
        <v>160</v>
      </c>
      <c r="BE169" s="192">
        <f t="shared" si="34"/>
        <v>0</v>
      </c>
      <c r="BF169" s="192">
        <f t="shared" si="35"/>
        <v>0</v>
      </c>
      <c r="BG169" s="192">
        <f t="shared" si="36"/>
        <v>0</v>
      </c>
      <c r="BH169" s="192">
        <f t="shared" si="37"/>
        <v>0</v>
      </c>
      <c r="BI169" s="192">
        <f t="shared" si="38"/>
        <v>0</v>
      </c>
      <c r="BJ169" s="18" t="s">
        <v>78</v>
      </c>
      <c r="BK169" s="192">
        <f t="shared" si="39"/>
        <v>0</v>
      </c>
      <c r="BL169" s="18" t="s">
        <v>255</v>
      </c>
      <c r="BM169" s="191" t="s">
        <v>1086</v>
      </c>
    </row>
    <row r="170" spans="1:65" s="2" customFormat="1" ht="16.5" customHeight="1">
      <c r="A170" s="35"/>
      <c r="B170" s="36"/>
      <c r="C170" s="180" t="s">
        <v>708</v>
      </c>
      <c r="D170" s="180" t="s">
        <v>162</v>
      </c>
      <c r="E170" s="181" t="s">
        <v>1385</v>
      </c>
      <c r="F170" s="182" t="s">
        <v>1386</v>
      </c>
      <c r="G170" s="183" t="s">
        <v>249</v>
      </c>
      <c r="H170" s="184">
        <v>10</v>
      </c>
      <c r="I170" s="185"/>
      <c r="J170" s="186">
        <f t="shared" si="30"/>
        <v>0</v>
      </c>
      <c r="K170" s="182" t="s">
        <v>18</v>
      </c>
      <c r="L170" s="40"/>
      <c r="M170" s="187" t="s">
        <v>18</v>
      </c>
      <c r="N170" s="188" t="s">
        <v>42</v>
      </c>
      <c r="O170" s="65"/>
      <c r="P170" s="189">
        <f t="shared" si="31"/>
        <v>0</v>
      </c>
      <c r="Q170" s="189">
        <v>0</v>
      </c>
      <c r="R170" s="189">
        <f t="shared" si="32"/>
        <v>0</v>
      </c>
      <c r="S170" s="189">
        <v>0</v>
      </c>
      <c r="T170" s="190">
        <f t="shared" si="33"/>
        <v>0</v>
      </c>
      <c r="U170" s="35"/>
      <c r="V170" s="35"/>
      <c r="W170" s="35"/>
      <c r="X170" s="35"/>
      <c r="Y170" s="35"/>
      <c r="Z170" s="35"/>
      <c r="AA170" s="35"/>
      <c r="AB170" s="35"/>
      <c r="AC170" s="35"/>
      <c r="AD170" s="35"/>
      <c r="AE170" s="35"/>
      <c r="AR170" s="191" t="s">
        <v>255</v>
      </c>
      <c r="AT170" s="191" t="s">
        <v>162</v>
      </c>
      <c r="AU170" s="191" t="s">
        <v>80</v>
      </c>
      <c r="AY170" s="18" t="s">
        <v>160</v>
      </c>
      <c r="BE170" s="192">
        <f t="shared" si="34"/>
        <v>0</v>
      </c>
      <c r="BF170" s="192">
        <f t="shared" si="35"/>
        <v>0</v>
      </c>
      <c r="BG170" s="192">
        <f t="shared" si="36"/>
        <v>0</v>
      </c>
      <c r="BH170" s="192">
        <f t="shared" si="37"/>
        <v>0</v>
      </c>
      <c r="BI170" s="192">
        <f t="shared" si="38"/>
        <v>0</v>
      </c>
      <c r="BJ170" s="18" t="s">
        <v>78</v>
      </c>
      <c r="BK170" s="192">
        <f t="shared" si="39"/>
        <v>0</v>
      </c>
      <c r="BL170" s="18" t="s">
        <v>255</v>
      </c>
      <c r="BM170" s="191" t="s">
        <v>1098</v>
      </c>
    </row>
    <row r="171" spans="1:65" s="2" customFormat="1" ht="16.5" customHeight="1">
      <c r="A171" s="35"/>
      <c r="B171" s="36"/>
      <c r="C171" s="180" t="s">
        <v>713</v>
      </c>
      <c r="D171" s="180" t="s">
        <v>162</v>
      </c>
      <c r="E171" s="181" t="s">
        <v>1387</v>
      </c>
      <c r="F171" s="182" t="s">
        <v>1388</v>
      </c>
      <c r="G171" s="183" t="s">
        <v>496</v>
      </c>
      <c r="H171" s="184">
        <v>21</v>
      </c>
      <c r="I171" s="185"/>
      <c r="J171" s="186">
        <f t="shared" si="30"/>
        <v>0</v>
      </c>
      <c r="K171" s="182" t="s">
        <v>18</v>
      </c>
      <c r="L171" s="40"/>
      <c r="M171" s="187" t="s">
        <v>18</v>
      </c>
      <c r="N171" s="188" t="s">
        <v>42</v>
      </c>
      <c r="O171" s="65"/>
      <c r="P171" s="189">
        <f t="shared" si="31"/>
        <v>0</v>
      </c>
      <c r="Q171" s="189">
        <v>0</v>
      </c>
      <c r="R171" s="189">
        <f t="shared" si="32"/>
        <v>0</v>
      </c>
      <c r="S171" s="189">
        <v>0</v>
      </c>
      <c r="T171" s="190">
        <f t="shared" si="33"/>
        <v>0</v>
      </c>
      <c r="U171" s="35"/>
      <c r="V171" s="35"/>
      <c r="W171" s="35"/>
      <c r="X171" s="35"/>
      <c r="Y171" s="35"/>
      <c r="Z171" s="35"/>
      <c r="AA171" s="35"/>
      <c r="AB171" s="35"/>
      <c r="AC171" s="35"/>
      <c r="AD171" s="35"/>
      <c r="AE171" s="35"/>
      <c r="AR171" s="191" t="s">
        <v>255</v>
      </c>
      <c r="AT171" s="191" t="s">
        <v>162</v>
      </c>
      <c r="AU171" s="191" t="s">
        <v>80</v>
      </c>
      <c r="AY171" s="18" t="s">
        <v>160</v>
      </c>
      <c r="BE171" s="192">
        <f t="shared" si="34"/>
        <v>0</v>
      </c>
      <c r="BF171" s="192">
        <f t="shared" si="35"/>
        <v>0</v>
      </c>
      <c r="BG171" s="192">
        <f t="shared" si="36"/>
        <v>0</v>
      </c>
      <c r="BH171" s="192">
        <f t="shared" si="37"/>
        <v>0</v>
      </c>
      <c r="BI171" s="192">
        <f t="shared" si="38"/>
        <v>0</v>
      </c>
      <c r="BJ171" s="18" t="s">
        <v>78</v>
      </c>
      <c r="BK171" s="192">
        <f t="shared" si="39"/>
        <v>0</v>
      </c>
      <c r="BL171" s="18" t="s">
        <v>255</v>
      </c>
      <c r="BM171" s="191" t="s">
        <v>1109</v>
      </c>
    </row>
    <row r="172" spans="1:65" s="2" customFormat="1" ht="16.5" customHeight="1">
      <c r="A172" s="35"/>
      <c r="B172" s="36"/>
      <c r="C172" s="180" t="s">
        <v>718</v>
      </c>
      <c r="D172" s="180" t="s">
        <v>162</v>
      </c>
      <c r="E172" s="181" t="s">
        <v>1389</v>
      </c>
      <c r="F172" s="182" t="s">
        <v>1390</v>
      </c>
      <c r="G172" s="183" t="s">
        <v>496</v>
      </c>
      <c r="H172" s="184">
        <v>12</v>
      </c>
      <c r="I172" s="185"/>
      <c r="J172" s="186">
        <f t="shared" si="30"/>
        <v>0</v>
      </c>
      <c r="K172" s="182" t="s">
        <v>18</v>
      </c>
      <c r="L172" s="40"/>
      <c r="M172" s="187" t="s">
        <v>18</v>
      </c>
      <c r="N172" s="188" t="s">
        <v>42</v>
      </c>
      <c r="O172" s="65"/>
      <c r="P172" s="189">
        <f t="shared" si="31"/>
        <v>0</v>
      </c>
      <c r="Q172" s="189">
        <v>0</v>
      </c>
      <c r="R172" s="189">
        <f t="shared" si="32"/>
        <v>0</v>
      </c>
      <c r="S172" s="189">
        <v>0</v>
      </c>
      <c r="T172" s="190">
        <f t="shared" si="33"/>
        <v>0</v>
      </c>
      <c r="U172" s="35"/>
      <c r="V172" s="35"/>
      <c r="W172" s="35"/>
      <c r="X172" s="35"/>
      <c r="Y172" s="35"/>
      <c r="Z172" s="35"/>
      <c r="AA172" s="35"/>
      <c r="AB172" s="35"/>
      <c r="AC172" s="35"/>
      <c r="AD172" s="35"/>
      <c r="AE172" s="35"/>
      <c r="AR172" s="191" t="s">
        <v>255</v>
      </c>
      <c r="AT172" s="191" t="s">
        <v>162</v>
      </c>
      <c r="AU172" s="191" t="s">
        <v>80</v>
      </c>
      <c r="AY172" s="18" t="s">
        <v>160</v>
      </c>
      <c r="BE172" s="192">
        <f t="shared" si="34"/>
        <v>0</v>
      </c>
      <c r="BF172" s="192">
        <f t="shared" si="35"/>
        <v>0</v>
      </c>
      <c r="BG172" s="192">
        <f t="shared" si="36"/>
        <v>0</v>
      </c>
      <c r="BH172" s="192">
        <f t="shared" si="37"/>
        <v>0</v>
      </c>
      <c r="BI172" s="192">
        <f t="shared" si="38"/>
        <v>0</v>
      </c>
      <c r="BJ172" s="18" t="s">
        <v>78</v>
      </c>
      <c r="BK172" s="192">
        <f t="shared" si="39"/>
        <v>0</v>
      </c>
      <c r="BL172" s="18" t="s">
        <v>255</v>
      </c>
      <c r="BM172" s="191" t="s">
        <v>1125</v>
      </c>
    </row>
    <row r="173" spans="1:65" s="2" customFormat="1" ht="16.5" customHeight="1">
      <c r="A173" s="35"/>
      <c r="B173" s="36"/>
      <c r="C173" s="180" t="s">
        <v>725</v>
      </c>
      <c r="D173" s="180" t="s">
        <v>162</v>
      </c>
      <c r="E173" s="181" t="s">
        <v>1391</v>
      </c>
      <c r="F173" s="182" t="s">
        <v>1392</v>
      </c>
      <c r="G173" s="183" t="s">
        <v>1393</v>
      </c>
      <c r="H173" s="184">
        <v>1</v>
      </c>
      <c r="I173" s="185"/>
      <c r="J173" s="186">
        <f t="shared" si="30"/>
        <v>0</v>
      </c>
      <c r="K173" s="182" t="s">
        <v>18</v>
      </c>
      <c r="L173" s="40"/>
      <c r="M173" s="187" t="s">
        <v>18</v>
      </c>
      <c r="N173" s="188" t="s">
        <v>42</v>
      </c>
      <c r="O173" s="65"/>
      <c r="P173" s="189">
        <f t="shared" si="31"/>
        <v>0</v>
      </c>
      <c r="Q173" s="189">
        <v>0</v>
      </c>
      <c r="R173" s="189">
        <f t="shared" si="32"/>
        <v>0</v>
      </c>
      <c r="S173" s="189">
        <v>0</v>
      </c>
      <c r="T173" s="190">
        <f t="shared" si="33"/>
        <v>0</v>
      </c>
      <c r="U173" s="35"/>
      <c r="V173" s="35"/>
      <c r="W173" s="35"/>
      <c r="X173" s="35"/>
      <c r="Y173" s="35"/>
      <c r="Z173" s="35"/>
      <c r="AA173" s="35"/>
      <c r="AB173" s="35"/>
      <c r="AC173" s="35"/>
      <c r="AD173" s="35"/>
      <c r="AE173" s="35"/>
      <c r="AR173" s="191" t="s">
        <v>255</v>
      </c>
      <c r="AT173" s="191" t="s">
        <v>162</v>
      </c>
      <c r="AU173" s="191" t="s">
        <v>80</v>
      </c>
      <c r="AY173" s="18" t="s">
        <v>160</v>
      </c>
      <c r="BE173" s="192">
        <f t="shared" si="34"/>
        <v>0</v>
      </c>
      <c r="BF173" s="192">
        <f t="shared" si="35"/>
        <v>0</v>
      </c>
      <c r="BG173" s="192">
        <f t="shared" si="36"/>
        <v>0</v>
      </c>
      <c r="BH173" s="192">
        <f t="shared" si="37"/>
        <v>0</v>
      </c>
      <c r="BI173" s="192">
        <f t="shared" si="38"/>
        <v>0</v>
      </c>
      <c r="BJ173" s="18" t="s">
        <v>78</v>
      </c>
      <c r="BK173" s="192">
        <f t="shared" si="39"/>
        <v>0</v>
      </c>
      <c r="BL173" s="18" t="s">
        <v>255</v>
      </c>
      <c r="BM173" s="191" t="s">
        <v>1139</v>
      </c>
    </row>
    <row r="174" spans="1:65" s="2" customFormat="1" ht="16.5" customHeight="1">
      <c r="A174" s="35"/>
      <c r="B174" s="36"/>
      <c r="C174" s="180" t="s">
        <v>734</v>
      </c>
      <c r="D174" s="180" t="s">
        <v>162</v>
      </c>
      <c r="E174" s="181" t="s">
        <v>1394</v>
      </c>
      <c r="F174" s="182" t="s">
        <v>1395</v>
      </c>
      <c r="G174" s="183" t="s">
        <v>496</v>
      </c>
      <c r="H174" s="184">
        <v>5</v>
      </c>
      <c r="I174" s="185"/>
      <c r="J174" s="186">
        <f t="shared" si="30"/>
        <v>0</v>
      </c>
      <c r="K174" s="182" t="s">
        <v>18</v>
      </c>
      <c r="L174" s="40"/>
      <c r="M174" s="187" t="s">
        <v>18</v>
      </c>
      <c r="N174" s="188" t="s">
        <v>42</v>
      </c>
      <c r="O174" s="65"/>
      <c r="P174" s="189">
        <f t="shared" si="31"/>
        <v>0</v>
      </c>
      <c r="Q174" s="189">
        <v>0</v>
      </c>
      <c r="R174" s="189">
        <f t="shared" si="32"/>
        <v>0</v>
      </c>
      <c r="S174" s="189">
        <v>0</v>
      </c>
      <c r="T174" s="190">
        <f t="shared" si="33"/>
        <v>0</v>
      </c>
      <c r="U174" s="35"/>
      <c r="V174" s="35"/>
      <c r="W174" s="35"/>
      <c r="X174" s="35"/>
      <c r="Y174" s="35"/>
      <c r="Z174" s="35"/>
      <c r="AA174" s="35"/>
      <c r="AB174" s="35"/>
      <c r="AC174" s="35"/>
      <c r="AD174" s="35"/>
      <c r="AE174" s="35"/>
      <c r="AR174" s="191" t="s">
        <v>255</v>
      </c>
      <c r="AT174" s="191" t="s">
        <v>162</v>
      </c>
      <c r="AU174" s="191" t="s">
        <v>80</v>
      </c>
      <c r="AY174" s="18" t="s">
        <v>160</v>
      </c>
      <c r="BE174" s="192">
        <f t="shared" si="34"/>
        <v>0</v>
      </c>
      <c r="BF174" s="192">
        <f t="shared" si="35"/>
        <v>0</v>
      </c>
      <c r="BG174" s="192">
        <f t="shared" si="36"/>
        <v>0</v>
      </c>
      <c r="BH174" s="192">
        <f t="shared" si="37"/>
        <v>0</v>
      </c>
      <c r="BI174" s="192">
        <f t="shared" si="38"/>
        <v>0</v>
      </c>
      <c r="BJ174" s="18" t="s">
        <v>78</v>
      </c>
      <c r="BK174" s="192">
        <f t="shared" si="39"/>
        <v>0</v>
      </c>
      <c r="BL174" s="18" t="s">
        <v>255</v>
      </c>
      <c r="BM174" s="191" t="s">
        <v>1151</v>
      </c>
    </row>
    <row r="175" spans="1:65" s="2" customFormat="1" ht="16.5" customHeight="1">
      <c r="A175" s="35"/>
      <c r="B175" s="36"/>
      <c r="C175" s="180" t="s">
        <v>739</v>
      </c>
      <c r="D175" s="180" t="s">
        <v>162</v>
      </c>
      <c r="E175" s="181" t="s">
        <v>1396</v>
      </c>
      <c r="F175" s="182" t="s">
        <v>1397</v>
      </c>
      <c r="G175" s="183" t="s">
        <v>496</v>
      </c>
      <c r="H175" s="184">
        <v>4</v>
      </c>
      <c r="I175" s="185"/>
      <c r="J175" s="186">
        <f t="shared" si="30"/>
        <v>0</v>
      </c>
      <c r="K175" s="182" t="s">
        <v>18</v>
      </c>
      <c r="L175" s="40"/>
      <c r="M175" s="187" t="s">
        <v>18</v>
      </c>
      <c r="N175" s="188" t="s">
        <v>42</v>
      </c>
      <c r="O175" s="65"/>
      <c r="P175" s="189">
        <f t="shared" si="31"/>
        <v>0</v>
      </c>
      <c r="Q175" s="189">
        <v>0</v>
      </c>
      <c r="R175" s="189">
        <f t="shared" si="32"/>
        <v>0</v>
      </c>
      <c r="S175" s="189">
        <v>0</v>
      </c>
      <c r="T175" s="190">
        <f t="shared" si="33"/>
        <v>0</v>
      </c>
      <c r="U175" s="35"/>
      <c r="V175" s="35"/>
      <c r="W175" s="35"/>
      <c r="X175" s="35"/>
      <c r="Y175" s="35"/>
      <c r="Z175" s="35"/>
      <c r="AA175" s="35"/>
      <c r="AB175" s="35"/>
      <c r="AC175" s="35"/>
      <c r="AD175" s="35"/>
      <c r="AE175" s="35"/>
      <c r="AR175" s="191" t="s">
        <v>255</v>
      </c>
      <c r="AT175" s="191" t="s">
        <v>162</v>
      </c>
      <c r="AU175" s="191" t="s">
        <v>80</v>
      </c>
      <c r="AY175" s="18" t="s">
        <v>160</v>
      </c>
      <c r="BE175" s="192">
        <f t="shared" si="34"/>
        <v>0</v>
      </c>
      <c r="BF175" s="192">
        <f t="shared" si="35"/>
        <v>0</v>
      </c>
      <c r="BG175" s="192">
        <f t="shared" si="36"/>
        <v>0</v>
      </c>
      <c r="BH175" s="192">
        <f t="shared" si="37"/>
        <v>0</v>
      </c>
      <c r="BI175" s="192">
        <f t="shared" si="38"/>
        <v>0</v>
      </c>
      <c r="BJ175" s="18" t="s">
        <v>78</v>
      </c>
      <c r="BK175" s="192">
        <f t="shared" si="39"/>
        <v>0</v>
      </c>
      <c r="BL175" s="18" t="s">
        <v>255</v>
      </c>
      <c r="BM175" s="191" t="s">
        <v>1161</v>
      </c>
    </row>
    <row r="176" spans="1:65" s="2" customFormat="1" ht="16.5" customHeight="1">
      <c r="A176" s="35"/>
      <c r="B176" s="36"/>
      <c r="C176" s="180" t="s">
        <v>743</v>
      </c>
      <c r="D176" s="180" t="s">
        <v>162</v>
      </c>
      <c r="E176" s="181" t="s">
        <v>1398</v>
      </c>
      <c r="F176" s="182" t="s">
        <v>1399</v>
      </c>
      <c r="G176" s="183" t="s">
        <v>496</v>
      </c>
      <c r="H176" s="184">
        <v>1</v>
      </c>
      <c r="I176" s="185"/>
      <c r="J176" s="186">
        <f t="shared" si="30"/>
        <v>0</v>
      </c>
      <c r="K176" s="182" t="s">
        <v>18</v>
      </c>
      <c r="L176" s="40"/>
      <c r="M176" s="187" t="s">
        <v>18</v>
      </c>
      <c r="N176" s="188" t="s">
        <v>42</v>
      </c>
      <c r="O176" s="65"/>
      <c r="P176" s="189">
        <f t="shared" si="31"/>
        <v>0</v>
      </c>
      <c r="Q176" s="189">
        <v>0</v>
      </c>
      <c r="R176" s="189">
        <f t="shared" si="32"/>
        <v>0</v>
      </c>
      <c r="S176" s="189">
        <v>0</v>
      </c>
      <c r="T176" s="190">
        <f t="shared" si="33"/>
        <v>0</v>
      </c>
      <c r="U176" s="35"/>
      <c r="V176" s="35"/>
      <c r="W176" s="35"/>
      <c r="X176" s="35"/>
      <c r="Y176" s="35"/>
      <c r="Z176" s="35"/>
      <c r="AA176" s="35"/>
      <c r="AB176" s="35"/>
      <c r="AC176" s="35"/>
      <c r="AD176" s="35"/>
      <c r="AE176" s="35"/>
      <c r="AR176" s="191" t="s">
        <v>255</v>
      </c>
      <c r="AT176" s="191" t="s">
        <v>162</v>
      </c>
      <c r="AU176" s="191" t="s">
        <v>80</v>
      </c>
      <c r="AY176" s="18" t="s">
        <v>160</v>
      </c>
      <c r="BE176" s="192">
        <f t="shared" si="34"/>
        <v>0</v>
      </c>
      <c r="BF176" s="192">
        <f t="shared" si="35"/>
        <v>0</v>
      </c>
      <c r="BG176" s="192">
        <f t="shared" si="36"/>
        <v>0</v>
      </c>
      <c r="BH176" s="192">
        <f t="shared" si="37"/>
        <v>0</v>
      </c>
      <c r="BI176" s="192">
        <f t="shared" si="38"/>
        <v>0</v>
      </c>
      <c r="BJ176" s="18" t="s">
        <v>78</v>
      </c>
      <c r="BK176" s="192">
        <f t="shared" si="39"/>
        <v>0</v>
      </c>
      <c r="BL176" s="18" t="s">
        <v>255</v>
      </c>
      <c r="BM176" s="191" t="s">
        <v>1172</v>
      </c>
    </row>
    <row r="177" spans="1:65" s="2" customFormat="1" ht="16.5" customHeight="1">
      <c r="A177" s="35"/>
      <c r="B177" s="36"/>
      <c r="C177" s="180" t="s">
        <v>749</v>
      </c>
      <c r="D177" s="180" t="s">
        <v>162</v>
      </c>
      <c r="E177" s="181" t="s">
        <v>1400</v>
      </c>
      <c r="F177" s="182" t="s">
        <v>1401</v>
      </c>
      <c r="G177" s="183" t="s">
        <v>496</v>
      </c>
      <c r="H177" s="184">
        <v>4</v>
      </c>
      <c r="I177" s="185"/>
      <c r="J177" s="186">
        <f t="shared" si="30"/>
        <v>0</v>
      </c>
      <c r="K177" s="182" t="s">
        <v>18</v>
      </c>
      <c r="L177" s="40"/>
      <c r="M177" s="187" t="s">
        <v>18</v>
      </c>
      <c r="N177" s="188" t="s">
        <v>42</v>
      </c>
      <c r="O177" s="65"/>
      <c r="P177" s="189">
        <f t="shared" si="31"/>
        <v>0</v>
      </c>
      <c r="Q177" s="189">
        <v>0</v>
      </c>
      <c r="R177" s="189">
        <f t="shared" si="32"/>
        <v>0</v>
      </c>
      <c r="S177" s="189">
        <v>0</v>
      </c>
      <c r="T177" s="190">
        <f t="shared" si="33"/>
        <v>0</v>
      </c>
      <c r="U177" s="35"/>
      <c r="V177" s="35"/>
      <c r="W177" s="35"/>
      <c r="X177" s="35"/>
      <c r="Y177" s="35"/>
      <c r="Z177" s="35"/>
      <c r="AA177" s="35"/>
      <c r="AB177" s="35"/>
      <c r="AC177" s="35"/>
      <c r="AD177" s="35"/>
      <c r="AE177" s="35"/>
      <c r="AR177" s="191" t="s">
        <v>255</v>
      </c>
      <c r="AT177" s="191" t="s">
        <v>162</v>
      </c>
      <c r="AU177" s="191" t="s">
        <v>80</v>
      </c>
      <c r="AY177" s="18" t="s">
        <v>160</v>
      </c>
      <c r="BE177" s="192">
        <f t="shared" si="34"/>
        <v>0</v>
      </c>
      <c r="BF177" s="192">
        <f t="shared" si="35"/>
        <v>0</v>
      </c>
      <c r="BG177" s="192">
        <f t="shared" si="36"/>
        <v>0</v>
      </c>
      <c r="BH177" s="192">
        <f t="shared" si="37"/>
        <v>0</v>
      </c>
      <c r="BI177" s="192">
        <f t="shared" si="38"/>
        <v>0</v>
      </c>
      <c r="BJ177" s="18" t="s">
        <v>78</v>
      </c>
      <c r="BK177" s="192">
        <f t="shared" si="39"/>
        <v>0</v>
      </c>
      <c r="BL177" s="18" t="s">
        <v>255</v>
      </c>
      <c r="BM177" s="191" t="s">
        <v>1186</v>
      </c>
    </row>
    <row r="178" spans="1:65" s="2" customFormat="1" ht="16.5" customHeight="1">
      <c r="A178" s="35"/>
      <c r="B178" s="36"/>
      <c r="C178" s="180" t="s">
        <v>755</v>
      </c>
      <c r="D178" s="180" t="s">
        <v>162</v>
      </c>
      <c r="E178" s="181" t="s">
        <v>1402</v>
      </c>
      <c r="F178" s="182" t="s">
        <v>1403</v>
      </c>
      <c r="G178" s="183" t="s">
        <v>249</v>
      </c>
      <c r="H178" s="184">
        <v>90</v>
      </c>
      <c r="I178" s="185"/>
      <c r="J178" s="186">
        <f t="shared" si="30"/>
        <v>0</v>
      </c>
      <c r="K178" s="182" t="s">
        <v>18</v>
      </c>
      <c r="L178" s="40"/>
      <c r="M178" s="187" t="s">
        <v>18</v>
      </c>
      <c r="N178" s="188" t="s">
        <v>42</v>
      </c>
      <c r="O178" s="65"/>
      <c r="P178" s="189">
        <f t="shared" si="31"/>
        <v>0</v>
      </c>
      <c r="Q178" s="189">
        <v>0</v>
      </c>
      <c r="R178" s="189">
        <f t="shared" si="32"/>
        <v>0</v>
      </c>
      <c r="S178" s="189">
        <v>0</v>
      </c>
      <c r="T178" s="190">
        <f t="shared" si="33"/>
        <v>0</v>
      </c>
      <c r="U178" s="35"/>
      <c r="V178" s="35"/>
      <c r="W178" s="35"/>
      <c r="X178" s="35"/>
      <c r="Y178" s="35"/>
      <c r="Z178" s="35"/>
      <c r="AA178" s="35"/>
      <c r="AB178" s="35"/>
      <c r="AC178" s="35"/>
      <c r="AD178" s="35"/>
      <c r="AE178" s="35"/>
      <c r="AR178" s="191" t="s">
        <v>255</v>
      </c>
      <c r="AT178" s="191" t="s">
        <v>162</v>
      </c>
      <c r="AU178" s="191" t="s">
        <v>80</v>
      </c>
      <c r="AY178" s="18" t="s">
        <v>160</v>
      </c>
      <c r="BE178" s="192">
        <f t="shared" si="34"/>
        <v>0</v>
      </c>
      <c r="BF178" s="192">
        <f t="shared" si="35"/>
        <v>0</v>
      </c>
      <c r="BG178" s="192">
        <f t="shared" si="36"/>
        <v>0</v>
      </c>
      <c r="BH178" s="192">
        <f t="shared" si="37"/>
        <v>0</v>
      </c>
      <c r="BI178" s="192">
        <f t="shared" si="38"/>
        <v>0</v>
      </c>
      <c r="BJ178" s="18" t="s">
        <v>78</v>
      </c>
      <c r="BK178" s="192">
        <f t="shared" si="39"/>
        <v>0</v>
      </c>
      <c r="BL178" s="18" t="s">
        <v>255</v>
      </c>
      <c r="BM178" s="191" t="s">
        <v>1197</v>
      </c>
    </row>
    <row r="179" spans="1:65" s="2" customFormat="1" ht="16.5" customHeight="1">
      <c r="A179" s="35"/>
      <c r="B179" s="36"/>
      <c r="C179" s="180" t="s">
        <v>760</v>
      </c>
      <c r="D179" s="180" t="s">
        <v>162</v>
      </c>
      <c r="E179" s="181" t="s">
        <v>1404</v>
      </c>
      <c r="F179" s="182" t="s">
        <v>1405</v>
      </c>
      <c r="G179" s="183" t="s">
        <v>249</v>
      </c>
      <c r="H179" s="184">
        <v>90</v>
      </c>
      <c r="I179" s="185"/>
      <c r="J179" s="186">
        <f t="shared" si="30"/>
        <v>0</v>
      </c>
      <c r="K179" s="182" t="s">
        <v>18</v>
      </c>
      <c r="L179" s="40"/>
      <c r="M179" s="187" t="s">
        <v>18</v>
      </c>
      <c r="N179" s="188" t="s">
        <v>42</v>
      </c>
      <c r="O179" s="65"/>
      <c r="P179" s="189">
        <f t="shared" si="31"/>
        <v>0</v>
      </c>
      <c r="Q179" s="189">
        <v>0</v>
      </c>
      <c r="R179" s="189">
        <f t="shared" si="32"/>
        <v>0</v>
      </c>
      <c r="S179" s="189">
        <v>0</v>
      </c>
      <c r="T179" s="190">
        <f t="shared" si="33"/>
        <v>0</v>
      </c>
      <c r="U179" s="35"/>
      <c r="V179" s="35"/>
      <c r="W179" s="35"/>
      <c r="X179" s="35"/>
      <c r="Y179" s="35"/>
      <c r="Z179" s="35"/>
      <c r="AA179" s="35"/>
      <c r="AB179" s="35"/>
      <c r="AC179" s="35"/>
      <c r="AD179" s="35"/>
      <c r="AE179" s="35"/>
      <c r="AR179" s="191" t="s">
        <v>255</v>
      </c>
      <c r="AT179" s="191" t="s">
        <v>162</v>
      </c>
      <c r="AU179" s="191" t="s">
        <v>80</v>
      </c>
      <c r="AY179" s="18" t="s">
        <v>160</v>
      </c>
      <c r="BE179" s="192">
        <f t="shared" si="34"/>
        <v>0</v>
      </c>
      <c r="BF179" s="192">
        <f t="shared" si="35"/>
        <v>0</v>
      </c>
      <c r="BG179" s="192">
        <f t="shared" si="36"/>
        <v>0</v>
      </c>
      <c r="BH179" s="192">
        <f t="shared" si="37"/>
        <v>0</v>
      </c>
      <c r="BI179" s="192">
        <f t="shared" si="38"/>
        <v>0</v>
      </c>
      <c r="BJ179" s="18" t="s">
        <v>78</v>
      </c>
      <c r="BK179" s="192">
        <f t="shared" si="39"/>
        <v>0</v>
      </c>
      <c r="BL179" s="18" t="s">
        <v>255</v>
      </c>
      <c r="BM179" s="191" t="s">
        <v>1210</v>
      </c>
    </row>
    <row r="180" spans="1:65" s="2" customFormat="1" ht="16.5" customHeight="1">
      <c r="A180" s="35"/>
      <c r="B180" s="36"/>
      <c r="C180" s="180" t="s">
        <v>765</v>
      </c>
      <c r="D180" s="180" t="s">
        <v>162</v>
      </c>
      <c r="E180" s="181" t="s">
        <v>1406</v>
      </c>
      <c r="F180" s="182" t="s">
        <v>1407</v>
      </c>
      <c r="G180" s="183" t="s">
        <v>728</v>
      </c>
      <c r="H180" s="184">
        <v>1</v>
      </c>
      <c r="I180" s="185"/>
      <c r="J180" s="186">
        <f t="shared" si="30"/>
        <v>0</v>
      </c>
      <c r="K180" s="182" t="s">
        <v>18</v>
      </c>
      <c r="L180" s="40"/>
      <c r="M180" s="187" t="s">
        <v>18</v>
      </c>
      <c r="N180" s="188" t="s">
        <v>42</v>
      </c>
      <c r="O180" s="65"/>
      <c r="P180" s="189">
        <f t="shared" si="31"/>
        <v>0</v>
      </c>
      <c r="Q180" s="189">
        <v>0</v>
      </c>
      <c r="R180" s="189">
        <f t="shared" si="32"/>
        <v>0</v>
      </c>
      <c r="S180" s="189">
        <v>0</v>
      </c>
      <c r="T180" s="190">
        <f t="shared" si="33"/>
        <v>0</v>
      </c>
      <c r="U180" s="35"/>
      <c r="V180" s="35"/>
      <c r="W180" s="35"/>
      <c r="X180" s="35"/>
      <c r="Y180" s="35"/>
      <c r="Z180" s="35"/>
      <c r="AA180" s="35"/>
      <c r="AB180" s="35"/>
      <c r="AC180" s="35"/>
      <c r="AD180" s="35"/>
      <c r="AE180" s="35"/>
      <c r="AR180" s="191" t="s">
        <v>255</v>
      </c>
      <c r="AT180" s="191" t="s">
        <v>162</v>
      </c>
      <c r="AU180" s="191" t="s">
        <v>80</v>
      </c>
      <c r="AY180" s="18" t="s">
        <v>160</v>
      </c>
      <c r="BE180" s="192">
        <f t="shared" si="34"/>
        <v>0</v>
      </c>
      <c r="BF180" s="192">
        <f t="shared" si="35"/>
        <v>0</v>
      </c>
      <c r="BG180" s="192">
        <f t="shared" si="36"/>
        <v>0</v>
      </c>
      <c r="BH180" s="192">
        <f t="shared" si="37"/>
        <v>0</v>
      </c>
      <c r="BI180" s="192">
        <f t="shared" si="38"/>
        <v>0</v>
      </c>
      <c r="BJ180" s="18" t="s">
        <v>78</v>
      </c>
      <c r="BK180" s="192">
        <f t="shared" si="39"/>
        <v>0</v>
      </c>
      <c r="BL180" s="18" t="s">
        <v>255</v>
      </c>
      <c r="BM180" s="191" t="s">
        <v>1224</v>
      </c>
    </row>
    <row r="181" spans="1:65" s="2" customFormat="1" ht="16.5" customHeight="1">
      <c r="A181" s="35"/>
      <c r="B181" s="36"/>
      <c r="C181" s="180" t="s">
        <v>770</v>
      </c>
      <c r="D181" s="180" t="s">
        <v>162</v>
      </c>
      <c r="E181" s="181" t="s">
        <v>1408</v>
      </c>
      <c r="F181" s="182" t="s">
        <v>1409</v>
      </c>
      <c r="G181" s="183" t="s">
        <v>496</v>
      </c>
      <c r="H181" s="184">
        <v>1</v>
      </c>
      <c r="I181" s="185"/>
      <c r="J181" s="186">
        <f t="shared" si="30"/>
        <v>0</v>
      </c>
      <c r="K181" s="182" t="s">
        <v>18</v>
      </c>
      <c r="L181" s="40"/>
      <c r="M181" s="187" t="s">
        <v>18</v>
      </c>
      <c r="N181" s="188" t="s">
        <v>42</v>
      </c>
      <c r="O181" s="65"/>
      <c r="P181" s="189">
        <f t="shared" si="31"/>
        <v>0</v>
      </c>
      <c r="Q181" s="189">
        <v>0</v>
      </c>
      <c r="R181" s="189">
        <f t="shared" si="32"/>
        <v>0</v>
      </c>
      <c r="S181" s="189">
        <v>0</v>
      </c>
      <c r="T181" s="190">
        <f t="shared" si="33"/>
        <v>0</v>
      </c>
      <c r="U181" s="35"/>
      <c r="V181" s="35"/>
      <c r="W181" s="35"/>
      <c r="X181" s="35"/>
      <c r="Y181" s="35"/>
      <c r="Z181" s="35"/>
      <c r="AA181" s="35"/>
      <c r="AB181" s="35"/>
      <c r="AC181" s="35"/>
      <c r="AD181" s="35"/>
      <c r="AE181" s="35"/>
      <c r="AR181" s="191" t="s">
        <v>255</v>
      </c>
      <c r="AT181" s="191" t="s">
        <v>162</v>
      </c>
      <c r="AU181" s="191" t="s">
        <v>80</v>
      </c>
      <c r="AY181" s="18" t="s">
        <v>160</v>
      </c>
      <c r="BE181" s="192">
        <f t="shared" si="34"/>
        <v>0</v>
      </c>
      <c r="BF181" s="192">
        <f t="shared" si="35"/>
        <v>0</v>
      </c>
      <c r="BG181" s="192">
        <f t="shared" si="36"/>
        <v>0</v>
      </c>
      <c r="BH181" s="192">
        <f t="shared" si="37"/>
        <v>0</v>
      </c>
      <c r="BI181" s="192">
        <f t="shared" si="38"/>
        <v>0</v>
      </c>
      <c r="BJ181" s="18" t="s">
        <v>78</v>
      </c>
      <c r="BK181" s="192">
        <f t="shared" si="39"/>
        <v>0</v>
      </c>
      <c r="BL181" s="18" t="s">
        <v>255</v>
      </c>
      <c r="BM181" s="191" t="s">
        <v>1410</v>
      </c>
    </row>
    <row r="182" spans="1:65" s="2" customFormat="1" ht="16.5" customHeight="1">
      <c r="A182" s="35"/>
      <c r="B182" s="36"/>
      <c r="C182" s="180" t="s">
        <v>775</v>
      </c>
      <c r="D182" s="180" t="s">
        <v>162</v>
      </c>
      <c r="E182" s="181" t="s">
        <v>1411</v>
      </c>
      <c r="F182" s="182" t="s">
        <v>1412</v>
      </c>
      <c r="G182" s="183" t="s">
        <v>1413</v>
      </c>
      <c r="H182" s="184">
        <v>28</v>
      </c>
      <c r="I182" s="185"/>
      <c r="J182" s="186">
        <f t="shared" si="30"/>
        <v>0</v>
      </c>
      <c r="K182" s="182" t="s">
        <v>18</v>
      </c>
      <c r="L182" s="40"/>
      <c r="M182" s="187" t="s">
        <v>18</v>
      </c>
      <c r="N182" s="188" t="s">
        <v>42</v>
      </c>
      <c r="O182" s="65"/>
      <c r="P182" s="189">
        <f t="shared" si="31"/>
        <v>0</v>
      </c>
      <c r="Q182" s="189">
        <v>0</v>
      </c>
      <c r="R182" s="189">
        <f t="shared" si="32"/>
        <v>0</v>
      </c>
      <c r="S182" s="189">
        <v>0</v>
      </c>
      <c r="T182" s="190">
        <f t="shared" si="33"/>
        <v>0</v>
      </c>
      <c r="U182" s="35"/>
      <c r="V182" s="35"/>
      <c r="W182" s="35"/>
      <c r="X182" s="35"/>
      <c r="Y182" s="35"/>
      <c r="Z182" s="35"/>
      <c r="AA182" s="35"/>
      <c r="AB182" s="35"/>
      <c r="AC182" s="35"/>
      <c r="AD182" s="35"/>
      <c r="AE182" s="35"/>
      <c r="AR182" s="191" t="s">
        <v>255</v>
      </c>
      <c r="AT182" s="191" t="s">
        <v>162</v>
      </c>
      <c r="AU182" s="191" t="s">
        <v>80</v>
      </c>
      <c r="AY182" s="18" t="s">
        <v>160</v>
      </c>
      <c r="BE182" s="192">
        <f t="shared" si="34"/>
        <v>0</v>
      </c>
      <c r="BF182" s="192">
        <f t="shared" si="35"/>
        <v>0</v>
      </c>
      <c r="BG182" s="192">
        <f t="shared" si="36"/>
        <v>0</v>
      </c>
      <c r="BH182" s="192">
        <f t="shared" si="37"/>
        <v>0</v>
      </c>
      <c r="BI182" s="192">
        <f t="shared" si="38"/>
        <v>0</v>
      </c>
      <c r="BJ182" s="18" t="s">
        <v>78</v>
      </c>
      <c r="BK182" s="192">
        <f t="shared" si="39"/>
        <v>0</v>
      </c>
      <c r="BL182" s="18" t="s">
        <v>255</v>
      </c>
      <c r="BM182" s="191" t="s">
        <v>1414</v>
      </c>
    </row>
    <row r="183" spans="1:65" s="2" customFormat="1" ht="16.5" customHeight="1">
      <c r="A183" s="35"/>
      <c r="B183" s="36"/>
      <c r="C183" s="180" t="s">
        <v>781</v>
      </c>
      <c r="D183" s="180" t="s">
        <v>162</v>
      </c>
      <c r="E183" s="181" t="s">
        <v>1415</v>
      </c>
      <c r="F183" s="182" t="s">
        <v>1416</v>
      </c>
      <c r="G183" s="183" t="s">
        <v>249</v>
      </c>
      <c r="H183" s="184">
        <v>14</v>
      </c>
      <c r="I183" s="185"/>
      <c r="J183" s="186">
        <f t="shared" si="30"/>
        <v>0</v>
      </c>
      <c r="K183" s="182" t="s">
        <v>18</v>
      </c>
      <c r="L183" s="40"/>
      <c r="M183" s="187" t="s">
        <v>18</v>
      </c>
      <c r="N183" s="188" t="s">
        <v>42</v>
      </c>
      <c r="O183" s="65"/>
      <c r="P183" s="189">
        <f t="shared" si="31"/>
        <v>0</v>
      </c>
      <c r="Q183" s="189">
        <v>0</v>
      </c>
      <c r="R183" s="189">
        <f t="shared" si="32"/>
        <v>0</v>
      </c>
      <c r="S183" s="189">
        <v>0</v>
      </c>
      <c r="T183" s="190">
        <f t="shared" si="33"/>
        <v>0</v>
      </c>
      <c r="U183" s="35"/>
      <c r="V183" s="35"/>
      <c r="W183" s="35"/>
      <c r="X183" s="35"/>
      <c r="Y183" s="35"/>
      <c r="Z183" s="35"/>
      <c r="AA183" s="35"/>
      <c r="AB183" s="35"/>
      <c r="AC183" s="35"/>
      <c r="AD183" s="35"/>
      <c r="AE183" s="35"/>
      <c r="AR183" s="191" t="s">
        <v>255</v>
      </c>
      <c r="AT183" s="191" t="s">
        <v>162</v>
      </c>
      <c r="AU183" s="191" t="s">
        <v>80</v>
      </c>
      <c r="AY183" s="18" t="s">
        <v>160</v>
      </c>
      <c r="BE183" s="192">
        <f t="shared" si="34"/>
        <v>0</v>
      </c>
      <c r="BF183" s="192">
        <f t="shared" si="35"/>
        <v>0</v>
      </c>
      <c r="BG183" s="192">
        <f t="shared" si="36"/>
        <v>0</v>
      </c>
      <c r="BH183" s="192">
        <f t="shared" si="37"/>
        <v>0</v>
      </c>
      <c r="BI183" s="192">
        <f t="shared" si="38"/>
        <v>0</v>
      </c>
      <c r="BJ183" s="18" t="s">
        <v>78</v>
      </c>
      <c r="BK183" s="192">
        <f t="shared" si="39"/>
        <v>0</v>
      </c>
      <c r="BL183" s="18" t="s">
        <v>255</v>
      </c>
      <c r="BM183" s="191" t="s">
        <v>1417</v>
      </c>
    </row>
    <row r="184" spans="1:65" s="2" customFormat="1" ht="16.5" customHeight="1">
      <c r="A184" s="35"/>
      <c r="B184" s="36"/>
      <c r="C184" s="180" t="s">
        <v>787</v>
      </c>
      <c r="D184" s="180" t="s">
        <v>162</v>
      </c>
      <c r="E184" s="181" t="s">
        <v>1418</v>
      </c>
      <c r="F184" s="182" t="s">
        <v>1419</v>
      </c>
      <c r="G184" s="183" t="s">
        <v>496</v>
      </c>
      <c r="H184" s="184">
        <v>2</v>
      </c>
      <c r="I184" s="185"/>
      <c r="J184" s="186">
        <f t="shared" si="30"/>
        <v>0</v>
      </c>
      <c r="K184" s="182" t="s">
        <v>18</v>
      </c>
      <c r="L184" s="40"/>
      <c r="M184" s="187" t="s">
        <v>18</v>
      </c>
      <c r="N184" s="188" t="s">
        <v>42</v>
      </c>
      <c r="O184" s="65"/>
      <c r="P184" s="189">
        <f t="shared" si="31"/>
        <v>0</v>
      </c>
      <c r="Q184" s="189">
        <v>0</v>
      </c>
      <c r="R184" s="189">
        <f t="shared" si="32"/>
        <v>0</v>
      </c>
      <c r="S184" s="189">
        <v>0</v>
      </c>
      <c r="T184" s="190">
        <f t="shared" si="33"/>
        <v>0</v>
      </c>
      <c r="U184" s="35"/>
      <c r="V184" s="35"/>
      <c r="W184" s="35"/>
      <c r="X184" s="35"/>
      <c r="Y184" s="35"/>
      <c r="Z184" s="35"/>
      <c r="AA184" s="35"/>
      <c r="AB184" s="35"/>
      <c r="AC184" s="35"/>
      <c r="AD184" s="35"/>
      <c r="AE184" s="35"/>
      <c r="AR184" s="191" t="s">
        <v>255</v>
      </c>
      <c r="AT184" s="191" t="s">
        <v>162</v>
      </c>
      <c r="AU184" s="191" t="s">
        <v>80</v>
      </c>
      <c r="AY184" s="18" t="s">
        <v>160</v>
      </c>
      <c r="BE184" s="192">
        <f t="shared" si="34"/>
        <v>0</v>
      </c>
      <c r="BF184" s="192">
        <f t="shared" si="35"/>
        <v>0</v>
      </c>
      <c r="BG184" s="192">
        <f t="shared" si="36"/>
        <v>0</v>
      </c>
      <c r="BH184" s="192">
        <f t="shared" si="37"/>
        <v>0</v>
      </c>
      <c r="BI184" s="192">
        <f t="shared" si="38"/>
        <v>0</v>
      </c>
      <c r="BJ184" s="18" t="s">
        <v>78</v>
      </c>
      <c r="BK184" s="192">
        <f t="shared" si="39"/>
        <v>0</v>
      </c>
      <c r="BL184" s="18" t="s">
        <v>255</v>
      </c>
      <c r="BM184" s="191" t="s">
        <v>1420</v>
      </c>
    </row>
    <row r="185" spans="1:65" s="2" customFormat="1" ht="16.5" customHeight="1">
      <c r="A185" s="35"/>
      <c r="B185" s="36"/>
      <c r="C185" s="180" t="s">
        <v>793</v>
      </c>
      <c r="D185" s="180" t="s">
        <v>162</v>
      </c>
      <c r="E185" s="181" t="s">
        <v>1421</v>
      </c>
      <c r="F185" s="182" t="s">
        <v>1422</v>
      </c>
      <c r="G185" s="183" t="s">
        <v>496</v>
      </c>
      <c r="H185" s="184">
        <v>2</v>
      </c>
      <c r="I185" s="185"/>
      <c r="J185" s="186">
        <f t="shared" si="30"/>
        <v>0</v>
      </c>
      <c r="K185" s="182" t="s">
        <v>18</v>
      </c>
      <c r="L185" s="40"/>
      <c r="M185" s="187" t="s">
        <v>18</v>
      </c>
      <c r="N185" s="188" t="s">
        <v>42</v>
      </c>
      <c r="O185" s="65"/>
      <c r="P185" s="189">
        <f t="shared" si="31"/>
        <v>0</v>
      </c>
      <c r="Q185" s="189">
        <v>0</v>
      </c>
      <c r="R185" s="189">
        <f t="shared" si="32"/>
        <v>0</v>
      </c>
      <c r="S185" s="189">
        <v>0</v>
      </c>
      <c r="T185" s="190">
        <f t="shared" si="33"/>
        <v>0</v>
      </c>
      <c r="U185" s="35"/>
      <c r="V185" s="35"/>
      <c r="W185" s="35"/>
      <c r="X185" s="35"/>
      <c r="Y185" s="35"/>
      <c r="Z185" s="35"/>
      <c r="AA185" s="35"/>
      <c r="AB185" s="35"/>
      <c r="AC185" s="35"/>
      <c r="AD185" s="35"/>
      <c r="AE185" s="35"/>
      <c r="AR185" s="191" t="s">
        <v>255</v>
      </c>
      <c r="AT185" s="191" t="s">
        <v>162</v>
      </c>
      <c r="AU185" s="191" t="s">
        <v>80</v>
      </c>
      <c r="AY185" s="18" t="s">
        <v>160</v>
      </c>
      <c r="BE185" s="192">
        <f t="shared" si="34"/>
        <v>0</v>
      </c>
      <c r="BF185" s="192">
        <f t="shared" si="35"/>
        <v>0</v>
      </c>
      <c r="BG185" s="192">
        <f t="shared" si="36"/>
        <v>0</v>
      </c>
      <c r="BH185" s="192">
        <f t="shared" si="37"/>
        <v>0</v>
      </c>
      <c r="BI185" s="192">
        <f t="shared" si="38"/>
        <v>0</v>
      </c>
      <c r="BJ185" s="18" t="s">
        <v>78</v>
      </c>
      <c r="BK185" s="192">
        <f t="shared" si="39"/>
        <v>0</v>
      </c>
      <c r="BL185" s="18" t="s">
        <v>255</v>
      </c>
      <c r="BM185" s="191" t="s">
        <v>1423</v>
      </c>
    </row>
    <row r="186" spans="1:65" s="2" customFormat="1" ht="16.5" customHeight="1">
      <c r="A186" s="35"/>
      <c r="B186" s="36"/>
      <c r="C186" s="180" t="s">
        <v>800</v>
      </c>
      <c r="D186" s="180" t="s">
        <v>162</v>
      </c>
      <c r="E186" s="181" t="s">
        <v>1424</v>
      </c>
      <c r="F186" s="182" t="s">
        <v>1425</v>
      </c>
      <c r="G186" s="183" t="s">
        <v>232</v>
      </c>
      <c r="H186" s="184">
        <v>8.4000000000000005E-2</v>
      </c>
      <c r="I186" s="185"/>
      <c r="J186" s="186">
        <f t="shared" si="30"/>
        <v>0</v>
      </c>
      <c r="K186" s="182" t="s">
        <v>18</v>
      </c>
      <c r="L186" s="40"/>
      <c r="M186" s="187" t="s">
        <v>18</v>
      </c>
      <c r="N186" s="188" t="s">
        <v>42</v>
      </c>
      <c r="O186" s="65"/>
      <c r="P186" s="189">
        <f t="shared" si="31"/>
        <v>0</v>
      </c>
      <c r="Q186" s="189">
        <v>0</v>
      </c>
      <c r="R186" s="189">
        <f t="shared" si="32"/>
        <v>0</v>
      </c>
      <c r="S186" s="189">
        <v>0</v>
      </c>
      <c r="T186" s="190">
        <f t="shared" si="33"/>
        <v>0</v>
      </c>
      <c r="U186" s="35"/>
      <c r="V186" s="35"/>
      <c r="W186" s="35"/>
      <c r="X186" s="35"/>
      <c r="Y186" s="35"/>
      <c r="Z186" s="35"/>
      <c r="AA186" s="35"/>
      <c r="AB186" s="35"/>
      <c r="AC186" s="35"/>
      <c r="AD186" s="35"/>
      <c r="AE186" s="35"/>
      <c r="AR186" s="191" t="s">
        <v>255</v>
      </c>
      <c r="AT186" s="191" t="s">
        <v>162</v>
      </c>
      <c r="AU186" s="191" t="s">
        <v>80</v>
      </c>
      <c r="AY186" s="18" t="s">
        <v>160</v>
      </c>
      <c r="BE186" s="192">
        <f t="shared" si="34"/>
        <v>0</v>
      </c>
      <c r="BF186" s="192">
        <f t="shared" si="35"/>
        <v>0</v>
      </c>
      <c r="BG186" s="192">
        <f t="shared" si="36"/>
        <v>0</v>
      </c>
      <c r="BH186" s="192">
        <f t="shared" si="37"/>
        <v>0</v>
      </c>
      <c r="BI186" s="192">
        <f t="shared" si="38"/>
        <v>0</v>
      </c>
      <c r="BJ186" s="18" t="s">
        <v>78</v>
      </c>
      <c r="BK186" s="192">
        <f t="shared" si="39"/>
        <v>0</v>
      </c>
      <c r="BL186" s="18" t="s">
        <v>255</v>
      </c>
      <c r="BM186" s="191" t="s">
        <v>1426</v>
      </c>
    </row>
    <row r="187" spans="1:65" s="12" customFormat="1" ht="22.8" customHeight="1">
      <c r="B187" s="164"/>
      <c r="C187" s="165"/>
      <c r="D187" s="166" t="s">
        <v>70</v>
      </c>
      <c r="E187" s="178" t="s">
        <v>723</v>
      </c>
      <c r="F187" s="178" t="s">
        <v>1427</v>
      </c>
      <c r="G187" s="165"/>
      <c r="H187" s="165"/>
      <c r="I187" s="168"/>
      <c r="J187" s="179">
        <f>BK187</f>
        <v>0</v>
      </c>
      <c r="K187" s="165"/>
      <c r="L187" s="170"/>
      <c r="M187" s="171"/>
      <c r="N187" s="172"/>
      <c r="O187" s="172"/>
      <c r="P187" s="173">
        <f>SUM(P188:P225)</f>
        <v>0</v>
      </c>
      <c r="Q187" s="172"/>
      <c r="R187" s="173">
        <f>SUM(R188:R225)</f>
        <v>0</v>
      </c>
      <c r="S187" s="172"/>
      <c r="T187" s="174">
        <f>SUM(T188:T225)</f>
        <v>0</v>
      </c>
      <c r="AR187" s="175" t="s">
        <v>80</v>
      </c>
      <c r="AT187" s="176" t="s">
        <v>70</v>
      </c>
      <c r="AU187" s="176" t="s">
        <v>78</v>
      </c>
      <c r="AY187" s="175" t="s">
        <v>160</v>
      </c>
      <c r="BK187" s="177">
        <f>SUM(BK188:BK225)</f>
        <v>0</v>
      </c>
    </row>
    <row r="188" spans="1:65" s="2" customFormat="1" ht="16.5" customHeight="1">
      <c r="A188" s="35"/>
      <c r="B188" s="36"/>
      <c r="C188" s="180" t="s">
        <v>806</v>
      </c>
      <c r="D188" s="180" t="s">
        <v>162</v>
      </c>
      <c r="E188" s="181" t="s">
        <v>1428</v>
      </c>
      <c r="F188" s="182" t="s">
        <v>1429</v>
      </c>
      <c r="G188" s="183" t="s">
        <v>496</v>
      </c>
      <c r="H188" s="184">
        <v>10</v>
      </c>
      <c r="I188" s="185"/>
      <c r="J188" s="186">
        <f t="shared" ref="J188:J225" si="40">ROUND(I188*H188,2)</f>
        <v>0</v>
      </c>
      <c r="K188" s="182" t="s">
        <v>18</v>
      </c>
      <c r="L188" s="40"/>
      <c r="M188" s="187" t="s">
        <v>18</v>
      </c>
      <c r="N188" s="188" t="s">
        <v>42</v>
      </c>
      <c r="O188" s="65"/>
      <c r="P188" s="189">
        <f t="shared" ref="P188:P225" si="41">O188*H188</f>
        <v>0</v>
      </c>
      <c r="Q188" s="189">
        <v>0</v>
      </c>
      <c r="R188" s="189">
        <f t="shared" ref="R188:R225" si="42">Q188*H188</f>
        <v>0</v>
      </c>
      <c r="S188" s="189">
        <v>0</v>
      </c>
      <c r="T188" s="190">
        <f t="shared" ref="T188:T225" si="43">S188*H188</f>
        <v>0</v>
      </c>
      <c r="U188" s="35"/>
      <c r="V188" s="35"/>
      <c r="W188" s="35"/>
      <c r="X188" s="35"/>
      <c r="Y188" s="35"/>
      <c r="Z188" s="35"/>
      <c r="AA188" s="35"/>
      <c r="AB188" s="35"/>
      <c r="AC188" s="35"/>
      <c r="AD188" s="35"/>
      <c r="AE188" s="35"/>
      <c r="AR188" s="191" t="s">
        <v>255</v>
      </c>
      <c r="AT188" s="191" t="s">
        <v>162</v>
      </c>
      <c r="AU188" s="191" t="s">
        <v>80</v>
      </c>
      <c r="AY188" s="18" t="s">
        <v>160</v>
      </c>
      <c r="BE188" s="192">
        <f t="shared" ref="BE188:BE225" si="44">IF(N188="základní",J188,0)</f>
        <v>0</v>
      </c>
      <c r="BF188" s="192">
        <f t="shared" ref="BF188:BF225" si="45">IF(N188="snížená",J188,0)</f>
        <v>0</v>
      </c>
      <c r="BG188" s="192">
        <f t="shared" ref="BG188:BG225" si="46">IF(N188="zákl. přenesená",J188,0)</f>
        <v>0</v>
      </c>
      <c r="BH188" s="192">
        <f t="shared" ref="BH188:BH225" si="47">IF(N188="sníž. přenesená",J188,0)</f>
        <v>0</v>
      </c>
      <c r="BI188" s="192">
        <f t="shared" ref="BI188:BI225" si="48">IF(N188="nulová",J188,0)</f>
        <v>0</v>
      </c>
      <c r="BJ188" s="18" t="s">
        <v>78</v>
      </c>
      <c r="BK188" s="192">
        <f t="shared" ref="BK188:BK225" si="49">ROUND(I188*H188,2)</f>
        <v>0</v>
      </c>
      <c r="BL188" s="18" t="s">
        <v>255</v>
      </c>
      <c r="BM188" s="191" t="s">
        <v>1430</v>
      </c>
    </row>
    <row r="189" spans="1:65" s="2" customFormat="1" ht="16.5" customHeight="1">
      <c r="A189" s="35"/>
      <c r="B189" s="36"/>
      <c r="C189" s="180" t="s">
        <v>812</v>
      </c>
      <c r="D189" s="180" t="s">
        <v>162</v>
      </c>
      <c r="E189" s="181" t="s">
        <v>1431</v>
      </c>
      <c r="F189" s="182" t="s">
        <v>1432</v>
      </c>
      <c r="G189" s="183" t="s">
        <v>728</v>
      </c>
      <c r="H189" s="184">
        <v>12</v>
      </c>
      <c r="I189" s="185"/>
      <c r="J189" s="186">
        <f t="shared" si="40"/>
        <v>0</v>
      </c>
      <c r="K189" s="182" t="s">
        <v>18</v>
      </c>
      <c r="L189" s="40"/>
      <c r="M189" s="187" t="s">
        <v>18</v>
      </c>
      <c r="N189" s="188" t="s">
        <v>42</v>
      </c>
      <c r="O189" s="65"/>
      <c r="P189" s="189">
        <f t="shared" si="41"/>
        <v>0</v>
      </c>
      <c r="Q189" s="189">
        <v>0</v>
      </c>
      <c r="R189" s="189">
        <f t="shared" si="42"/>
        <v>0</v>
      </c>
      <c r="S189" s="189">
        <v>0</v>
      </c>
      <c r="T189" s="190">
        <f t="shared" si="43"/>
        <v>0</v>
      </c>
      <c r="U189" s="35"/>
      <c r="V189" s="35"/>
      <c r="W189" s="35"/>
      <c r="X189" s="35"/>
      <c r="Y189" s="35"/>
      <c r="Z189" s="35"/>
      <c r="AA189" s="35"/>
      <c r="AB189" s="35"/>
      <c r="AC189" s="35"/>
      <c r="AD189" s="35"/>
      <c r="AE189" s="35"/>
      <c r="AR189" s="191" t="s">
        <v>255</v>
      </c>
      <c r="AT189" s="191" t="s">
        <v>162</v>
      </c>
      <c r="AU189" s="191" t="s">
        <v>80</v>
      </c>
      <c r="AY189" s="18" t="s">
        <v>160</v>
      </c>
      <c r="BE189" s="192">
        <f t="shared" si="44"/>
        <v>0</v>
      </c>
      <c r="BF189" s="192">
        <f t="shared" si="45"/>
        <v>0</v>
      </c>
      <c r="BG189" s="192">
        <f t="shared" si="46"/>
        <v>0</v>
      </c>
      <c r="BH189" s="192">
        <f t="shared" si="47"/>
        <v>0</v>
      </c>
      <c r="BI189" s="192">
        <f t="shared" si="48"/>
        <v>0</v>
      </c>
      <c r="BJ189" s="18" t="s">
        <v>78</v>
      </c>
      <c r="BK189" s="192">
        <f t="shared" si="49"/>
        <v>0</v>
      </c>
      <c r="BL189" s="18" t="s">
        <v>255</v>
      </c>
      <c r="BM189" s="191" t="s">
        <v>1433</v>
      </c>
    </row>
    <row r="190" spans="1:65" s="2" customFormat="1" ht="16.5" customHeight="1">
      <c r="A190" s="35"/>
      <c r="B190" s="36"/>
      <c r="C190" s="180" t="s">
        <v>820</v>
      </c>
      <c r="D190" s="180" t="s">
        <v>162</v>
      </c>
      <c r="E190" s="181" t="s">
        <v>1434</v>
      </c>
      <c r="F190" s="182" t="s">
        <v>1435</v>
      </c>
      <c r="G190" s="183" t="s">
        <v>728</v>
      </c>
      <c r="H190" s="184">
        <v>4</v>
      </c>
      <c r="I190" s="185"/>
      <c r="J190" s="186">
        <f t="shared" si="40"/>
        <v>0</v>
      </c>
      <c r="K190" s="182" t="s">
        <v>18</v>
      </c>
      <c r="L190" s="40"/>
      <c r="M190" s="187" t="s">
        <v>18</v>
      </c>
      <c r="N190" s="188" t="s">
        <v>42</v>
      </c>
      <c r="O190" s="65"/>
      <c r="P190" s="189">
        <f t="shared" si="41"/>
        <v>0</v>
      </c>
      <c r="Q190" s="189">
        <v>0</v>
      </c>
      <c r="R190" s="189">
        <f t="shared" si="42"/>
        <v>0</v>
      </c>
      <c r="S190" s="189">
        <v>0</v>
      </c>
      <c r="T190" s="190">
        <f t="shared" si="43"/>
        <v>0</v>
      </c>
      <c r="U190" s="35"/>
      <c r="V190" s="35"/>
      <c r="W190" s="35"/>
      <c r="X190" s="35"/>
      <c r="Y190" s="35"/>
      <c r="Z190" s="35"/>
      <c r="AA190" s="35"/>
      <c r="AB190" s="35"/>
      <c r="AC190" s="35"/>
      <c r="AD190" s="35"/>
      <c r="AE190" s="35"/>
      <c r="AR190" s="191" t="s">
        <v>255</v>
      </c>
      <c r="AT190" s="191" t="s">
        <v>162</v>
      </c>
      <c r="AU190" s="191" t="s">
        <v>80</v>
      </c>
      <c r="AY190" s="18" t="s">
        <v>160</v>
      </c>
      <c r="BE190" s="192">
        <f t="shared" si="44"/>
        <v>0</v>
      </c>
      <c r="BF190" s="192">
        <f t="shared" si="45"/>
        <v>0</v>
      </c>
      <c r="BG190" s="192">
        <f t="shared" si="46"/>
        <v>0</v>
      </c>
      <c r="BH190" s="192">
        <f t="shared" si="47"/>
        <v>0</v>
      </c>
      <c r="BI190" s="192">
        <f t="shared" si="48"/>
        <v>0</v>
      </c>
      <c r="BJ190" s="18" t="s">
        <v>78</v>
      </c>
      <c r="BK190" s="192">
        <f t="shared" si="49"/>
        <v>0</v>
      </c>
      <c r="BL190" s="18" t="s">
        <v>255</v>
      </c>
      <c r="BM190" s="191" t="s">
        <v>1436</v>
      </c>
    </row>
    <row r="191" spans="1:65" s="2" customFormat="1" ht="16.5" customHeight="1">
      <c r="A191" s="35"/>
      <c r="B191" s="36"/>
      <c r="C191" s="180" t="s">
        <v>825</v>
      </c>
      <c r="D191" s="180" t="s">
        <v>162</v>
      </c>
      <c r="E191" s="181" t="s">
        <v>1437</v>
      </c>
      <c r="F191" s="182" t="s">
        <v>1438</v>
      </c>
      <c r="G191" s="183" t="s">
        <v>728</v>
      </c>
      <c r="H191" s="184">
        <v>1</v>
      </c>
      <c r="I191" s="185"/>
      <c r="J191" s="186">
        <f t="shared" si="40"/>
        <v>0</v>
      </c>
      <c r="K191" s="182" t="s">
        <v>18</v>
      </c>
      <c r="L191" s="40"/>
      <c r="M191" s="187" t="s">
        <v>18</v>
      </c>
      <c r="N191" s="188" t="s">
        <v>42</v>
      </c>
      <c r="O191" s="65"/>
      <c r="P191" s="189">
        <f t="shared" si="41"/>
        <v>0</v>
      </c>
      <c r="Q191" s="189">
        <v>0</v>
      </c>
      <c r="R191" s="189">
        <f t="shared" si="42"/>
        <v>0</v>
      </c>
      <c r="S191" s="189">
        <v>0</v>
      </c>
      <c r="T191" s="190">
        <f t="shared" si="43"/>
        <v>0</v>
      </c>
      <c r="U191" s="35"/>
      <c r="V191" s="35"/>
      <c r="W191" s="35"/>
      <c r="X191" s="35"/>
      <c r="Y191" s="35"/>
      <c r="Z191" s="35"/>
      <c r="AA191" s="35"/>
      <c r="AB191" s="35"/>
      <c r="AC191" s="35"/>
      <c r="AD191" s="35"/>
      <c r="AE191" s="35"/>
      <c r="AR191" s="191" t="s">
        <v>255</v>
      </c>
      <c r="AT191" s="191" t="s">
        <v>162</v>
      </c>
      <c r="AU191" s="191" t="s">
        <v>80</v>
      </c>
      <c r="AY191" s="18" t="s">
        <v>160</v>
      </c>
      <c r="BE191" s="192">
        <f t="shared" si="44"/>
        <v>0</v>
      </c>
      <c r="BF191" s="192">
        <f t="shared" si="45"/>
        <v>0</v>
      </c>
      <c r="BG191" s="192">
        <f t="shared" si="46"/>
        <v>0</v>
      </c>
      <c r="BH191" s="192">
        <f t="shared" si="47"/>
        <v>0</v>
      </c>
      <c r="BI191" s="192">
        <f t="shared" si="48"/>
        <v>0</v>
      </c>
      <c r="BJ191" s="18" t="s">
        <v>78</v>
      </c>
      <c r="BK191" s="192">
        <f t="shared" si="49"/>
        <v>0</v>
      </c>
      <c r="BL191" s="18" t="s">
        <v>255</v>
      </c>
      <c r="BM191" s="191" t="s">
        <v>1439</v>
      </c>
    </row>
    <row r="192" spans="1:65" s="2" customFormat="1" ht="16.5" customHeight="1">
      <c r="A192" s="35"/>
      <c r="B192" s="36"/>
      <c r="C192" s="180" t="s">
        <v>831</v>
      </c>
      <c r="D192" s="180" t="s">
        <v>162</v>
      </c>
      <c r="E192" s="181" t="s">
        <v>1440</v>
      </c>
      <c r="F192" s="182" t="s">
        <v>1441</v>
      </c>
      <c r="G192" s="183" t="s">
        <v>728</v>
      </c>
      <c r="H192" s="184">
        <v>5</v>
      </c>
      <c r="I192" s="185"/>
      <c r="J192" s="186">
        <f t="shared" si="40"/>
        <v>0</v>
      </c>
      <c r="K192" s="182" t="s">
        <v>18</v>
      </c>
      <c r="L192" s="40"/>
      <c r="M192" s="187" t="s">
        <v>18</v>
      </c>
      <c r="N192" s="188" t="s">
        <v>42</v>
      </c>
      <c r="O192" s="65"/>
      <c r="P192" s="189">
        <f t="shared" si="41"/>
        <v>0</v>
      </c>
      <c r="Q192" s="189">
        <v>0</v>
      </c>
      <c r="R192" s="189">
        <f t="shared" si="42"/>
        <v>0</v>
      </c>
      <c r="S192" s="189">
        <v>0</v>
      </c>
      <c r="T192" s="190">
        <f t="shared" si="43"/>
        <v>0</v>
      </c>
      <c r="U192" s="35"/>
      <c r="V192" s="35"/>
      <c r="W192" s="35"/>
      <c r="X192" s="35"/>
      <c r="Y192" s="35"/>
      <c r="Z192" s="35"/>
      <c r="AA192" s="35"/>
      <c r="AB192" s="35"/>
      <c r="AC192" s="35"/>
      <c r="AD192" s="35"/>
      <c r="AE192" s="35"/>
      <c r="AR192" s="191" t="s">
        <v>255</v>
      </c>
      <c r="AT192" s="191" t="s">
        <v>162</v>
      </c>
      <c r="AU192" s="191" t="s">
        <v>80</v>
      </c>
      <c r="AY192" s="18" t="s">
        <v>160</v>
      </c>
      <c r="BE192" s="192">
        <f t="shared" si="44"/>
        <v>0</v>
      </c>
      <c r="BF192" s="192">
        <f t="shared" si="45"/>
        <v>0</v>
      </c>
      <c r="BG192" s="192">
        <f t="shared" si="46"/>
        <v>0</v>
      </c>
      <c r="BH192" s="192">
        <f t="shared" si="47"/>
        <v>0</v>
      </c>
      <c r="BI192" s="192">
        <f t="shared" si="48"/>
        <v>0</v>
      </c>
      <c r="BJ192" s="18" t="s">
        <v>78</v>
      </c>
      <c r="BK192" s="192">
        <f t="shared" si="49"/>
        <v>0</v>
      </c>
      <c r="BL192" s="18" t="s">
        <v>255</v>
      </c>
      <c r="BM192" s="191" t="s">
        <v>1442</v>
      </c>
    </row>
    <row r="193" spans="1:65" s="2" customFormat="1" ht="16.5" customHeight="1">
      <c r="A193" s="35"/>
      <c r="B193" s="36"/>
      <c r="C193" s="180" t="s">
        <v>837</v>
      </c>
      <c r="D193" s="180" t="s">
        <v>162</v>
      </c>
      <c r="E193" s="181" t="s">
        <v>1443</v>
      </c>
      <c r="F193" s="182" t="s">
        <v>1444</v>
      </c>
      <c r="G193" s="183" t="s">
        <v>728</v>
      </c>
      <c r="H193" s="184">
        <v>1</v>
      </c>
      <c r="I193" s="185"/>
      <c r="J193" s="186">
        <f t="shared" si="40"/>
        <v>0</v>
      </c>
      <c r="K193" s="182" t="s">
        <v>18</v>
      </c>
      <c r="L193" s="40"/>
      <c r="M193" s="187" t="s">
        <v>18</v>
      </c>
      <c r="N193" s="188" t="s">
        <v>42</v>
      </c>
      <c r="O193" s="65"/>
      <c r="P193" s="189">
        <f t="shared" si="41"/>
        <v>0</v>
      </c>
      <c r="Q193" s="189">
        <v>0</v>
      </c>
      <c r="R193" s="189">
        <f t="shared" si="42"/>
        <v>0</v>
      </c>
      <c r="S193" s="189">
        <v>0</v>
      </c>
      <c r="T193" s="190">
        <f t="shared" si="43"/>
        <v>0</v>
      </c>
      <c r="U193" s="35"/>
      <c r="V193" s="35"/>
      <c r="W193" s="35"/>
      <c r="X193" s="35"/>
      <c r="Y193" s="35"/>
      <c r="Z193" s="35"/>
      <c r="AA193" s="35"/>
      <c r="AB193" s="35"/>
      <c r="AC193" s="35"/>
      <c r="AD193" s="35"/>
      <c r="AE193" s="35"/>
      <c r="AR193" s="191" t="s">
        <v>255</v>
      </c>
      <c r="AT193" s="191" t="s">
        <v>162</v>
      </c>
      <c r="AU193" s="191" t="s">
        <v>80</v>
      </c>
      <c r="AY193" s="18" t="s">
        <v>160</v>
      </c>
      <c r="BE193" s="192">
        <f t="shared" si="44"/>
        <v>0</v>
      </c>
      <c r="BF193" s="192">
        <f t="shared" si="45"/>
        <v>0</v>
      </c>
      <c r="BG193" s="192">
        <f t="shared" si="46"/>
        <v>0</v>
      </c>
      <c r="BH193" s="192">
        <f t="shared" si="47"/>
        <v>0</v>
      </c>
      <c r="BI193" s="192">
        <f t="shared" si="48"/>
        <v>0</v>
      </c>
      <c r="BJ193" s="18" t="s">
        <v>78</v>
      </c>
      <c r="BK193" s="192">
        <f t="shared" si="49"/>
        <v>0</v>
      </c>
      <c r="BL193" s="18" t="s">
        <v>255</v>
      </c>
      <c r="BM193" s="191" t="s">
        <v>1445</v>
      </c>
    </row>
    <row r="194" spans="1:65" s="2" customFormat="1" ht="16.5" customHeight="1">
      <c r="A194" s="35"/>
      <c r="B194" s="36"/>
      <c r="C194" s="180" t="s">
        <v>844</v>
      </c>
      <c r="D194" s="180" t="s">
        <v>162</v>
      </c>
      <c r="E194" s="181" t="s">
        <v>1446</v>
      </c>
      <c r="F194" s="182" t="s">
        <v>1447</v>
      </c>
      <c r="G194" s="183" t="s">
        <v>728</v>
      </c>
      <c r="H194" s="184">
        <v>1</v>
      </c>
      <c r="I194" s="185"/>
      <c r="J194" s="186">
        <f t="shared" si="40"/>
        <v>0</v>
      </c>
      <c r="K194" s="182" t="s">
        <v>18</v>
      </c>
      <c r="L194" s="40"/>
      <c r="M194" s="187" t="s">
        <v>18</v>
      </c>
      <c r="N194" s="188" t="s">
        <v>42</v>
      </c>
      <c r="O194" s="65"/>
      <c r="P194" s="189">
        <f t="shared" si="41"/>
        <v>0</v>
      </c>
      <c r="Q194" s="189">
        <v>0</v>
      </c>
      <c r="R194" s="189">
        <f t="shared" si="42"/>
        <v>0</v>
      </c>
      <c r="S194" s="189">
        <v>0</v>
      </c>
      <c r="T194" s="190">
        <f t="shared" si="43"/>
        <v>0</v>
      </c>
      <c r="U194" s="35"/>
      <c r="V194" s="35"/>
      <c r="W194" s="35"/>
      <c r="X194" s="35"/>
      <c r="Y194" s="35"/>
      <c r="Z194" s="35"/>
      <c r="AA194" s="35"/>
      <c r="AB194" s="35"/>
      <c r="AC194" s="35"/>
      <c r="AD194" s="35"/>
      <c r="AE194" s="35"/>
      <c r="AR194" s="191" t="s">
        <v>255</v>
      </c>
      <c r="AT194" s="191" t="s">
        <v>162</v>
      </c>
      <c r="AU194" s="191" t="s">
        <v>80</v>
      </c>
      <c r="AY194" s="18" t="s">
        <v>160</v>
      </c>
      <c r="BE194" s="192">
        <f t="shared" si="44"/>
        <v>0</v>
      </c>
      <c r="BF194" s="192">
        <f t="shared" si="45"/>
        <v>0</v>
      </c>
      <c r="BG194" s="192">
        <f t="shared" si="46"/>
        <v>0</v>
      </c>
      <c r="BH194" s="192">
        <f t="shared" si="47"/>
        <v>0</v>
      </c>
      <c r="BI194" s="192">
        <f t="shared" si="48"/>
        <v>0</v>
      </c>
      <c r="BJ194" s="18" t="s">
        <v>78</v>
      </c>
      <c r="BK194" s="192">
        <f t="shared" si="49"/>
        <v>0</v>
      </c>
      <c r="BL194" s="18" t="s">
        <v>255</v>
      </c>
      <c r="BM194" s="191" t="s">
        <v>1448</v>
      </c>
    </row>
    <row r="195" spans="1:65" s="2" customFormat="1" ht="16.5" customHeight="1">
      <c r="A195" s="35"/>
      <c r="B195" s="36"/>
      <c r="C195" s="180" t="s">
        <v>850</v>
      </c>
      <c r="D195" s="180" t="s">
        <v>162</v>
      </c>
      <c r="E195" s="181" t="s">
        <v>1449</v>
      </c>
      <c r="F195" s="182" t="s">
        <v>1450</v>
      </c>
      <c r="G195" s="183" t="s">
        <v>728</v>
      </c>
      <c r="H195" s="184">
        <v>1</v>
      </c>
      <c r="I195" s="185"/>
      <c r="J195" s="186">
        <f t="shared" si="40"/>
        <v>0</v>
      </c>
      <c r="K195" s="182" t="s">
        <v>18</v>
      </c>
      <c r="L195" s="40"/>
      <c r="M195" s="187" t="s">
        <v>18</v>
      </c>
      <c r="N195" s="188" t="s">
        <v>42</v>
      </c>
      <c r="O195" s="65"/>
      <c r="P195" s="189">
        <f t="shared" si="41"/>
        <v>0</v>
      </c>
      <c r="Q195" s="189">
        <v>0</v>
      </c>
      <c r="R195" s="189">
        <f t="shared" si="42"/>
        <v>0</v>
      </c>
      <c r="S195" s="189">
        <v>0</v>
      </c>
      <c r="T195" s="190">
        <f t="shared" si="43"/>
        <v>0</v>
      </c>
      <c r="U195" s="35"/>
      <c r="V195" s="35"/>
      <c r="W195" s="35"/>
      <c r="X195" s="35"/>
      <c r="Y195" s="35"/>
      <c r="Z195" s="35"/>
      <c r="AA195" s="35"/>
      <c r="AB195" s="35"/>
      <c r="AC195" s="35"/>
      <c r="AD195" s="35"/>
      <c r="AE195" s="35"/>
      <c r="AR195" s="191" t="s">
        <v>255</v>
      </c>
      <c r="AT195" s="191" t="s">
        <v>162</v>
      </c>
      <c r="AU195" s="191" t="s">
        <v>80</v>
      </c>
      <c r="AY195" s="18" t="s">
        <v>160</v>
      </c>
      <c r="BE195" s="192">
        <f t="shared" si="44"/>
        <v>0</v>
      </c>
      <c r="BF195" s="192">
        <f t="shared" si="45"/>
        <v>0</v>
      </c>
      <c r="BG195" s="192">
        <f t="shared" si="46"/>
        <v>0</v>
      </c>
      <c r="BH195" s="192">
        <f t="shared" si="47"/>
        <v>0</v>
      </c>
      <c r="BI195" s="192">
        <f t="shared" si="48"/>
        <v>0</v>
      </c>
      <c r="BJ195" s="18" t="s">
        <v>78</v>
      </c>
      <c r="BK195" s="192">
        <f t="shared" si="49"/>
        <v>0</v>
      </c>
      <c r="BL195" s="18" t="s">
        <v>255</v>
      </c>
      <c r="BM195" s="191" t="s">
        <v>1451</v>
      </c>
    </row>
    <row r="196" spans="1:65" s="2" customFormat="1" ht="16.5" customHeight="1">
      <c r="A196" s="35"/>
      <c r="B196" s="36"/>
      <c r="C196" s="180" t="s">
        <v>857</v>
      </c>
      <c r="D196" s="180" t="s">
        <v>162</v>
      </c>
      <c r="E196" s="181" t="s">
        <v>1452</v>
      </c>
      <c r="F196" s="182" t="s">
        <v>1453</v>
      </c>
      <c r="G196" s="183" t="s">
        <v>728</v>
      </c>
      <c r="H196" s="184">
        <v>1</v>
      </c>
      <c r="I196" s="185"/>
      <c r="J196" s="186">
        <f t="shared" si="40"/>
        <v>0</v>
      </c>
      <c r="K196" s="182" t="s">
        <v>18</v>
      </c>
      <c r="L196" s="40"/>
      <c r="M196" s="187" t="s">
        <v>18</v>
      </c>
      <c r="N196" s="188" t="s">
        <v>42</v>
      </c>
      <c r="O196" s="65"/>
      <c r="P196" s="189">
        <f t="shared" si="41"/>
        <v>0</v>
      </c>
      <c r="Q196" s="189">
        <v>0</v>
      </c>
      <c r="R196" s="189">
        <f t="shared" si="42"/>
        <v>0</v>
      </c>
      <c r="S196" s="189">
        <v>0</v>
      </c>
      <c r="T196" s="190">
        <f t="shared" si="43"/>
        <v>0</v>
      </c>
      <c r="U196" s="35"/>
      <c r="V196" s="35"/>
      <c r="W196" s="35"/>
      <c r="X196" s="35"/>
      <c r="Y196" s="35"/>
      <c r="Z196" s="35"/>
      <c r="AA196" s="35"/>
      <c r="AB196" s="35"/>
      <c r="AC196" s="35"/>
      <c r="AD196" s="35"/>
      <c r="AE196" s="35"/>
      <c r="AR196" s="191" t="s">
        <v>255</v>
      </c>
      <c r="AT196" s="191" t="s">
        <v>162</v>
      </c>
      <c r="AU196" s="191" t="s">
        <v>80</v>
      </c>
      <c r="AY196" s="18" t="s">
        <v>160</v>
      </c>
      <c r="BE196" s="192">
        <f t="shared" si="44"/>
        <v>0</v>
      </c>
      <c r="BF196" s="192">
        <f t="shared" si="45"/>
        <v>0</v>
      </c>
      <c r="BG196" s="192">
        <f t="shared" si="46"/>
        <v>0</v>
      </c>
      <c r="BH196" s="192">
        <f t="shared" si="47"/>
        <v>0</v>
      </c>
      <c r="BI196" s="192">
        <f t="shared" si="48"/>
        <v>0</v>
      </c>
      <c r="BJ196" s="18" t="s">
        <v>78</v>
      </c>
      <c r="BK196" s="192">
        <f t="shared" si="49"/>
        <v>0</v>
      </c>
      <c r="BL196" s="18" t="s">
        <v>255</v>
      </c>
      <c r="BM196" s="191" t="s">
        <v>1454</v>
      </c>
    </row>
    <row r="197" spans="1:65" s="2" customFormat="1" ht="16.5" customHeight="1">
      <c r="A197" s="35"/>
      <c r="B197" s="36"/>
      <c r="C197" s="180" t="s">
        <v>865</v>
      </c>
      <c r="D197" s="180" t="s">
        <v>162</v>
      </c>
      <c r="E197" s="181" t="s">
        <v>1455</v>
      </c>
      <c r="F197" s="182" t="s">
        <v>1456</v>
      </c>
      <c r="G197" s="183" t="s">
        <v>496</v>
      </c>
      <c r="H197" s="184">
        <v>1</v>
      </c>
      <c r="I197" s="185"/>
      <c r="J197" s="186">
        <f t="shared" si="40"/>
        <v>0</v>
      </c>
      <c r="K197" s="182" t="s">
        <v>18</v>
      </c>
      <c r="L197" s="40"/>
      <c r="M197" s="187" t="s">
        <v>18</v>
      </c>
      <c r="N197" s="188" t="s">
        <v>42</v>
      </c>
      <c r="O197" s="65"/>
      <c r="P197" s="189">
        <f t="shared" si="41"/>
        <v>0</v>
      </c>
      <c r="Q197" s="189">
        <v>0</v>
      </c>
      <c r="R197" s="189">
        <f t="shared" si="42"/>
        <v>0</v>
      </c>
      <c r="S197" s="189">
        <v>0</v>
      </c>
      <c r="T197" s="190">
        <f t="shared" si="43"/>
        <v>0</v>
      </c>
      <c r="U197" s="35"/>
      <c r="V197" s="35"/>
      <c r="W197" s="35"/>
      <c r="X197" s="35"/>
      <c r="Y197" s="35"/>
      <c r="Z197" s="35"/>
      <c r="AA197" s="35"/>
      <c r="AB197" s="35"/>
      <c r="AC197" s="35"/>
      <c r="AD197" s="35"/>
      <c r="AE197" s="35"/>
      <c r="AR197" s="191" t="s">
        <v>255</v>
      </c>
      <c r="AT197" s="191" t="s">
        <v>162</v>
      </c>
      <c r="AU197" s="191" t="s">
        <v>80</v>
      </c>
      <c r="AY197" s="18" t="s">
        <v>160</v>
      </c>
      <c r="BE197" s="192">
        <f t="shared" si="44"/>
        <v>0</v>
      </c>
      <c r="BF197" s="192">
        <f t="shared" si="45"/>
        <v>0</v>
      </c>
      <c r="BG197" s="192">
        <f t="shared" si="46"/>
        <v>0</v>
      </c>
      <c r="BH197" s="192">
        <f t="shared" si="47"/>
        <v>0</v>
      </c>
      <c r="BI197" s="192">
        <f t="shared" si="48"/>
        <v>0</v>
      </c>
      <c r="BJ197" s="18" t="s">
        <v>78</v>
      </c>
      <c r="BK197" s="192">
        <f t="shared" si="49"/>
        <v>0</v>
      </c>
      <c r="BL197" s="18" t="s">
        <v>255</v>
      </c>
      <c r="BM197" s="191" t="s">
        <v>1457</v>
      </c>
    </row>
    <row r="198" spans="1:65" s="2" customFormat="1" ht="16.5" customHeight="1">
      <c r="A198" s="35"/>
      <c r="B198" s="36"/>
      <c r="C198" s="180" t="s">
        <v>871</v>
      </c>
      <c r="D198" s="180" t="s">
        <v>162</v>
      </c>
      <c r="E198" s="181" t="s">
        <v>1458</v>
      </c>
      <c r="F198" s="182" t="s">
        <v>1459</v>
      </c>
      <c r="G198" s="183" t="s">
        <v>728</v>
      </c>
      <c r="H198" s="184">
        <v>12</v>
      </c>
      <c r="I198" s="185"/>
      <c r="J198" s="186">
        <f t="shared" si="40"/>
        <v>0</v>
      </c>
      <c r="K198" s="182" t="s">
        <v>18</v>
      </c>
      <c r="L198" s="40"/>
      <c r="M198" s="187" t="s">
        <v>18</v>
      </c>
      <c r="N198" s="188" t="s">
        <v>42</v>
      </c>
      <c r="O198" s="65"/>
      <c r="P198" s="189">
        <f t="shared" si="41"/>
        <v>0</v>
      </c>
      <c r="Q198" s="189">
        <v>0</v>
      </c>
      <c r="R198" s="189">
        <f t="shared" si="42"/>
        <v>0</v>
      </c>
      <c r="S198" s="189">
        <v>0</v>
      </c>
      <c r="T198" s="190">
        <f t="shared" si="43"/>
        <v>0</v>
      </c>
      <c r="U198" s="35"/>
      <c r="V198" s="35"/>
      <c r="W198" s="35"/>
      <c r="X198" s="35"/>
      <c r="Y198" s="35"/>
      <c r="Z198" s="35"/>
      <c r="AA198" s="35"/>
      <c r="AB198" s="35"/>
      <c r="AC198" s="35"/>
      <c r="AD198" s="35"/>
      <c r="AE198" s="35"/>
      <c r="AR198" s="191" t="s">
        <v>255</v>
      </c>
      <c r="AT198" s="191" t="s">
        <v>162</v>
      </c>
      <c r="AU198" s="191" t="s">
        <v>80</v>
      </c>
      <c r="AY198" s="18" t="s">
        <v>160</v>
      </c>
      <c r="BE198" s="192">
        <f t="shared" si="44"/>
        <v>0</v>
      </c>
      <c r="BF198" s="192">
        <f t="shared" si="45"/>
        <v>0</v>
      </c>
      <c r="BG198" s="192">
        <f t="shared" si="46"/>
        <v>0</v>
      </c>
      <c r="BH198" s="192">
        <f t="shared" si="47"/>
        <v>0</v>
      </c>
      <c r="BI198" s="192">
        <f t="shared" si="48"/>
        <v>0</v>
      </c>
      <c r="BJ198" s="18" t="s">
        <v>78</v>
      </c>
      <c r="BK198" s="192">
        <f t="shared" si="49"/>
        <v>0</v>
      </c>
      <c r="BL198" s="18" t="s">
        <v>255</v>
      </c>
      <c r="BM198" s="191" t="s">
        <v>1460</v>
      </c>
    </row>
    <row r="199" spans="1:65" s="2" customFormat="1" ht="16.5" customHeight="1">
      <c r="A199" s="35"/>
      <c r="B199" s="36"/>
      <c r="C199" s="180" t="s">
        <v>878</v>
      </c>
      <c r="D199" s="180" t="s">
        <v>162</v>
      </c>
      <c r="E199" s="181" t="s">
        <v>1461</v>
      </c>
      <c r="F199" s="182" t="s">
        <v>1462</v>
      </c>
      <c r="G199" s="183" t="s">
        <v>496</v>
      </c>
      <c r="H199" s="184">
        <v>1</v>
      </c>
      <c r="I199" s="185"/>
      <c r="J199" s="186">
        <f t="shared" si="40"/>
        <v>0</v>
      </c>
      <c r="K199" s="182" t="s">
        <v>18</v>
      </c>
      <c r="L199" s="40"/>
      <c r="M199" s="187" t="s">
        <v>18</v>
      </c>
      <c r="N199" s="188" t="s">
        <v>42</v>
      </c>
      <c r="O199" s="65"/>
      <c r="P199" s="189">
        <f t="shared" si="41"/>
        <v>0</v>
      </c>
      <c r="Q199" s="189">
        <v>0</v>
      </c>
      <c r="R199" s="189">
        <f t="shared" si="42"/>
        <v>0</v>
      </c>
      <c r="S199" s="189">
        <v>0</v>
      </c>
      <c r="T199" s="190">
        <f t="shared" si="43"/>
        <v>0</v>
      </c>
      <c r="U199" s="35"/>
      <c r="V199" s="35"/>
      <c r="W199" s="35"/>
      <c r="X199" s="35"/>
      <c r="Y199" s="35"/>
      <c r="Z199" s="35"/>
      <c r="AA199" s="35"/>
      <c r="AB199" s="35"/>
      <c r="AC199" s="35"/>
      <c r="AD199" s="35"/>
      <c r="AE199" s="35"/>
      <c r="AR199" s="191" t="s">
        <v>255</v>
      </c>
      <c r="AT199" s="191" t="s">
        <v>162</v>
      </c>
      <c r="AU199" s="191" t="s">
        <v>80</v>
      </c>
      <c r="AY199" s="18" t="s">
        <v>160</v>
      </c>
      <c r="BE199" s="192">
        <f t="shared" si="44"/>
        <v>0</v>
      </c>
      <c r="BF199" s="192">
        <f t="shared" si="45"/>
        <v>0</v>
      </c>
      <c r="BG199" s="192">
        <f t="shared" si="46"/>
        <v>0</v>
      </c>
      <c r="BH199" s="192">
        <f t="shared" si="47"/>
        <v>0</v>
      </c>
      <c r="BI199" s="192">
        <f t="shared" si="48"/>
        <v>0</v>
      </c>
      <c r="BJ199" s="18" t="s">
        <v>78</v>
      </c>
      <c r="BK199" s="192">
        <f t="shared" si="49"/>
        <v>0</v>
      </c>
      <c r="BL199" s="18" t="s">
        <v>255</v>
      </c>
      <c r="BM199" s="191" t="s">
        <v>1463</v>
      </c>
    </row>
    <row r="200" spans="1:65" s="2" customFormat="1" ht="16.5" customHeight="1">
      <c r="A200" s="35"/>
      <c r="B200" s="36"/>
      <c r="C200" s="180" t="s">
        <v>884</v>
      </c>
      <c r="D200" s="180" t="s">
        <v>162</v>
      </c>
      <c r="E200" s="181" t="s">
        <v>1464</v>
      </c>
      <c r="F200" s="182" t="s">
        <v>1465</v>
      </c>
      <c r="G200" s="183" t="s">
        <v>496</v>
      </c>
      <c r="H200" s="184">
        <v>6</v>
      </c>
      <c r="I200" s="185"/>
      <c r="J200" s="186">
        <f t="shared" si="40"/>
        <v>0</v>
      </c>
      <c r="K200" s="182" t="s">
        <v>18</v>
      </c>
      <c r="L200" s="40"/>
      <c r="M200" s="187" t="s">
        <v>18</v>
      </c>
      <c r="N200" s="188" t="s">
        <v>42</v>
      </c>
      <c r="O200" s="65"/>
      <c r="P200" s="189">
        <f t="shared" si="41"/>
        <v>0</v>
      </c>
      <c r="Q200" s="189">
        <v>0</v>
      </c>
      <c r="R200" s="189">
        <f t="shared" si="42"/>
        <v>0</v>
      </c>
      <c r="S200" s="189">
        <v>0</v>
      </c>
      <c r="T200" s="190">
        <f t="shared" si="43"/>
        <v>0</v>
      </c>
      <c r="U200" s="35"/>
      <c r="V200" s="35"/>
      <c r="W200" s="35"/>
      <c r="X200" s="35"/>
      <c r="Y200" s="35"/>
      <c r="Z200" s="35"/>
      <c r="AA200" s="35"/>
      <c r="AB200" s="35"/>
      <c r="AC200" s="35"/>
      <c r="AD200" s="35"/>
      <c r="AE200" s="35"/>
      <c r="AR200" s="191" t="s">
        <v>255</v>
      </c>
      <c r="AT200" s="191" t="s">
        <v>162</v>
      </c>
      <c r="AU200" s="191" t="s">
        <v>80</v>
      </c>
      <c r="AY200" s="18" t="s">
        <v>160</v>
      </c>
      <c r="BE200" s="192">
        <f t="shared" si="44"/>
        <v>0</v>
      </c>
      <c r="BF200" s="192">
        <f t="shared" si="45"/>
        <v>0</v>
      </c>
      <c r="BG200" s="192">
        <f t="shared" si="46"/>
        <v>0</v>
      </c>
      <c r="BH200" s="192">
        <f t="shared" si="47"/>
        <v>0</v>
      </c>
      <c r="BI200" s="192">
        <f t="shared" si="48"/>
        <v>0</v>
      </c>
      <c r="BJ200" s="18" t="s">
        <v>78</v>
      </c>
      <c r="BK200" s="192">
        <f t="shared" si="49"/>
        <v>0</v>
      </c>
      <c r="BL200" s="18" t="s">
        <v>255</v>
      </c>
      <c r="BM200" s="191" t="s">
        <v>1466</v>
      </c>
    </row>
    <row r="201" spans="1:65" s="2" customFormat="1" ht="16.5" customHeight="1">
      <c r="A201" s="35"/>
      <c r="B201" s="36"/>
      <c r="C201" s="180" t="s">
        <v>889</v>
      </c>
      <c r="D201" s="180" t="s">
        <v>162</v>
      </c>
      <c r="E201" s="181" t="s">
        <v>1467</v>
      </c>
      <c r="F201" s="182" t="s">
        <v>1468</v>
      </c>
      <c r="G201" s="183" t="s">
        <v>496</v>
      </c>
      <c r="H201" s="184">
        <v>1</v>
      </c>
      <c r="I201" s="185"/>
      <c r="J201" s="186">
        <f t="shared" si="40"/>
        <v>0</v>
      </c>
      <c r="K201" s="182" t="s">
        <v>18</v>
      </c>
      <c r="L201" s="40"/>
      <c r="M201" s="187" t="s">
        <v>18</v>
      </c>
      <c r="N201" s="188" t="s">
        <v>42</v>
      </c>
      <c r="O201" s="65"/>
      <c r="P201" s="189">
        <f t="shared" si="41"/>
        <v>0</v>
      </c>
      <c r="Q201" s="189">
        <v>0</v>
      </c>
      <c r="R201" s="189">
        <f t="shared" si="42"/>
        <v>0</v>
      </c>
      <c r="S201" s="189">
        <v>0</v>
      </c>
      <c r="T201" s="190">
        <f t="shared" si="43"/>
        <v>0</v>
      </c>
      <c r="U201" s="35"/>
      <c r="V201" s="35"/>
      <c r="W201" s="35"/>
      <c r="X201" s="35"/>
      <c r="Y201" s="35"/>
      <c r="Z201" s="35"/>
      <c r="AA201" s="35"/>
      <c r="AB201" s="35"/>
      <c r="AC201" s="35"/>
      <c r="AD201" s="35"/>
      <c r="AE201" s="35"/>
      <c r="AR201" s="191" t="s">
        <v>255</v>
      </c>
      <c r="AT201" s="191" t="s">
        <v>162</v>
      </c>
      <c r="AU201" s="191" t="s">
        <v>80</v>
      </c>
      <c r="AY201" s="18" t="s">
        <v>160</v>
      </c>
      <c r="BE201" s="192">
        <f t="shared" si="44"/>
        <v>0</v>
      </c>
      <c r="BF201" s="192">
        <f t="shared" si="45"/>
        <v>0</v>
      </c>
      <c r="BG201" s="192">
        <f t="shared" si="46"/>
        <v>0</v>
      </c>
      <c r="BH201" s="192">
        <f t="shared" si="47"/>
        <v>0</v>
      </c>
      <c r="BI201" s="192">
        <f t="shared" si="48"/>
        <v>0</v>
      </c>
      <c r="BJ201" s="18" t="s">
        <v>78</v>
      </c>
      <c r="BK201" s="192">
        <f t="shared" si="49"/>
        <v>0</v>
      </c>
      <c r="BL201" s="18" t="s">
        <v>255</v>
      </c>
      <c r="BM201" s="191" t="s">
        <v>1469</v>
      </c>
    </row>
    <row r="202" spans="1:65" s="2" customFormat="1" ht="16.5" customHeight="1">
      <c r="A202" s="35"/>
      <c r="B202" s="36"/>
      <c r="C202" s="180" t="s">
        <v>895</v>
      </c>
      <c r="D202" s="180" t="s">
        <v>162</v>
      </c>
      <c r="E202" s="181" t="s">
        <v>1470</v>
      </c>
      <c r="F202" s="182" t="s">
        <v>1471</v>
      </c>
      <c r="G202" s="183" t="s">
        <v>496</v>
      </c>
      <c r="H202" s="184">
        <v>1</v>
      </c>
      <c r="I202" s="185"/>
      <c r="J202" s="186">
        <f t="shared" si="40"/>
        <v>0</v>
      </c>
      <c r="K202" s="182" t="s">
        <v>18</v>
      </c>
      <c r="L202" s="40"/>
      <c r="M202" s="187" t="s">
        <v>18</v>
      </c>
      <c r="N202" s="188" t="s">
        <v>42</v>
      </c>
      <c r="O202" s="65"/>
      <c r="P202" s="189">
        <f t="shared" si="41"/>
        <v>0</v>
      </c>
      <c r="Q202" s="189">
        <v>0</v>
      </c>
      <c r="R202" s="189">
        <f t="shared" si="42"/>
        <v>0</v>
      </c>
      <c r="S202" s="189">
        <v>0</v>
      </c>
      <c r="T202" s="190">
        <f t="shared" si="43"/>
        <v>0</v>
      </c>
      <c r="U202" s="35"/>
      <c r="V202" s="35"/>
      <c r="W202" s="35"/>
      <c r="X202" s="35"/>
      <c r="Y202" s="35"/>
      <c r="Z202" s="35"/>
      <c r="AA202" s="35"/>
      <c r="AB202" s="35"/>
      <c r="AC202" s="35"/>
      <c r="AD202" s="35"/>
      <c r="AE202" s="35"/>
      <c r="AR202" s="191" t="s">
        <v>255</v>
      </c>
      <c r="AT202" s="191" t="s">
        <v>162</v>
      </c>
      <c r="AU202" s="191" t="s">
        <v>80</v>
      </c>
      <c r="AY202" s="18" t="s">
        <v>160</v>
      </c>
      <c r="BE202" s="192">
        <f t="shared" si="44"/>
        <v>0</v>
      </c>
      <c r="BF202" s="192">
        <f t="shared" si="45"/>
        <v>0</v>
      </c>
      <c r="BG202" s="192">
        <f t="shared" si="46"/>
        <v>0</v>
      </c>
      <c r="BH202" s="192">
        <f t="shared" si="47"/>
        <v>0</v>
      </c>
      <c r="BI202" s="192">
        <f t="shared" si="48"/>
        <v>0</v>
      </c>
      <c r="BJ202" s="18" t="s">
        <v>78</v>
      </c>
      <c r="BK202" s="192">
        <f t="shared" si="49"/>
        <v>0</v>
      </c>
      <c r="BL202" s="18" t="s">
        <v>255</v>
      </c>
      <c r="BM202" s="191" t="s">
        <v>1472</v>
      </c>
    </row>
    <row r="203" spans="1:65" s="2" customFormat="1" ht="16.5" customHeight="1">
      <c r="A203" s="35"/>
      <c r="B203" s="36"/>
      <c r="C203" s="180" t="s">
        <v>900</v>
      </c>
      <c r="D203" s="180" t="s">
        <v>162</v>
      </c>
      <c r="E203" s="181" t="s">
        <v>1473</v>
      </c>
      <c r="F203" s="182" t="s">
        <v>1474</v>
      </c>
      <c r="G203" s="183" t="s">
        <v>496</v>
      </c>
      <c r="H203" s="184">
        <v>4</v>
      </c>
      <c r="I203" s="185"/>
      <c r="J203" s="186">
        <f t="shared" si="40"/>
        <v>0</v>
      </c>
      <c r="K203" s="182" t="s">
        <v>18</v>
      </c>
      <c r="L203" s="40"/>
      <c r="M203" s="187" t="s">
        <v>18</v>
      </c>
      <c r="N203" s="188" t="s">
        <v>42</v>
      </c>
      <c r="O203" s="65"/>
      <c r="P203" s="189">
        <f t="shared" si="41"/>
        <v>0</v>
      </c>
      <c r="Q203" s="189">
        <v>0</v>
      </c>
      <c r="R203" s="189">
        <f t="shared" si="42"/>
        <v>0</v>
      </c>
      <c r="S203" s="189">
        <v>0</v>
      </c>
      <c r="T203" s="190">
        <f t="shared" si="43"/>
        <v>0</v>
      </c>
      <c r="U203" s="35"/>
      <c r="V203" s="35"/>
      <c r="W203" s="35"/>
      <c r="X203" s="35"/>
      <c r="Y203" s="35"/>
      <c r="Z203" s="35"/>
      <c r="AA203" s="35"/>
      <c r="AB203" s="35"/>
      <c r="AC203" s="35"/>
      <c r="AD203" s="35"/>
      <c r="AE203" s="35"/>
      <c r="AR203" s="191" t="s">
        <v>255</v>
      </c>
      <c r="AT203" s="191" t="s">
        <v>162</v>
      </c>
      <c r="AU203" s="191" t="s">
        <v>80</v>
      </c>
      <c r="AY203" s="18" t="s">
        <v>160</v>
      </c>
      <c r="BE203" s="192">
        <f t="shared" si="44"/>
        <v>0</v>
      </c>
      <c r="BF203" s="192">
        <f t="shared" si="45"/>
        <v>0</v>
      </c>
      <c r="BG203" s="192">
        <f t="shared" si="46"/>
        <v>0</v>
      </c>
      <c r="BH203" s="192">
        <f t="shared" si="47"/>
        <v>0</v>
      </c>
      <c r="BI203" s="192">
        <f t="shared" si="48"/>
        <v>0</v>
      </c>
      <c r="BJ203" s="18" t="s">
        <v>78</v>
      </c>
      <c r="BK203" s="192">
        <f t="shared" si="49"/>
        <v>0</v>
      </c>
      <c r="BL203" s="18" t="s">
        <v>255</v>
      </c>
      <c r="BM203" s="191" t="s">
        <v>1475</v>
      </c>
    </row>
    <row r="204" spans="1:65" s="2" customFormat="1" ht="16.5" customHeight="1">
      <c r="A204" s="35"/>
      <c r="B204" s="36"/>
      <c r="C204" s="180" t="s">
        <v>905</v>
      </c>
      <c r="D204" s="180" t="s">
        <v>162</v>
      </c>
      <c r="E204" s="181" t="s">
        <v>1476</v>
      </c>
      <c r="F204" s="182" t="s">
        <v>1477</v>
      </c>
      <c r="G204" s="183" t="s">
        <v>728</v>
      </c>
      <c r="H204" s="184">
        <v>4</v>
      </c>
      <c r="I204" s="185"/>
      <c r="J204" s="186">
        <f t="shared" si="40"/>
        <v>0</v>
      </c>
      <c r="K204" s="182" t="s">
        <v>18</v>
      </c>
      <c r="L204" s="40"/>
      <c r="M204" s="187" t="s">
        <v>18</v>
      </c>
      <c r="N204" s="188" t="s">
        <v>42</v>
      </c>
      <c r="O204" s="65"/>
      <c r="P204" s="189">
        <f t="shared" si="41"/>
        <v>0</v>
      </c>
      <c r="Q204" s="189">
        <v>0</v>
      </c>
      <c r="R204" s="189">
        <f t="shared" si="42"/>
        <v>0</v>
      </c>
      <c r="S204" s="189">
        <v>0</v>
      </c>
      <c r="T204" s="190">
        <f t="shared" si="43"/>
        <v>0</v>
      </c>
      <c r="U204" s="35"/>
      <c r="V204" s="35"/>
      <c r="W204" s="35"/>
      <c r="X204" s="35"/>
      <c r="Y204" s="35"/>
      <c r="Z204" s="35"/>
      <c r="AA204" s="35"/>
      <c r="AB204" s="35"/>
      <c r="AC204" s="35"/>
      <c r="AD204" s="35"/>
      <c r="AE204" s="35"/>
      <c r="AR204" s="191" t="s">
        <v>255</v>
      </c>
      <c r="AT204" s="191" t="s">
        <v>162</v>
      </c>
      <c r="AU204" s="191" t="s">
        <v>80</v>
      </c>
      <c r="AY204" s="18" t="s">
        <v>160</v>
      </c>
      <c r="BE204" s="192">
        <f t="shared" si="44"/>
        <v>0</v>
      </c>
      <c r="BF204" s="192">
        <f t="shared" si="45"/>
        <v>0</v>
      </c>
      <c r="BG204" s="192">
        <f t="shared" si="46"/>
        <v>0</v>
      </c>
      <c r="BH204" s="192">
        <f t="shared" si="47"/>
        <v>0</v>
      </c>
      <c r="BI204" s="192">
        <f t="shared" si="48"/>
        <v>0</v>
      </c>
      <c r="BJ204" s="18" t="s">
        <v>78</v>
      </c>
      <c r="BK204" s="192">
        <f t="shared" si="49"/>
        <v>0</v>
      </c>
      <c r="BL204" s="18" t="s">
        <v>255</v>
      </c>
      <c r="BM204" s="191" t="s">
        <v>1478</v>
      </c>
    </row>
    <row r="205" spans="1:65" s="2" customFormat="1" ht="16.5" customHeight="1">
      <c r="A205" s="35"/>
      <c r="B205" s="36"/>
      <c r="C205" s="180" t="s">
        <v>909</v>
      </c>
      <c r="D205" s="180" t="s">
        <v>162</v>
      </c>
      <c r="E205" s="181" t="s">
        <v>1479</v>
      </c>
      <c r="F205" s="182" t="s">
        <v>1480</v>
      </c>
      <c r="G205" s="183" t="s">
        <v>728</v>
      </c>
      <c r="H205" s="184">
        <v>1</v>
      </c>
      <c r="I205" s="185"/>
      <c r="J205" s="186">
        <f t="shared" si="40"/>
        <v>0</v>
      </c>
      <c r="K205" s="182" t="s">
        <v>18</v>
      </c>
      <c r="L205" s="40"/>
      <c r="M205" s="187" t="s">
        <v>18</v>
      </c>
      <c r="N205" s="188" t="s">
        <v>42</v>
      </c>
      <c r="O205" s="65"/>
      <c r="P205" s="189">
        <f t="shared" si="41"/>
        <v>0</v>
      </c>
      <c r="Q205" s="189">
        <v>0</v>
      </c>
      <c r="R205" s="189">
        <f t="shared" si="42"/>
        <v>0</v>
      </c>
      <c r="S205" s="189">
        <v>0</v>
      </c>
      <c r="T205" s="190">
        <f t="shared" si="43"/>
        <v>0</v>
      </c>
      <c r="U205" s="35"/>
      <c r="V205" s="35"/>
      <c r="W205" s="35"/>
      <c r="X205" s="35"/>
      <c r="Y205" s="35"/>
      <c r="Z205" s="35"/>
      <c r="AA205" s="35"/>
      <c r="AB205" s="35"/>
      <c r="AC205" s="35"/>
      <c r="AD205" s="35"/>
      <c r="AE205" s="35"/>
      <c r="AR205" s="191" t="s">
        <v>255</v>
      </c>
      <c r="AT205" s="191" t="s">
        <v>162</v>
      </c>
      <c r="AU205" s="191" t="s">
        <v>80</v>
      </c>
      <c r="AY205" s="18" t="s">
        <v>160</v>
      </c>
      <c r="BE205" s="192">
        <f t="shared" si="44"/>
        <v>0</v>
      </c>
      <c r="BF205" s="192">
        <f t="shared" si="45"/>
        <v>0</v>
      </c>
      <c r="BG205" s="192">
        <f t="shared" si="46"/>
        <v>0</v>
      </c>
      <c r="BH205" s="192">
        <f t="shared" si="47"/>
        <v>0</v>
      </c>
      <c r="BI205" s="192">
        <f t="shared" si="48"/>
        <v>0</v>
      </c>
      <c r="BJ205" s="18" t="s">
        <v>78</v>
      </c>
      <c r="BK205" s="192">
        <f t="shared" si="49"/>
        <v>0</v>
      </c>
      <c r="BL205" s="18" t="s">
        <v>255</v>
      </c>
      <c r="BM205" s="191" t="s">
        <v>1481</v>
      </c>
    </row>
    <row r="206" spans="1:65" s="2" customFormat="1" ht="16.5" customHeight="1">
      <c r="A206" s="35"/>
      <c r="B206" s="36"/>
      <c r="C206" s="180" t="s">
        <v>915</v>
      </c>
      <c r="D206" s="180" t="s">
        <v>162</v>
      </c>
      <c r="E206" s="181" t="s">
        <v>1482</v>
      </c>
      <c r="F206" s="182" t="s">
        <v>1483</v>
      </c>
      <c r="G206" s="183" t="s">
        <v>728</v>
      </c>
      <c r="H206" s="184">
        <v>1</v>
      </c>
      <c r="I206" s="185"/>
      <c r="J206" s="186">
        <f t="shared" si="40"/>
        <v>0</v>
      </c>
      <c r="K206" s="182" t="s">
        <v>18</v>
      </c>
      <c r="L206" s="40"/>
      <c r="M206" s="187" t="s">
        <v>18</v>
      </c>
      <c r="N206" s="188" t="s">
        <v>42</v>
      </c>
      <c r="O206" s="65"/>
      <c r="P206" s="189">
        <f t="shared" si="41"/>
        <v>0</v>
      </c>
      <c r="Q206" s="189">
        <v>0</v>
      </c>
      <c r="R206" s="189">
        <f t="shared" si="42"/>
        <v>0</v>
      </c>
      <c r="S206" s="189">
        <v>0</v>
      </c>
      <c r="T206" s="190">
        <f t="shared" si="43"/>
        <v>0</v>
      </c>
      <c r="U206" s="35"/>
      <c r="V206" s="35"/>
      <c r="W206" s="35"/>
      <c r="X206" s="35"/>
      <c r="Y206" s="35"/>
      <c r="Z206" s="35"/>
      <c r="AA206" s="35"/>
      <c r="AB206" s="35"/>
      <c r="AC206" s="35"/>
      <c r="AD206" s="35"/>
      <c r="AE206" s="35"/>
      <c r="AR206" s="191" t="s">
        <v>255</v>
      </c>
      <c r="AT206" s="191" t="s">
        <v>162</v>
      </c>
      <c r="AU206" s="191" t="s">
        <v>80</v>
      </c>
      <c r="AY206" s="18" t="s">
        <v>160</v>
      </c>
      <c r="BE206" s="192">
        <f t="shared" si="44"/>
        <v>0</v>
      </c>
      <c r="BF206" s="192">
        <f t="shared" si="45"/>
        <v>0</v>
      </c>
      <c r="BG206" s="192">
        <f t="shared" si="46"/>
        <v>0</v>
      </c>
      <c r="BH206" s="192">
        <f t="shared" si="47"/>
        <v>0</v>
      </c>
      <c r="BI206" s="192">
        <f t="shared" si="48"/>
        <v>0</v>
      </c>
      <c r="BJ206" s="18" t="s">
        <v>78</v>
      </c>
      <c r="BK206" s="192">
        <f t="shared" si="49"/>
        <v>0</v>
      </c>
      <c r="BL206" s="18" t="s">
        <v>255</v>
      </c>
      <c r="BM206" s="191" t="s">
        <v>1484</v>
      </c>
    </row>
    <row r="207" spans="1:65" s="2" customFormat="1" ht="21.75" customHeight="1">
      <c r="A207" s="35"/>
      <c r="B207" s="36"/>
      <c r="C207" s="180" t="s">
        <v>921</v>
      </c>
      <c r="D207" s="180" t="s">
        <v>162</v>
      </c>
      <c r="E207" s="181" t="s">
        <v>1485</v>
      </c>
      <c r="F207" s="182" t="s">
        <v>1486</v>
      </c>
      <c r="G207" s="183" t="s">
        <v>728</v>
      </c>
      <c r="H207" s="184">
        <v>1</v>
      </c>
      <c r="I207" s="185"/>
      <c r="J207" s="186">
        <f t="shared" si="40"/>
        <v>0</v>
      </c>
      <c r="K207" s="182" t="s">
        <v>18</v>
      </c>
      <c r="L207" s="40"/>
      <c r="M207" s="187" t="s">
        <v>18</v>
      </c>
      <c r="N207" s="188" t="s">
        <v>42</v>
      </c>
      <c r="O207" s="65"/>
      <c r="P207" s="189">
        <f t="shared" si="41"/>
        <v>0</v>
      </c>
      <c r="Q207" s="189">
        <v>0</v>
      </c>
      <c r="R207" s="189">
        <f t="shared" si="42"/>
        <v>0</v>
      </c>
      <c r="S207" s="189">
        <v>0</v>
      </c>
      <c r="T207" s="190">
        <f t="shared" si="43"/>
        <v>0</v>
      </c>
      <c r="U207" s="35"/>
      <c r="V207" s="35"/>
      <c r="W207" s="35"/>
      <c r="X207" s="35"/>
      <c r="Y207" s="35"/>
      <c r="Z207" s="35"/>
      <c r="AA207" s="35"/>
      <c r="AB207" s="35"/>
      <c r="AC207" s="35"/>
      <c r="AD207" s="35"/>
      <c r="AE207" s="35"/>
      <c r="AR207" s="191" t="s">
        <v>255</v>
      </c>
      <c r="AT207" s="191" t="s">
        <v>162</v>
      </c>
      <c r="AU207" s="191" t="s">
        <v>80</v>
      </c>
      <c r="AY207" s="18" t="s">
        <v>160</v>
      </c>
      <c r="BE207" s="192">
        <f t="shared" si="44"/>
        <v>0</v>
      </c>
      <c r="BF207" s="192">
        <f t="shared" si="45"/>
        <v>0</v>
      </c>
      <c r="BG207" s="192">
        <f t="shared" si="46"/>
        <v>0</v>
      </c>
      <c r="BH207" s="192">
        <f t="shared" si="47"/>
        <v>0</v>
      </c>
      <c r="BI207" s="192">
        <f t="shared" si="48"/>
        <v>0</v>
      </c>
      <c r="BJ207" s="18" t="s">
        <v>78</v>
      </c>
      <c r="BK207" s="192">
        <f t="shared" si="49"/>
        <v>0</v>
      </c>
      <c r="BL207" s="18" t="s">
        <v>255</v>
      </c>
      <c r="BM207" s="191" t="s">
        <v>1487</v>
      </c>
    </row>
    <row r="208" spans="1:65" s="2" customFormat="1" ht="16.5" customHeight="1">
      <c r="A208" s="35"/>
      <c r="B208" s="36"/>
      <c r="C208" s="180" t="s">
        <v>926</v>
      </c>
      <c r="D208" s="180" t="s">
        <v>162</v>
      </c>
      <c r="E208" s="181" t="s">
        <v>1488</v>
      </c>
      <c r="F208" s="182" t="s">
        <v>1489</v>
      </c>
      <c r="G208" s="183" t="s">
        <v>496</v>
      </c>
      <c r="H208" s="184">
        <v>5</v>
      </c>
      <c r="I208" s="185"/>
      <c r="J208" s="186">
        <f t="shared" si="40"/>
        <v>0</v>
      </c>
      <c r="K208" s="182" t="s">
        <v>18</v>
      </c>
      <c r="L208" s="40"/>
      <c r="M208" s="187" t="s">
        <v>18</v>
      </c>
      <c r="N208" s="188" t="s">
        <v>42</v>
      </c>
      <c r="O208" s="65"/>
      <c r="P208" s="189">
        <f t="shared" si="41"/>
        <v>0</v>
      </c>
      <c r="Q208" s="189">
        <v>0</v>
      </c>
      <c r="R208" s="189">
        <f t="shared" si="42"/>
        <v>0</v>
      </c>
      <c r="S208" s="189">
        <v>0</v>
      </c>
      <c r="T208" s="190">
        <f t="shared" si="43"/>
        <v>0</v>
      </c>
      <c r="U208" s="35"/>
      <c r="V208" s="35"/>
      <c r="W208" s="35"/>
      <c r="X208" s="35"/>
      <c r="Y208" s="35"/>
      <c r="Z208" s="35"/>
      <c r="AA208" s="35"/>
      <c r="AB208" s="35"/>
      <c r="AC208" s="35"/>
      <c r="AD208" s="35"/>
      <c r="AE208" s="35"/>
      <c r="AR208" s="191" t="s">
        <v>255</v>
      </c>
      <c r="AT208" s="191" t="s">
        <v>162</v>
      </c>
      <c r="AU208" s="191" t="s">
        <v>80</v>
      </c>
      <c r="AY208" s="18" t="s">
        <v>160</v>
      </c>
      <c r="BE208" s="192">
        <f t="shared" si="44"/>
        <v>0</v>
      </c>
      <c r="BF208" s="192">
        <f t="shared" si="45"/>
        <v>0</v>
      </c>
      <c r="BG208" s="192">
        <f t="shared" si="46"/>
        <v>0</v>
      </c>
      <c r="BH208" s="192">
        <f t="shared" si="47"/>
        <v>0</v>
      </c>
      <c r="BI208" s="192">
        <f t="shared" si="48"/>
        <v>0</v>
      </c>
      <c r="BJ208" s="18" t="s">
        <v>78</v>
      </c>
      <c r="BK208" s="192">
        <f t="shared" si="49"/>
        <v>0</v>
      </c>
      <c r="BL208" s="18" t="s">
        <v>255</v>
      </c>
      <c r="BM208" s="191" t="s">
        <v>1490</v>
      </c>
    </row>
    <row r="209" spans="1:65" s="2" customFormat="1" ht="16.5" customHeight="1">
      <c r="A209" s="35"/>
      <c r="B209" s="36"/>
      <c r="C209" s="180" t="s">
        <v>932</v>
      </c>
      <c r="D209" s="180" t="s">
        <v>162</v>
      </c>
      <c r="E209" s="181" t="s">
        <v>1491</v>
      </c>
      <c r="F209" s="182" t="s">
        <v>1492</v>
      </c>
      <c r="G209" s="183" t="s">
        <v>496</v>
      </c>
      <c r="H209" s="184">
        <v>1</v>
      </c>
      <c r="I209" s="185"/>
      <c r="J209" s="186">
        <f t="shared" si="40"/>
        <v>0</v>
      </c>
      <c r="K209" s="182" t="s">
        <v>18</v>
      </c>
      <c r="L209" s="40"/>
      <c r="M209" s="187" t="s">
        <v>18</v>
      </c>
      <c r="N209" s="188" t="s">
        <v>42</v>
      </c>
      <c r="O209" s="65"/>
      <c r="P209" s="189">
        <f t="shared" si="41"/>
        <v>0</v>
      </c>
      <c r="Q209" s="189">
        <v>0</v>
      </c>
      <c r="R209" s="189">
        <f t="shared" si="42"/>
        <v>0</v>
      </c>
      <c r="S209" s="189">
        <v>0</v>
      </c>
      <c r="T209" s="190">
        <f t="shared" si="43"/>
        <v>0</v>
      </c>
      <c r="U209" s="35"/>
      <c r="V209" s="35"/>
      <c r="W209" s="35"/>
      <c r="X209" s="35"/>
      <c r="Y209" s="35"/>
      <c r="Z209" s="35"/>
      <c r="AA209" s="35"/>
      <c r="AB209" s="35"/>
      <c r="AC209" s="35"/>
      <c r="AD209" s="35"/>
      <c r="AE209" s="35"/>
      <c r="AR209" s="191" t="s">
        <v>255</v>
      </c>
      <c r="AT209" s="191" t="s">
        <v>162</v>
      </c>
      <c r="AU209" s="191" t="s">
        <v>80</v>
      </c>
      <c r="AY209" s="18" t="s">
        <v>160</v>
      </c>
      <c r="BE209" s="192">
        <f t="shared" si="44"/>
        <v>0</v>
      </c>
      <c r="BF209" s="192">
        <f t="shared" si="45"/>
        <v>0</v>
      </c>
      <c r="BG209" s="192">
        <f t="shared" si="46"/>
        <v>0</v>
      </c>
      <c r="BH209" s="192">
        <f t="shared" si="47"/>
        <v>0</v>
      </c>
      <c r="BI209" s="192">
        <f t="shared" si="48"/>
        <v>0</v>
      </c>
      <c r="BJ209" s="18" t="s">
        <v>78</v>
      </c>
      <c r="BK209" s="192">
        <f t="shared" si="49"/>
        <v>0</v>
      </c>
      <c r="BL209" s="18" t="s">
        <v>255</v>
      </c>
      <c r="BM209" s="191" t="s">
        <v>1493</v>
      </c>
    </row>
    <row r="210" spans="1:65" s="2" customFormat="1" ht="16.5" customHeight="1">
      <c r="A210" s="35"/>
      <c r="B210" s="36"/>
      <c r="C210" s="180" t="s">
        <v>938</v>
      </c>
      <c r="D210" s="180" t="s">
        <v>162</v>
      </c>
      <c r="E210" s="181" t="s">
        <v>1494</v>
      </c>
      <c r="F210" s="182" t="s">
        <v>1495</v>
      </c>
      <c r="G210" s="183" t="s">
        <v>496</v>
      </c>
      <c r="H210" s="184">
        <v>5</v>
      </c>
      <c r="I210" s="185"/>
      <c r="J210" s="186">
        <f t="shared" si="40"/>
        <v>0</v>
      </c>
      <c r="K210" s="182" t="s">
        <v>18</v>
      </c>
      <c r="L210" s="40"/>
      <c r="M210" s="187" t="s">
        <v>18</v>
      </c>
      <c r="N210" s="188" t="s">
        <v>42</v>
      </c>
      <c r="O210" s="65"/>
      <c r="P210" s="189">
        <f t="shared" si="41"/>
        <v>0</v>
      </c>
      <c r="Q210" s="189">
        <v>0</v>
      </c>
      <c r="R210" s="189">
        <f t="shared" si="42"/>
        <v>0</v>
      </c>
      <c r="S210" s="189">
        <v>0</v>
      </c>
      <c r="T210" s="190">
        <f t="shared" si="43"/>
        <v>0</v>
      </c>
      <c r="U210" s="35"/>
      <c r="V210" s="35"/>
      <c r="W210" s="35"/>
      <c r="X210" s="35"/>
      <c r="Y210" s="35"/>
      <c r="Z210" s="35"/>
      <c r="AA210" s="35"/>
      <c r="AB210" s="35"/>
      <c r="AC210" s="35"/>
      <c r="AD210" s="35"/>
      <c r="AE210" s="35"/>
      <c r="AR210" s="191" t="s">
        <v>255</v>
      </c>
      <c r="AT210" s="191" t="s">
        <v>162</v>
      </c>
      <c r="AU210" s="191" t="s">
        <v>80</v>
      </c>
      <c r="AY210" s="18" t="s">
        <v>160</v>
      </c>
      <c r="BE210" s="192">
        <f t="shared" si="44"/>
        <v>0</v>
      </c>
      <c r="BF210" s="192">
        <f t="shared" si="45"/>
        <v>0</v>
      </c>
      <c r="BG210" s="192">
        <f t="shared" si="46"/>
        <v>0</v>
      </c>
      <c r="BH210" s="192">
        <f t="shared" si="47"/>
        <v>0</v>
      </c>
      <c r="BI210" s="192">
        <f t="shared" si="48"/>
        <v>0</v>
      </c>
      <c r="BJ210" s="18" t="s">
        <v>78</v>
      </c>
      <c r="BK210" s="192">
        <f t="shared" si="49"/>
        <v>0</v>
      </c>
      <c r="BL210" s="18" t="s">
        <v>255</v>
      </c>
      <c r="BM210" s="191" t="s">
        <v>1496</v>
      </c>
    </row>
    <row r="211" spans="1:65" s="2" customFormat="1" ht="16.5" customHeight="1">
      <c r="A211" s="35"/>
      <c r="B211" s="36"/>
      <c r="C211" s="180" t="s">
        <v>944</v>
      </c>
      <c r="D211" s="180" t="s">
        <v>162</v>
      </c>
      <c r="E211" s="181" t="s">
        <v>1497</v>
      </c>
      <c r="F211" s="182" t="s">
        <v>1498</v>
      </c>
      <c r="G211" s="183" t="s">
        <v>496</v>
      </c>
      <c r="H211" s="184">
        <v>1</v>
      </c>
      <c r="I211" s="185"/>
      <c r="J211" s="186">
        <f t="shared" si="40"/>
        <v>0</v>
      </c>
      <c r="K211" s="182" t="s">
        <v>18</v>
      </c>
      <c r="L211" s="40"/>
      <c r="M211" s="187" t="s">
        <v>18</v>
      </c>
      <c r="N211" s="188" t="s">
        <v>42</v>
      </c>
      <c r="O211" s="65"/>
      <c r="P211" s="189">
        <f t="shared" si="41"/>
        <v>0</v>
      </c>
      <c r="Q211" s="189">
        <v>0</v>
      </c>
      <c r="R211" s="189">
        <f t="shared" si="42"/>
        <v>0</v>
      </c>
      <c r="S211" s="189">
        <v>0</v>
      </c>
      <c r="T211" s="190">
        <f t="shared" si="43"/>
        <v>0</v>
      </c>
      <c r="U211" s="35"/>
      <c r="V211" s="35"/>
      <c r="W211" s="35"/>
      <c r="X211" s="35"/>
      <c r="Y211" s="35"/>
      <c r="Z211" s="35"/>
      <c r="AA211" s="35"/>
      <c r="AB211" s="35"/>
      <c r="AC211" s="35"/>
      <c r="AD211" s="35"/>
      <c r="AE211" s="35"/>
      <c r="AR211" s="191" t="s">
        <v>255</v>
      </c>
      <c r="AT211" s="191" t="s">
        <v>162</v>
      </c>
      <c r="AU211" s="191" t="s">
        <v>80</v>
      </c>
      <c r="AY211" s="18" t="s">
        <v>160</v>
      </c>
      <c r="BE211" s="192">
        <f t="shared" si="44"/>
        <v>0</v>
      </c>
      <c r="BF211" s="192">
        <f t="shared" si="45"/>
        <v>0</v>
      </c>
      <c r="BG211" s="192">
        <f t="shared" si="46"/>
        <v>0</v>
      </c>
      <c r="BH211" s="192">
        <f t="shared" si="47"/>
        <v>0</v>
      </c>
      <c r="BI211" s="192">
        <f t="shared" si="48"/>
        <v>0</v>
      </c>
      <c r="BJ211" s="18" t="s">
        <v>78</v>
      </c>
      <c r="BK211" s="192">
        <f t="shared" si="49"/>
        <v>0</v>
      </c>
      <c r="BL211" s="18" t="s">
        <v>255</v>
      </c>
      <c r="BM211" s="191" t="s">
        <v>1499</v>
      </c>
    </row>
    <row r="212" spans="1:65" s="2" customFormat="1" ht="16.5" customHeight="1">
      <c r="A212" s="35"/>
      <c r="B212" s="36"/>
      <c r="C212" s="180" t="s">
        <v>949</v>
      </c>
      <c r="D212" s="180" t="s">
        <v>162</v>
      </c>
      <c r="E212" s="181" t="s">
        <v>1500</v>
      </c>
      <c r="F212" s="182" t="s">
        <v>1501</v>
      </c>
      <c r="G212" s="183" t="s">
        <v>496</v>
      </c>
      <c r="H212" s="184">
        <v>1</v>
      </c>
      <c r="I212" s="185"/>
      <c r="J212" s="186">
        <f t="shared" si="40"/>
        <v>0</v>
      </c>
      <c r="K212" s="182" t="s">
        <v>18</v>
      </c>
      <c r="L212" s="40"/>
      <c r="M212" s="187" t="s">
        <v>18</v>
      </c>
      <c r="N212" s="188" t="s">
        <v>42</v>
      </c>
      <c r="O212" s="65"/>
      <c r="P212" s="189">
        <f t="shared" si="41"/>
        <v>0</v>
      </c>
      <c r="Q212" s="189">
        <v>0</v>
      </c>
      <c r="R212" s="189">
        <f t="shared" si="42"/>
        <v>0</v>
      </c>
      <c r="S212" s="189">
        <v>0</v>
      </c>
      <c r="T212" s="190">
        <f t="shared" si="43"/>
        <v>0</v>
      </c>
      <c r="U212" s="35"/>
      <c r="V212" s="35"/>
      <c r="W212" s="35"/>
      <c r="X212" s="35"/>
      <c r="Y212" s="35"/>
      <c r="Z212" s="35"/>
      <c r="AA212" s="35"/>
      <c r="AB212" s="35"/>
      <c r="AC212" s="35"/>
      <c r="AD212" s="35"/>
      <c r="AE212" s="35"/>
      <c r="AR212" s="191" t="s">
        <v>255</v>
      </c>
      <c r="AT212" s="191" t="s">
        <v>162</v>
      </c>
      <c r="AU212" s="191" t="s">
        <v>80</v>
      </c>
      <c r="AY212" s="18" t="s">
        <v>160</v>
      </c>
      <c r="BE212" s="192">
        <f t="shared" si="44"/>
        <v>0</v>
      </c>
      <c r="BF212" s="192">
        <f t="shared" si="45"/>
        <v>0</v>
      </c>
      <c r="BG212" s="192">
        <f t="shared" si="46"/>
        <v>0</v>
      </c>
      <c r="BH212" s="192">
        <f t="shared" si="47"/>
        <v>0</v>
      </c>
      <c r="BI212" s="192">
        <f t="shared" si="48"/>
        <v>0</v>
      </c>
      <c r="BJ212" s="18" t="s">
        <v>78</v>
      </c>
      <c r="BK212" s="192">
        <f t="shared" si="49"/>
        <v>0</v>
      </c>
      <c r="BL212" s="18" t="s">
        <v>255</v>
      </c>
      <c r="BM212" s="191" t="s">
        <v>1502</v>
      </c>
    </row>
    <row r="213" spans="1:65" s="2" customFormat="1" ht="16.5" customHeight="1">
      <c r="A213" s="35"/>
      <c r="B213" s="36"/>
      <c r="C213" s="180" t="s">
        <v>955</v>
      </c>
      <c r="D213" s="180" t="s">
        <v>162</v>
      </c>
      <c r="E213" s="181" t="s">
        <v>1503</v>
      </c>
      <c r="F213" s="182" t="s">
        <v>1504</v>
      </c>
      <c r="G213" s="183" t="s">
        <v>496</v>
      </c>
      <c r="H213" s="184">
        <v>3</v>
      </c>
      <c r="I213" s="185"/>
      <c r="J213" s="186">
        <f t="shared" si="40"/>
        <v>0</v>
      </c>
      <c r="K213" s="182" t="s">
        <v>18</v>
      </c>
      <c r="L213" s="40"/>
      <c r="M213" s="187" t="s">
        <v>18</v>
      </c>
      <c r="N213" s="188" t="s">
        <v>42</v>
      </c>
      <c r="O213" s="65"/>
      <c r="P213" s="189">
        <f t="shared" si="41"/>
        <v>0</v>
      </c>
      <c r="Q213" s="189">
        <v>0</v>
      </c>
      <c r="R213" s="189">
        <f t="shared" si="42"/>
        <v>0</v>
      </c>
      <c r="S213" s="189">
        <v>0</v>
      </c>
      <c r="T213" s="190">
        <f t="shared" si="43"/>
        <v>0</v>
      </c>
      <c r="U213" s="35"/>
      <c r="V213" s="35"/>
      <c r="W213" s="35"/>
      <c r="X213" s="35"/>
      <c r="Y213" s="35"/>
      <c r="Z213" s="35"/>
      <c r="AA213" s="35"/>
      <c r="AB213" s="35"/>
      <c r="AC213" s="35"/>
      <c r="AD213" s="35"/>
      <c r="AE213" s="35"/>
      <c r="AR213" s="191" t="s">
        <v>255</v>
      </c>
      <c r="AT213" s="191" t="s">
        <v>162</v>
      </c>
      <c r="AU213" s="191" t="s">
        <v>80</v>
      </c>
      <c r="AY213" s="18" t="s">
        <v>160</v>
      </c>
      <c r="BE213" s="192">
        <f t="shared" si="44"/>
        <v>0</v>
      </c>
      <c r="BF213" s="192">
        <f t="shared" si="45"/>
        <v>0</v>
      </c>
      <c r="BG213" s="192">
        <f t="shared" si="46"/>
        <v>0</v>
      </c>
      <c r="BH213" s="192">
        <f t="shared" si="47"/>
        <v>0</v>
      </c>
      <c r="BI213" s="192">
        <f t="shared" si="48"/>
        <v>0</v>
      </c>
      <c r="BJ213" s="18" t="s">
        <v>78</v>
      </c>
      <c r="BK213" s="192">
        <f t="shared" si="49"/>
        <v>0</v>
      </c>
      <c r="BL213" s="18" t="s">
        <v>255</v>
      </c>
      <c r="BM213" s="191" t="s">
        <v>1505</v>
      </c>
    </row>
    <row r="214" spans="1:65" s="2" customFormat="1" ht="16.5" customHeight="1">
      <c r="A214" s="35"/>
      <c r="B214" s="36"/>
      <c r="C214" s="180" t="s">
        <v>960</v>
      </c>
      <c r="D214" s="180" t="s">
        <v>162</v>
      </c>
      <c r="E214" s="181" t="s">
        <v>1506</v>
      </c>
      <c r="F214" s="182" t="s">
        <v>1507</v>
      </c>
      <c r="G214" s="183" t="s">
        <v>496</v>
      </c>
      <c r="H214" s="184">
        <v>1</v>
      </c>
      <c r="I214" s="185"/>
      <c r="J214" s="186">
        <f t="shared" si="40"/>
        <v>0</v>
      </c>
      <c r="K214" s="182" t="s">
        <v>18</v>
      </c>
      <c r="L214" s="40"/>
      <c r="M214" s="187" t="s">
        <v>18</v>
      </c>
      <c r="N214" s="188" t="s">
        <v>42</v>
      </c>
      <c r="O214" s="65"/>
      <c r="P214" s="189">
        <f t="shared" si="41"/>
        <v>0</v>
      </c>
      <c r="Q214" s="189">
        <v>0</v>
      </c>
      <c r="R214" s="189">
        <f t="shared" si="42"/>
        <v>0</v>
      </c>
      <c r="S214" s="189">
        <v>0</v>
      </c>
      <c r="T214" s="190">
        <f t="shared" si="43"/>
        <v>0</v>
      </c>
      <c r="U214" s="35"/>
      <c r="V214" s="35"/>
      <c r="W214" s="35"/>
      <c r="X214" s="35"/>
      <c r="Y214" s="35"/>
      <c r="Z214" s="35"/>
      <c r="AA214" s="35"/>
      <c r="AB214" s="35"/>
      <c r="AC214" s="35"/>
      <c r="AD214" s="35"/>
      <c r="AE214" s="35"/>
      <c r="AR214" s="191" t="s">
        <v>255</v>
      </c>
      <c r="AT214" s="191" t="s">
        <v>162</v>
      </c>
      <c r="AU214" s="191" t="s">
        <v>80</v>
      </c>
      <c r="AY214" s="18" t="s">
        <v>160</v>
      </c>
      <c r="BE214" s="192">
        <f t="shared" si="44"/>
        <v>0</v>
      </c>
      <c r="BF214" s="192">
        <f t="shared" si="45"/>
        <v>0</v>
      </c>
      <c r="BG214" s="192">
        <f t="shared" si="46"/>
        <v>0</v>
      </c>
      <c r="BH214" s="192">
        <f t="shared" si="47"/>
        <v>0</v>
      </c>
      <c r="BI214" s="192">
        <f t="shared" si="48"/>
        <v>0</v>
      </c>
      <c r="BJ214" s="18" t="s">
        <v>78</v>
      </c>
      <c r="BK214" s="192">
        <f t="shared" si="49"/>
        <v>0</v>
      </c>
      <c r="BL214" s="18" t="s">
        <v>255</v>
      </c>
      <c r="BM214" s="191" t="s">
        <v>1508</v>
      </c>
    </row>
    <row r="215" spans="1:65" s="2" customFormat="1" ht="16.5" customHeight="1">
      <c r="A215" s="35"/>
      <c r="B215" s="36"/>
      <c r="C215" s="180" t="s">
        <v>964</v>
      </c>
      <c r="D215" s="180" t="s">
        <v>162</v>
      </c>
      <c r="E215" s="181" t="s">
        <v>1509</v>
      </c>
      <c r="F215" s="182" t="s">
        <v>1510</v>
      </c>
      <c r="G215" s="183" t="s">
        <v>496</v>
      </c>
      <c r="H215" s="184">
        <v>1</v>
      </c>
      <c r="I215" s="185"/>
      <c r="J215" s="186">
        <f t="shared" si="40"/>
        <v>0</v>
      </c>
      <c r="K215" s="182" t="s">
        <v>18</v>
      </c>
      <c r="L215" s="40"/>
      <c r="M215" s="187" t="s">
        <v>18</v>
      </c>
      <c r="N215" s="188" t="s">
        <v>42</v>
      </c>
      <c r="O215" s="65"/>
      <c r="P215" s="189">
        <f t="shared" si="41"/>
        <v>0</v>
      </c>
      <c r="Q215" s="189">
        <v>0</v>
      </c>
      <c r="R215" s="189">
        <f t="shared" si="42"/>
        <v>0</v>
      </c>
      <c r="S215" s="189">
        <v>0</v>
      </c>
      <c r="T215" s="190">
        <f t="shared" si="43"/>
        <v>0</v>
      </c>
      <c r="U215" s="35"/>
      <c r="V215" s="35"/>
      <c r="W215" s="35"/>
      <c r="X215" s="35"/>
      <c r="Y215" s="35"/>
      <c r="Z215" s="35"/>
      <c r="AA215" s="35"/>
      <c r="AB215" s="35"/>
      <c r="AC215" s="35"/>
      <c r="AD215" s="35"/>
      <c r="AE215" s="35"/>
      <c r="AR215" s="191" t="s">
        <v>255</v>
      </c>
      <c r="AT215" s="191" t="s">
        <v>162</v>
      </c>
      <c r="AU215" s="191" t="s">
        <v>80</v>
      </c>
      <c r="AY215" s="18" t="s">
        <v>160</v>
      </c>
      <c r="BE215" s="192">
        <f t="shared" si="44"/>
        <v>0</v>
      </c>
      <c r="BF215" s="192">
        <f t="shared" si="45"/>
        <v>0</v>
      </c>
      <c r="BG215" s="192">
        <f t="shared" si="46"/>
        <v>0</v>
      </c>
      <c r="BH215" s="192">
        <f t="shared" si="47"/>
        <v>0</v>
      </c>
      <c r="BI215" s="192">
        <f t="shared" si="48"/>
        <v>0</v>
      </c>
      <c r="BJ215" s="18" t="s">
        <v>78</v>
      </c>
      <c r="BK215" s="192">
        <f t="shared" si="49"/>
        <v>0</v>
      </c>
      <c r="BL215" s="18" t="s">
        <v>255</v>
      </c>
      <c r="BM215" s="191" t="s">
        <v>1511</v>
      </c>
    </row>
    <row r="216" spans="1:65" s="2" customFormat="1" ht="16.5" customHeight="1">
      <c r="A216" s="35"/>
      <c r="B216" s="36"/>
      <c r="C216" s="180" t="s">
        <v>969</v>
      </c>
      <c r="D216" s="180" t="s">
        <v>162</v>
      </c>
      <c r="E216" s="181" t="s">
        <v>1512</v>
      </c>
      <c r="F216" s="182" t="s">
        <v>1513</v>
      </c>
      <c r="G216" s="183" t="s">
        <v>496</v>
      </c>
      <c r="H216" s="184">
        <v>5</v>
      </c>
      <c r="I216" s="185"/>
      <c r="J216" s="186">
        <f t="shared" si="40"/>
        <v>0</v>
      </c>
      <c r="K216" s="182" t="s">
        <v>18</v>
      </c>
      <c r="L216" s="40"/>
      <c r="M216" s="187" t="s">
        <v>18</v>
      </c>
      <c r="N216" s="188" t="s">
        <v>42</v>
      </c>
      <c r="O216" s="65"/>
      <c r="P216" s="189">
        <f t="shared" si="41"/>
        <v>0</v>
      </c>
      <c r="Q216" s="189">
        <v>0</v>
      </c>
      <c r="R216" s="189">
        <f t="shared" si="42"/>
        <v>0</v>
      </c>
      <c r="S216" s="189">
        <v>0</v>
      </c>
      <c r="T216" s="190">
        <f t="shared" si="43"/>
        <v>0</v>
      </c>
      <c r="U216" s="35"/>
      <c r="V216" s="35"/>
      <c r="W216" s="35"/>
      <c r="X216" s="35"/>
      <c r="Y216" s="35"/>
      <c r="Z216" s="35"/>
      <c r="AA216" s="35"/>
      <c r="AB216" s="35"/>
      <c r="AC216" s="35"/>
      <c r="AD216" s="35"/>
      <c r="AE216" s="35"/>
      <c r="AR216" s="191" t="s">
        <v>255</v>
      </c>
      <c r="AT216" s="191" t="s">
        <v>162</v>
      </c>
      <c r="AU216" s="191" t="s">
        <v>80</v>
      </c>
      <c r="AY216" s="18" t="s">
        <v>160</v>
      </c>
      <c r="BE216" s="192">
        <f t="shared" si="44"/>
        <v>0</v>
      </c>
      <c r="BF216" s="192">
        <f t="shared" si="45"/>
        <v>0</v>
      </c>
      <c r="BG216" s="192">
        <f t="shared" si="46"/>
        <v>0</v>
      </c>
      <c r="BH216" s="192">
        <f t="shared" si="47"/>
        <v>0</v>
      </c>
      <c r="BI216" s="192">
        <f t="shared" si="48"/>
        <v>0</v>
      </c>
      <c r="BJ216" s="18" t="s">
        <v>78</v>
      </c>
      <c r="BK216" s="192">
        <f t="shared" si="49"/>
        <v>0</v>
      </c>
      <c r="BL216" s="18" t="s">
        <v>255</v>
      </c>
      <c r="BM216" s="191" t="s">
        <v>1514</v>
      </c>
    </row>
    <row r="217" spans="1:65" s="2" customFormat="1" ht="16.5" customHeight="1">
      <c r="A217" s="35"/>
      <c r="B217" s="36"/>
      <c r="C217" s="180" t="s">
        <v>975</v>
      </c>
      <c r="D217" s="180" t="s">
        <v>162</v>
      </c>
      <c r="E217" s="181" t="s">
        <v>1515</v>
      </c>
      <c r="F217" s="182" t="s">
        <v>1516</v>
      </c>
      <c r="G217" s="183" t="s">
        <v>496</v>
      </c>
      <c r="H217" s="184">
        <v>3</v>
      </c>
      <c r="I217" s="185"/>
      <c r="J217" s="186">
        <f t="shared" si="40"/>
        <v>0</v>
      </c>
      <c r="K217" s="182" t="s">
        <v>18</v>
      </c>
      <c r="L217" s="40"/>
      <c r="M217" s="187" t="s">
        <v>18</v>
      </c>
      <c r="N217" s="188" t="s">
        <v>42</v>
      </c>
      <c r="O217" s="65"/>
      <c r="P217" s="189">
        <f t="shared" si="41"/>
        <v>0</v>
      </c>
      <c r="Q217" s="189">
        <v>0</v>
      </c>
      <c r="R217" s="189">
        <f t="shared" si="42"/>
        <v>0</v>
      </c>
      <c r="S217" s="189">
        <v>0</v>
      </c>
      <c r="T217" s="190">
        <f t="shared" si="43"/>
        <v>0</v>
      </c>
      <c r="U217" s="35"/>
      <c r="V217" s="35"/>
      <c r="W217" s="35"/>
      <c r="X217" s="35"/>
      <c r="Y217" s="35"/>
      <c r="Z217" s="35"/>
      <c r="AA217" s="35"/>
      <c r="AB217" s="35"/>
      <c r="AC217" s="35"/>
      <c r="AD217" s="35"/>
      <c r="AE217" s="35"/>
      <c r="AR217" s="191" t="s">
        <v>255</v>
      </c>
      <c r="AT217" s="191" t="s">
        <v>162</v>
      </c>
      <c r="AU217" s="191" t="s">
        <v>80</v>
      </c>
      <c r="AY217" s="18" t="s">
        <v>160</v>
      </c>
      <c r="BE217" s="192">
        <f t="shared" si="44"/>
        <v>0</v>
      </c>
      <c r="BF217" s="192">
        <f t="shared" si="45"/>
        <v>0</v>
      </c>
      <c r="BG217" s="192">
        <f t="shared" si="46"/>
        <v>0</v>
      </c>
      <c r="BH217" s="192">
        <f t="shared" si="47"/>
        <v>0</v>
      </c>
      <c r="BI217" s="192">
        <f t="shared" si="48"/>
        <v>0</v>
      </c>
      <c r="BJ217" s="18" t="s">
        <v>78</v>
      </c>
      <c r="BK217" s="192">
        <f t="shared" si="49"/>
        <v>0</v>
      </c>
      <c r="BL217" s="18" t="s">
        <v>255</v>
      </c>
      <c r="BM217" s="191" t="s">
        <v>1517</v>
      </c>
    </row>
    <row r="218" spans="1:65" s="2" customFormat="1" ht="16.5" customHeight="1">
      <c r="A218" s="35"/>
      <c r="B218" s="36"/>
      <c r="C218" s="180" t="s">
        <v>981</v>
      </c>
      <c r="D218" s="180" t="s">
        <v>162</v>
      </c>
      <c r="E218" s="181" t="s">
        <v>1518</v>
      </c>
      <c r="F218" s="182" t="s">
        <v>1519</v>
      </c>
      <c r="G218" s="183" t="s">
        <v>496</v>
      </c>
      <c r="H218" s="184">
        <v>2</v>
      </c>
      <c r="I218" s="185"/>
      <c r="J218" s="186">
        <f t="shared" si="40"/>
        <v>0</v>
      </c>
      <c r="K218" s="182" t="s">
        <v>18</v>
      </c>
      <c r="L218" s="40"/>
      <c r="M218" s="187" t="s">
        <v>18</v>
      </c>
      <c r="N218" s="188" t="s">
        <v>42</v>
      </c>
      <c r="O218" s="65"/>
      <c r="P218" s="189">
        <f t="shared" si="41"/>
        <v>0</v>
      </c>
      <c r="Q218" s="189">
        <v>0</v>
      </c>
      <c r="R218" s="189">
        <f t="shared" si="42"/>
        <v>0</v>
      </c>
      <c r="S218" s="189">
        <v>0</v>
      </c>
      <c r="T218" s="190">
        <f t="shared" si="43"/>
        <v>0</v>
      </c>
      <c r="U218" s="35"/>
      <c r="V218" s="35"/>
      <c r="W218" s="35"/>
      <c r="X218" s="35"/>
      <c r="Y218" s="35"/>
      <c r="Z218" s="35"/>
      <c r="AA218" s="35"/>
      <c r="AB218" s="35"/>
      <c r="AC218" s="35"/>
      <c r="AD218" s="35"/>
      <c r="AE218" s="35"/>
      <c r="AR218" s="191" t="s">
        <v>255</v>
      </c>
      <c r="AT218" s="191" t="s">
        <v>162</v>
      </c>
      <c r="AU218" s="191" t="s">
        <v>80</v>
      </c>
      <c r="AY218" s="18" t="s">
        <v>160</v>
      </c>
      <c r="BE218" s="192">
        <f t="shared" si="44"/>
        <v>0</v>
      </c>
      <c r="BF218" s="192">
        <f t="shared" si="45"/>
        <v>0</v>
      </c>
      <c r="BG218" s="192">
        <f t="shared" si="46"/>
        <v>0</v>
      </c>
      <c r="BH218" s="192">
        <f t="shared" si="47"/>
        <v>0</v>
      </c>
      <c r="BI218" s="192">
        <f t="shared" si="48"/>
        <v>0</v>
      </c>
      <c r="BJ218" s="18" t="s">
        <v>78</v>
      </c>
      <c r="BK218" s="192">
        <f t="shared" si="49"/>
        <v>0</v>
      </c>
      <c r="BL218" s="18" t="s">
        <v>255</v>
      </c>
      <c r="BM218" s="191" t="s">
        <v>1520</v>
      </c>
    </row>
    <row r="219" spans="1:65" s="2" customFormat="1" ht="16.5" customHeight="1">
      <c r="A219" s="35"/>
      <c r="B219" s="36"/>
      <c r="C219" s="180" t="s">
        <v>987</v>
      </c>
      <c r="D219" s="180" t="s">
        <v>162</v>
      </c>
      <c r="E219" s="181" t="s">
        <v>1521</v>
      </c>
      <c r="F219" s="182" t="s">
        <v>1522</v>
      </c>
      <c r="G219" s="183" t="s">
        <v>496</v>
      </c>
      <c r="H219" s="184">
        <v>1</v>
      </c>
      <c r="I219" s="185"/>
      <c r="J219" s="186">
        <f t="shared" si="40"/>
        <v>0</v>
      </c>
      <c r="K219" s="182" t="s">
        <v>18</v>
      </c>
      <c r="L219" s="40"/>
      <c r="M219" s="187" t="s">
        <v>18</v>
      </c>
      <c r="N219" s="188" t="s">
        <v>42</v>
      </c>
      <c r="O219" s="65"/>
      <c r="P219" s="189">
        <f t="shared" si="41"/>
        <v>0</v>
      </c>
      <c r="Q219" s="189">
        <v>0</v>
      </c>
      <c r="R219" s="189">
        <f t="shared" si="42"/>
        <v>0</v>
      </c>
      <c r="S219" s="189">
        <v>0</v>
      </c>
      <c r="T219" s="190">
        <f t="shared" si="43"/>
        <v>0</v>
      </c>
      <c r="U219" s="35"/>
      <c r="V219" s="35"/>
      <c r="W219" s="35"/>
      <c r="X219" s="35"/>
      <c r="Y219" s="35"/>
      <c r="Z219" s="35"/>
      <c r="AA219" s="35"/>
      <c r="AB219" s="35"/>
      <c r="AC219" s="35"/>
      <c r="AD219" s="35"/>
      <c r="AE219" s="35"/>
      <c r="AR219" s="191" t="s">
        <v>255</v>
      </c>
      <c r="AT219" s="191" t="s">
        <v>162</v>
      </c>
      <c r="AU219" s="191" t="s">
        <v>80</v>
      </c>
      <c r="AY219" s="18" t="s">
        <v>160</v>
      </c>
      <c r="BE219" s="192">
        <f t="shared" si="44"/>
        <v>0</v>
      </c>
      <c r="BF219" s="192">
        <f t="shared" si="45"/>
        <v>0</v>
      </c>
      <c r="BG219" s="192">
        <f t="shared" si="46"/>
        <v>0</v>
      </c>
      <c r="BH219" s="192">
        <f t="shared" si="47"/>
        <v>0</v>
      </c>
      <c r="BI219" s="192">
        <f t="shared" si="48"/>
        <v>0</v>
      </c>
      <c r="BJ219" s="18" t="s">
        <v>78</v>
      </c>
      <c r="BK219" s="192">
        <f t="shared" si="49"/>
        <v>0</v>
      </c>
      <c r="BL219" s="18" t="s">
        <v>255</v>
      </c>
      <c r="BM219" s="191" t="s">
        <v>1523</v>
      </c>
    </row>
    <row r="220" spans="1:65" s="2" customFormat="1" ht="16.5" customHeight="1">
      <c r="A220" s="35"/>
      <c r="B220" s="36"/>
      <c r="C220" s="180" t="s">
        <v>993</v>
      </c>
      <c r="D220" s="180" t="s">
        <v>162</v>
      </c>
      <c r="E220" s="181" t="s">
        <v>1524</v>
      </c>
      <c r="F220" s="182" t="s">
        <v>1525</v>
      </c>
      <c r="G220" s="183" t="s">
        <v>496</v>
      </c>
      <c r="H220" s="184">
        <v>4</v>
      </c>
      <c r="I220" s="185"/>
      <c r="J220" s="186">
        <f t="shared" si="40"/>
        <v>0</v>
      </c>
      <c r="K220" s="182" t="s">
        <v>18</v>
      </c>
      <c r="L220" s="40"/>
      <c r="M220" s="187" t="s">
        <v>18</v>
      </c>
      <c r="N220" s="188" t="s">
        <v>42</v>
      </c>
      <c r="O220" s="65"/>
      <c r="P220" s="189">
        <f t="shared" si="41"/>
        <v>0</v>
      </c>
      <c r="Q220" s="189">
        <v>0</v>
      </c>
      <c r="R220" s="189">
        <f t="shared" si="42"/>
        <v>0</v>
      </c>
      <c r="S220" s="189">
        <v>0</v>
      </c>
      <c r="T220" s="190">
        <f t="shared" si="43"/>
        <v>0</v>
      </c>
      <c r="U220" s="35"/>
      <c r="V220" s="35"/>
      <c r="W220" s="35"/>
      <c r="X220" s="35"/>
      <c r="Y220" s="35"/>
      <c r="Z220" s="35"/>
      <c r="AA220" s="35"/>
      <c r="AB220" s="35"/>
      <c r="AC220" s="35"/>
      <c r="AD220" s="35"/>
      <c r="AE220" s="35"/>
      <c r="AR220" s="191" t="s">
        <v>255</v>
      </c>
      <c r="AT220" s="191" t="s">
        <v>162</v>
      </c>
      <c r="AU220" s="191" t="s">
        <v>80</v>
      </c>
      <c r="AY220" s="18" t="s">
        <v>160</v>
      </c>
      <c r="BE220" s="192">
        <f t="shared" si="44"/>
        <v>0</v>
      </c>
      <c r="BF220" s="192">
        <f t="shared" si="45"/>
        <v>0</v>
      </c>
      <c r="BG220" s="192">
        <f t="shared" si="46"/>
        <v>0</v>
      </c>
      <c r="BH220" s="192">
        <f t="shared" si="47"/>
        <v>0</v>
      </c>
      <c r="BI220" s="192">
        <f t="shared" si="48"/>
        <v>0</v>
      </c>
      <c r="BJ220" s="18" t="s">
        <v>78</v>
      </c>
      <c r="BK220" s="192">
        <f t="shared" si="49"/>
        <v>0</v>
      </c>
      <c r="BL220" s="18" t="s">
        <v>255</v>
      </c>
      <c r="BM220" s="191" t="s">
        <v>1526</v>
      </c>
    </row>
    <row r="221" spans="1:65" s="2" customFormat="1" ht="16.5" customHeight="1">
      <c r="A221" s="35"/>
      <c r="B221" s="36"/>
      <c r="C221" s="180" t="s">
        <v>998</v>
      </c>
      <c r="D221" s="180" t="s">
        <v>162</v>
      </c>
      <c r="E221" s="181" t="s">
        <v>1527</v>
      </c>
      <c r="F221" s="182" t="s">
        <v>1528</v>
      </c>
      <c r="G221" s="183" t="s">
        <v>496</v>
      </c>
      <c r="H221" s="184">
        <v>3</v>
      </c>
      <c r="I221" s="185"/>
      <c r="J221" s="186">
        <f t="shared" si="40"/>
        <v>0</v>
      </c>
      <c r="K221" s="182" t="s">
        <v>18</v>
      </c>
      <c r="L221" s="40"/>
      <c r="M221" s="187" t="s">
        <v>18</v>
      </c>
      <c r="N221" s="188" t="s">
        <v>42</v>
      </c>
      <c r="O221" s="65"/>
      <c r="P221" s="189">
        <f t="shared" si="41"/>
        <v>0</v>
      </c>
      <c r="Q221" s="189">
        <v>0</v>
      </c>
      <c r="R221" s="189">
        <f t="shared" si="42"/>
        <v>0</v>
      </c>
      <c r="S221" s="189">
        <v>0</v>
      </c>
      <c r="T221" s="190">
        <f t="shared" si="43"/>
        <v>0</v>
      </c>
      <c r="U221" s="35"/>
      <c r="V221" s="35"/>
      <c r="W221" s="35"/>
      <c r="X221" s="35"/>
      <c r="Y221" s="35"/>
      <c r="Z221" s="35"/>
      <c r="AA221" s="35"/>
      <c r="AB221" s="35"/>
      <c r="AC221" s="35"/>
      <c r="AD221" s="35"/>
      <c r="AE221" s="35"/>
      <c r="AR221" s="191" t="s">
        <v>255</v>
      </c>
      <c r="AT221" s="191" t="s">
        <v>162</v>
      </c>
      <c r="AU221" s="191" t="s">
        <v>80</v>
      </c>
      <c r="AY221" s="18" t="s">
        <v>160</v>
      </c>
      <c r="BE221" s="192">
        <f t="shared" si="44"/>
        <v>0</v>
      </c>
      <c r="BF221" s="192">
        <f t="shared" si="45"/>
        <v>0</v>
      </c>
      <c r="BG221" s="192">
        <f t="shared" si="46"/>
        <v>0</v>
      </c>
      <c r="BH221" s="192">
        <f t="shared" si="47"/>
        <v>0</v>
      </c>
      <c r="BI221" s="192">
        <f t="shared" si="48"/>
        <v>0</v>
      </c>
      <c r="BJ221" s="18" t="s">
        <v>78</v>
      </c>
      <c r="BK221" s="192">
        <f t="shared" si="49"/>
        <v>0</v>
      </c>
      <c r="BL221" s="18" t="s">
        <v>255</v>
      </c>
      <c r="BM221" s="191" t="s">
        <v>1529</v>
      </c>
    </row>
    <row r="222" spans="1:65" s="2" customFormat="1" ht="16.5" customHeight="1">
      <c r="A222" s="35"/>
      <c r="B222" s="36"/>
      <c r="C222" s="180" t="s">
        <v>1004</v>
      </c>
      <c r="D222" s="180" t="s">
        <v>162</v>
      </c>
      <c r="E222" s="181" t="s">
        <v>1530</v>
      </c>
      <c r="F222" s="182" t="s">
        <v>1531</v>
      </c>
      <c r="G222" s="183" t="s">
        <v>496</v>
      </c>
      <c r="H222" s="184">
        <v>1</v>
      </c>
      <c r="I222" s="185"/>
      <c r="J222" s="186">
        <f t="shared" si="40"/>
        <v>0</v>
      </c>
      <c r="K222" s="182" t="s">
        <v>18</v>
      </c>
      <c r="L222" s="40"/>
      <c r="M222" s="187" t="s">
        <v>18</v>
      </c>
      <c r="N222" s="188" t="s">
        <v>42</v>
      </c>
      <c r="O222" s="65"/>
      <c r="P222" s="189">
        <f t="shared" si="41"/>
        <v>0</v>
      </c>
      <c r="Q222" s="189">
        <v>0</v>
      </c>
      <c r="R222" s="189">
        <f t="shared" si="42"/>
        <v>0</v>
      </c>
      <c r="S222" s="189">
        <v>0</v>
      </c>
      <c r="T222" s="190">
        <f t="shared" si="43"/>
        <v>0</v>
      </c>
      <c r="U222" s="35"/>
      <c r="V222" s="35"/>
      <c r="W222" s="35"/>
      <c r="X222" s="35"/>
      <c r="Y222" s="35"/>
      <c r="Z222" s="35"/>
      <c r="AA222" s="35"/>
      <c r="AB222" s="35"/>
      <c r="AC222" s="35"/>
      <c r="AD222" s="35"/>
      <c r="AE222" s="35"/>
      <c r="AR222" s="191" t="s">
        <v>255</v>
      </c>
      <c r="AT222" s="191" t="s">
        <v>162</v>
      </c>
      <c r="AU222" s="191" t="s">
        <v>80</v>
      </c>
      <c r="AY222" s="18" t="s">
        <v>160</v>
      </c>
      <c r="BE222" s="192">
        <f t="shared" si="44"/>
        <v>0</v>
      </c>
      <c r="BF222" s="192">
        <f t="shared" si="45"/>
        <v>0</v>
      </c>
      <c r="BG222" s="192">
        <f t="shared" si="46"/>
        <v>0</v>
      </c>
      <c r="BH222" s="192">
        <f t="shared" si="47"/>
        <v>0</v>
      </c>
      <c r="BI222" s="192">
        <f t="shared" si="48"/>
        <v>0</v>
      </c>
      <c r="BJ222" s="18" t="s">
        <v>78</v>
      </c>
      <c r="BK222" s="192">
        <f t="shared" si="49"/>
        <v>0</v>
      </c>
      <c r="BL222" s="18" t="s">
        <v>255</v>
      </c>
      <c r="BM222" s="191" t="s">
        <v>1532</v>
      </c>
    </row>
    <row r="223" spans="1:65" s="2" customFormat="1" ht="16.5" customHeight="1">
      <c r="A223" s="35"/>
      <c r="B223" s="36"/>
      <c r="C223" s="180" t="s">
        <v>1009</v>
      </c>
      <c r="D223" s="180" t="s">
        <v>162</v>
      </c>
      <c r="E223" s="181" t="s">
        <v>1533</v>
      </c>
      <c r="F223" s="182" t="s">
        <v>1534</v>
      </c>
      <c r="G223" s="183" t="s">
        <v>496</v>
      </c>
      <c r="H223" s="184">
        <v>1</v>
      </c>
      <c r="I223" s="185"/>
      <c r="J223" s="186">
        <f t="shared" si="40"/>
        <v>0</v>
      </c>
      <c r="K223" s="182" t="s">
        <v>18</v>
      </c>
      <c r="L223" s="40"/>
      <c r="M223" s="187" t="s">
        <v>18</v>
      </c>
      <c r="N223" s="188" t="s">
        <v>42</v>
      </c>
      <c r="O223" s="65"/>
      <c r="P223" s="189">
        <f t="shared" si="41"/>
        <v>0</v>
      </c>
      <c r="Q223" s="189">
        <v>0</v>
      </c>
      <c r="R223" s="189">
        <f t="shared" si="42"/>
        <v>0</v>
      </c>
      <c r="S223" s="189">
        <v>0</v>
      </c>
      <c r="T223" s="190">
        <f t="shared" si="43"/>
        <v>0</v>
      </c>
      <c r="U223" s="35"/>
      <c r="V223" s="35"/>
      <c r="W223" s="35"/>
      <c r="X223" s="35"/>
      <c r="Y223" s="35"/>
      <c r="Z223" s="35"/>
      <c r="AA223" s="35"/>
      <c r="AB223" s="35"/>
      <c r="AC223" s="35"/>
      <c r="AD223" s="35"/>
      <c r="AE223" s="35"/>
      <c r="AR223" s="191" t="s">
        <v>255</v>
      </c>
      <c r="AT223" s="191" t="s">
        <v>162</v>
      </c>
      <c r="AU223" s="191" t="s">
        <v>80</v>
      </c>
      <c r="AY223" s="18" t="s">
        <v>160</v>
      </c>
      <c r="BE223" s="192">
        <f t="shared" si="44"/>
        <v>0</v>
      </c>
      <c r="BF223" s="192">
        <f t="shared" si="45"/>
        <v>0</v>
      </c>
      <c r="BG223" s="192">
        <f t="shared" si="46"/>
        <v>0</v>
      </c>
      <c r="BH223" s="192">
        <f t="shared" si="47"/>
        <v>0</v>
      </c>
      <c r="BI223" s="192">
        <f t="shared" si="48"/>
        <v>0</v>
      </c>
      <c r="BJ223" s="18" t="s">
        <v>78</v>
      </c>
      <c r="BK223" s="192">
        <f t="shared" si="49"/>
        <v>0</v>
      </c>
      <c r="BL223" s="18" t="s">
        <v>255</v>
      </c>
      <c r="BM223" s="191" t="s">
        <v>1535</v>
      </c>
    </row>
    <row r="224" spans="1:65" s="2" customFormat="1" ht="16.5" customHeight="1">
      <c r="A224" s="35"/>
      <c r="B224" s="36"/>
      <c r="C224" s="180" t="s">
        <v>1015</v>
      </c>
      <c r="D224" s="180" t="s">
        <v>162</v>
      </c>
      <c r="E224" s="181" t="s">
        <v>1536</v>
      </c>
      <c r="F224" s="182" t="s">
        <v>1537</v>
      </c>
      <c r="G224" s="183" t="s">
        <v>496</v>
      </c>
      <c r="H224" s="184">
        <v>1</v>
      </c>
      <c r="I224" s="185"/>
      <c r="J224" s="186">
        <f t="shared" si="40"/>
        <v>0</v>
      </c>
      <c r="K224" s="182" t="s">
        <v>18</v>
      </c>
      <c r="L224" s="40"/>
      <c r="M224" s="187" t="s">
        <v>18</v>
      </c>
      <c r="N224" s="188" t="s">
        <v>42</v>
      </c>
      <c r="O224" s="65"/>
      <c r="P224" s="189">
        <f t="shared" si="41"/>
        <v>0</v>
      </c>
      <c r="Q224" s="189">
        <v>0</v>
      </c>
      <c r="R224" s="189">
        <f t="shared" si="42"/>
        <v>0</v>
      </c>
      <c r="S224" s="189">
        <v>0</v>
      </c>
      <c r="T224" s="190">
        <f t="shared" si="43"/>
        <v>0</v>
      </c>
      <c r="U224" s="35"/>
      <c r="V224" s="35"/>
      <c r="W224" s="35"/>
      <c r="X224" s="35"/>
      <c r="Y224" s="35"/>
      <c r="Z224" s="35"/>
      <c r="AA224" s="35"/>
      <c r="AB224" s="35"/>
      <c r="AC224" s="35"/>
      <c r="AD224" s="35"/>
      <c r="AE224" s="35"/>
      <c r="AR224" s="191" t="s">
        <v>255</v>
      </c>
      <c r="AT224" s="191" t="s">
        <v>162</v>
      </c>
      <c r="AU224" s="191" t="s">
        <v>80</v>
      </c>
      <c r="AY224" s="18" t="s">
        <v>160</v>
      </c>
      <c r="BE224" s="192">
        <f t="shared" si="44"/>
        <v>0</v>
      </c>
      <c r="BF224" s="192">
        <f t="shared" si="45"/>
        <v>0</v>
      </c>
      <c r="BG224" s="192">
        <f t="shared" si="46"/>
        <v>0</v>
      </c>
      <c r="BH224" s="192">
        <f t="shared" si="47"/>
        <v>0</v>
      </c>
      <c r="BI224" s="192">
        <f t="shared" si="48"/>
        <v>0</v>
      </c>
      <c r="BJ224" s="18" t="s">
        <v>78</v>
      </c>
      <c r="BK224" s="192">
        <f t="shared" si="49"/>
        <v>0</v>
      </c>
      <c r="BL224" s="18" t="s">
        <v>255</v>
      </c>
      <c r="BM224" s="191" t="s">
        <v>1538</v>
      </c>
    </row>
    <row r="225" spans="1:65" s="2" customFormat="1" ht="16.5" customHeight="1">
      <c r="A225" s="35"/>
      <c r="B225" s="36"/>
      <c r="C225" s="180" t="s">
        <v>1020</v>
      </c>
      <c r="D225" s="180" t="s">
        <v>162</v>
      </c>
      <c r="E225" s="181" t="s">
        <v>1539</v>
      </c>
      <c r="F225" s="182" t="s">
        <v>1540</v>
      </c>
      <c r="G225" s="183" t="s">
        <v>232</v>
      </c>
      <c r="H225" s="184">
        <v>0.26200000000000001</v>
      </c>
      <c r="I225" s="185"/>
      <c r="J225" s="186">
        <f t="shared" si="40"/>
        <v>0</v>
      </c>
      <c r="K225" s="182" t="s">
        <v>18</v>
      </c>
      <c r="L225" s="40"/>
      <c r="M225" s="187" t="s">
        <v>18</v>
      </c>
      <c r="N225" s="188" t="s">
        <v>42</v>
      </c>
      <c r="O225" s="65"/>
      <c r="P225" s="189">
        <f t="shared" si="41"/>
        <v>0</v>
      </c>
      <c r="Q225" s="189">
        <v>0</v>
      </c>
      <c r="R225" s="189">
        <f t="shared" si="42"/>
        <v>0</v>
      </c>
      <c r="S225" s="189">
        <v>0</v>
      </c>
      <c r="T225" s="190">
        <f t="shared" si="43"/>
        <v>0</v>
      </c>
      <c r="U225" s="35"/>
      <c r="V225" s="35"/>
      <c r="W225" s="35"/>
      <c r="X225" s="35"/>
      <c r="Y225" s="35"/>
      <c r="Z225" s="35"/>
      <c r="AA225" s="35"/>
      <c r="AB225" s="35"/>
      <c r="AC225" s="35"/>
      <c r="AD225" s="35"/>
      <c r="AE225" s="35"/>
      <c r="AR225" s="191" t="s">
        <v>255</v>
      </c>
      <c r="AT225" s="191" t="s">
        <v>162</v>
      </c>
      <c r="AU225" s="191" t="s">
        <v>80</v>
      </c>
      <c r="AY225" s="18" t="s">
        <v>160</v>
      </c>
      <c r="BE225" s="192">
        <f t="shared" si="44"/>
        <v>0</v>
      </c>
      <c r="BF225" s="192">
        <f t="shared" si="45"/>
        <v>0</v>
      </c>
      <c r="BG225" s="192">
        <f t="shared" si="46"/>
        <v>0</v>
      </c>
      <c r="BH225" s="192">
        <f t="shared" si="47"/>
        <v>0</v>
      </c>
      <c r="BI225" s="192">
        <f t="shared" si="48"/>
        <v>0</v>
      </c>
      <c r="BJ225" s="18" t="s">
        <v>78</v>
      </c>
      <c r="BK225" s="192">
        <f t="shared" si="49"/>
        <v>0</v>
      </c>
      <c r="BL225" s="18" t="s">
        <v>255</v>
      </c>
      <c r="BM225" s="191" t="s">
        <v>1541</v>
      </c>
    </row>
    <row r="226" spans="1:65" s="12" customFormat="1" ht="22.8" customHeight="1">
      <c r="B226" s="164"/>
      <c r="C226" s="165"/>
      <c r="D226" s="166" t="s">
        <v>70</v>
      </c>
      <c r="E226" s="178" t="s">
        <v>1542</v>
      </c>
      <c r="F226" s="178" t="s">
        <v>1543</v>
      </c>
      <c r="G226" s="165"/>
      <c r="H226" s="165"/>
      <c r="I226" s="168"/>
      <c r="J226" s="179">
        <f>BK226</f>
        <v>0</v>
      </c>
      <c r="K226" s="165"/>
      <c r="L226" s="170"/>
      <c r="M226" s="171"/>
      <c r="N226" s="172"/>
      <c r="O226" s="172"/>
      <c r="P226" s="173">
        <f>SUM(P227:P230)</f>
        <v>0</v>
      </c>
      <c r="Q226" s="172"/>
      <c r="R226" s="173">
        <f>SUM(R227:R230)</f>
        <v>0</v>
      </c>
      <c r="S226" s="172"/>
      <c r="T226" s="174">
        <f>SUM(T227:T230)</f>
        <v>0</v>
      </c>
      <c r="AR226" s="175" t="s">
        <v>78</v>
      </c>
      <c r="AT226" s="176" t="s">
        <v>70</v>
      </c>
      <c r="AU226" s="176" t="s">
        <v>78</v>
      </c>
      <c r="AY226" s="175" t="s">
        <v>160</v>
      </c>
      <c r="BK226" s="177">
        <f>SUM(BK227:BK230)</f>
        <v>0</v>
      </c>
    </row>
    <row r="227" spans="1:65" s="2" customFormat="1" ht="24.15" customHeight="1">
      <c r="A227" s="35"/>
      <c r="B227" s="36"/>
      <c r="C227" s="180" t="s">
        <v>1027</v>
      </c>
      <c r="D227" s="180" t="s">
        <v>162</v>
      </c>
      <c r="E227" s="181" t="s">
        <v>1544</v>
      </c>
      <c r="F227" s="182" t="s">
        <v>1545</v>
      </c>
      <c r="G227" s="183" t="s">
        <v>1546</v>
      </c>
      <c r="H227" s="184">
        <v>1</v>
      </c>
      <c r="I227" s="185"/>
      <c r="J227" s="186">
        <f>ROUND(I227*H227,2)</f>
        <v>0</v>
      </c>
      <c r="K227" s="182" t="s">
        <v>18</v>
      </c>
      <c r="L227" s="40"/>
      <c r="M227" s="187" t="s">
        <v>18</v>
      </c>
      <c r="N227" s="188" t="s">
        <v>42</v>
      </c>
      <c r="O227" s="65"/>
      <c r="P227" s="189">
        <f>O227*H227</f>
        <v>0</v>
      </c>
      <c r="Q227" s="189">
        <v>0</v>
      </c>
      <c r="R227" s="189">
        <f>Q227*H227</f>
        <v>0</v>
      </c>
      <c r="S227" s="189">
        <v>0</v>
      </c>
      <c r="T227" s="190">
        <f>S227*H227</f>
        <v>0</v>
      </c>
      <c r="U227" s="35"/>
      <c r="V227" s="35"/>
      <c r="W227" s="35"/>
      <c r="X227" s="35"/>
      <c r="Y227" s="35"/>
      <c r="Z227" s="35"/>
      <c r="AA227" s="35"/>
      <c r="AB227" s="35"/>
      <c r="AC227" s="35"/>
      <c r="AD227" s="35"/>
      <c r="AE227" s="35"/>
      <c r="AR227" s="191" t="s">
        <v>166</v>
      </c>
      <c r="AT227" s="191" t="s">
        <v>162</v>
      </c>
      <c r="AU227" s="191" t="s">
        <v>80</v>
      </c>
      <c r="AY227" s="18" t="s">
        <v>160</v>
      </c>
      <c r="BE227" s="192">
        <f>IF(N227="základní",J227,0)</f>
        <v>0</v>
      </c>
      <c r="BF227" s="192">
        <f>IF(N227="snížená",J227,0)</f>
        <v>0</v>
      </c>
      <c r="BG227" s="192">
        <f>IF(N227="zákl. přenesená",J227,0)</f>
        <v>0</v>
      </c>
      <c r="BH227" s="192">
        <f>IF(N227="sníž. přenesená",J227,0)</f>
        <v>0</v>
      </c>
      <c r="BI227" s="192">
        <f>IF(N227="nulová",J227,0)</f>
        <v>0</v>
      </c>
      <c r="BJ227" s="18" t="s">
        <v>78</v>
      </c>
      <c r="BK227" s="192">
        <f>ROUND(I227*H227,2)</f>
        <v>0</v>
      </c>
      <c r="BL227" s="18" t="s">
        <v>166</v>
      </c>
      <c r="BM227" s="191" t="s">
        <v>1547</v>
      </c>
    </row>
    <row r="228" spans="1:65" s="2" customFormat="1" ht="24.15" customHeight="1">
      <c r="A228" s="35"/>
      <c r="B228" s="36"/>
      <c r="C228" s="180" t="s">
        <v>1033</v>
      </c>
      <c r="D228" s="180" t="s">
        <v>162</v>
      </c>
      <c r="E228" s="181" t="s">
        <v>1548</v>
      </c>
      <c r="F228" s="182" t="s">
        <v>1549</v>
      </c>
      <c r="G228" s="183" t="s">
        <v>1546</v>
      </c>
      <c r="H228" s="184">
        <v>1</v>
      </c>
      <c r="I228" s="185"/>
      <c r="J228" s="186">
        <f>ROUND(I228*H228,2)</f>
        <v>0</v>
      </c>
      <c r="K228" s="182" t="s">
        <v>18</v>
      </c>
      <c r="L228" s="40"/>
      <c r="M228" s="187" t="s">
        <v>18</v>
      </c>
      <c r="N228" s="188" t="s">
        <v>42</v>
      </c>
      <c r="O228" s="65"/>
      <c r="P228" s="189">
        <f>O228*H228</f>
        <v>0</v>
      </c>
      <c r="Q228" s="189">
        <v>0</v>
      </c>
      <c r="R228" s="189">
        <f>Q228*H228</f>
        <v>0</v>
      </c>
      <c r="S228" s="189">
        <v>0</v>
      </c>
      <c r="T228" s="190">
        <f>S228*H228</f>
        <v>0</v>
      </c>
      <c r="U228" s="35"/>
      <c r="V228" s="35"/>
      <c r="W228" s="35"/>
      <c r="X228" s="35"/>
      <c r="Y228" s="35"/>
      <c r="Z228" s="35"/>
      <c r="AA228" s="35"/>
      <c r="AB228" s="35"/>
      <c r="AC228" s="35"/>
      <c r="AD228" s="35"/>
      <c r="AE228" s="35"/>
      <c r="AR228" s="191" t="s">
        <v>166</v>
      </c>
      <c r="AT228" s="191" t="s">
        <v>162</v>
      </c>
      <c r="AU228" s="191" t="s">
        <v>80</v>
      </c>
      <c r="AY228" s="18" t="s">
        <v>160</v>
      </c>
      <c r="BE228" s="192">
        <f>IF(N228="základní",J228,0)</f>
        <v>0</v>
      </c>
      <c r="BF228" s="192">
        <f>IF(N228="snížená",J228,0)</f>
        <v>0</v>
      </c>
      <c r="BG228" s="192">
        <f>IF(N228="zákl. přenesená",J228,0)</f>
        <v>0</v>
      </c>
      <c r="BH228" s="192">
        <f>IF(N228="sníž. přenesená",J228,0)</f>
        <v>0</v>
      </c>
      <c r="BI228" s="192">
        <f>IF(N228="nulová",J228,0)</f>
        <v>0</v>
      </c>
      <c r="BJ228" s="18" t="s">
        <v>78</v>
      </c>
      <c r="BK228" s="192">
        <f>ROUND(I228*H228,2)</f>
        <v>0</v>
      </c>
      <c r="BL228" s="18" t="s">
        <v>166</v>
      </c>
      <c r="BM228" s="191" t="s">
        <v>1550</v>
      </c>
    </row>
    <row r="229" spans="1:65" s="2" customFormat="1" ht="24.15" customHeight="1">
      <c r="A229" s="35"/>
      <c r="B229" s="36"/>
      <c r="C229" s="180" t="s">
        <v>1038</v>
      </c>
      <c r="D229" s="180" t="s">
        <v>162</v>
      </c>
      <c r="E229" s="181" t="s">
        <v>1551</v>
      </c>
      <c r="F229" s="182" t="s">
        <v>1552</v>
      </c>
      <c r="G229" s="183" t="s">
        <v>1546</v>
      </c>
      <c r="H229" s="184">
        <v>1</v>
      </c>
      <c r="I229" s="185"/>
      <c r="J229" s="186">
        <f>ROUND(I229*H229,2)</f>
        <v>0</v>
      </c>
      <c r="K229" s="182" t="s">
        <v>18</v>
      </c>
      <c r="L229" s="40"/>
      <c r="M229" s="187" t="s">
        <v>18</v>
      </c>
      <c r="N229" s="188" t="s">
        <v>42</v>
      </c>
      <c r="O229" s="65"/>
      <c r="P229" s="189">
        <f>O229*H229</f>
        <v>0</v>
      </c>
      <c r="Q229" s="189">
        <v>0</v>
      </c>
      <c r="R229" s="189">
        <f>Q229*H229</f>
        <v>0</v>
      </c>
      <c r="S229" s="189">
        <v>0</v>
      </c>
      <c r="T229" s="190">
        <f>S229*H229</f>
        <v>0</v>
      </c>
      <c r="U229" s="35"/>
      <c r="V229" s="35"/>
      <c r="W229" s="35"/>
      <c r="X229" s="35"/>
      <c r="Y229" s="35"/>
      <c r="Z229" s="35"/>
      <c r="AA229" s="35"/>
      <c r="AB229" s="35"/>
      <c r="AC229" s="35"/>
      <c r="AD229" s="35"/>
      <c r="AE229" s="35"/>
      <c r="AR229" s="191" t="s">
        <v>166</v>
      </c>
      <c r="AT229" s="191" t="s">
        <v>162</v>
      </c>
      <c r="AU229" s="191" t="s">
        <v>80</v>
      </c>
      <c r="AY229" s="18" t="s">
        <v>160</v>
      </c>
      <c r="BE229" s="192">
        <f>IF(N229="základní",J229,0)</f>
        <v>0</v>
      </c>
      <c r="BF229" s="192">
        <f>IF(N229="snížená",J229,0)</f>
        <v>0</v>
      </c>
      <c r="BG229" s="192">
        <f>IF(N229="zákl. přenesená",J229,0)</f>
        <v>0</v>
      </c>
      <c r="BH229" s="192">
        <f>IF(N229="sníž. přenesená",J229,0)</f>
        <v>0</v>
      </c>
      <c r="BI229" s="192">
        <f>IF(N229="nulová",J229,0)</f>
        <v>0</v>
      </c>
      <c r="BJ229" s="18" t="s">
        <v>78</v>
      </c>
      <c r="BK229" s="192">
        <f>ROUND(I229*H229,2)</f>
        <v>0</v>
      </c>
      <c r="BL229" s="18" t="s">
        <v>166</v>
      </c>
      <c r="BM229" s="191" t="s">
        <v>1553</v>
      </c>
    </row>
    <row r="230" spans="1:65" s="2" customFormat="1" ht="24.15" customHeight="1">
      <c r="A230" s="35"/>
      <c r="B230" s="36"/>
      <c r="C230" s="180" t="s">
        <v>1045</v>
      </c>
      <c r="D230" s="180" t="s">
        <v>162</v>
      </c>
      <c r="E230" s="181" t="s">
        <v>1554</v>
      </c>
      <c r="F230" s="182" t="s">
        <v>1555</v>
      </c>
      <c r="G230" s="183" t="s">
        <v>1546</v>
      </c>
      <c r="H230" s="184">
        <v>1</v>
      </c>
      <c r="I230" s="185"/>
      <c r="J230" s="186">
        <f>ROUND(I230*H230,2)</f>
        <v>0</v>
      </c>
      <c r="K230" s="182" t="s">
        <v>18</v>
      </c>
      <c r="L230" s="40"/>
      <c r="M230" s="239" t="s">
        <v>18</v>
      </c>
      <c r="N230" s="240" t="s">
        <v>42</v>
      </c>
      <c r="O230" s="237"/>
      <c r="P230" s="241">
        <f>O230*H230</f>
        <v>0</v>
      </c>
      <c r="Q230" s="241">
        <v>0</v>
      </c>
      <c r="R230" s="241">
        <f>Q230*H230</f>
        <v>0</v>
      </c>
      <c r="S230" s="241">
        <v>0</v>
      </c>
      <c r="T230" s="242">
        <f>S230*H230</f>
        <v>0</v>
      </c>
      <c r="U230" s="35"/>
      <c r="V230" s="35"/>
      <c r="W230" s="35"/>
      <c r="X230" s="35"/>
      <c r="Y230" s="35"/>
      <c r="Z230" s="35"/>
      <c r="AA230" s="35"/>
      <c r="AB230" s="35"/>
      <c r="AC230" s="35"/>
      <c r="AD230" s="35"/>
      <c r="AE230" s="35"/>
      <c r="AR230" s="191" t="s">
        <v>166</v>
      </c>
      <c r="AT230" s="191" t="s">
        <v>162</v>
      </c>
      <c r="AU230" s="191" t="s">
        <v>80</v>
      </c>
      <c r="AY230" s="18" t="s">
        <v>160</v>
      </c>
      <c r="BE230" s="192">
        <f>IF(N230="základní",J230,0)</f>
        <v>0</v>
      </c>
      <c r="BF230" s="192">
        <f>IF(N230="snížená",J230,0)</f>
        <v>0</v>
      </c>
      <c r="BG230" s="192">
        <f>IF(N230="zákl. přenesená",J230,0)</f>
        <v>0</v>
      </c>
      <c r="BH230" s="192">
        <f>IF(N230="sníž. přenesená",J230,0)</f>
        <v>0</v>
      </c>
      <c r="BI230" s="192">
        <f>IF(N230="nulová",J230,0)</f>
        <v>0</v>
      </c>
      <c r="BJ230" s="18" t="s">
        <v>78</v>
      </c>
      <c r="BK230" s="192">
        <f>ROUND(I230*H230,2)</f>
        <v>0</v>
      </c>
      <c r="BL230" s="18" t="s">
        <v>166</v>
      </c>
      <c r="BM230" s="191" t="s">
        <v>1556</v>
      </c>
    </row>
    <row r="231" spans="1:65" s="2" customFormat="1" ht="6.9" customHeight="1">
      <c r="A231" s="35"/>
      <c r="B231" s="48"/>
      <c r="C231" s="49"/>
      <c r="D231" s="49"/>
      <c r="E231" s="49"/>
      <c r="F231" s="49"/>
      <c r="G231" s="49"/>
      <c r="H231" s="49"/>
      <c r="I231" s="49"/>
      <c r="J231" s="49"/>
      <c r="K231" s="49"/>
      <c r="L231" s="40"/>
      <c r="M231" s="35"/>
      <c r="O231" s="35"/>
      <c r="P231" s="35"/>
      <c r="Q231" s="35"/>
      <c r="R231" s="35"/>
      <c r="S231" s="35"/>
      <c r="T231" s="35"/>
      <c r="U231" s="35"/>
      <c r="V231" s="35"/>
      <c r="W231" s="35"/>
      <c r="X231" s="35"/>
      <c r="Y231" s="35"/>
      <c r="Z231" s="35"/>
      <c r="AA231" s="35"/>
      <c r="AB231" s="35"/>
      <c r="AC231" s="35"/>
      <c r="AD231" s="35"/>
      <c r="AE231" s="35"/>
    </row>
  </sheetData>
  <sheetProtection algorithmName="SHA-512" hashValue="YORUeIvc5+EgkTetTLM2U8rTRR/eENhfQa7/JySMutBJ+EbOx7DHOAk0eHdMqIUhWvRtS2mN1wcn1W3FnhhQ/g==" saltValue="1XEd99WfCkx+32YXH8Zd3FwhIEN3jzMmOC/Kjy2qujVZhkP5FUZ/vk8wlnyM9fmykW4IlRXp3ZIS0oYQ84aw2Q==" spinCount="100000" sheet="1" objects="1" scenarios="1" formatColumns="0" formatRows="0" autoFilter="0"/>
  <autoFilter ref="C94:K230"/>
  <mergeCells count="12">
    <mergeCell ref="E87:H87"/>
    <mergeCell ref="L2:V2"/>
    <mergeCell ref="E50:H50"/>
    <mergeCell ref="E52:H52"/>
    <mergeCell ref="E54:H54"/>
    <mergeCell ref="E83:H83"/>
    <mergeCell ref="E85:H85"/>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85"/>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91</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1" customFormat="1" ht="12" customHeight="1">
      <c r="B8" s="21"/>
      <c r="D8" s="114" t="s">
        <v>132</v>
      </c>
      <c r="L8" s="21"/>
    </row>
    <row r="9" spans="1:4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4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46" s="2" customFormat="1" ht="16.5" customHeight="1">
      <c r="A11" s="35"/>
      <c r="B11" s="40"/>
      <c r="C11" s="35"/>
      <c r="D11" s="35"/>
      <c r="E11" s="389" t="s">
        <v>1557</v>
      </c>
      <c r="F11" s="390"/>
      <c r="G11" s="390"/>
      <c r="H11" s="390"/>
      <c r="I11" s="35"/>
      <c r="J11" s="35"/>
      <c r="K11" s="35"/>
      <c r="L11" s="115"/>
      <c r="S11" s="35"/>
      <c r="T11" s="35"/>
      <c r="U11" s="35"/>
      <c r="V11" s="35"/>
      <c r="W11" s="35"/>
      <c r="X11" s="35"/>
      <c r="Y11" s="35"/>
      <c r="Z11" s="35"/>
      <c r="AA11" s="35"/>
      <c r="AB11" s="35"/>
      <c r="AC11" s="35"/>
      <c r="AD11" s="35"/>
      <c r="AE11" s="35"/>
    </row>
    <row r="12" spans="1:4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4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46" s="2" customFormat="1" ht="12" customHeight="1">
      <c r="A14" s="35"/>
      <c r="B14" s="40"/>
      <c r="C14" s="35"/>
      <c r="D14" s="114" t="s">
        <v>20</v>
      </c>
      <c r="E14" s="35"/>
      <c r="F14" s="104" t="s">
        <v>1236</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4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46" s="2" customFormat="1" ht="12" customHeight="1">
      <c r="A16" s="35"/>
      <c r="B16" s="40"/>
      <c r="C16" s="35"/>
      <c r="D16" s="114" t="s">
        <v>24</v>
      </c>
      <c r="E16" s="35"/>
      <c r="F16" s="35"/>
      <c r="G16" s="35"/>
      <c r="H16" s="35"/>
      <c r="I16" s="114" t="s">
        <v>25</v>
      </c>
      <c r="J16" s="104" t="str">
        <f>IF('Rekapitulace stavby'!AN10="","",'Rekapitulace stavby'!AN10)</f>
        <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tr">
        <f>IF('Rekapitulace stavby'!E11="","",'Rekapitulace stavby'!E11)</f>
        <v>Česká zemědělská univerzoita</v>
      </c>
      <c r="F17" s="35"/>
      <c r="G17" s="35"/>
      <c r="H17" s="35"/>
      <c r="I17" s="114" t="s">
        <v>27</v>
      </c>
      <c r="J17" s="104" t="str">
        <f>IF('Rekapitulace stavby'!AN11="","",'Rekapitulace stavby'!AN11)</f>
        <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tr">
        <f>IF('Rekapitulace stavby'!AN16="","",'Rekapitulace stavby'!AN16)</f>
        <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tr">
        <f>IF('Rekapitulace stavby'!E17="","",'Rekapitulace stavby'!E17)</f>
        <v>GREBNER, spol. s r-o-</v>
      </c>
      <c r="F23" s="35"/>
      <c r="G23" s="35"/>
      <c r="H23" s="35"/>
      <c r="I23" s="114" t="s">
        <v>27</v>
      </c>
      <c r="J23" s="104" t="str">
        <f>IF('Rekapitulace stavby'!AN17="","",'Rekapitulace stavby'!AN17)</f>
        <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tr">
        <f>IF('Rekapitulace stavby'!AN19="","",'Rekapitulace stavby'!AN19)</f>
        <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tr">
        <f>IF('Rekapitulace stavby'!E20="","",'Rekapitulace stavby'!E20)</f>
        <v>Ing. Josef Němeček</v>
      </c>
      <c r="F26" s="35"/>
      <c r="G26" s="35"/>
      <c r="H26" s="35"/>
      <c r="I26" s="114" t="s">
        <v>27</v>
      </c>
      <c r="J26" s="104" t="str">
        <f>IF('Rekapitulace stavby'!AN20="","",'Rekapitulace stavby'!AN20)</f>
        <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ROUND(J93,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ROUND((SUM(BE93:BE184)),  2)</f>
        <v>0</v>
      </c>
      <c r="G35" s="35"/>
      <c r="H35" s="35"/>
      <c r="I35" s="126">
        <v>0.21</v>
      </c>
      <c r="J35" s="125">
        <f>ROUND(((SUM(BE93:BE184))*I35),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ROUND((SUM(BF93:BF184)),  2)</f>
        <v>0</v>
      </c>
      <c r="G36" s="35"/>
      <c r="H36" s="35"/>
      <c r="I36" s="126">
        <v>0.12</v>
      </c>
      <c r="J36" s="125">
        <f>ROUND(((SUM(BF93:BF184))*I36),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ROUND((SUM(BG93:BG184)),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ROUND((SUM(BH93:BH184)),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ROUND((SUM(BI93:BI184)),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03 - SO 01.3 - VZT</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 xml:space="preserve"> </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J93</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138</v>
      </c>
      <c r="E64" s="145"/>
      <c r="F64" s="145"/>
      <c r="G64" s="145"/>
      <c r="H64" s="145"/>
      <c r="I64" s="145"/>
      <c r="J64" s="146">
        <f>J94</f>
        <v>0</v>
      </c>
      <c r="K64" s="143"/>
      <c r="L64" s="147"/>
    </row>
    <row r="65" spans="1:31" s="10" customFormat="1" ht="19.95" customHeight="1">
      <c r="B65" s="148"/>
      <c r="C65" s="98"/>
      <c r="D65" s="149" t="s">
        <v>1558</v>
      </c>
      <c r="E65" s="150"/>
      <c r="F65" s="150"/>
      <c r="G65" s="150"/>
      <c r="H65" s="150"/>
      <c r="I65" s="150"/>
      <c r="J65" s="151">
        <f>J95</f>
        <v>0</v>
      </c>
      <c r="K65" s="98"/>
      <c r="L65" s="152"/>
    </row>
    <row r="66" spans="1:31" s="10" customFormat="1" ht="19.95" customHeight="1">
      <c r="B66" s="148"/>
      <c r="C66" s="98"/>
      <c r="D66" s="149" t="s">
        <v>1559</v>
      </c>
      <c r="E66" s="150"/>
      <c r="F66" s="150"/>
      <c r="G66" s="150"/>
      <c r="H66" s="150"/>
      <c r="I66" s="150"/>
      <c r="J66" s="151">
        <f>J121</f>
        <v>0</v>
      </c>
      <c r="K66" s="98"/>
      <c r="L66" s="152"/>
    </row>
    <row r="67" spans="1:31" s="10" customFormat="1" ht="14.85" customHeight="1">
      <c r="B67" s="148"/>
      <c r="C67" s="98"/>
      <c r="D67" s="149" t="s">
        <v>1560</v>
      </c>
      <c r="E67" s="150"/>
      <c r="F67" s="150"/>
      <c r="G67" s="150"/>
      <c r="H67" s="150"/>
      <c r="I67" s="150"/>
      <c r="J67" s="151">
        <f>J138</f>
        <v>0</v>
      </c>
      <c r="K67" s="98"/>
      <c r="L67" s="152"/>
    </row>
    <row r="68" spans="1:31" s="10" customFormat="1" ht="14.85" customHeight="1">
      <c r="B68" s="148"/>
      <c r="C68" s="98"/>
      <c r="D68" s="149" t="s">
        <v>1561</v>
      </c>
      <c r="E68" s="150"/>
      <c r="F68" s="150"/>
      <c r="G68" s="150"/>
      <c r="H68" s="150"/>
      <c r="I68" s="150"/>
      <c r="J68" s="151">
        <f>J141</f>
        <v>0</v>
      </c>
      <c r="K68" s="98"/>
      <c r="L68" s="152"/>
    </row>
    <row r="69" spans="1:31" s="10" customFormat="1" ht="19.95" customHeight="1">
      <c r="B69" s="148"/>
      <c r="C69" s="98"/>
      <c r="D69" s="149" t="s">
        <v>1562</v>
      </c>
      <c r="E69" s="150"/>
      <c r="F69" s="150"/>
      <c r="G69" s="150"/>
      <c r="H69" s="150"/>
      <c r="I69" s="150"/>
      <c r="J69" s="151">
        <f>J156</f>
        <v>0</v>
      </c>
      <c r="K69" s="98"/>
      <c r="L69" s="152"/>
    </row>
    <row r="70" spans="1:31" s="10" customFormat="1" ht="14.85" customHeight="1">
      <c r="B70" s="148"/>
      <c r="C70" s="98"/>
      <c r="D70" s="149" t="s">
        <v>1563</v>
      </c>
      <c r="E70" s="150"/>
      <c r="F70" s="150"/>
      <c r="G70" s="150"/>
      <c r="H70" s="150"/>
      <c r="I70" s="150"/>
      <c r="J70" s="151">
        <f>J165</f>
        <v>0</v>
      </c>
      <c r="K70" s="98"/>
      <c r="L70" s="152"/>
    </row>
    <row r="71" spans="1:31" s="10" customFormat="1" ht="19.95" customHeight="1">
      <c r="B71" s="148"/>
      <c r="C71" s="98"/>
      <c r="D71" s="149" t="s">
        <v>1564</v>
      </c>
      <c r="E71" s="150"/>
      <c r="F71" s="150"/>
      <c r="G71" s="150"/>
      <c r="H71" s="150"/>
      <c r="I71" s="150"/>
      <c r="J71" s="151">
        <f>J172</f>
        <v>0</v>
      </c>
      <c r="K71" s="98"/>
      <c r="L71" s="152"/>
    </row>
    <row r="72" spans="1:31" s="2" customFormat="1" ht="21.75" customHeight="1">
      <c r="A72" s="35"/>
      <c r="B72" s="36"/>
      <c r="C72" s="37"/>
      <c r="D72" s="37"/>
      <c r="E72" s="37"/>
      <c r="F72" s="37"/>
      <c r="G72" s="37"/>
      <c r="H72" s="37"/>
      <c r="I72" s="37"/>
      <c r="J72" s="37"/>
      <c r="K72" s="37"/>
      <c r="L72" s="115"/>
      <c r="S72" s="35"/>
      <c r="T72" s="35"/>
      <c r="U72" s="35"/>
      <c r="V72" s="35"/>
      <c r="W72" s="35"/>
      <c r="X72" s="35"/>
      <c r="Y72" s="35"/>
      <c r="Z72" s="35"/>
      <c r="AA72" s="35"/>
      <c r="AB72" s="35"/>
      <c r="AC72" s="35"/>
      <c r="AD72" s="35"/>
      <c r="AE72" s="35"/>
    </row>
    <row r="73" spans="1:31" s="2" customFormat="1" ht="6.9" customHeight="1">
      <c r="A73" s="35"/>
      <c r="B73" s="48"/>
      <c r="C73" s="49"/>
      <c r="D73" s="49"/>
      <c r="E73" s="49"/>
      <c r="F73" s="49"/>
      <c r="G73" s="49"/>
      <c r="H73" s="49"/>
      <c r="I73" s="49"/>
      <c r="J73" s="49"/>
      <c r="K73" s="49"/>
      <c r="L73" s="115"/>
      <c r="S73" s="35"/>
      <c r="T73" s="35"/>
      <c r="U73" s="35"/>
      <c r="V73" s="35"/>
      <c r="W73" s="35"/>
      <c r="X73" s="35"/>
      <c r="Y73" s="35"/>
      <c r="Z73" s="35"/>
      <c r="AA73" s="35"/>
      <c r="AB73" s="35"/>
      <c r="AC73" s="35"/>
      <c r="AD73" s="35"/>
      <c r="AE73" s="35"/>
    </row>
    <row r="77" spans="1:31" s="2" customFormat="1" ht="6.9" customHeight="1">
      <c r="A77" s="35"/>
      <c r="B77" s="50"/>
      <c r="C77" s="51"/>
      <c r="D77" s="51"/>
      <c r="E77" s="51"/>
      <c r="F77" s="51"/>
      <c r="G77" s="51"/>
      <c r="H77" s="51"/>
      <c r="I77" s="51"/>
      <c r="J77" s="51"/>
      <c r="K77" s="51"/>
      <c r="L77" s="115"/>
      <c r="S77" s="35"/>
      <c r="T77" s="35"/>
      <c r="U77" s="35"/>
      <c r="V77" s="35"/>
      <c r="W77" s="35"/>
      <c r="X77" s="35"/>
      <c r="Y77" s="35"/>
      <c r="Z77" s="35"/>
      <c r="AA77" s="35"/>
      <c r="AB77" s="35"/>
      <c r="AC77" s="35"/>
      <c r="AD77" s="35"/>
      <c r="AE77" s="35"/>
    </row>
    <row r="78" spans="1:31" s="2" customFormat="1" ht="24.9" customHeight="1">
      <c r="A78" s="35"/>
      <c r="B78" s="36"/>
      <c r="C78" s="24" t="s">
        <v>145</v>
      </c>
      <c r="D78" s="37"/>
      <c r="E78" s="37"/>
      <c r="F78" s="37"/>
      <c r="G78" s="37"/>
      <c r="H78" s="37"/>
      <c r="I78" s="37"/>
      <c r="J78" s="37"/>
      <c r="K78" s="37"/>
      <c r="L78" s="115"/>
      <c r="S78" s="35"/>
      <c r="T78" s="35"/>
      <c r="U78" s="35"/>
      <c r="V78" s="35"/>
      <c r="W78" s="35"/>
      <c r="X78" s="35"/>
      <c r="Y78" s="35"/>
      <c r="Z78" s="35"/>
      <c r="AA78" s="35"/>
      <c r="AB78" s="35"/>
      <c r="AC78" s="35"/>
      <c r="AD78" s="35"/>
      <c r="AE78" s="35"/>
    </row>
    <row r="79" spans="1:31" s="2" customFormat="1" ht="6.9" customHeight="1">
      <c r="A79" s="35"/>
      <c r="B79" s="36"/>
      <c r="C79" s="37"/>
      <c r="D79" s="37"/>
      <c r="E79" s="37"/>
      <c r="F79" s="37"/>
      <c r="G79" s="37"/>
      <c r="H79" s="37"/>
      <c r="I79" s="37"/>
      <c r="J79" s="37"/>
      <c r="K79" s="37"/>
      <c r="L79" s="115"/>
      <c r="S79" s="35"/>
      <c r="T79" s="35"/>
      <c r="U79" s="35"/>
      <c r="V79" s="35"/>
      <c r="W79" s="35"/>
      <c r="X79" s="35"/>
      <c r="Y79" s="35"/>
      <c r="Z79" s="35"/>
      <c r="AA79" s="35"/>
      <c r="AB79" s="35"/>
      <c r="AC79" s="35"/>
      <c r="AD79" s="35"/>
      <c r="AE79" s="35"/>
    </row>
    <row r="80" spans="1:31" s="2" customFormat="1" ht="12" customHeight="1">
      <c r="A80" s="35"/>
      <c r="B80" s="36"/>
      <c r="C80" s="30" t="s">
        <v>15</v>
      </c>
      <c r="D80" s="37"/>
      <c r="E80" s="37"/>
      <c r="F80" s="37"/>
      <c r="G80" s="37"/>
      <c r="H80" s="37"/>
      <c r="I80" s="37"/>
      <c r="J80" s="37"/>
      <c r="K80" s="37"/>
      <c r="L80" s="115"/>
      <c r="S80" s="35"/>
      <c r="T80" s="35"/>
      <c r="U80" s="35"/>
      <c r="V80" s="35"/>
      <c r="W80" s="35"/>
      <c r="X80" s="35"/>
      <c r="Y80" s="35"/>
      <c r="Z80" s="35"/>
      <c r="AA80" s="35"/>
      <c r="AB80" s="35"/>
      <c r="AC80" s="35"/>
      <c r="AD80" s="35"/>
      <c r="AE80" s="35"/>
    </row>
    <row r="81" spans="1:65" s="2" customFormat="1" ht="16.5" customHeight="1">
      <c r="A81" s="35"/>
      <c r="B81" s="36"/>
      <c r="C81" s="37"/>
      <c r="D81" s="37"/>
      <c r="E81" s="394" t="str">
        <f>E7</f>
        <v>Zázemí pro studenty se speciálními potřebami - F, úprava 13.6.2025</v>
      </c>
      <c r="F81" s="395"/>
      <c r="G81" s="395"/>
      <c r="H81" s="395"/>
      <c r="I81" s="37"/>
      <c r="J81" s="37"/>
      <c r="K81" s="37"/>
      <c r="L81" s="115"/>
      <c r="S81" s="35"/>
      <c r="T81" s="35"/>
      <c r="U81" s="35"/>
      <c r="V81" s="35"/>
      <c r="W81" s="35"/>
      <c r="X81" s="35"/>
      <c r="Y81" s="35"/>
      <c r="Z81" s="35"/>
      <c r="AA81" s="35"/>
      <c r="AB81" s="35"/>
      <c r="AC81" s="35"/>
      <c r="AD81" s="35"/>
      <c r="AE81" s="35"/>
    </row>
    <row r="82" spans="1:65" s="1" customFormat="1" ht="12" customHeight="1">
      <c r="B82" s="22"/>
      <c r="C82" s="30" t="s">
        <v>132</v>
      </c>
      <c r="D82" s="23"/>
      <c r="E82" s="23"/>
      <c r="F82" s="23"/>
      <c r="G82" s="23"/>
      <c r="H82" s="23"/>
      <c r="I82" s="23"/>
      <c r="J82" s="23"/>
      <c r="K82" s="23"/>
      <c r="L82" s="21"/>
    </row>
    <row r="83" spans="1:65" s="2" customFormat="1" ht="16.5" customHeight="1">
      <c r="A83" s="35"/>
      <c r="B83" s="36"/>
      <c r="C83" s="37"/>
      <c r="D83" s="37"/>
      <c r="E83" s="394" t="s">
        <v>133</v>
      </c>
      <c r="F83" s="396"/>
      <c r="G83" s="396"/>
      <c r="H83" s="396"/>
      <c r="I83" s="37"/>
      <c r="J83" s="37"/>
      <c r="K83" s="37"/>
      <c r="L83" s="115"/>
      <c r="S83" s="35"/>
      <c r="T83" s="35"/>
      <c r="U83" s="35"/>
      <c r="V83" s="35"/>
      <c r="W83" s="35"/>
      <c r="X83" s="35"/>
      <c r="Y83" s="35"/>
      <c r="Z83" s="35"/>
      <c r="AA83" s="35"/>
      <c r="AB83" s="35"/>
      <c r="AC83" s="35"/>
      <c r="AD83" s="35"/>
      <c r="AE83" s="35"/>
    </row>
    <row r="84" spans="1:65" s="2" customFormat="1" ht="12" customHeight="1">
      <c r="A84" s="35"/>
      <c r="B84" s="36"/>
      <c r="C84" s="30" t="s">
        <v>365</v>
      </c>
      <c r="D84" s="37"/>
      <c r="E84" s="37"/>
      <c r="F84" s="37"/>
      <c r="G84" s="37"/>
      <c r="H84" s="37"/>
      <c r="I84" s="37"/>
      <c r="J84" s="37"/>
      <c r="K84" s="37"/>
      <c r="L84" s="115"/>
      <c r="S84" s="35"/>
      <c r="T84" s="35"/>
      <c r="U84" s="35"/>
      <c r="V84" s="35"/>
      <c r="W84" s="35"/>
      <c r="X84" s="35"/>
      <c r="Y84" s="35"/>
      <c r="Z84" s="35"/>
      <c r="AA84" s="35"/>
      <c r="AB84" s="35"/>
      <c r="AC84" s="35"/>
      <c r="AD84" s="35"/>
      <c r="AE84" s="35"/>
    </row>
    <row r="85" spans="1:65" s="2" customFormat="1" ht="16.5" customHeight="1">
      <c r="A85" s="35"/>
      <c r="B85" s="36"/>
      <c r="C85" s="37"/>
      <c r="D85" s="37"/>
      <c r="E85" s="350" t="str">
        <f>E11</f>
        <v>03 - SO 01.3 - VZT</v>
      </c>
      <c r="F85" s="396"/>
      <c r="G85" s="396"/>
      <c r="H85" s="396"/>
      <c r="I85" s="37"/>
      <c r="J85" s="37"/>
      <c r="K85" s="37"/>
      <c r="L85" s="115"/>
      <c r="S85" s="35"/>
      <c r="T85" s="35"/>
      <c r="U85" s="35"/>
      <c r="V85" s="35"/>
      <c r="W85" s="35"/>
      <c r="X85" s="35"/>
      <c r="Y85" s="35"/>
      <c r="Z85" s="35"/>
      <c r="AA85" s="35"/>
      <c r="AB85" s="35"/>
      <c r="AC85" s="35"/>
      <c r="AD85" s="35"/>
      <c r="AE85" s="35"/>
    </row>
    <row r="86" spans="1:65" s="2" customFormat="1" ht="6.9" customHeight="1">
      <c r="A86" s="35"/>
      <c r="B86" s="36"/>
      <c r="C86" s="37"/>
      <c r="D86" s="37"/>
      <c r="E86" s="37"/>
      <c r="F86" s="37"/>
      <c r="G86" s="37"/>
      <c r="H86" s="37"/>
      <c r="I86" s="37"/>
      <c r="J86" s="37"/>
      <c r="K86" s="37"/>
      <c r="L86" s="115"/>
      <c r="S86" s="35"/>
      <c r="T86" s="35"/>
      <c r="U86" s="35"/>
      <c r="V86" s="35"/>
      <c r="W86" s="35"/>
      <c r="X86" s="35"/>
      <c r="Y86" s="35"/>
      <c r="Z86" s="35"/>
      <c r="AA86" s="35"/>
      <c r="AB86" s="35"/>
      <c r="AC86" s="35"/>
      <c r="AD86" s="35"/>
      <c r="AE86" s="35"/>
    </row>
    <row r="87" spans="1:65" s="2" customFormat="1" ht="12" customHeight="1">
      <c r="A87" s="35"/>
      <c r="B87" s="36"/>
      <c r="C87" s="30" t="s">
        <v>20</v>
      </c>
      <c r="D87" s="37"/>
      <c r="E87" s="37"/>
      <c r="F87" s="28" t="str">
        <f>F14</f>
        <v xml:space="preserve"> </v>
      </c>
      <c r="G87" s="37"/>
      <c r="H87" s="37"/>
      <c r="I87" s="30" t="s">
        <v>22</v>
      </c>
      <c r="J87" s="60" t="str">
        <f>IF(J14="","",J14)</f>
        <v>4. 4. 2024</v>
      </c>
      <c r="K87" s="37"/>
      <c r="L87" s="115"/>
      <c r="S87" s="35"/>
      <c r="T87" s="35"/>
      <c r="U87" s="35"/>
      <c r="V87" s="35"/>
      <c r="W87" s="35"/>
      <c r="X87" s="35"/>
      <c r="Y87" s="35"/>
      <c r="Z87" s="35"/>
      <c r="AA87" s="35"/>
      <c r="AB87" s="35"/>
      <c r="AC87" s="35"/>
      <c r="AD87" s="35"/>
      <c r="AE87" s="35"/>
    </row>
    <row r="88" spans="1:65" s="2" customFormat="1" ht="6.9" customHeight="1">
      <c r="A88" s="35"/>
      <c r="B88" s="36"/>
      <c r="C88" s="37"/>
      <c r="D88" s="37"/>
      <c r="E88" s="37"/>
      <c r="F88" s="37"/>
      <c r="G88" s="37"/>
      <c r="H88" s="37"/>
      <c r="I88" s="37"/>
      <c r="J88" s="37"/>
      <c r="K88" s="37"/>
      <c r="L88" s="115"/>
      <c r="S88" s="35"/>
      <c r="T88" s="35"/>
      <c r="U88" s="35"/>
      <c r="V88" s="35"/>
      <c r="W88" s="35"/>
      <c r="X88" s="35"/>
      <c r="Y88" s="35"/>
      <c r="Z88" s="35"/>
      <c r="AA88" s="35"/>
      <c r="AB88" s="35"/>
      <c r="AC88" s="35"/>
      <c r="AD88" s="35"/>
      <c r="AE88" s="35"/>
    </row>
    <row r="89" spans="1:65" s="2" customFormat="1" ht="25.65" customHeight="1">
      <c r="A89" s="35"/>
      <c r="B89" s="36"/>
      <c r="C89" s="30" t="s">
        <v>24</v>
      </c>
      <c r="D89" s="37"/>
      <c r="E89" s="37"/>
      <c r="F89" s="28" t="str">
        <f>E17</f>
        <v>Česká zemědělská univerzoita</v>
      </c>
      <c r="G89" s="37"/>
      <c r="H89" s="37"/>
      <c r="I89" s="30" t="s">
        <v>30</v>
      </c>
      <c r="J89" s="33" t="str">
        <f>E23</f>
        <v>GREBNER, spol. s r-o-</v>
      </c>
      <c r="K89" s="37"/>
      <c r="L89" s="115"/>
      <c r="S89" s="35"/>
      <c r="T89" s="35"/>
      <c r="U89" s="35"/>
      <c r="V89" s="35"/>
      <c r="W89" s="35"/>
      <c r="X89" s="35"/>
      <c r="Y89" s="35"/>
      <c r="Z89" s="35"/>
      <c r="AA89" s="35"/>
      <c r="AB89" s="35"/>
      <c r="AC89" s="35"/>
      <c r="AD89" s="35"/>
      <c r="AE89" s="35"/>
    </row>
    <row r="90" spans="1:65" s="2" customFormat="1" ht="15.15" customHeight="1">
      <c r="A90" s="35"/>
      <c r="B90" s="36"/>
      <c r="C90" s="30" t="s">
        <v>28</v>
      </c>
      <c r="D90" s="37"/>
      <c r="E90" s="37"/>
      <c r="F90" s="28" t="str">
        <f>IF(E20="","",E20)</f>
        <v>Vyplň údaj</v>
      </c>
      <c r="G90" s="37"/>
      <c r="H90" s="37"/>
      <c r="I90" s="30" t="s">
        <v>33</v>
      </c>
      <c r="J90" s="33" t="str">
        <f>E26</f>
        <v>Ing. Josef Němeček</v>
      </c>
      <c r="K90" s="37"/>
      <c r="L90" s="115"/>
      <c r="S90" s="35"/>
      <c r="T90" s="35"/>
      <c r="U90" s="35"/>
      <c r="V90" s="35"/>
      <c r="W90" s="35"/>
      <c r="X90" s="35"/>
      <c r="Y90" s="35"/>
      <c r="Z90" s="35"/>
      <c r="AA90" s="35"/>
      <c r="AB90" s="35"/>
      <c r="AC90" s="35"/>
      <c r="AD90" s="35"/>
      <c r="AE90" s="35"/>
    </row>
    <row r="91" spans="1:65" s="2" customFormat="1" ht="10.35" customHeight="1">
      <c r="A91" s="35"/>
      <c r="B91" s="36"/>
      <c r="C91" s="37"/>
      <c r="D91" s="37"/>
      <c r="E91" s="37"/>
      <c r="F91" s="37"/>
      <c r="G91" s="37"/>
      <c r="H91" s="37"/>
      <c r="I91" s="37"/>
      <c r="J91" s="37"/>
      <c r="K91" s="37"/>
      <c r="L91" s="115"/>
      <c r="S91" s="35"/>
      <c r="T91" s="35"/>
      <c r="U91" s="35"/>
      <c r="V91" s="35"/>
      <c r="W91" s="35"/>
      <c r="X91" s="35"/>
      <c r="Y91" s="35"/>
      <c r="Z91" s="35"/>
      <c r="AA91" s="35"/>
      <c r="AB91" s="35"/>
      <c r="AC91" s="35"/>
      <c r="AD91" s="35"/>
      <c r="AE91" s="35"/>
    </row>
    <row r="92" spans="1:65" s="11" customFormat="1" ht="29.25" customHeight="1">
      <c r="A92" s="153"/>
      <c r="B92" s="154"/>
      <c r="C92" s="155" t="s">
        <v>146</v>
      </c>
      <c r="D92" s="156" t="s">
        <v>56</v>
      </c>
      <c r="E92" s="156" t="s">
        <v>52</v>
      </c>
      <c r="F92" s="156" t="s">
        <v>53</v>
      </c>
      <c r="G92" s="156" t="s">
        <v>147</v>
      </c>
      <c r="H92" s="156" t="s">
        <v>148</v>
      </c>
      <c r="I92" s="156" t="s">
        <v>149</v>
      </c>
      <c r="J92" s="156" t="s">
        <v>136</v>
      </c>
      <c r="K92" s="157" t="s">
        <v>150</v>
      </c>
      <c r="L92" s="158"/>
      <c r="M92" s="69" t="s">
        <v>18</v>
      </c>
      <c r="N92" s="70" t="s">
        <v>41</v>
      </c>
      <c r="O92" s="70" t="s">
        <v>151</v>
      </c>
      <c r="P92" s="70" t="s">
        <v>152</v>
      </c>
      <c r="Q92" s="70" t="s">
        <v>153</v>
      </c>
      <c r="R92" s="70" t="s">
        <v>154</v>
      </c>
      <c r="S92" s="70" t="s">
        <v>155</v>
      </c>
      <c r="T92" s="71" t="s">
        <v>156</v>
      </c>
      <c r="U92" s="153"/>
      <c r="V92" s="153"/>
      <c r="W92" s="153"/>
      <c r="X92" s="153"/>
      <c r="Y92" s="153"/>
      <c r="Z92" s="153"/>
      <c r="AA92" s="153"/>
      <c r="AB92" s="153"/>
      <c r="AC92" s="153"/>
      <c r="AD92" s="153"/>
      <c r="AE92" s="153"/>
    </row>
    <row r="93" spans="1:65" s="2" customFormat="1" ht="22.8" customHeight="1">
      <c r="A93" s="35"/>
      <c r="B93" s="36"/>
      <c r="C93" s="76" t="s">
        <v>157</v>
      </c>
      <c r="D93" s="37"/>
      <c r="E93" s="37"/>
      <c r="F93" s="37"/>
      <c r="G93" s="37"/>
      <c r="H93" s="37"/>
      <c r="I93" s="37"/>
      <c r="J93" s="159">
        <f>BK93</f>
        <v>0</v>
      </c>
      <c r="K93" s="37"/>
      <c r="L93" s="40"/>
      <c r="M93" s="72"/>
      <c r="N93" s="160"/>
      <c r="O93" s="73"/>
      <c r="P93" s="161">
        <f>P94</f>
        <v>0</v>
      </c>
      <c r="Q93" s="73"/>
      <c r="R93" s="161">
        <f>R94</f>
        <v>0</v>
      </c>
      <c r="S93" s="73"/>
      <c r="T93" s="162">
        <f>T94</f>
        <v>0</v>
      </c>
      <c r="U93" s="35"/>
      <c r="V93" s="35"/>
      <c r="W93" s="35"/>
      <c r="X93" s="35"/>
      <c r="Y93" s="35"/>
      <c r="Z93" s="35"/>
      <c r="AA93" s="35"/>
      <c r="AB93" s="35"/>
      <c r="AC93" s="35"/>
      <c r="AD93" s="35"/>
      <c r="AE93" s="35"/>
      <c r="AT93" s="18" t="s">
        <v>70</v>
      </c>
      <c r="AU93" s="18" t="s">
        <v>137</v>
      </c>
      <c r="BK93" s="163">
        <f>BK94</f>
        <v>0</v>
      </c>
    </row>
    <row r="94" spans="1:65" s="12" customFormat="1" ht="25.95" customHeight="1">
      <c r="B94" s="164"/>
      <c r="C94" s="165"/>
      <c r="D94" s="166" t="s">
        <v>70</v>
      </c>
      <c r="E94" s="167" t="s">
        <v>158</v>
      </c>
      <c r="F94" s="167" t="s">
        <v>159</v>
      </c>
      <c r="G94" s="165"/>
      <c r="H94" s="165"/>
      <c r="I94" s="168"/>
      <c r="J94" s="169">
        <f>BK94</f>
        <v>0</v>
      </c>
      <c r="K94" s="165"/>
      <c r="L94" s="170"/>
      <c r="M94" s="171"/>
      <c r="N94" s="172"/>
      <c r="O94" s="172"/>
      <c r="P94" s="173">
        <f>P95+P121+P156+P172</f>
        <v>0</v>
      </c>
      <c r="Q94" s="172"/>
      <c r="R94" s="173">
        <f>R95+R121+R156+R172</f>
        <v>0</v>
      </c>
      <c r="S94" s="172"/>
      <c r="T94" s="174">
        <f>T95+T121+T156+T172</f>
        <v>0</v>
      </c>
      <c r="AR94" s="175" t="s">
        <v>78</v>
      </c>
      <c r="AT94" s="176" t="s">
        <v>70</v>
      </c>
      <c r="AU94" s="176" t="s">
        <v>71</v>
      </c>
      <c r="AY94" s="175" t="s">
        <v>160</v>
      </c>
      <c r="BK94" s="177">
        <f>BK95+BK121+BK156+BK172</f>
        <v>0</v>
      </c>
    </row>
    <row r="95" spans="1:65" s="12" customFormat="1" ht="22.8" customHeight="1">
      <c r="B95" s="164"/>
      <c r="C95" s="165"/>
      <c r="D95" s="166" t="s">
        <v>70</v>
      </c>
      <c r="E95" s="178" t="s">
        <v>1565</v>
      </c>
      <c r="F95" s="178" t="s">
        <v>1566</v>
      </c>
      <c r="G95" s="165"/>
      <c r="H95" s="165"/>
      <c r="I95" s="168"/>
      <c r="J95" s="179">
        <f>BK95</f>
        <v>0</v>
      </c>
      <c r="K95" s="165"/>
      <c r="L95" s="170"/>
      <c r="M95" s="171"/>
      <c r="N95" s="172"/>
      <c r="O95" s="172"/>
      <c r="P95" s="173">
        <f>SUM(P96:P120)</f>
        <v>0</v>
      </c>
      <c r="Q95" s="172"/>
      <c r="R95" s="173">
        <f>SUM(R96:R120)</f>
        <v>0</v>
      </c>
      <c r="S95" s="172"/>
      <c r="T95" s="174">
        <f>SUM(T96:T120)</f>
        <v>0</v>
      </c>
      <c r="AR95" s="175" t="s">
        <v>78</v>
      </c>
      <c r="AT95" s="176" t="s">
        <v>70</v>
      </c>
      <c r="AU95" s="176" t="s">
        <v>78</v>
      </c>
      <c r="AY95" s="175" t="s">
        <v>160</v>
      </c>
      <c r="BK95" s="177">
        <f>SUM(BK96:BK120)</f>
        <v>0</v>
      </c>
    </row>
    <row r="96" spans="1:65" s="2" customFormat="1" ht="156.75" customHeight="1">
      <c r="A96" s="35"/>
      <c r="B96" s="36"/>
      <c r="C96" s="180" t="s">
        <v>78</v>
      </c>
      <c r="D96" s="180" t="s">
        <v>162</v>
      </c>
      <c r="E96" s="181" t="s">
        <v>1567</v>
      </c>
      <c r="F96" s="182" t="s">
        <v>1568</v>
      </c>
      <c r="G96" s="183" t="s">
        <v>1413</v>
      </c>
      <c r="H96" s="184">
        <v>1</v>
      </c>
      <c r="I96" s="185"/>
      <c r="J96" s="186">
        <f t="shared" ref="J96:J109" si="0">ROUND(I96*H96,2)</f>
        <v>0</v>
      </c>
      <c r="K96" s="182" t="s">
        <v>18</v>
      </c>
      <c r="L96" s="40"/>
      <c r="M96" s="187" t="s">
        <v>18</v>
      </c>
      <c r="N96" s="188" t="s">
        <v>42</v>
      </c>
      <c r="O96" s="65"/>
      <c r="P96" s="189">
        <f t="shared" ref="P96:P109" si="1">O96*H96</f>
        <v>0</v>
      </c>
      <c r="Q96" s="189">
        <v>0</v>
      </c>
      <c r="R96" s="189">
        <f t="shared" ref="R96:R109" si="2">Q96*H96</f>
        <v>0</v>
      </c>
      <c r="S96" s="189">
        <v>0</v>
      </c>
      <c r="T96" s="190">
        <f t="shared" ref="T96:T109" si="3">S96*H96</f>
        <v>0</v>
      </c>
      <c r="U96" s="35"/>
      <c r="V96" s="35"/>
      <c r="W96" s="35"/>
      <c r="X96" s="35"/>
      <c r="Y96" s="35"/>
      <c r="Z96" s="35"/>
      <c r="AA96" s="35"/>
      <c r="AB96" s="35"/>
      <c r="AC96" s="35"/>
      <c r="AD96" s="35"/>
      <c r="AE96" s="35"/>
      <c r="AR96" s="191" t="s">
        <v>166</v>
      </c>
      <c r="AT96" s="191" t="s">
        <v>162</v>
      </c>
      <c r="AU96" s="191" t="s">
        <v>80</v>
      </c>
      <c r="AY96" s="18" t="s">
        <v>160</v>
      </c>
      <c r="BE96" s="192">
        <f t="shared" ref="BE96:BE109" si="4">IF(N96="základní",J96,0)</f>
        <v>0</v>
      </c>
      <c r="BF96" s="192">
        <f t="shared" ref="BF96:BF109" si="5">IF(N96="snížená",J96,0)</f>
        <v>0</v>
      </c>
      <c r="BG96" s="192">
        <f t="shared" ref="BG96:BG109" si="6">IF(N96="zákl. přenesená",J96,0)</f>
        <v>0</v>
      </c>
      <c r="BH96" s="192">
        <f t="shared" ref="BH96:BH109" si="7">IF(N96="sníž. přenesená",J96,0)</f>
        <v>0</v>
      </c>
      <c r="BI96" s="192">
        <f t="shared" ref="BI96:BI109" si="8">IF(N96="nulová",J96,0)</f>
        <v>0</v>
      </c>
      <c r="BJ96" s="18" t="s">
        <v>78</v>
      </c>
      <c r="BK96" s="192">
        <f t="shared" ref="BK96:BK109" si="9">ROUND(I96*H96,2)</f>
        <v>0</v>
      </c>
      <c r="BL96" s="18" t="s">
        <v>166</v>
      </c>
      <c r="BM96" s="191" t="s">
        <v>80</v>
      </c>
    </row>
    <row r="97" spans="1:65" s="2" customFormat="1" ht="16.5" customHeight="1">
      <c r="A97" s="35"/>
      <c r="B97" s="36"/>
      <c r="C97" s="180" t="s">
        <v>80</v>
      </c>
      <c r="D97" s="180" t="s">
        <v>162</v>
      </c>
      <c r="E97" s="181" t="s">
        <v>1569</v>
      </c>
      <c r="F97" s="182" t="s">
        <v>1570</v>
      </c>
      <c r="G97" s="183" t="s">
        <v>1413</v>
      </c>
      <c r="H97" s="184">
        <v>1</v>
      </c>
      <c r="I97" s="185"/>
      <c r="J97" s="186">
        <f t="shared" si="0"/>
        <v>0</v>
      </c>
      <c r="K97" s="182" t="s">
        <v>18</v>
      </c>
      <c r="L97" s="40"/>
      <c r="M97" s="187" t="s">
        <v>18</v>
      </c>
      <c r="N97" s="188" t="s">
        <v>42</v>
      </c>
      <c r="O97" s="65"/>
      <c r="P97" s="189">
        <f t="shared" si="1"/>
        <v>0</v>
      </c>
      <c r="Q97" s="189">
        <v>0</v>
      </c>
      <c r="R97" s="189">
        <f t="shared" si="2"/>
        <v>0</v>
      </c>
      <c r="S97" s="189">
        <v>0</v>
      </c>
      <c r="T97" s="190">
        <f t="shared" si="3"/>
        <v>0</v>
      </c>
      <c r="U97" s="35"/>
      <c r="V97" s="35"/>
      <c r="W97" s="35"/>
      <c r="X97" s="35"/>
      <c r="Y97" s="35"/>
      <c r="Z97" s="35"/>
      <c r="AA97" s="35"/>
      <c r="AB97" s="35"/>
      <c r="AC97" s="35"/>
      <c r="AD97" s="35"/>
      <c r="AE97" s="35"/>
      <c r="AR97" s="191" t="s">
        <v>166</v>
      </c>
      <c r="AT97" s="191" t="s">
        <v>162</v>
      </c>
      <c r="AU97" s="191" t="s">
        <v>80</v>
      </c>
      <c r="AY97" s="18" t="s">
        <v>160</v>
      </c>
      <c r="BE97" s="192">
        <f t="shared" si="4"/>
        <v>0</v>
      </c>
      <c r="BF97" s="192">
        <f t="shared" si="5"/>
        <v>0</v>
      </c>
      <c r="BG97" s="192">
        <f t="shared" si="6"/>
        <v>0</v>
      </c>
      <c r="BH97" s="192">
        <f t="shared" si="7"/>
        <v>0</v>
      </c>
      <c r="BI97" s="192">
        <f t="shared" si="8"/>
        <v>0</v>
      </c>
      <c r="BJ97" s="18" t="s">
        <v>78</v>
      </c>
      <c r="BK97" s="192">
        <f t="shared" si="9"/>
        <v>0</v>
      </c>
      <c r="BL97" s="18" t="s">
        <v>166</v>
      </c>
      <c r="BM97" s="191" t="s">
        <v>166</v>
      </c>
    </row>
    <row r="98" spans="1:65" s="2" customFormat="1" ht="16.5" customHeight="1">
      <c r="A98" s="35"/>
      <c r="B98" s="36"/>
      <c r="C98" s="180" t="s">
        <v>102</v>
      </c>
      <c r="D98" s="180" t="s">
        <v>162</v>
      </c>
      <c r="E98" s="181" t="s">
        <v>1571</v>
      </c>
      <c r="F98" s="182" t="s">
        <v>1572</v>
      </c>
      <c r="G98" s="183" t="s">
        <v>1413</v>
      </c>
      <c r="H98" s="184">
        <v>1</v>
      </c>
      <c r="I98" s="185"/>
      <c r="J98" s="186">
        <f t="shared" si="0"/>
        <v>0</v>
      </c>
      <c r="K98" s="182" t="s">
        <v>18</v>
      </c>
      <c r="L98" s="40"/>
      <c r="M98" s="187" t="s">
        <v>18</v>
      </c>
      <c r="N98" s="188" t="s">
        <v>42</v>
      </c>
      <c r="O98" s="65"/>
      <c r="P98" s="189">
        <f t="shared" si="1"/>
        <v>0</v>
      </c>
      <c r="Q98" s="189">
        <v>0</v>
      </c>
      <c r="R98" s="189">
        <f t="shared" si="2"/>
        <v>0</v>
      </c>
      <c r="S98" s="189">
        <v>0</v>
      </c>
      <c r="T98" s="190">
        <f t="shared" si="3"/>
        <v>0</v>
      </c>
      <c r="U98" s="35"/>
      <c r="V98" s="35"/>
      <c r="W98" s="35"/>
      <c r="X98" s="35"/>
      <c r="Y98" s="35"/>
      <c r="Z98" s="35"/>
      <c r="AA98" s="35"/>
      <c r="AB98" s="35"/>
      <c r="AC98" s="35"/>
      <c r="AD98" s="35"/>
      <c r="AE98" s="35"/>
      <c r="AR98" s="191" t="s">
        <v>166</v>
      </c>
      <c r="AT98" s="191" t="s">
        <v>162</v>
      </c>
      <c r="AU98" s="191" t="s">
        <v>80</v>
      </c>
      <c r="AY98" s="18" t="s">
        <v>160</v>
      </c>
      <c r="BE98" s="192">
        <f t="shared" si="4"/>
        <v>0</v>
      </c>
      <c r="BF98" s="192">
        <f t="shared" si="5"/>
        <v>0</v>
      </c>
      <c r="BG98" s="192">
        <f t="shared" si="6"/>
        <v>0</v>
      </c>
      <c r="BH98" s="192">
        <f t="shared" si="7"/>
        <v>0</v>
      </c>
      <c r="BI98" s="192">
        <f t="shared" si="8"/>
        <v>0</v>
      </c>
      <c r="BJ98" s="18" t="s">
        <v>78</v>
      </c>
      <c r="BK98" s="192">
        <f t="shared" si="9"/>
        <v>0</v>
      </c>
      <c r="BL98" s="18" t="s">
        <v>166</v>
      </c>
      <c r="BM98" s="191" t="s">
        <v>189</v>
      </c>
    </row>
    <row r="99" spans="1:65" s="2" customFormat="1" ht="16.5" customHeight="1">
      <c r="A99" s="35"/>
      <c r="B99" s="36"/>
      <c r="C99" s="180" t="s">
        <v>166</v>
      </c>
      <c r="D99" s="180" t="s">
        <v>162</v>
      </c>
      <c r="E99" s="181" t="s">
        <v>1573</v>
      </c>
      <c r="F99" s="182" t="s">
        <v>1574</v>
      </c>
      <c r="G99" s="183" t="s">
        <v>1413</v>
      </c>
      <c r="H99" s="184">
        <v>1</v>
      </c>
      <c r="I99" s="185"/>
      <c r="J99" s="186">
        <f t="shared" si="0"/>
        <v>0</v>
      </c>
      <c r="K99" s="182" t="s">
        <v>18</v>
      </c>
      <c r="L99" s="40"/>
      <c r="M99" s="187" t="s">
        <v>18</v>
      </c>
      <c r="N99" s="188" t="s">
        <v>42</v>
      </c>
      <c r="O99" s="65"/>
      <c r="P99" s="189">
        <f t="shared" si="1"/>
        <v>0</v>
      </c>
      <c r="Q99" s="189">
        <v>0</v>
      </c>
      <c r="R99" s="189">
        <f t="shared" si="2"/>
        <v>0</v>
      </c>
      <c r="S99" s="189">
        <v>0</v>
      </c>
      <c r="T99" s="190">
        <f t="shared" si="3"/>
        <v>0</v>
      </c>
      <c r="U99" s="35"/>
      <c r="V99" s="35"/>
      <c r="W99" s="35"/>
      <c r="X99" s="35"/>
      <c r="Y99" s="35"/>
      <c r="Z99" s="35"/>
      <c r="AA99" s="35"/>
      <c r="AB99" s="35"/>
      <c r="AC99" s="35"/>
      <c r="AD99" s="35"/>
      <c r="AE99" s="35"/>
      <c r="AR99" s="191" t="s">
        <v>166</v>
      </c>
      <c r="AT99" s="191" t="s">
        <v>162</v>
      </c>
      <c r="AU99" s="191" t="s">
        <v>80</v>
      </c>
      <c r="AY99" s="18" t="s">
        <v>160</v>
      </c>
      <c r="BE99" s="192">
        <f t="shared" si="4"/>
        <v>0</v>
      </c>
      <c r="BF99" s="192">
        <f t="shared" si="5"/>
        <v>0</v>
      </c>
      <c r="BG99" s="192">
        <f t="shared" si="6"/>
        <v>0</v>
      </c>
      <c r="BH99" s="192">
        <f t="shared" si="7"/>
        <v>0</v>
      </c>
      <c r="BI99" s="192">
        <f t="shared" si="8"/>
        <v>0</v>
      </c>
      <c r="BJ99" s="18" t="s">
        <v>78</v>
      </c>
      <c r="BK99" s="192">
        <f t="shared" si="9"/>
        <v>0</v>
      </c>
      <c r="BL99" s="18" t="s">
        <v>166</v>
      </c>
      <c r="BM99" s="191" t="s">
        <v>208</v>
      </c>
    </row>
    <row r="100" spans="1:65" s="2" customFormat="1" ht="16.5" customHeight="1">
      <c r="A100" s="35"/>
      <c r="B100" s="36"/>
      <c r="C100" s="180" t="s">
        <v>196</v>
      </c>
      <c r="D100" s="180" t="s">
        <v>162</v>
      </c>
      <c r="E100" s="181" t="s">
        <v>1575</v>
      </c>
      <c r="F100" s="182" t="s">
        <v>1576</v>
      </c>
      <c r="G100" s="183" t="s">
        <v>1413</v>
      </c>
      <c r="H100" s="184">
        <v>4</v>
      </c>
      <c r="I100" s="185"/>
      <c r="J100" s="186">
        <f t="shared" si="0"/>
        <v>0</v>
      </c>
      <c r="K100" s="182" t="s">
        <v>18</v>
      </c>
      <c r="L100" s="40"/>
      <c r="M100" s="187" t="s">
        <v>18</v>
      </c>
      <c r="N100" s="188" t="s">
        <v>42</v>
      </c>
      <c r="O100" s="65"/>
      <c r="P100" s="189">
        <f t="shared" si="1"/>
        <v>0</v>
      </c>
      <c r="Q100" s="189">
        <v>0</v>
      </c>
      <c r="R100" s="189">
        <f t="shared" si="2"/>
        <v>0</v>
      </c>
      <c r="S100" s="189">
        <v>0</v>
      </c>
      <c r="T100" s="190">
        <f t="shared" si="3"/>
        <v>0</v>
      </c>
      <c r="U100" s="35"/>
      <c r="V100" s="35"/>
      <c r="W100" s="35"/>
      <c r="X100" s="35"/>
      <c r="Y100" s="35"/>
      <c r="Z100" s="35"/>
      <c r="AA100" s="35"/>
      <c r="AB100" s="35"/>
      <c r="AC100" s="35"/>
      <c r="AD100" s="35"/>
      <c r="AE100" s="35"/>
      <c r="AR100" s="191" t="s">
        <v>166</v>
      </c>
      <c r="AT100" s="191" t="s">
        <v>162</v>
      </c>
      <c r="AU100" s="191" t="s">
        <v>80</v>
      </c>
      <c r="AY100" s="18" t="s">
        <v>160</v>
      </c>
      <c r="BE100" s="192">
        <f t="shared" si="4"/>
        <v>0</v>
      </c>
      <c r="BF100" s="192">
        <f t="shared" si="5"/>
        <v>0</v>
      </c>
      <c r="BG100" s="192">
        <f t="shared" si="6"/>
        <v>0</v>
      </c>
      <c r="BH100" s="192">
        <f t="shared" si="7"/>
        <v>0</v>
      </c>
      <c r="BI100" s="192">
        <f t="shared" si="8"/>
        <v>0</v>
      </c>
      <c r="BJ100" s="18" t="s">
        <v>78</v>
      </c>
      <c r="BK100" s="192">
        <f t="shared" si="9"/>
        <v>0</v>
      </c>
      <c r="BL100" s="18" t="s">
        <v>166</v>
      </c>
      <c r="BM100" s="191" t="s">
        <v>219</v>
      </c>
    </row>
    <row r="101" spans="1:65" s="2" customFormat="1" ht="16.5" customHeight="1">
      <c r="A101" s="35"/>
      <c r="B101" s="36"/>
      <c r="C101" s="180" t="s">
        <v>189</v>
      </c>
      <c r="D101" s="180" t="s">
        <v>162</v>
      </c>
      <c r="E101" s="181" t="s">
        <v>1577</v>
      </c>
      <c r="F101" s="182" t="s">
        <v>1578</v>
      </c>
      <c r="G101" s="183" t="s">
        <v>1413</v>
      </c>
      <c r="H101" s="184">
        <v>1</v>
      </c>
      <c r="I101" s="185"/>
      <c r="J101" s="186">
        <f t="shared" si="0"/>
        <v>0</v>
      </c>
      <c r="K101" s="182" t="s">
        <v>18</v>
      </c>
      <c r="L101" s="40"/>
      <c r="M101" s="187" t="s">
        <v>18</v>
      </c>
      <c r="N101" s="188" t="s">
        <v>42</v>
      </c>
      <c r="O101" s="65"/>
      <c r="P101" s="189">
        <f t="shared" si="1"/>
        <v>0</v>
      </c>
      <c r="Q101" s="189">
        <v>0</v>
      </c>
      <c r="R101" s="189">
        <f t="shared" si="2"/>
        <v>0</v>
      </c>
      <c r="S101" s="189">
        <v>0</v>
      </c>
      <c r="T101" s="190">
        <f t="shared" si="3"/>
        <v>0</v>
      </c>
      <c r="U101" s="35"/>
      <c r="V101" s="35"/>
      <c r="W101" s="35"/>
      <c r="X101" s="35"/>
      <c r="Y101" s="35"/>
      <c r="Z101" s="35"/>
      <c r="AA101" s="35"/>
      <c r="AB101" s="35"/>
      <c r="AC101" s="35"/>
      <c r="AD101" s="35"/>
      <c r="AE101" s="35"/>
      <c r="AR101" s="191" t="s">
        <v>166</v>
      </c>
      <c r="AT101" s="191" t="s">
        <v>162</v>
      </c>
      <c r="AU101" s="191" t="s">
        <v>80</v>
      </c>
      <c r="AY101" s="18" t="s">
        <v>160</v>
      </c>
      <c r="BE101" s="192">
        <f t="shared" si="4"/>
        <v>0</v>
      </c>
      <c r="BF101" s="192">
        <f t="shared" si="5"/>
        <v>0</v>
      </c>
      <c r="BG101" s="192">
        <f t="shared" si="6"/>
        <v>0</v>
      </c>
      <c r="BH101" s="192">
        <f t="shared" si="7"/>
        <v>0</v>
      </c>
      <c r="BI101" s="192">
        <f t="shared" si="8"/>
        <v>0</v>
      </c>
      <c r="BJ101" s="18" t="s">
        <v>78</v>
      </c>
      <c r="BK101" s="192">
        <f t="shared" si="9"/>
        <v>0</v>
      </c>
      <c r="BL101" s="18" t="s">
        <v>166</v>
      </c>
      <c r="BM101" s="191" t="s">
        <v>8</v>
      </c>
    </row>
    <row r="102" spans="1:65" s="2" customFormat="1" ht="16.5" customHeight="1">
      <c r="A102" s="35"/>
      <c r="B102" s="36"/>
      <c r="C102" s="180" t="s">
        <v>202</v>
      </c>
      <c r="D102" s="180" t="s">
        <v>162</v>
      </c>
      <c r="E102" s="181" t="s">
        <v>1579</v>
      </c>
      <c r="F102" s="182" t="s">
        <v>1580</v>
      </c>
      <c r="G102" s="183" t="s">
        <v>1413</v>
      </c>
      <c r="H102" s="184">
        <v>2</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240</v>
      </c>
    </row>
    <row r="103" spans="1:65" s="2" customFormat="1" ht="16.5" customHeight="1">
      <c r="A103" s="35"/>
      <c r="B103" s="36"/>
      <c r="C103" s="180" t="s">
        <v>208</v>
      </c>
      <c r="D103" s="180" t="s">
        <v>162</v>
      </c>
      <c r="E103" s="181" t="s">
        <v>1581</v>
      </c>
      <c r="F103" s="182" t="s">
        <v>1582</v>
      </c>
      <c r="G103" s="183" t="s">
        <v>1413</v>
      </c>
      <c r="H103" s="184">
        <v>2</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255</v>
      </c>
    </row>
    <row r="104" spans="1:65" s="2" customFormat="1" ht="16.5" customHeight="1">
      <c r="A104" s="35"/>
      <c r="B104" s="36"/>
      <c r="C104" s="180" t="s">
        <v>214</v>
      </c>
      <c r="D104" s="180" t="s">
        <v>162</v>
      </c>
      <c r="E104" s="181" t="s">
        <v>1583</v>
      </c>
      <c r="F104" s="182" t="s">
        <v>1584</v>
      </c>
      <c r="G104" s="183" t="s">
        <v>1413</v>
      </c>
      <c r="H104" s="184">
        <v>1</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271</v>
      </c>
    </row>
    <row r="105" spans="1:65" s="2" customFormat="1" ht="16.5" customHeight="1">
      <c r="A105" s="35"/>
      <c r="B105" s="36"/>
      <c r="C105" s="180" t="s">
        <v>219</v>
      </c>
      <c r="D105" s="180" t="s">
        <v>162</v>
      </c>
      <c r="E105" s="181" t="s">
        <v>1585</v>
      </c>
      <c r="F105" s="182" t="s">
        <v>1586</v>
      </c>
      <c r="G105" s="183" t="s">
        <v>1413</v>
      </c>
      <c r="H105" s="184">
        <v>1</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286</v>
      </c>
    </row>
    <row r="106" spans="1:65" s="2" customFormat="1" ht="16.5" customHeight="1">
      <c r="A106" s="35"/>
      <c r="B106" s="36"/>
      <c r="C106" s="180" t="s">
        <v>224</v>
      </c>
      <c r="D106" s="180" t="s">
        <v>162</v>
      </c>
      <c r="E106" s="181" t="s">
        <v>1587</v>
      </c>
      <c r="F106" s="182" t="s">
        <v>1588</v>
      </c>
      <c r="G106" s="183" t="s">
        <v>1413</v>
      </c>
      <c r="H106" s="184">
        <v>1</v>
      </c>
      <c r="I106" s="185"/>
      <c r="J106" s="186">
        <f t="shared" si="0"/>
        <v>0</v>
      </c>
      <c r="K106" s="182" t="s">
        <v>18</v>
      </c>
      <c r="L106" s="40"/>
      <c r="M106" s="187" t="s">
        <v>18</v>
      </c>
      <c r="N106" s="188" t="s">
        <v>42</v>
      </c>
      <c r="O106" s="65"/>
      <c r="P106" s="189">
        <f t="shared" si="1"/>
        <v>0</v>
      </c>
      <c r="Q106" s="189">
        <v>0</v>
      </c>
      <c r="R106" s="189">
        <f t="shared" si="2"/>
        <v>0</v>
      </c>
      <c r="S106" s="189">
        <v>0</v>
      </c>
      <c r="T106" s="190">
        <f t="shared" si="3"/>
        <v>0</v>
      </c>
      <c r="U106" s="35"/>
      <c r="V106" s="35"/>
      <c r="W106" s="35"/>
      <c r="X106" s="35"/>
      <c r="Y106" s="35"/>
      <c r="Z106" s="35"/>
      <c r="AA106" s="35"/>
      <c r="AB106" s="35"/>
      <c r="AC106" s="35"/>
      <c r="AD106" s="35"/>
      <c r="AE106" s="35"/>
      <c r="AR106" s="191" t="s">
        <v>166</v>
      </c>
      <c r="AT106" s="191" t="s">
        <v>162</v>
      </c>
      <c r="AU106" s="191" t="s">
        <v>80</v>
      </c>
      <c r="AY106" s="18" t="s">
        <v>160</v>
      </c>
      <c r="BE106" s="192">
        <f t="shared" si="4"/>
        <v>0</v>
      </c>
      <c r="BF106" s="192">
        <f t="shared" si="5"/>
        <v>0</v>
      </c>
      <c r="BG106" s="192">
        <f t="shared" si="6"/>
        <v>0</v>
      </c>
      <c r="BH106" s="192">
        <f t="shared" si="7"/>
        <v>0</v>
      </c>
      <c r="BI106" s="192">
        <f t="shared" si="8"/>
        <v>0</v>
      </c>
      <c r="BJ106" s="18" t="s">
        <v>78</v>
      </c>
      <c r="BK106" s="192">
        <f t="shared" si="9"/>
        <v>0</v>
      </c>
      <c r="BL106" s="18" t="s">
        <v>166</v>
      </c>
      <c r="BM106" s="191" t="s">
        <v>304</v>
      </c>
    </row>
    <row r="107" spans="1:65" s="2" customFormat="1" ht="16.5" customHeight="1">
      <c r="A107" s="35"/>
      <c r="B107" s="36"/>
      <c r="C107" s="180" t="s">
        <v>8</v>
      </c>
      <c r="D107" s="180" t="s">
        <v>162</v>
      </c>
      <c r="E107" s="181" t="s">
        <v>1589</v>
      </c>
      <c r="F107" s="182" t="s">
        <v>1590</v>
      </c>
      <c r="G107" s="183" t="s">
        <v>1413</v>
      </c>
      <c r="H107" s="184">
        <v>2</v>
      </c>
      <c r="I107" s="185"/>
      <c r="J107" s="186">
        <f t="shared" si="0"/>
        <v>0</v>
      </c>
      <c r="K107" s="182" t="s">
        <v>18</v>
      </c>
      <c r="L107" s="40"/>
      <c r="M107" s="187" t="s">
        <v>18</v>
      </c>
      <c r="N107" s="188" t="s">
        <v>42</v>
      </c>
      <c r="O107" s="65"/>
      <c r="P107" s="189">
        <f t="shared" si="1"/>
        <v>0</v>
      </c>
      <c r="Q107" s="189">
        <v>0</v>
      </c>
      <c r="R107" s="189">
        <f t="shared" si="2"/>
        <v>0</v>
      </c>
      <c r="S107" s="189">
        <v>0</v>
      </c>
      <c r="T107" s="190">
        <f t="shared" si="3"/>
        <v>0</v>
      </c>
      <c r="U107" s="35"/>
      <c r="V107" s="35"/>
      <c r="W107" s="35"/>
      <c r="X107" s="35"/>
      <c r="Y107" s="35"/>
      <c r="Z107" s="35"/>
      <c r="AA107" s="35"/>
      <c r="AB107" s="35"/>
      <c r="AC107" s="35"/>
      <c r="AD107" s="35"/>
      <c r="AE107" s="35"/>
      <c r="AR107" s="191" t="s">
        <v>166</v>
      </c>
      <c r="AT107" s="191" t="s">
        <v>162</v>
      </c>
      <c r="AU107" s="191" t="s">
        <v>80</v>
      </c>
      <c r="AY107" s="18" t="s">
        <v>160</v>
      </c>
      <c r="BE107" s="192">
        <f t="shared" si="4"/>
        <v>0</v>
      </c>
      <c r="BF107" s="192">
        <f t="shared" si="5"/>
        <v>0</v>
      </c>
      <c r="BG107" s="192">
        <f t="shared" si="6"/>
        <v>0</v>
      </c>
      <c r="BH107" s="192">
        <f t="shared" si="7"/>
        <v>0</v>
      </c>
      <c r="BI107" s="192">
        <f t="shared" si="8"/>
        <v>0</v>
      </c>
      <c r="BJ107" s="18" t="s">
        <v>78</v>
      </c>
      <c r="BK107" s="192">
        <f t="shared" si="9"/>
        <v>0</v>
      </c>
      <c r="BL107" s="18" t="s">
        <v>166</v>
      </c>
      <c r="BM107" s="191" t="s">
        <v>316</v>
      </c>
    </row>
    <row r="108" spans="1:65" s="2" customFormat="1" ht="16.5" customHeight="1">
      <c r="A108" s="35"/>
      <c r="B108" s="36"/>
      <c r="C108" s="180" t="s">
        <v>235</v>
      </c>
      <c r="D108" s="180" t="s">
        <v>162</v>
      </c>
      <c r="E108" s="181" t="s">
        <v>1591</v>
      </c>
      <c r="F108" s="182" t="s">
        <v>1592</v>
      </c>
      <c r="G108" s="183" t="s">
        <v>1593</v>
      </c>
      <c r="H108" s="184">
        <v>1.8</v>
      </c>
      <c r="I108" s="185"/>
      <c r="J108" s="186">
        <f t="shared" si="0"/>
        <v>0</v>
      </c>
      <c r="K108" s="182" t="s">
        <v>18</v>
      </c>
      <c r="L108" s="40"/>
      <c r="M108" s="187" t="s">
        <v>18</v>
      </c>
      <c r="N108" s="188" t="s">
        <v>42</v>
      </c>
      <c r="O108" s="65"/>
      <c r="P108" s="189">
        <f t="shared" si="1"/>
        <v>0</v>
      </c>
      <c r="Q108" s="189">
        <v>0</v>
      </c>
      <c r="R108" s="189">
        <f t="shared" si="2"/>
        <v>0</v>
      </c>
      <c r="S108" s="189">
        <v>0</v>
      </c>
      <c r="T108" s="190">
        <f t="shared" si="3"/>
        <v>0</v>
      </c>
      <c r="U108" s="35"/>
      <c r="V108" s="35"/>
      <c r="W108" s="35"/>
      <c r="X108" s="35"/>
      <c r="Y108" s="35"/>
      <c r="Z108" s="35"/>
      <c r="AA108" s="35"/>
      <c r="AB108" s="35"/>
      <c r="AC108" s="35"/>
      <c r="AD108" s="35"/>
      <c r="AE108" s="35"/>
      <c r="AR108" s="191" t="s">
        <v>166</v>
      </c>
      <c r="AT108" s="191" t="s">
        <v>162</v>
      </c>
      <c r="AU108" s="191" t="s">
        <v>80</v>
      </c>
      <c r="AY108" s="18" t="s">
        <v>160</v>
      </c>
      <c r="BE108" s="192">
        <f t="shared" si="4"/>
        <v>0</v>
      </c>
      <c r="BF108" s="192">
        <f t="shared" si="5"/>
        <v>0</v>
      </c>
      <c r="BG108" s="192">
        <f t="shared" si="6"/>
        <v>0</v>
      </c>
      <c r="BH108" s="192">
        <f t="shared" si="7"/>
        <v>0</v>
      </c>
      <c r="BI108" s="192">
        <f t="shared" si="8"/>
        <v>0</v>
      </c>
      <c r="BJ108" s="18" t="s">
        <v>78</v>
      </c>
      <c r="BK108" s="192">
        <f t="shared" si="9"/>
        <v>0</v>
      </c>
      <c r="BL108" s="18" t="s">
        <v>166</v>
      </c>
      <c r="BM108" s="191" t="s">
        <v>328</v>
      </c>
    </row>
    <row r="109" spans="1:65" s="2" customFormat="1" ht="16.5" customHeight="1">
      <c r="A109" s="35"/>
      <c r="B109" s="36"/>
      <c r="C109" s="180" t="s">
        <v>240</v>
      </c>
      <c r="D109" s="180" t="s">
        <v>162</v>
      </c>
      <c r="E109" s="181" t="s">
        <v>1594</v>
      </c>
      <c r="F109" s="182" t="s">
        <v>1595</v>
      </c>
      <c r="G109" s="183" t="s">
        <v>1593</v>
      </c>
      <c r="H109" s="184">
        <v>2.99</v>
      </c>
      <c r="I109" s="185"/>
      <c r="J109" s="186">
        <f t="shared" si="0"/>
        <v>0</v>
      </c>
      <c r="K109" s="182" t="s">
        <v>18</v>
      </c>
      <c r="L109" s="40"/>
      <c r="M109" s="187" t="s">
        <v>18</v>
      </c>
      <c r="N109" s="188" t="s">
        <v>42</v>
      </c>
      <c r="O109" s="65"/>
      <c r="P109" s="189">
        <f t="shared" si="1"/>
        <v>0</v>
      </c>
      <c r="Q109" s="189">
        <v>0</v>
      </c>
      <c r="R109" s="189">
        <f t="shared" si="2"/>
        <v>0</v>
      </c>
      <c r="S109" s="189">
        <v>0</v>
      </c>
      <c r="T109" s="190">
        <f t="shared" si="3"/>
        <v>0</v>
      </c>
      <c r="U109" s="35"/>
      <c r="V109" s="35"/>
      <c r="W109" s="35"/>
      <c r="X109" s="35"/>
      <c r="Y109" s="35"/>
      <c r="Z109" s="35"/>
      <c r="AA109" s="35"/>
      <c r="AB109" s="35"/>
      <c r="AC109" s="35"/>
      <c r="AD109" s="35"/>
      <c r="AE109" s="35"/>
      <c r="AR109" s="191" t="s">
        <v>166</v>
      </c>
      <c r="AT109" s="191" t="s">
        <v>162</v>
      </c>
      <c r="AU109" s="191" t="s">
        <v>80</v>
      </c>
      <c r="AY109" s="18" t="s">
        <v>160</v>
      </c>
      <c r="BE109" s="192">
        <f t="shared" si="4"/>
        <v>0</v>
      </c>
      <c r="BF109" s="192">
        <f t="shared" si="5"/>
        <v>0</v>
      </c>
      <c r="BG109" s="192">
        <f t="shared" si="6"/>
        <v>0</v>
      </c>
      <c r="BH109" s="192">
        <f t="shared" si="7"/>
        <v>0</v>
      </c>
      <c r="BI109" s="192">
        <f t="shared" si="8"/>
        <v>0</v>
      </c>
      <c r="BJ109" s="18" t="s">
        <v>78</v>
      </c>
      <c r="BK109" s="192">
        <f t="shared" si="9"/>
        <v>0</v>
      </c>
      <c r="BL109" s="18" t="s">
        <v>166</v>
      </c>
      <c r="BM109" s="191" t="s">
        <v>344</v>
      </c>
    </row>
    <row r="110" spans="1:65" s="2" customFormat="1" ht="28.8">
      <c r="A110" s="35"/>
      <c r="B110" s="36"/>
      <c r="C110" s="37"/>
      <c r="D110" s="200" t="s">
        <v>123</v>
      </c>
      <c r="E110" s="37"/>
      <c r="F110" s="210" t="s">
        <v>1596</v>
      </c>
      <c r="G110" s="37"/>
      <c r="H110" s="37"/>
      <c r="I110" s="195"/>
      <c r="J110" s="37"/>
      <c r="K110" s="37"/>
      <c r="L110" s="40"/>
      <c r="M110" s="196"/>
      <c r="N110" s="197"/>
      <c r="O110" s="65"/>
      <c r="P110" s="65"/>
      <c r="Q110" s="65"/>
      <c r="R110" s="65"/>
      <c r="S110" s="65"/>
      <c r="T110" s="66"/>
      <c r="U110" s="35"/>
      <c r="V110" s="35"/>
      <c r="W110" s="35"/>
      <c r="X110" s="35"/>
      <c r="Y110" s="35"/>
      <c r="Z110" s="35"/>
      <c r="AA110" s="35"/>
      <c r="AB110" s="35"/>
      <c r="AC110" s="35"/>
      <c r="AD110" s="35"/>
      <c r="AE110" s="35"/>
      <c r="AT110" s="18" t="s">
        <v>123</v>
      </c>
      <c r="AU110" s="18" t="s">
        <v>80</v>
      </c>
    </row>
    <row r="111" spans="1:65" s="2" customFormat="1" ht="16.5" customHeight="1">
      <c r="A111" s="35"/>
      <c r="B111" s="36"/>
      <c r="C111" s="180" t="s">
        <v>246</v>
      </c>
      <c r="D111" s="180" t="s">
        <v>162</v>
      </c>
      <c r="E111" s="181" t="s">
        <v>1597</v>
      </c>
      <c r="F111" s="182" t="s">
        <v>1598</v>
      </c>
      <c r="G111" s="183" t="s">
        <v>125</v>
      </c>
      <c r="H111" s="184">
        <v>2.08</v>
      </c>
      <c r="I111" s="185"/>
      <c r="J111" s="186">
        <f>ROUND(I111*H111,2)</f>
        <v>0</v>
      </c>
      <c r="K111" s="182" t="s">
        <v>18</v>
      </c>
      <c r="L111" s="40"/>
      <c r="M111" s="187" t="s">
        <v>18</v>
      </c>
      <c r="N111" s="188" t="s">
        <v>42</v>
      </c>
      <c r="O111" s="65"/>
      <c r="P111" s="189">
        <f>O111*H111</f>
        <v>0</v>
      </c>
      <c r="Q111" s="189">
        <v>0</v>
      </c>
      <c r="R111" s="189">
        <f>Q111*H111</f>
        <v>0</v>
      </c>
      <c r="S111" s="189">
        <v>0</v>
      </c>
      <c r="T111" s="190">
        <f>S111*H111</f>
        <v>0</v>
      </c>
      <c r="U111" s="35"/>
      <c r="V111" s="35"/>
      <c r="W111" s="35"/>
      <c r="X111" s="35"/>
      <c r="Y111" s="35"/>
      <c r="Z111" s="35"/>
      <c r="AA111" s="35"/>
      <c r="AB111" s="35"/>
      <c r="AC111" s="35"/>
      <c r="AD111" s="35"/>
      <c r="AE111" s="35"/>
      <c r="AR111" s="191" t="s">
        <v>166</v>
      </c>
      <c r="AT111" s="191" t="s">
        <v>162</v>
      </c>
      <c r="AU111" s="191" t="s">
        <v>80</v>
      </c>
      <c r="AY111" s="18" t="s">
        <v>160</v>
      </c>
      <c r="BE111" s="192">
        <f>IF(N111="základní",J111,0)</f>
        <v>0</v>
      </c>
      <c r="BF111" s="192">
        <f>IF(N111="snížená",J111,0)</f>
        <v>0</v>
      </c>
      <c r="BG111" s="192">
        <f>IF(N111="zákl. přenesená",J111,0)</f>
        <v>0</v>
      </c>
      <c r="BH111" s="192">
        <f>IF(N111="sníž. přenesená",J111,0)</f>
        <v>0</v>
      </c>
      <c r="BI111" s="192">
        <f>IF(N111="nulová",J111,0)</f>
        <v>0</v>
      </c>
      <c r="BJ111" s="18" t="s">
        <v>78</v>
      </c>
      <c r="BK111" s="192">
        <f>ROUND(I111*H111,2)</f>
        <v>0</v>
      </c>
      <c r="BL111" s="18" t="s">
        <v>166</v>
      </c>
      <c r="BM111" s="191" t="s">
        <v>292</v>
      </c>
    </row>
    <row r="112" spans="1:65" s="2" customFormat="1" ht="16.5" customHeight="1">
      <c r="A112" s="35"/>
      <c r="B112" s="36"/>
      <c r="C112" s="180" t="s">
        <v>255</v>
      </c>
      <c r="D112" s="180" t="s">
        <v>162</v>
      </c>
      <c r="E112" s="181" t="s">
        <v>1599</v>
      </c>
      <c r="F112" s="182" t="s">
        <v>1600</v>
      </c>
      <c r="G112" s="183" t="s">
        <v>125</v>
      </c>
      <c r="H112" s="184">
        <v>2.8</v>
      </c>
      <c r="I112" s="185"/>
      <c r="J112" s="186">
        <f>ROUND(I112*H112,2)</f>
        <v>0</v>
      </c>
      <c r="K112" s="182" t="s">
        <v>18</v>
      </c>
      <c r="L112" s="40"/>
      <c r="M112" s="187" t="s">
        <v>18</v>
      </c>
      <c r="N112" s="188" t="s">
        <v>42</v>
      </c>
      <c r="O112" s="65"/>
      <c r="P112" s="189">
        <f>O112*H112</f>
        <v>0</v>
      </c>
      <c r="Q112" s="189">
        <v>0</v>
      </c>
      <c r="R112" s="189">
        <f>Q112*H112</f>
        <v>0</v>
      </c>
      <c r="S112" s="189">
        <v>0</v>
      </c>
      <c r="T112" s="190">
        <f>S112*H112</f>
        <v>0</v>
      </c>
      <c r="U112" s="35"/>
      <c r="V112" s="35"/>
      <c r="W112" s="35"/>
      <c r="X112" s="35"/>
      <c r="Y112" s="35"/>
      <c r="Z112" s="35"/>
      <c r="AA112" s="35"/>
      <c r="AB112" s="35"/>
      <c r="AC112" s="35"/>
      <c r="AD112" s="35"/>
      <c r="AE112" s="35"/>
      <c r="AR112" s="191" t="s">
        <v>166</v>
      </c>
      <c r="AT112" s="191" t="s">
        <v>162</v>
      </c>
      <c r="AU112" s="191" t="s">
        <v>80</v>
      </c>
      <c r="AY112" s="18" t="s">
        <v>160</v>
      </c>
      <c r="BE112" s="192">
        <f>IF(N112="základní",J112,0)</f>
        <v>0</v>
      </c>
      <c r="BF112" s="192">
        <f>IF(N112="snížená",J112,0)</f>
        <v>0</v>
      </c>
      <c r="BG112" s="192">
        <f>IF(N112="zákl. přenesená",J112,0)</f>
        <v>0</v>
      </c>
      <c r="BH112" s="192">
        <f>IF(N112="sníž. přenesená",J112,0)</f>
        <v>0</v>
      </c>
      <c r="BI112" s="192">
        <f>IF(N112="nulová",J112,0)</f>
        <v>0</v>
      </c>
      <c r="BJ112" s="18" t="s">
        <v>78</v>
      </c>
      <c r="BK112" s="192">
        <f>ROUND(I112*H112,2)</f>
        <v>0</v>
      </c>
      <c r="BL112" s="18" t="s">
        <v>166</v>
      </c>
      <c r="BM112" s="191" t="s">
        <v>538</v>
      </c>
    </row>
    <row r="113" spans="1:65" s="2" customFormat="1" ht="28.8">
      <c r="A113" s="35"/>
      <c r="B113" s="36"/>
      <c r="C113" s="37"/>
      <c r="D113" s="200" t="s">
        <v>123</v>
      </c>
      <c r="E113" s="37"/>
      <c r="F113" s="210" t="s">
        <v>1601</v>
      </c>
      <c r="G113" s="37"/>
      <c r="H113" s="37"/>
      <c r="I113" s="195"/>
      <c r="J113" s="37"/>
      <c r="K113" s="37"/>
      <c r="L113" s="40"/>
      <c r="M113" s="196"/>
      <c r="N113" s="197"/>
      <c r="O113" s="65"/>
      <c r="P113" s="65"/>
      <c r="Q113" s="65"/>
      <c r="R113" s="65"/>
      <c r="S113" s="65"/>
      <c r="T113" s="66"/>
      <c r="U113" s="35"/>
      <c r="V113" s="35"/>
      <c r="W113" s="35"/>
      <c r="X113" s="35"/>
      <c r="Y113" s="35"/>
      <c r="Z113" s="35"/>
      <c r="AA113" s="35"/>
      <c r="AB113" s="35"/>
      <c r="AC113" s="35"/>
      <c r="AD113" s="35"/>
      <c r="AE113" s="35"/>
      <c r="AT113" s="18" t="s">
        <v>123</v>
      </c>
      <c r="AU113" s="18" t="s">
        <v>80</v>
      </c>
    </row>
    <row r="114" spans="1:65" s="2" customFormat="1" ht="16.5" customHeight="1">
      <c r="A114" s="35"/>
      <c r="B114" s="36"/>
      <c r="C114" s="180" t="s">
        <v>262</v>
      </c>
      <c r="D114" s="180" t="s">
        <v>162</v>
      </c>
      <c r="E114" s="181" t="s">
        <v>1602</v>
      </c>
      <c r="F114" s="182" t="s">
        <v>1603</v>
      </c>
      <c r="G114" s="183" t="s">
        <v>1593</v>
      </c>
      <c r="H114" s="184">
        <v>2.4</v>
      </c>
      <c r="I114" s="185"/>
      <c r="J114" s="186">
        <f t="shared" ref="J114:J120" si="10">ROUND(I114*H114,2)</f>
        <v>0</v>
      </c>
      <c r="K114" s="182" t="s">
        <v>18</v>
      </c>
      <c r="L114" s="40"/>
      <c r="M114" s="187" t="s">
        <v>18</v>
      </c>
      <c r="N114" s="188" t="s">
        <v>42</v>
      </c>
      <c r="O114" s="65"/>
      <c r="P114" s="189">
        <f t="shared" ref="P114:P120" si="11">O114*H114</f>
        <v>0</v>
      </c>
      <c r="Q114" s="189">
        <v>0</v>
      </c>
      <c r="R114" s="189">
        <f t="shared" ref="R114:R120" si="12">Q114*H114</f>
        <v>0</v>
      </c>
      <c r="S114" s="189">
        <v>0</v>
      </c>
      <c r="T114" s="190">
        <f t="shared" ref="T114:T120" si="13">S114*H114</f>
        <v>0</v>
      </c>
      <c r="U114" s="35"/>
      <c r="V114" s="35"/>
      <c r="W114" s="35"/>
      <c r="X114" s="35"/>
      <c r="Y114" s="35"/>
      <c r="Z114" s="35"/>
      <c r="AA114" s="35"/>
      <c r="AB114" s="35"/>
      <c r="AC114" s="35"/>
      <c r="AD114" s="35"/>
      <c r="AE114" s="35"/>
      <c r="AR114" s="191" t="s">
        <v>166</v>
      </c>
      <c r="AT114" s="191" t="s">
        <v>162</v>
      </c>
      <c r="AU114" s="191" t="s">
        <v>80</v>
      </c>
      <c r="AY114" s="18" t="s">
        <v>160</v>
      </c>
      <c r="BE114" s="192">
        <f t="shared" ref="BE114:BE120" si="14">IF(N114="základní",J114,0)</f>
        <v>0</v>
      </c>
      <c r="BF114" s="192">
        <f t="shared" ref="BF114:BF120" si="15">IF(N114="snížená",J114,0)</f>
        <v>0</v>
      </c>
      <c r="BG114" s="192">
        <f t="shared" ref="BG114:BG120" si="16">IF(N114="zákl. přenesená",J114,0)</f>
        <v>0</v>
      </c>
      <c r="BH114" s="192">
        <f t="shared" ref="BH114:BH120" si="17">IF(N114="sníž. přenesená",J114,0)</f>
        <v>0</v>
      </c>
      <c r="BI114" s="192">
        <f t="shared" ref="BI114:BI120" si="18">IF(N114="nulová",J114,0)</f>
        <v>0</v>
      </c>
      <c r="BJ114" s="18" t="s">
        <v>78</v>
      </c>
      <c r="BK114" s="192">
        <f t="shared" ref="BK114:BK120" si="19">ROUND(I114*H114,2)</f>
        <v>0</v>
      </c>
      <c r="BL114" s="18" t="s">
        <v>166</v>
      </c>
      <c r="BM114" s="191" t="s">
        <v>547</v>
      </c>
    </row>
    <row r="115" spans="1:65" s="2" customFormat="1" ht="16.5" customHeight="1">
      <c r="A115" s="35"/>
      <c r="B115" s="36"/>
      <c r="C115" s="180" t="s">
        <v>271</v>
      </c>
      <c r="D115" s="180" t="s">
        <v>162</v>
      </c>
      <c r="E115" s="181" t="s">
        <v>1604</v>
      </c>
      <c r="F115" s="182" t="s">
        <v>1605</v>
      </c>
      <c r="G115" s="183" t="s">
        <v>1593</v>
      </c>
      <c r="H115" s="184">
        <v>0.8</v>
      </c>
      <c r="I115" s="185"/>
      <c r="J115" s="186">
        <f t="shared" si="10"/>
        <v>0</v>
      </c>
      <c r="K115" s="182" t="s">
        <v>18</v>
      </c>
      <c r="L115" s="40"/>
      <c r="M115" s="187" t="s">
        <v>18</v>
      </c>
      <c r="N115" s="188" t="s">
        <v>42</v>
      </c>
      <c r="O115" s="65"/>
      <c r="P115" s="189">
        <f t="shared" si="11"/>
        <v>0</v>
      </c>
      <c r="Q115" s="189">
        <v>0</v>
      </c>
      <c r="R115" s="189">
        <f t="shared" si="12"/>
        <v>0</v>
      </c>
      <c r="S115" s="189">
        <v>0</v>
      </c>
      <c r="T115" s="190">
        <f t="shared" si="13"/>
        <v>0</v>
      </c>
      <c r="U115" s="35"/>
      <c r="V115" s="35"/>
      <c r="W115" s="35"/>
      <c r="X115" s="35"/>
      <c r="Y115" s="35"/>
      <c r="Z115" s="35"/>
      <c r="AA115" s="35"/>
      <c r="AB115" s="35"/>
      <c r="AC115" s="35"/>
      <c r="AD115" s="35"/>
      <c r="AE115" s="35"/>
      <c r="AR115" s="191" t="s">
        <v>166</v>
      </c>
      <c r="AT115" s="191" t="s">
        <v>162</v>
      </c>
      <c r="AU115" s="191" t="s">
        <v>80</v>
      </c>
      <c r="AY115" s="18" t="s">
        <v>160</v>
      </c>
      <c r="BE115" s="192">
        <f t="shared" si="14"/>
        <v>0</v>
      </c>
      <c r="BF115" s="192">
        <f t="shared" si="15"/>
        <v>0</v>
      </c>
      <c r="BG115" s="192">
        <f t="shared" si="16"/>
        <v>0</v>
      </c>
      <c r="BH115" s="192">
        <f t="shared" si="17"/>
        <v>0</v>
      </c>
      <c r="BI115" s="192">
        <f t="shared" si="18"/>
        <v>0</v>
      </c>
      <c r="BJ115" s="18" t="s">
        <v>78</v>
      </c>
      <c r="BK115" s="192">
        <f t="shared" si="19"/>
        <v>0</v>
      </c>
      <c r="BL115" s="18" t="s">
        <v>166</v>
      </c>
      <c r="BM115" s="191" t="s">
        <v>560</v>
      </c>
    </row>
    <row r="116" spans="1:65" s="2" customFormat="1" ht="16.5" customHeight="1">
      <c r="A116" s="35"/>
      <c r="B116" s="36"/>
      <c r="C116" s="180" t="s">
        <v>280</v>
      </c>
      <c r="D116" s="180" t="s">
        <v>162</v>
      </c>
      <c r="E116" s="181" t="s">
        <v>1606</v>
      </c>
      <c r="F116" s="182" t="s">
        <v>1607</v>
      </c>
      <c r="G116" s="183" t="s">
        <v>1593</v>
      </c>
      <c r="H116" s="184">
        <v>12.2</v>
      </c>
      <c r="I116" s="185"/>
      <c r="J116" s="186">
        <f t="shared" si="10"/>
        <v>0</v>
      </c>
      <c r="K116" s="182" t="s">
        <v>18</v>
      </c>
      <c r="L116" s="40"/>
      <c r="M116" s="187" t="s">
        <v>18</v>
      </c>
      <c r="N116" s="188" t="s">
        <v>42</v>
      </c>
      <c r="O116" s="65"/>
      <c r="P116" s="189">
        <f t="shared" si="11"/>
        <v>0</v>
      </c>
      <c r="Q116" s="189">
        <v>0</v>
      </c>
      <c r="R116" s="189">
        <f t="shared" si="12"/>
        <v>0</v>
      </c>
      <c r="S116" s="189">
        <v>0</v>
      </c>
      <c r="T116" s="190">
        <f t="shared" si="13"/>
        <v>0</v>
      </c>
      <c r="U116" s="35"/>
      <c r="V116" s="35"/>
      <c r="W116" s="35"/>
      <c r="X116" s="35"/>
      <c r="Y116" s="35"/>
      <c r="Z116" s="35"/>
      <c r="AA116" s="35"/>
      <c r="AB116" s="35"/>
      <c r="AC116" s="35"/>
      <c r="AD116" s="35"/>
      <c r="AE116" s="35"/>
      <c r="AR116" s="191" t="s">
        <v>166</v>
      </c>
      <c r="AT116" s="191" t="s">
        <v>162</v>
      </c>
      <c r="AU116" s="191" t="s">
        <v>80</v>
      </c>
      <c r="AY116" s="18" t="s">
        <v>160</v>
      </c>
      <c r="BE116" s="192">
        <f t="shared" si="14"/>
        <v>0</v>
      </c>
      <c r="BF116" s="192">
        <f t="shared" si="15"/>
        <v>0</v>
      </c>
      <c r="BG116" s="192">
        <f t="shared" si="16"/>
        <v>0</v>
      </c>
      <c r="BH116" s="192">
        <f t="shared" si="17"/>
        <v>0</v>
      </c>
      <c r="BI116" s="192">
        <f t="shared" si="18"/>
        <v>0</v>
      </c>
      <c r="BJ116" s="18" t="s">
        <v>78</v>
      </c>
      <c r="BK116" s="192">
        <f t="shared" si="19"/>
        <v>0</v>
      </c>
      <c r="BL116" s="18" t="s">
        <v>166</v>
      </c>
      <c r="BM116" s="191" t="s">
        <v>572</v>
      </c>
    </row>
    <row r="117" spans="1:65" s="2" customFormat="1" ht="16.5" customHeight="1">
      <c r="A117" s="35"/>
      <c r="B117" s="36"/>
      <c r="C117" s="180" t="s">
        <v>286</v>
      </c>
      <c r="D117" s="180" t="s">
        <v>162</v>
      </c>
      <c r="E117" s="181" t="s">
        <v>1608</v>
      </c>
      <c r="F117" s="182" t="s">
        <v>1609</v>
      </c>
      <c r="G117" s="183" t="s">
        <v>1593</v>
      </c>
      <c r="H117" s="184">
        <v>8.5</v>
      </c>
      <c r="I117" s="185"/>
      <c r="J117" s="186">
        <f t="shared" si="10"/>
        <v>0</v>
      </c>
      <c r="K117" s="182" t="s">
        <v>18</v>
      </c>
      <c r="L117" s="40"/>
      <c r="M117" s="187" t="s">
        <v>18</v>
      </c>
      <c r="N117" s="188" t="s">
        <v>42</v>
      </c>
      <c r="O117" s="65"/>
      <c r="P117" s="189">
        <f t="shared" si="11"/>
        <v>0</v>
      </c>
      <c r="Q117" s="189">
        <v>0</v>
      </c>
      <c r="R117" s="189">
        <f t="shared" si="12"/>
        <v>0</v>
      </c>
      <c r="S117" s="189">
        <v>0</v>
      </c>
      <c r="T117" s="190">
        <f t="shared" si="13"/>
        <v>0</v>
      </c>
      <c r="U117" s="35"/>
      <c r="V117" s="35"/>
      <c r="W117" s="35"/>
      <c r="X117" s="35"/>
      <c r="Y117" s="35"/>
      <c r="Z117" s="35"/>
      <c r="AA117" s="35"/>
      <c r="AB117" s="35"/>
      <c r="AC117" s="35"/>
      <c r="AD117" s="35"/>
      <c r="AE117" s="35"/>
      <c r="AR117" s="191" t="s">
        <v>166</v>
      </c>
      <c r="AT117" s="191" t="s">
        <v>162</v>
      </c>
      <c r="AU117" s="191" t="s">
        <v>80</v>
      </c>
      <c r="AY117" s="18" t="s">
        <v>160</v>
      </c>
      <c r="BE117" s="192">
        <f t="shared" si="14"/>
        <v>0</v>
      </c>
      <c r="BF117" s="192">
        <f t="shared" si="15"/>
        <v>0</v>
      </c>
      <c r="BG117" s="192">
        <f t="shared" si="16"/>
        <v>0</v>
      </c>
      <c r="BH117" s="192">
        <f t="shared" si="17"/>
        <v>0</v>
      </c>
      <c r="BI117" s="192">
        <f t="shared" si="18"/>
        <v>0</v>
      </c>
      <c r="BJ117" s="18" t="s">
        <v>78</v>
      </c>
      <c r="BK117" s="192">
        <f t="shared" si="19"/>
        <v>0</v>
      </c>
      <c r="BL117" s="18" t="s">
        <v>166</v>
      </c>
      <c r="BM117" s="191" t="s">
        <v>581</v>
      </c>
    </row>
    <row r="118" spans="1:65" s="2" customFormat="1" ht="24.15" customHeight="1">
      <c r="A118" s="35"/>
      <c r="B118" s="36"/>
      <c r="C118" s="180" t="s">
        <v>7</v>
      </c>
      <c r="D118" s="180" t="s">
        <v>162</v>
      </c>
      <c r="E118" s="181" t="s">
        <v>1610</v>
      </c>
      <c r="F118" s="182" t="s">
        <v>1611</v>
      </c>
      <c r="G118" s="183" t="s">
        <v>125</v>
      </c>
      <c r="H118" s="184">
        <v>15.5</v>
      </c>
      <c r="I118" s="185"/>
      <c r="J118" s="186">
        <f t="shared" si="10"/>
        <v>0</v>
      </c>
      <c r="K118" s="182" t="s">
        <v>18</v>
      </c>
      <c r="L118" s="40"/>
      <c r="M118" s="187" t="s">
        <v>18</v>
      </c>
      <c r="N118" s="188" t="s">
        <v>42</v>
      </c>
      <c r="O118" s="65"/>
      <c r="P118" s="189">
        <f t="shared" si="11"/>
        <v>0</v>
      </c>
      <c r="Q118" s="189">
        <v>0</v>
      </c>
      <c r="R118" s="189">
        <f t="shared" si="12"/>
        <v>0</v>
      </c>
      <c r="S118" s="189">
        <v>0</v>
      </c>
      <c r="T118" s="190">
        <f t="shared" si="13"/>
        <v>0</v>
      </c>
      <c r="U118" s="35"/>
      <c r="V118" s="35"/>
      <c r="W118" s="35"/>
      <c r="X118" s="35"/>
      <c r="Y118" s="35"/>
      <c r="Z118" s="35"/>
      <c r="AA118" s="35"/>
      <c r="AB118" s="35"/>
      <c r="AC118" s="35"/>
      <c r="AD118" s="35"/>
      <c r="AE118" s="35"/>
      <c r="AR118" s="191" t="s">
        <v>166</v>
      </c>
      <c r="AT118" s="191" t="s">
        <v>162</v>
      </c>
      <c r="AU118" s="191" t="s">
        <v>80</v>
      </c>
      <c r="AY118" s="18" t="s">
        <v>160</v>
      </c>
      <c r="BE118" s="192">
        <f t="shared" si="14"/>
        <v>0</v>
      </c>
      <c r="BF118" s="192">
        <f t="shared" si="15"/>
        <v>0</v>
      </c>
      <c r="BG118" s="192">
        <f t="shared" si="16"/>
        <v>0</v>
      </c>
      <c r="BH118" s="192">
        <f t="shared" si="17"/>
        <v>0</v>
      </c>
      <c r="BI118" s="192">
        <f t="shared" si="18"/>
        <v>0</v>
      </c>
      <c r="BJ118" s="18" t="s">
        <v>78</v>
      </c>
      <c r="BK118" s="192">
        <f t="shared" si="19"/>
        <v>0</v>
      </c>
      <c r="BL118" s="18" t="s">
        <v>166</v>
      </c>
      <c r="BM118" s="191" t="s">
        <v>589</v>
      </c>
    </row>
    <row r="119" spans="1:65" s="2" customFormat="1" ht="16.5" customHeight="1">
      <c r="A119" s="35"/>
      <c r="B119" s="36"/>
      <c r="C119" s="180" t="s">
        <v>304</v>
      </c>
      <c r="D119" s="180" t="s">
        <v>162</v>
      </c>
      <c r="E119" s="181" t="s">
        <v>1612</v>
      </c>
      <c r="F119" s="182" t="s">
        <v>1613</v>
      </c>
      <c r="G119" s="183" t="s">
        <v>1614</v>
      </c>
      <c r="H119" s="184">
        <v>200</v>
      </c>
      <c r="I119" s="185"/>
      <c r="J119" s="186">
        <f t="shared" si="10"/>
        <v>0</v>
      </c>
      <c r="K119" s="182" t="s">
        <v>18</v>
      </c>
      <c r="L119" s="40"/>
      <c r="M119" s="187" t="s">
        <v>18</v>
      </c>
      <c r="N119" s="188" t="s">
        <v>42</v>
      </c>
      <c r="O119" s="65"/>
      <c r="P119" s="189">
        <f t="shared" si="11"/>
        <v>0</v>
      </c>
      <c r="Q119" s="189">
        <v>0</v>
      </c>
      <c r="R119" s="189">
        <f t="shared" si="12"/>
        <v>0</v>
      </c>
      <c r="S119" s="189">
        <v>0</v>
      </c>
      <c r="T119" s="190">
        <f t="shared" si="13"/>
        <v>0</v>
      </c>
      <c r="U119" s="35"/>
      <c r="V119" s="35"/>
      <c r="W119" s="35"/>
      <c r="X119" s="35"/>
      <c r="Y119" s="35"/>
      <c r="Z119" s="35"/>
      <c r="AA119" s="35"/>
      <c r="AB119" s="35"/>
      <c r="AC119" s="35"/>
      <c r="AD119" s="35"/>
      <c r="AE119" s="35"/>
      <c r="AR119" s="191" t="s">
        <v>166</v>
      </c>
      <c r="AT119" s="191" t="s">
        <v>162</v>
      </c>
      <c r="AU119" s="191" t="s">
        <v>80</v>
      </c>
      <c r="AY119" s="18" t="s">
        <v>160</v>
      </c>
      <c r="BE119" s="192">
        <f t="shared" si="14"/>
        <v>0</v>
      </c>
      <c r="BF119" s="192">
        <f t="shared" si="15"/>
        <v>0</v>
      </c>
      <c r="BG119" s="192">
        <f t="shared" si="16"/>
        <v>0</v>
      </c>
      <c r="BH119" s="192">
        <f t="shared" si="17"/>
        <v>0</v>
      </c>
      <c r="BI119" s="192">
        <f t="shared" si="18"/>
        <v>0</v>
      </c>
      <c r="BJ119" s="18" t="s">
        <v>78</v>
      </c>
      <c r="BK119" s="192">
        <f t="shared" si="19"/>
        <v>0</v>
      </c>
      <c r="BL119" s="18" t="s">
        <v>166</v>
      </c>
      <c r="BM119" s="191" t="s">
        <v>599</v>
      </c>
    </row>
    <row r="120" spans="1:65" s="2" customFormat="1" ht="16.5" customHeight="1">
      <c r="A120" s="35"/>
      <c r="B120" s="36"/>
      <c r="C120" s="180" t="s">
        <v>309</v>
      </c>
      <c r="D120" s="180" t="s">
        <v>162</v>
      </c>
      <c r="E120" s="181" t="s">
        <v>1615</v>
      </c>
      <c r="F120" s="182" t="s">
        <v>1616</v>
      </c>
      <c r="G120" s="183" t="s">
        <v>1614</v>
      </c>
      <c r="H120" s="184">
        <v>70</v>
      </c>
      <c r="I120" s="185"/>
      <c r="J120" s="186">
        <f t="shared" si="10"/>
        <v>0</v>
      </c>
      <c r="K120" s="182" t="s">
        <v>18</v>
      </c>
      <c r="L120" s="40"/>
      <c r="M120" s="187" t="s">
        <v>18</v>
      </c>
      <c r="N120" s="188" t="s">
        <v>42</v>
      </c>
      <c r="O120" s="65"/>
      <c r="P120" s="189">
        <f t="shared" si="11"/>
        <v>0</v>
      </c>
      <c r="Q120" s="189">
        <v>0</v>
      </c>
      <c r="R120" s="189">
        <f t="shared" si="12"/>
        <v>0</v>
      </c>
      <c r="S120" s="189">
        <v>0</v>
      </c>
      <c r="T120" s="190">
        <f t="shared" si="13"/>
        <v>0</v>
      </c>
      <c r="U120" s="35"/>
      <c r="V120" s="35"/>
      <c r="W120" s="35"/>
      <c r="X120" s="35"/>
      <c r="Y120" s="35"/>
      <c r="Z120" s="35"/>
      <c r="AA120" s="35"/>
      <c r="AB120" s="35"/>
      <c r="AC120" s="35"/>
      <c r="AD120" s="35"/>
      <c r="AE120" s="35"/>
      <c r="AR120" s="191" t="s">
        <v>166</v>
      </c>
      <c r="AT120" s="191" t="s">
        <v>162</v>
      </c>
      <c r="AU120" s="191" t="s">
        <v>80</v>
      </c>
      <c r="AY120" s="18" t="s">
        <v>160</v>
      </c>
      <c r="BE120" s="192">
        <f t="shared" si="14"/>
        <v>0</v>
      </c>
      <c r="BF120" s="192">
        <f t="shared" si="15"/>
        <v>0</v>
      </c>
      <c r="BG120" s="192">
        <f t="shared" si="16"/>
        <v>0</v>
      </c>
      <c r="BH120" s="192">
        <f t="shared" si="17"/>
        <v>0</v>
      </c>
      <c r="BI120" s="192">
        <f t="shared" si="18"/>
        <v>0</v>
      </c>
      <c r="BJ120" s="18" t="s">
        <v>78</v>
      </c>
      <c r="BK120" s="192">
        <f t="shared" si="19"/>
        <v>0</v>
      </c>
      <c r="BL120" s="18" t="s">
        <v>166</v>
      </c>
      <c r="BM120" s="191" t="s">
        <v>611</v>
      </c>
    </row>
    <row r="121" spans="1:65" s="12" customFormat="1" ht="22.8" customHeight="1">
      <c r="B121" s="164"/>
      <c r="C121" s="165"/>
      <c r="D121" s="166" t="s">
        <v>70</v>
      </c>
      <c r="E121" s="178" t="s">
        <v>1617</v>
      </c>
      <c r="F121" s="178" t="s">
        <v>1618</v>
      </c>
      <c r="G121" s="165"/>
      <c r="H121" s="165"/>
      <c r="I121" s="168"/>
      <c r="J121" s="179">
        <f>BK121</f>
        <v>0</v>
      </c>
      <c r="K121" s="165"/>
      <c r="L121" s="170"/>
      <c r="M121" s="171"/>
      <c r="N121" s="172"/>
      <c r="O121" s="172"/>
      <c r="P121" s="173">
        <f>P122+SUM(P123:P138)+P141</f>
        <v>0</v>
      </c>
      <c r="Q121" s="172"/>
      <c r="R121" s="173">
        <f>R122+SUM(R123:R138)+R141</f>
        <v>0</v>
      </c>
      <c r="S121" s="172"/>
      <c r="T121" s="174">
        <f>T122+SUM(T123:T138)+T141</f>
        <v>0</v>
      </c>
      <c r="AR121" s="175" t="s">
        <v>78</v>
      </c>
      <c r="AT121" s="176" t="s">
        <v>70</v>
      </c>
      <c r="AU121" s="176" t="s">
        <v>78</v>
      </c>
      <c r="AY121" s="175" t="s">
        <v>160</v>
      </c>
      <c r="BK121" s="177">
        <f>BK122+SUM(BK123:BK138)+BK141</f>
        <v>0</v>
      </c>
    </row>
    <row r="122" spans="1:65" s="2" customFormat="1" ht="156.75" customHeight="1">
      <c r="A122" s="35"/>
      <c r="B122" s="36"/>
      <c r="C122" s="180" t="s">
        <v>316</v>
      </c>
      <c r="D122" s="180" t="s">
        <v>162</v>
      </c>
      <c r="E122" s="181" t="s">
        <v>1619</v>
      </c>
      <c r="F122" s="182" t="s">
        <v>1620</v>
      </c>
      <c r="G122" s="183" t="s">
        <v>1413</v>
      </c>
      <c r="H122" s="184">
        <v>1</v>
      </c>
      <c r="I122" s="185"/>
      <c r="J122" s="186">
        <f t="shared" ref="J122:J137" si="20">ROUND(I122*H122,2)</f>
        <v>0</v>
      </c>
      <c r="K122" s="182" t="s">
        <v>18</v>
      </c>
      <c r="L122" s="40"/>
      <c r="M122" s="187" t="s">
        <v>18</v>
      </c>
      <c r="N122" s="188" t="s">
        <v>42</v>
      </c>
      <c r="O122" s="65"/>
      <c r="P122" s="189">
        <f t="shared" ref="P122:P137" si="21">O122*H122</f>
        <v>0</v>
      </c>
      <c r="Q122" s="189">
        <v>0</v>
      </c>
      <c r="R122" s="189">
        <f t="shared" ref="R122:R137" si="22">Q122*H122</f>
        <v>0</v>
      </c>
      <c r="S122" s="189">
        <v>0</v>
      </c>
      <c r="T122" s="190">
        <f t="shared" ref="T122:T137" si="23">S122*H122</f>
        <v>0</v>
      </c>
      <c r="U122" s="35"/>
      <c r="V122" s="35"/>
      <c r="W122" s="35"/>
      <c r="X122" s="35"/>
      <c r="Y122" s="35"/>
      <c r="Z122" s="35"/>
      <c r="AA122" s="35"/>
      <c r="AB122" s="35"/>
      <c r="AC122" s="35"/>
      <c r="AD122" s="35"/>
      <c r="AE122" s="35"/>
      <c r="AR122" s="191" t="s">
        <v>166</v>
      </c>
      <c r="AT122" s="191" t="s">
        <v>162</v>
      </c>
      <c r="AU122" s="191" t="s">
        <v>80</v>
      </c>
      <c r="AY122" s="18" t="s">
        <v>160</v>
      </c>
      <c r="BE122" s="192">
        <f t="shared" ref="BE122:BE137" si="24">IF(N122="základní",J122,0)</f>
        <v>0</v>
      </c>
      <c r="BF122" s="192">
        <f t="shared" ref="BF122:BF137" si="25">IF(N122="snížená",J122,0)</f>
        <v>0</v>
      </c>
      <c r="BG122" s="192">
        <f t="shared" ref="BG122:BG137" si="26">IF(N122="zákl. přenesená",J122,0)</f>
        <v>0</v>
      </c>
      <c r="BH122" s="192">
        <f t="shared" ref="BH122:BH137" si="27">IF(N122="sníž. přenesená",J122,0)</f>
        <v>0</v>
      </c>
      <c r="BI122" s="192">
        <f t="shared" ref="BI122:BI137" si="28">IF(N122="nulová",J122,0)</f>
        <v>0</v>
      </c>
      <c r="BJ122" s="18" t="s">
        <v>78</v>
      </c>
      <c r="BK122" s="192">
        <f t="shared" ref="BK122:BK137" si="29">ROUND(I122*H122,2)</f>
        <v>0</v>
      </c>
      <c r="BL122" s="18" t="s">
        <v>166</v>
      </c>
      <c r="BM122" s="191" t="s">
        <v>618</v>
      </c>
    </row>
    <row r="123" spans="1:65" s="2" customFormat="1" ht="16.5" customHeight="1">
      <c r="A123" s="35"/>
      <c r="B123" s="36"/>
      <c r="C123" s="180" t="s">
        <v>322</v>
      </c>
      <c r="D123" s="180" t="s">
        <v>162</v>
      </c>
      <c r="E123" s="181" t="s">
        <v>1569</v>
      </c>
      <c r="F123" s="182" t="s">
        <v>1570</v>
      </c>
      <c r="G123" s="183" t="s">
        <v>1413</v>
      </c>
      <c r="H123" s="184">
        <v>1</v>
      </c>
      <c r="I123" s="185"/>
      <c r="J123" s="186">
        <f t="shared" si="20"/>
        <v>0</v>
      </c>
      <c r="K123" s="182" t="s">
        <v>18</v>
      </c>
      <c r="L123" s="40"/>
      <c r="M123" s="187" t="s">
        <v>18</v>
      </c>
      <c r="N123" s="188" t="s">
        <v>42</v>
      </c>
      <c r="O123" s="65"/>
      <c r="P123" s="189">
        <f t="shared" si="21"/>
        <v>0</v>
      </c>
      <c r="Q123" s="189">
        <v>0</v>
      </c>
      <c r="R123" s="189">
        <f t="shared" si="22"/>
        <v>0</v>
      </c>
      <c r="S123" s="189">
        <v>0</v>
      </c>
      <c r="T123" s="190">
        <f t="shared" si="23"/>
        <v>0</v>
      </c>
      <c r="U123" s="35"/>
      <c r="V123" s="35"/>
      <c r="W123" s="35"/>
      <c r="X123" s="35"/>
      <c r="Y123" s="35"/>
      <c r="Z123" s="35"/>
      <c r="AA123" s="35"/>
      <c r="AB123" s="35"/>
      <c r="AC123" s="35"/>
      <c r="AD123" s="35"/>
      <c r="AE123" s="35"/>
      <c r="AR123" s="191" t="s">
        <v>166</v>
      </c>
      <c r="AT123" s="191" t="s">
        <v>162</v>
      </c>
      <c r="AU123" s="191" t="s">
        <v>80</v>
      </c>
      <c r="AY123" s="18" t="s">
        <v>160</v>
      </c>
      <c r="BE123" s="192">
        <f t="shared" si="24"/>
        <v>0</v>
      </c>
      <c r="BF123" s="192">
        <f t="shared" si="25"/>
        <v>0</v>
      </c>
      <c r="BG123" s="192">
        <f t="shared" si="26"/>
        <v>0</v>
      </c>
      <c r="BH123" s="192">
        <f t="shared" si="27"/>
        <v>0</v>
      </c>
      <c r="BI123" s="192">
        <f t="shared" si="28"/>
        <v>0</v>
      </c>
      <c r="BJ123" s="18" t="s">
        <v>78</v>
      </c>
      <c r="BK123" s="192">
        <f t="shared" si="29"/>
        <v>0</v>
      </c>
      <c r="BL123" s="18" t="s">
        <v>166</v>
      </c>
      <c r="BM123" s="191" t="s">
        <v>631</v>
      </c>
    </row>
    <row r="124" spans="1:65" s="2" customFormat="1" ht="16.5" customHeight="1">
      <c r="A124" s="35"/>
      <c r="B124" s="36"/>
      <c r="C124" s="180" t="s">
        <v>328</v>
      </c>
      <c r="D124" s="180" t="s">
        <v>162</v>
      </c>
      <c r="E124" s="181" t="s">
        <v>1571</v>
      </c>
      <c r="F124" s="182" t="s">
        <v>1572</v>
      </c>
      <c r="G124" s="183" t="s">
        <v>1413</v>
      </c>
      <c r="H124" s="184">
        <v>1</v>
      </c>
      <c r="I124" s="185"/>
      <c r="J124" s="186">
        <f t="shared" si="20"/>
        <v>0</v>
      </c>
      <c r="K124" s="182" t="s">
        <v>18</v>
      </c>
      <c r="L124" s="40"/>
      <c r="M124" s="187" t="s">
        <v>18</v>
      </c>
      <c r="N124" s="188" t="s">
        <v>42</v>
      </c>
      <c r="O124" s="65"/>
      <c r="P124" s="189">
        <f t="shared" si="21"/>
        <v>0</v>
      </c>
      <c r="Q124" s="189">
        <v>0</v>
      </c>
      <c r="R124" s="189">
        <f t="shared" si="22"/>
        <v>0</v>
      </c>
      <c r="S124" s="189">
        <v>0</v>
      </c>
      <c r="T124" s="190">
        <f t="shared" si="23"/>
        <v>0</v>
      </c>
      <c r="U124" s="35"/>
      <c r="V124" s="35"/>
      <c r="W124" s="35"/>
      <c r="X124" s="35"/>
      <c r="Y124" s="35"/>
      <c r="Z124" s="35"/>
      <c r="AA124" s="35"/>
      <c r="AB124" s="35"/>
      <c r="AC124" s="35"/>
      <c r="AD124" s="35"/>
      <c r="AE124" s="35"/>
      <c r="AR124" s="191" t="s">
        <v>166</v>
      </c>
      <c r="AT124" s="191" t="s">
        <v>162</v>
      </c>
      <c r="AU124" s="191" t="s">
        <v>80</v>
      </c>
      <c r="AY124" s="18" t="s">
        <v>160</v>
      </c>
      <c r="BE124" s="192">
        <f t="shared" si="24"/>
        <v>0</v>
      </c>
      <c r="BF124" s="192">
        <f t="shared" si="25"/>
        <v>0</v>
      </c>
      <c r="BG124" s="192">
        <f t="shared" si="26"/>
        <v>0</v>
      </c>
      <c r="BH124" s="192">
        <f t="shared" si="27"/>
        <v>0</v>
      </c>
      <c r="BI124" s="192">
        <f t="shared" si="28"/>
        <v>0</v>
      </c>
      <c r="BJ124" s="18" t="s">
        <v>78</v>
      </c>
      <c r="BK124" s="192">
        <f t="shared" si="29"/>
        <v>0</v>
      </c>
      <c r="BL124" s="18" t="s">
        <v>166</v>
      </c>
      <c r="BM124" s="191" t="s">
        <v>642</v>
      </c>
    </row>
    <row r="125" spans="1:65" s="2" customFormat="1" ht="16.5" customHeight="1">
      <c r="A125" s="35"/>
      <c r="B125" s="36"/>
      <c r="C125" s="180" t="s">
        <v>334</v>
      </c>
      <c r="D125" s="180" t="s">
        <v>162</v>
      </c>
      <c r="E125" s="181" t="s">
        <v>1573</v>
      </c>
      <c r="F125" s="182" t="s">
        <v>1574</v>
      </c>
      <c r="G125" s="183" t="s">
        <v>1413</v>
      </c>
      <c r="H125" s="184">
        <v>1</v>
      </c>
      <c r="I125" s="185"/>
      <c r="J125" s="186">
        <f t="shared" si="20"/>
        <v>0</v>
      </c>
      <c r="K125" s="182" t="s">
        <v>18</v>
      </c>
      <c r="L125" s="40"/>
      <c r="M125" s="187" t="s">
        <v>18</v>
      </c>
      <c r="N125" s="188" t="s">
        <v>42</v>
      </c>
      <c r="O125" s="65"/>
      <c r="P125" s="189">
        <f t="shared" si="21"/>
        <v>0</v>
      </c>
      <c r="Q125" s="189">
        <v>0</v>
      </c>
      <c r="R125" s="189">
        <f t="shared" si="22"/>
        <v>0</v>
      </c>
      <c r="S125" s="189">
        <v>0</v>
      </c>
      <c r="T125" s="190">
        <f t="shared" si="23"/>
        <v>0</v>
      </c>
      <c r="U125" s="35"/>
      <c r="V125" s="35"/>
      <c r="W125" s="35"/>
      <c r="X125" s="35"/>
      <c r="Y125" s="35"/>
      <c r="Z125" s="35"/>
      <c r="AA125" s="35"/>
      <c r="AB125" s="35"/>
      <c r="AC125" s="35"/>
      <c r="AD125" s="35"/>
      <c r="AE125" s="35"/>
      <c r="AR125" s="191" t="s">
        <v>166</v>
      </c>
      <c r="AT125" s="191" t="s">
        <v>162</v>
      </c>
      <c r="AU125" s="191" t="s">
        <v>80</v>
      </c>
      <c r="AY125" s="18" t="s">
        <v>160</v>
      </c>
      <c r="BE125" s="192">
        <f t="shared" si="24"/>
        <v>0</v>
      </c>
      <c r="BF125" s="192">
        <f t="shared" si="25"/>
        <v>0</v>
      </c>
      <c r="BG125" s="192">
        <f t="shared" si="26"/>
        <v>0</v>
      </c>
      <c r="BH125" s="192">
        <f t="shared" si="27"/>
        <v>0</v>
      </c>
      <c r="BI125" s="192">
        <f t="shared" si="28"/>
        <v>0</v>
      </c>
      <c r="BJ125" s="18" t="s">
        <v>78</v>
      </c>
      <c r="BK125" s="192">
        <f t="shared" si="29"/>
        <v>0</v>
      </c>
      <c r="BL125" s="18" t="s">
        <v>166</v>
      </c>
      <c r="BM125" s="191" t="s">
        <v>652</v>
      </c>
    </row>
    <row r="126" spans="1:65" s="2" customFormat="1" ht="16.5" customHeight="1">
      <c r="A126" s="35"/>
      <c r="B126" s="36"/>
      <c r="C126" s="180" t="s">
        <v>344</v>
      </c>
      <c r="D126" s="180" t="s">
        <v>162</v>
      </c>
      <c r="E126" s="181" t="s">
        <v>1621</v>
      </c>
      <c r="F126" s="182" t="s">
        <v>1622</v>
      </c>
      <c r="G126" s="183" t="s">
        <v>1413</v>
      </c>
      <c r="H126" s="184">
        <v>2</v>
      </c>
      <c r="I126" s="185"/>
      <c r="J126" s="186">
        <f t="shared" si="20"/>
        <v>0</v>
      </c>
      <c r="K126" s="182" t="s">
        <v>18</v>
      </c>
      <c r="L126" s="40"/>
      <c r="M126" s="187" t="s">
        <v>18</v>
      </c>
      <c r="N126" s="188" t="s">
        <v>42</v>
      </c>
      <c r="O126" s="65"/>
      <c r="P126" s="189">
        <f t="shared" si="21"/>
        <v>0</v>
      </c>
      <c r="Q126" s="189">
        <v>0</v>
      </c>
      <c r="R126" s="189">
        <f t="shared" si="22"/>
        <v>0</v>
      </c>
      <c r="S126" s="189">
        <v>0</v>
      </c>
      <c r="T126" s="190">
        <f t="shared" si="23"/>
        <v>0</v>
      </c>
      <c r="U126" s="35"/>
      <c r="V126" s="35"/>
      <c r="W126" s="35"/>
      <c r="X126" s="35"/>
      <c r="Y126" s="35"/>
      <c r="Z126" s="35"/>
      <c r="AA126" s="35"/>
      <c r="AB126" s="35"/>
      <c r="AC126" s="35"/>
      <c r="AD126" s="35"/>
      <c r="AE126" s="35"/>
      <c r="AR126" s="191" t="s">
        <v>166</v>
      </c>
      <c r="AT126" s="191" t="s">
        <v>162</v>
      </c>
      <c r="AU126" s="191" t="s">
        <v>80</v>
      </c>
      <c r="AY126" s="18" t="s">
        <v>160</v>
      </c>
      <c r="BE126" s="192">
        <f t="shared" si="24"/>
        <v>0</v>
      </c>
      <c r="BF126" s="192">
        <f t="shared" si="25"/>
        <v>0</v>
      </c>
      <c r="BG126" s="192">
        <f t="shared" si="26"/>
        <v>0</v>
      </c>
      <c r="BH126" s="192">
        <f t="shared" si="27"/>
        <v>0</v>
      </c>
      <c r="BI126" s="192">
        <f t="shared" si="28"/>
        <v>0</v>
      </c>
      <c r="BJ126" s="18" t="s">
        <v>78</v>
      </c>
      <c r="BK126" s="192">
        <f t="shared" si="29"/>
        <v>0</v>
      </c>
      <c r="BL126" s="18" t="s">
        <v>166</v>
      </c>
      <c r="BM126" s="191" t="s">
        <v>657</v>
      </c>
    </row>
    <row r="127" spans="1:65" s="2" customFormat="1" ht="16.5" customHeight="1">
      <c r="A127" s="35"/>
      <c r="B127" s="36"/>
      <c r="C127" s="180" t="s">
        <v>352</v>
      </c>
      <c r="D127" s="180" t="s">
        <v>162</v>
      </c>
      <c r="E127" s="181" t="s">
        <v>1623</v>
      </c>
      <c r="F127" s="182" t="s">
        <v>1624</v>
      </c>
      <c r="G127" s="183" t="s">
        <v>1413</v>
      </c>
      <c r="H127" s="184">
        <v>4</v>
      </c>
      <c r="I127" s="185"/>
      <c r="J127" s="186">
        <f t="shared" si="20"/>
        <v>0</v>
      </c>
      <c r="K127" s="182" t="s">
        <v>18</v>
      </c>
      <c r="L127" s="40"/>
      <c r="M127" s="187" t="s">
        <v>18</v>
      </c>
      <c r="N127" s="188" t="s">
        <v>42</v>
      </c>
      <c r="O127" s="65"/>
      <c r="P127" s="189">
        <f t="shared" si="21"/>
        <v>0</v>
      </c>
      <c r="Q127" s="189">
        <v>0</v>
      </c>
      <c r="R127" s="189">
        <f t="shared" si="22"/>
        <v>0</v>
      </c>
      <c r="S127" s="189">
        <v>0</v>
      </c>
      <c r="T127" s="190">
        <f t="shared" si="23"/>
        <v>0</v>
      </c>
      <c r="U127" s="35"/>
      <c r="V127" s="35"/>
      <c r="W127" s="35"/>
      <c r="X127" s="35"/>
      <c r="Y127" s="35"/>
      <c r="Z127" s="35"/>
      <c r="AA127" s="35"/>
      <c r="AB127" s="35"/>
      <c r="AC127" s="35"/>
      <c r="AD127" s="35"/>
      <c r="AE127" s="35"/>
      <c r="AR127" s="191" t="s">
        <v>166</v>
      </c>
      <c r="AT127" s="191" t="s">
        <v>162</v>
      </c>
      <c r="AU127" s="191" t="s">
        <v>80</v>
      </c>
      <c r="AY127" s="18" t="s">
        <v>160</v>
      </c>
      <c r="BE127" s="192">
        <f t="shared" si="24"/>
        <v>0</v>
      </c>
      <c r="BF127" s="192">
        <f t="shared" si="25"/>
        <v>0</v>
      </c>
      <c r="BG127" s="192">
        <f t="shared" si="26"/>
        <v>0</v>
      </c>
      <c r="BH127" s="192">
        <f t="shared" si="27"/>
        <v>0</v>
      </c>
      <c r="BI127" s="192">
        <f t="shared" si="28"/>
        <v>0</v>
      </c>
      <c r="BJ127" s="18" t="s">
        <v>78</v>
      </c>
      <c r="BK127" s="192">
        <f t="shared" si="29"/>
        <v>0</v>
      </c>
      <c r="BL127" s="18" t="s">
        <v>166</v>
      </c>
      <c r="BM127" s="191" t="s">
        <v>663</v>
      </c>
    </row>
    <row r="128" spans="1:65" s="2" customFormat="1" ht="33" customHeight="1">
      <c r="A128" s="35"/>
      <c r="B128" s="36"/>
      <c r="C128" s="180" t="s">
        <v>292</v>
      </c>
      <c r="D128" s="180" t="s">
        <v>162</v>
      </c>
      <c r="E128" s="181" t="s">
        <v>1625</v>
      </c>
      <c r="F128" s="182" t="s">
        <v>1626</v>
      </c>
      <c r="G128" s="183" t="s">
        <v>1413</v>
      </c>
      <c r="H128" s="184">
        <v>1</v>
      </c>
      <c r="I128" s="185"/>
      <c r="J128" s="186">
        <f t="shared" si="20"/>
        <v>0</v>
      </c>
      <c r="K128" s="182" t="s">
        <v>18</v>
      </c>
      <c r="L128" s="40"/>
      <c r="M128" s="187" t="s">
        <v>18</v>
      </c>
      <c r="N128" s="188" t="s">
        <v>42</v>
      </c>
      <c r="O128" s="65"/>
      <c r="P128" s="189">
        <f t="shared" si="21"/>
        <v>0</v>
      </c>
      <c r="Q128" s="189">
        <v>0</v>
      </c>
      <c r="R128" s="189">
        <f t="shared" si="22"/>
        <v>0</v>
      </c>
      <c r="S128" s="189">
        <v>0</v>
      </c>
      <c r="T128" s="190">
        <f t="shared" si="23"/>
        <v>0</v>
      </c>
      <c r="U128" s="35"/>
      <c r="V128" s="35"/>
      <c r="W128" s="35"/>
      <c r="X128" s="35"/>
      <c r="Y128" s="35"/>
      <c r="Z128" s="35"/>
      <c r="AA128" s="35"/>
      <c r="AB128" s="35"/>
      <c r="AC128" s="35"/>
      <c r="AD128" s="35"/>
      <c r="AE128" s="35"/>
      <c r="AR128" s="191" t="s">
        <v>166</v>
      </c>
      <c r="AT128" s="191" t="s">
        <v>162</v>
      </c>
      <c r="AU128" s="191" t="s">
        <v>80</v>
      </c>
      <c r="AY128" s="18" t="s">
        <v>160</v>
      </c>
      <c r="BE128" s="192">
        <f t="shared" si="24"/>
        <v>0</v>
      </c>
      <c r="BF128" s="192">
        <f t="shared" si="25"/>
        <v>0</v>
      </c>
      <c r="BG128" s="192">
        <f t="shared" si="26"/>
        <v>0</v>
      </c>
      <c r="BH128" s="192">
        <f t="shared" si="27"/>
        <v>0</v>
      </c>
      <c r="BI128" s="192">
        <f t="shared" si="28"/>
        <v>0</v>
      </c>
      <c r="BJ128" s="18" t="s">
        <v>78</v>
      </c>
      <c r="BK128" s="192">
        <f t="shared" si="29"/>
        <v>0</v>
      </c>
      <c r="BL128" s="18" t="s">
        <v>166</v>
      </c>
      <c r="BM128" s="191" t="s">
        <v>669</v>
      </c>
    </row>
    <row r="129" spans="1:65" s="2" customFormat="1" ht="16.5" customHeight="1">
      <c r="A129" s="35"/>
      <c r="B129" s="36"/>
      <c r="C129" s="180" t="s">
        <v>533</v>
      </c>
      <c r="D129" s="180" t="s">
        <v>162</v>
      </c>
      <c r="E129" s="181" t="s">
        <v>1627</v>
      </c>
      <c r="F129" s="182" t="s">
        <v>1628</v>
      </c>
      <c r="G129" s="183" t="s">
        <v>1413</v>
      </c>
      <c r="H129" s="184">
        <v>1</v>
      </c>
      <c r="I129" s="185"/>
      <c r="J129" s="186">
        <f t="shared" si="20"/>
        <v>0</v>
      </c>
      <c r="K129" s="182" t="s">
        <v>18</v>
      </c>
      <c r="L129" s="40"/>
      <c r="M129" s="187" t="s">
        <v>18</v>
      </c>
      <c r="N129" s="188" t="s">
        <v>42</v>
      </c>
      <c r="O129" s="65"/>
      <c r="P129" s="189">
        <f t="shared" si="21"/>
        <v>0</v>
      </c>
      <c r="Q129" s="189">
        <v>0</v>
      </c>
      <c r="R129" s="189">
        <f t="shared" si="22"/>
        <v>0</v>
      </c>
      <c r="S129" s="189">
        <v>0</v>
      </c>
      <c r="T129" s="190">
        <f t="shared" si="23"/>
        <v>0</v>
      </c>
      <c r="U129" s="35"/>
      <c r="V129" s="35"/>
      <c r="W129" s="35"/>
      <c r="X129" s="35"/>
      <c r="Y129" s="35"/>
      <c r="Z129" s="35"/>
      <c r="AA129" s="35"/>
      <c r="AB129" s="35"/>
      <c r="AC129" s="35"/>
      <c r="AD129" s="35"/>
      <c r="AE129" s="35"/>
      <c r="AR129" s="191" t="s">
        <v>166</v>
      </c>
      <c r="AT129" s="191" t="s">
        <v>162</v>
      </c>
      <c r="AU129" s="191" t="s">
        <v>80</v>
      </c>
      <c r="AY129" s="18" t="s">
        <v>160</v>
      </c>
      <c r="BE129" s="192">
        <f t="shared" si="24"/>
        <v>0</v>
      </c>
      <c r="BF129" s="192">
        <f t="shared" si="25"/>
        <v>0</v>
      </c>
      <c r="BG129" s="192">
        <f t="shared" si="26"/>
        <v>0</v>
      </c>
      <c r="BH129" s="192">
        <f t="shared" si="27"/>
        <v>0</v>
      </c>
      <c r="BI129" s="192">
        <f t="shared" si="28"/>
        <v>0</v>
      </c>
      <c r="BJ129" s="18" t="s">
        <v>78</v>
      </c>
      <c r="BK129" s="192">
        <f t="shared" si="29"/>
        <v>0</v>
      </c>
      <c r="BL129" s="18" t="s">
        <v>166</v>
      </c>
      <c r="BM129" s="191" t="s">
        <v>682</v>
      </c>
    </row>
    <row r="130" spans="1:65" s="2" customFormat="1" ht="16.5" customHeight="1">
      <c r="A130" s="35"/>
      <c r="B130" s="36"/>
      <c r="C130" s="180" t="s">
        <v>538</v>
      </c>
      <c r="D130" s="180" t="s">
        <v>162</v>
      </c>
      <c r="E130" s="181" t="s">
        <v>1585</v>
      </c>
      <c r="F130" s="182" t="s">
        <v>1586</v>
      </c>
      <c r="G130" s="183" t="s">
        <v>1413</v>
      </c>
      <c r="H130" s="184">
        <v>8</v>
      </c>
      <c r="I130" s="185"/>
      <c r="J130" s="186">
        <f t="shared" si="20"/>
        <v>0</v>
      </c>
      <c r="K130" s="182" t="s">
        <v>18</v>
      </c>
      <c r="L130" s="40"/>
      <c r="M130" s="187" t="s">
        <v>18</v>
      </c>
      <c r="N130" s="188" t="s">
        <v>42</v>
      </c>
      <c r="O130" s="65"/>
      <c r="P130" s="189">
        <f t="shared" si="21"/>
        <v>0</v>
      </c>
      <c r="Q130" s="189">
        <v>0</v>
      </c>
      <c r="R130" s="189">
        <f t="shared" si="22"/>
        <v>0</v>
      </c>
      <c r="S130" s="189">
        <v>0</v>
      </c>
      <c r="T130" s="190">
        <f t="shared" si="23"/>
        <v>0</v>
      </c>
      <c r="U130" s="35"/>
      <c r="V130" s="35"/>
      <c r="W130" s="35"/>
      <c r="X130" s="35"/>
      <c r="Y130" s="35"/>
      <c r="Z130" s="35"/>
      <c r="AA130" s="35"/>
      <c r="AB130" s="35"/>
      <c r="AC130" s="35"/>
      <c r="AD130" s="35"/>
      <c r="AE130" s="35"/>
      <c r="AR130" s="191" t="s">
        <v>166</v>
      </c>
      <c r="AT130" s="191" t="s">
        <v>162</v>
      </c>
      <c r="AU130" s="191" t="s">
        <v>80</v>
      </c>
      <c r="AY130" s="18" t="s">
        <v>160</v>
      </c>
      <c r="BE130" s="192">
        <f t="shared" si="24"/>
        <v>0</v>
      </c>
      <c r="BF130" s="192">
        <f t="shared" si="25"/>
        <v>0</v>
      </c>
      <c r="BG130" s="192">
        <f t="shared" si="26"/>
        <v>0</v>
      </c>
      <c r="BH130" s="192">
        <f t="shared" si="27"/>
        <v>0</v>
      </c>
      <c r="BI130" s="192">
        <f t="shared" si="28"/>
        <v>0</v>
      </c>
      <c r="BJ130" s="18" t="s">
        <v>78</v>
      </c>
      <c r="BK130" s="192">
        <f t="shared" si="29"/>
        <v>0</v>
      </c>
      <c r="BL130" s="18" t="s">
        <v>166</v>
      </c>
      <c r="BM130" s="191" t="s">
        <v>693</v>
      </c>
    </row>
    <row r="131" spans="1:65" s="2" customFormat="1" ht="16.5" customHeight="1">
      <c r="A131" s="35"/>
      <c r="B131" s="36"/>
      <c r="C131" s="180" t="s">
        <v>544</v>
      </c>
      <c r="D131" s="180" t="s">
        <v>162</v>
      </c>
      <c r="E131" s="181" t="s">
        <v>1589</v>
      </c>
      <c r="F131" s="182" t="s">
        <v>1590</v>
      </c>
      <c r="G131" s="183" t="s">
        <v>1413</v>
      </c>
      <c r="H131" s="184">
        <v>2</v>
      </c>
      <c r="I131" s="185"/>
      <c r="J131" s="186">
        <f t="shared" si="20"/>
        <v>0</v>
      </c>
      <c r="K131" s="182" t="s">
        <v>18</v>
      </c>
      <c r="L131" s="40"/>
      <c r="M131" s="187" t="s">
        <v>18</v>
      </c>
      <c r="N131" s="188" t="s">
        <v>42</v>
      </c>
      <c r="O131" s="65"/>
      <c r="P131" s="189">
        <f t="shared" si="21"/>
        <v>0</v>
      </c>
      <c r="Q131" s="189">
        <v>0</v>
      </c>
      <c r="R131" s="189">
        <f t="shared" si="22"/>
        <v>0</v>
      </c>
      <c r="S131" s="189">
        <v>0</v>
      </c>
      <c r="T131" s="190">
        <f t="shared" si="23"/>
        <v>0</v>
      </c>
      <c r="U131" s="35"/>
      <c r="V131" s="35"/>
      <c r="W131" s="35"/>
      <c r="X131" s="35"/>
      <c r="Y131" s="35"/>
      <c r="Z131" s="35"/>
      <c r="AA131" s="35"/>
      <c r="AB131" s="35"/>
      <c r="AC131" s="35"/>
      <c r="AD131" s="35"/>
      <c r="AE131" s="35"/>
      <c r="AR131" s="191" t="s">
        <v>166</v>
      </c>
      <c r="AT131" s="191" t="s">
        <v>162</v>
      </c>
      <c r="AU131" s="191" t="s">
        <v>80</v>
      </c>
      <c r="AY131" s="18" t="s">
        <v>160</v>
      </c>
      <c r="BE131" s="192">
        <f t="shared" si="24"/>
        <v>0</v>
      </c>
      <c r="BF131" s="192">
        <f t="shared" si="25"/>
        <v>0</v>
      </c>
      <c r="BG131" s="192">
        <f t="shared" si="26"/>
        <v>0</v>
      </c>
      <c r="BH131" s="192">
        <f t="shared" si="27"/>
        <v>0</v>
      </c>
      <c r="BI131" s="192">
        <f t="shared" si="28"/>
        <v>0</v>
      </c>
      <c r="BJ131" s="18" t="s">
        <v>78</v>
      </c>
      <c r="BK131" s="192">
        <f t="shared" si="29"/>
        <v>0</v>
      </c>
      <c r="BL131" s="18" t="s">
        <v>166</v>
      </c>
      <c r="BM131" s="191" t="s">
        <v>702</v>
      </c>
    </row>
    <row r="132" spans="1:65" s="2" customFormat="1" ht="16.5" customHeight="1">
      <c r="A132" s="35"/>
      <c r="B132" s="36"/>
      <c r="C132" s="180" t="s">
        <v>547</v>
      </c>
      <c r="D132" s="180" t="s">
        <v>162</v>
      </c>
      <c r="E132" s="181" t="s">
        <v>1629</v>
      </c>
      <c r="F132" s="182" t="s">
        <v>1630</v>
      </c>
      <c r="G132" s="183" t="s">
        <v>1413</v>
      </c>
      <c r="H132" s="184">
        <v>2</v>
      </c>
      <c r="I132" s="185"/>
      <c r="J132" s="186">
        <f t="shared" si="20"/>
        <v>0</v>
      </c>
      <c r="K132" s="182" t="s">
        <v>18</v>
      </c>
      <c r="L132" s="40"/>
      <c r="M132" s="187" t="s">
        <v>18</v>
      </c>
      <c r="N132" s="188" t="s">
        <v>42</v>
      </c>
      <c r="O132" s="65"/>
      <c r="P132" s="189">
        <f t="shared" si="21"/>
        <v>0</v>
      </c>
      <c r="Q132" s="189">
        <v>0</v>
      </c>
      <c r="R132" s="189">
        <f t="shared" si="22"/>
        <v>0</v>
      </c>
      <c r="S132" s="189">
        <v>0</v>
      </c>
      <c r="T132" s="190">
        <f t="shared" si="23"/>
        <v>0</v>
      </c>
      <c r="U132" s="35"/>
      <c r="V132" s="35"/>
      <c r="W132" s="35"/>
      <c r="X132" s="35"/>
      <c r="Y132" s="35"/>
      <c r="Z132" s="35"/>
      <c r="AA132" s="35"/>
      <c r="AB132" s="35"/>
      <c r="AC132" s="35"/>
      <c r="AD132" s="35"/>
      <c r="AE132" s="35"/>
      <c r="AR132" s="191" t="s">
        <v>166</v>
      </c>
      <c r="AT132" s="191" t="s">
        <v>162</v>
      </c>
      <c r="AU132" s="191" t="s">
        <v>80</v>
      </c>
      <c r="AY132" s="18" t="s">
        <v>160</v>
      </c>
      <c r="BE132" s="192">
        <f t="shared" si="24"/>
        <v>0</v>
      </c>
      <c r="BF132" s="192">
        <f t="shared" si="25"/>
        <v>0</v>
      </c>
      <c r="BG132" s="192">
        <f t="shared" si="26"/>
        <v>0</v>
      </c>
      <c r="BH132" s="192">
        <f t="shared" si="27"/>
        <v>0</v>
      </c>
      <c r="BI132" s="192">
        <f t="shared" si="28"/>
        <v>0</v>
      </c>
      <c r="BJ132" s="18" t="s">
        <v>78</v>
      </c>
      <c r="BK132" s="192">
        <f t="shared" si="29"/>
        <v>0</v>
      </c>
      <c r="BL132" s="18" t="s">
        <v>166</v>
      </c>
      <c r="BM132" s="191" t="s">
        <v>713</v>
      </c>
    </row>
    <row r="133" spans="1:65" s="2" customFormat="1" ht="16.5" customHeight="1">
      <c r="A133" s="35"/>
      <c r="B133" s="36"/>
      <c r="C133" s="180" t="s">
        <v>554</v>
      </c>
      <c r="D133" s="180" t="s">
        <v>162</v>
      </c>
      <c r="E133" s="181" t="s">
        <v>1631</v>
      </c>
      <c r="F133" s="182" t="s">
        <v>1632</v>
      </c>
      <c r="G133" s="183" t="s">
        <v>1413</v>
      </c>
      <c r="H133" s="184">
        <v>6</v>
      </c>
      <c r="I133" s="185"/>
      <c r="J133" s="186">
        <f t="shared" si="20"/>
        <v>0</v>
      </c>
      <c r="K133" s="182" t="s">
        <v>18</v>
      </c>
      <c r="L133" s="40"/>
      <c r="M133" s="187" t="s">
        <v>18</v>
      </c>
      <c r="N133" s="188" t="s">
        <v>42</v>
      </c>
      <c r="O133" s="65"/>
      <c r="P133" s="189">
        <f t="shared" si="21"/>
        <v>0</v>
      </c>
      <c r="Q133" s="189">
        <v>0</v>
      </c>
      <c r="R133" s="189">
        <f t="shared" si="22"/>
        <v>0</v>
      </c>
      <c r="S133" s="189">
        <v>0</v>
      </c>
      <c r="T133" s="190">
        <f t="shared" si="23"/>
        <v>0</v>
      </c>
      <c r="U133" s="35"/>
      <c r="V133" s="35"/>
      <c r="W133" s="35"/>
      <c r="X133" s="35"/>
      <c r="Y133" s="35"/>
      <c r="Z133" s="35"/>
      <c r="AA133" s="35"/>
      <c r="AB133" s="35"/>
      <c r="AC133" s="35"/>
      <c r="AD133" s="35"/>
      <c r="AE133" s="35"/>
      <c r="AR133" s="191" t="s">
        <v>166</v>
      </c>
      <c r="AT133" s="191" t="s">
        <v>162</v>
      </c>
      <c r="AU133" s="191" t="s">
        <v>80</v>
      </c>
      <c r="AY133" s="18" t="s">
        <v>160</v>
      </c>
      <c r="BE133" s="192">
        <f t="shared" si="24"/>
        <v>0</v>
      </c>
      <c r="BF133" s="192">
        <f t="shared" si="25"/>
        <v>0</v>
      </c>
      <c r="BG133" s="192">
        <f t="shared" si="26"/>
        <v>0</v>
      </c>
      <c r="BH133" s="192">
        <f t="shared" si="27"/>
        <v>0</v>
      </c>
      <c r="BI133" s="192">
        <f t="shared" si="28"/>
        <v>0</v>
      </c>
      <c r="BJ133" s="18" t="s">
        <v>78</v>
      </c>
      <c r="BK133" s="192">
        <f t="shared" si="29"/>
        <v>0</v>
      </c>
      <c r="BL133" s="18" t="s">
        <v>166</v>
      </c>
      <c r="BM133" s="191" t="s">
        <v>725</v>
      </c>
    </row>
    <row r="134" spans="1:65" s="2" customFormat="1" ht="16.5" customHeight="1">
      <c r="A134" s="35"/>
      <c r="B134" s="36"/>
      <c r="C134" s="180" t="s">
        <v>560</v>
      </c>
      <c r="D134" s="180" t="s">
        <v>162</v>
      </c>
      <c r="E134" s="181" t="s">
        <v>1633</v>
      </c>
      <c r="F134" s="182" t="s">
        <v>1634</v>
      </c>
      <c r="G134" s="183" t="s">
        <v>1413</v>
      </c>
      <c r="H134" s="184">
        <v>6</v>
      </c>
      <c r="I134" s="185"/>
      <c r="J134" s="186">
        <f t="shared" si="20"/>
        <v>0</v>
      </c>
      <c r="K134" s="182" t="s">
        <v>18</v>
      </c>
      <c r="L134" s="40"/>
      <c r="M134" s="187" t="s">
        <v>18</v>
      </c>
      <c r="N134" s="188" t="s">
        <v>42</v>
      </c>
      <c r="O134" s="65"/>
      <c r="P134" s="189">
        <f t="shared" si="21"/>
        <v>0</v>
      </c>
      <c r="Q134" s="189">
        <v>0</v>
      </c>
      <c r="R134" s="189">
        <f t="shared" si="22"/>
        <v>0</v>
      </c>
      <c r="S134" s="189">
        <v>0</v>
      </c>
      <c r="T134" s="190">
        <f t="shared" si="23"/>
        <v>0</v>
      </c>
      <c r="U134" s="35"/>
      <c r="V134" s="35"/>
      <c r="W134" s="35"/>
      <c r="X134" s="35"/>
      <c r="Y134" s="35"/>
      <c r="Z134" s="35"/>
      <c r="AA134" s="35"/>
      <c r="AB134" s="35"/>
      <c r="AC134" s="35"/>
      <c r="AD134" s="35"/>
      <c r="AE134" s="35"/>
      <c r="AR134" s="191" t="s">
        <v>166</v>
      </c>
      <c r="AT134" s="191" t="s">
        <v>162</v>
      </c>
      <c r="AU134" s="191" t="s">
        <v>80</v>
      </c>
      <c r="AY134" s="18" t="s">
        <v>160</v>
      </c>
      <c r="BE134" s="192">
        <f t="shared" si="24"/>
        <v>0</v>
      </c>
      <c r="BF134" s="192">
        <f t="shared" si="25"/>
        <v>0</v>
      </c>
      <c r="BG134" s="192">
        <f t="shared" si="26"/>
        <v>0</v>
      </c>
      <c r="BH134" s="192">
        <f t="shared" si="27"/>
        <v>0</v>
      </c>
      <c r="BI134" s="192">
        <f t="shared" si="28"/>
        <v>0</v>
      </c>
      <c r="BJ134" s="18" t="s">
        <v>78</v>
      </c>
      <c r="BK134" s="192">
        <f t="shared" si="29"/>
        <v>0</v>
      </c>
      <c r="BL134" s="18" t="s">
        <v>166</v>
      </c>
      <c r="BM134" s="191" t="s">
        <v>739</v>
      </c>
    </row>
    <row r="135" spans="1:65" s="2" customFormat="1" ht="16.5" customHeight="1">
      <c r="A135" s="35"/>
      <c r="B135" s="36"/>
      <c r="C135" s="180" t="s">
        <v>565</v>
      </c>
      <c r="D135" s="180" t="s">
        <v>162</v>
      </c>
      <c r="E135" s="181" t="s">
        <v>1635</v>
      </c>
      <c r="F135" s="182" t="s">
        <v>1636</v>
      </c>
      <c r="G135" s="183" t="s">
        <v>1413</v>
      </c>
      <c r="H135" s="184">
        <v>1</v>
      </c>
      <c r="I135" s="185"/>
      <c r="J135" s="186">
        <f t="shared" si="20"/>
        <v>0</v>
      </c>
      <c r="K135" s="182" t="s">
        <v>18</v>
      </c>
      <c r="L135" s="40"/>
      <c r="M135" s="187" t="s">
        <v>18</v>
      </c>
      <c r="N135" s="188" t="s">
        <v>42</v>
      </c>
      <c r="O135" s="65"/>
      <c r="P135" s="189">
        <f t="shared" si="21"/>
        <v>0</v>
      </c>
      <c r="Q135" s="189">
        <v>0</v>
      </c>
      <c r="R135" s="189">
        <f t="shared" si="22"/>
        <v>0</v>
      </c>
      <c r="S135" s="189">
        <v>0</v>
      </c>
      <c r="T135" s="190">
        <f t="shared" si="23"/>
        <v>0</v>
      </c>
      <c r="U135" s="35"/>
      <c r="V135" s="35"/>
      <c r="W135" s="35"/>
      <c r="X135" s="35"/>
      <c r="Y135" s="35"/>
      <c r="Z135" s="35"/>
      <c r="AA135" s="35"/>
      <c r="AB135" s="35"/>
      <c r="AC135" s="35"/>
      <c r="AD135" s="35"/>
      <c r="AE135" s="35"/>
      <c r="AR135" s="191" t="s">
        <v>166</v>
      </c>
      <c r="AT135" s="191" t="s">
        <v>162</v>
      </c>
      <c r="AU135" s="191" t="s">
        <v>80</v>
      </c>
      <c r="AY135" s="18" t="s">
        <v>160</v>
      </c>
      <c r="BE135" s="192">
        <f t="shared" si="24"/>
        <v>0</v>
      </c>
      <c r="BF135" s="192">
        <f t="shared" si="25"/>
        <v>0</v>
      </c>
      <c r="BG135" s="192">
        <f t="shared" si="26"/>
        <v>0</v>
      </c>
      <c r="BH135" s="192">
        <f t="shared" si="27"/>
        <v>0</v>
      </c>
      <c r="BI135" s="192">
        <f t="shared" si="28"/>
        <v>0</v>
      </c>
      <c r="BJ135" s="18" t="s">
        <v>78</v>
      </c>
      <c r="BK135" s="192">
        <f t="shared" si="29"/>
        <v>0</v>
      </c>
      <c r="BL135" s="18" t="s">
        <v>166</v>
      </c>
      <c r="BM135" s="191" t="s">
        <v>749</v>
      </c>
    </row>
    <row r="136" spans="1:65" s="2" customFormat="1" ht="16.5" customHeight="1">
      <c r="A136" s="35"/>
      <c r="B136" s="36"/>
      <c r="C136" s="180" t="s">
        <v>572</v>
      </c>
      <c r="D136" s="180" t="s">
        <v>162</v>
      </c>
      <c r="E136" s="181" t="s">
        <v>1637</v>
      </c>
      <c r="F136" s="182" t="s">
        <v>1638</v>
      </c>
      <c r="G136" s="183" t="s">
        <v>1593</v>
      </c>
      <c r="H136" s="184">
        <v>2.4</v>
      </c>
      <c r="I136" s="185"/>
      <c r="J136" s="186">
        <f t="shared" si="20"/>
        <v>0</v>
      </c>
      <c r="K136" s="182" t="s">
        <v>18</v>
      </c>
      <c r="L136" s="40"/>
      <c r="M136" s="187" t="s">
        <v>18</v>
      </c>
      <c r="N136" s="188" t="s">
        <v>42</v>
      </c>
      <c r="O136" s="65"/>
      <c r="P136" s="189">
        <f t="shared" si="21"/>
        <v>0</v>
      </c>
      <c r="Q136" s="189">
        <v>0</v>
      </c>
      <c r="R136" s="189">
        <f t="shared" si="22"/>
        <v>0</v>
      </c>
      <c r="S136" s="189">
        <v>0</v>
      </c>
      <c r="T136" s="190">
        <f t="shared" si="23"/>
        <v>0</v>
      </c>
      <c r="U136" s="35"/>
      <c r="V136" s="35"/>
      <c r="W136" s="35"/>
      <c r="X136" s="35"/>
      <c r="Y136" s="35"/>
      <c r="Z136" s="35"/>
      <c r="AA136" s="35"/>
      <c r="AB136" s="35"/>
      <c r="AC136" s="35"/>
      <c r="AD136" s="35"/>
      <c r="AE136" s="35"/>
      <c r="AR136" s="191" t="s">
        <v>166</v>
      </c>
      <c r="AT136" s="191" t="s">
        <v>162</v>
      </c>
      <c r="AU136" s="191" t="s">
        <v>80</v>
      </c>
      <c r="AY136" s="18" t="s">
        <v>160</v>
      </c>
      <c r="BE136" s="192">
        <f t="shared" si="24"/>
        <v>0</v>
      </c>
      <c r="BF136" s="192">
        <f t="shared" si="25"/>
        <v>0</v>
      </c>
      <c r="BG136" s="192">
        <f t="shared" si="26"/>
        <v>0</v>
      </c>
      <c r="BH136" s="192">
        <f t="shared" si="27"/>
        <v>0</v>
      </c>
      <c r="BI136" s="192">
        <f t="shared" si="28"/>
        <v>0</v>
      </c>
      <c r="BJ136" s="18" t="s">
        <v>78</v>
      </c>
      <c r="BK136" s="192">
        <f t="shared" si="29"/>
        <v>0</v>
      </c>
      <c r="BL136" s="18" t="s">
        <v>166</v>
      </c>
      <c r="BM136" s="191" t="s">
        <v>760</v>
      </c>
    </row>
    <row r="137" spans="1:65" s="2" customFormat="1" ht="16.5" customHeight="1">
      <c r="A137" s="35"/>
      <c r="B137" s="36"/>
      <c r="C137" s="180" t="s">
        <v>576</v>
      </c>
      <c r="D137" s="180" t="s">
        <v>162</v>
      </c>
      <c r="E137" s="181" t="s">
        <v>1639</v>
      </c>
      <c r="F137" s="182" t="s">
        <v>1640</v>
      </c>
      <c r="G137" s="183" t="s">
        <v>1593</v>
      </c>
      <c r="H137" s="184">
        <v>1.4</v>
      </c>
      <c r="I137" s="185"/>
      <c r="J137" s="186">
        <f t="shared" si="20"/>
        <v>0</v>
      </c>
      <c r="K137" s="182" t="s">
        <v>18</v>
      </c>
      <c r="L137" s="40"/>
      <c r="M137" s="187" t="s">
        <v>18</v>
      </c>
      <c r="N137" s="188" t="s">
        <v>42</v>
      </c>
      <c r="O137" s="65"/>
      <c r="P137" s="189">
        <f t="shared" si="21"/>
        <v>0</v>
      </c>
      <c r="Q137" s="189">
        <v>0</v>
      </c>
      <c r="R137" s="189">
        <f t="shared" si="22"/>
        <v>0</v>
      </c>
      <c r="S137" s="189">
        <v>0</v>
      </c>
      <c r="T137" s="190">
        <f t="shared" si="23"/>
        <v>0</v>
      </c>
      <c r="U137" s="35"/>
      <c r="V137" s="35"/>
      <c r="W137" s="35"/>
      <c r="X137" s="35"/>
      <c r="Y137" s="35"/>
      <c r="Z137" s="35"/>
      <c r="AA137" s="35"/>
      <c r="AB137" s="35"/>
      <c r="AC137" s="35"/>
      <c r="AD137" s="35"/>
      <c r="AE137" s="35"/>
      <c r="AR137" s="191" t="s">
        <v>166</v>
      </c>
      <c r="AT137" s="191" t="s">
        <v>162</v>
      </c>
      <c r="AU137" s="191" t="s">
        <v>80</v>
      </c>
      <c r="AY137" s="18" t="s">
        <v>160</v>
      </c>
      <c r="BE137" s="192">
        <f t="shared" si="24"/>
        <v>0</v>
      </c>
      <c r="BF137" s="192">
        <f t="shared" si="25"/>
        <v>0</v>
      </c>
      <c r="BG137" s="192">
        <f t="shared" si="26"/>
        <v>0</v>
      </c>
      <c r="BH137" s="192">
        <f t="shared" si="27"/>
        <v>0</v>
      </c>
      <c r="BI137" s="192">
        <f t="shared" si="28"/>
        <v>0</v>
      </c>
      <c r="BJ137" s="18" t="s">
        <v>78</v>
      </c>
      <c r="BK137" s="192">
        <f t="shared" si="29"/>
        <v>0</v>
      </c>
      <c r="BL137" s="18" t="s">
        <v>166</v>
      </c>
      <c r="BM137" s="191" t="s">
        <v>770</v>
      </c>
    </row>
    <row r="138" spans="1:65" s="12" customFormat="1" ht="20.85" customHeight="1">
      <c r="B138" s="164"/>
      <c r="C138" s="165"/>
      <c r="D138" s="166" t="s">
        <v>70</v>
      </c>
      <c r="E138" s="178" t="s">
        <v>1641</v>
      </c>
      <c r="F138" s="178" t="s">
        <v>1642</v>
      </c>
      <c r="G138" s="165"/>
      <c r="H138" s="165"/>
      <c r="I138" s="168"/>
      <c r="J138" s="179">
        <f>BK138</f>
        <v>0</v>
      </c>
      <c r="K138" s="165"/>
      <c r="L138" s="170"/>
      <c r="M138" s="171"/>
      <c r="N138" s="172"/>
      <c r="O138" s="172"/>
      <c r="P138" s="173">
        <f>SUM(P139:P140)</f>
        <v>0</v>
      </c>
      <c r="Q138" s="172"/>
      <c r="R138" s="173">
        <f>SUM(R139:R140)</f>
        <v>0</v>
      </c>
      <c r="S138" s="172"/>
      <c r="T138" s="174">
        <f>SUM(T139:T140)</f>
        <v>0</v>
      </c>
      <c r="AR138" s="175" t="s">
        <v>78</v>
      </c>
      <c r="AT138" s="176" t="s">
        <v>70</v>
      </c>
      <c r="AU138" s="176" t="s">
        <v>80</v>
      </c>
      <c r="AY138" s="175" t="s">
        <v>160</v>
      </c>
      <c r="BK138" s="177">
        <f>SUM(BK139:BK140)</f>
        <v>0</v>
      </c>
    </row>
    <row r="139" spans="1:65" s="2" customFormat="1" ht="16.5" customHeight="1">
      <c r="A139" s="35"/>
      <c r="B139" s="36"/>
      <c r="C139" s="180" t="s">
        <v>581</v>
      </c>
      <c r="D139" s="180" t="s">
        <v>162</v>
      </c>
      <c r="E139" s="181" t="s">
        <v>1597</v>
      </c>
      <c r="F139" s="182" t="s">
        <v>1598</v>
      </c>
      <c r="G139" s="183" t="s">
        <v>125</v>
      </c>
      <c r="H139" s="184">
        <v>3.12</v>
      </c>
      <c r="I139" s="185"/>
      <c r="J139" s="186">
        <f>ROUND(I139*H139,2)</f>
        <v>0</v>
      </c>
      <c r="K139" s="182" t="s">
        <v>18</v>
      </c>
      <c r="L139" s="40"/>
      <c r="M139" s="187" t="s">
        <v>18</v>
      </c>
      <c r="N139" s="188" t="s">
        <v>42</v>
      </c>
      <c r="O139" s="65"/>
      <c r="P139" s="189">
        <f>O139*H139</f>
        <v>0</v>
      </c>
      <c r="Q139" s="189">
        <v>0</v>
      </c>
      <c r="R139" s="189">
        <f>Q139*H139</f>
        <v>0</v>
      </c>
      <c r="S139" s="189">
        <v>0</v>
      </c>
      <c r="T139" s="190">
        <f>S139*H139</f>
        <v>0</v>
      </c>
      <c r="U139" s="35"/>
      <c r="V139" s="35"/>
      <c r="W139" s="35"/>
      <c r="X139" s="35"/>
      <c r="Y139" s="35"/>
      <c r="Z139" s="35"/>
      <c r="AA139" s="35"/>
      <c r="AB139" s="35"/>
      <c r="AC139" s="35"/>
      <c r="AD139" s="35"/>
      <c r="AE139" s="35"/>
      <c r="AR139" s="191" t="s">
        <v>166</v>
      </c>
      <c r="AT139" s="191" t="s">
        <v>162</v>
      </c>
      <c r="AU139" s="191" t="s">
        <v>102</v>
      </c>
      <c r="AY139" s="18" t="s">
        <v>160</v>
      </c>
      <c r="BE139" s="192">
        <f>IF(N139="základní",J139,0)</f>
        <v>0</v>
      </c>
      <c r="BF139" s="192">
        <f>IF(N139="snížená",J139,0)</f>
        <v>0</v>
      </c>
      <c r="BG139" s="192">
        <f>IF(N139="zákl. přenesená",J139,0)</f>
        <v>0</v>
      </c>
      <c r="BH139" s="192">
        <f>IF(N139="sníž. přenesená",J139,0)</f>
        <v>0</v>
      </c>
      <c r="BI139" s="192">
        <f>IF(N139="nulová",J139,0)</f>
        <v>0</v>
      </c>
      <c r="BJ139" s="18" t="s">
        <v>78</v>
      </c>
      <c r="BK139" s="192">
        <f>ROUND(I139*H139,2)</f>
        <v>0</v>
      </c>
      <c r="BL139" s="18" t="s">
        <v>166</v>
      </c>
      <c r="BM139" s="191" t="s">
        <v>781</v>
      </c>
    </row>
    <row r="140" spans="1:65" s="2" customFormat="1" ht="16.5" customHeight="1">
      <c r="A140" s="35"/>
      <c r="B140" s="36"/>
      <c r="C140" s="180" t="s">
        <v>585</v>
      </c>
      <c r="D140" s="180" t="s">
        <v>162</v>
      </c>
      <c r="E140" s="181" t="s">
        <v>1599</v>
      </c>
      <c r="F140" s="182" t="s">
        <v>1600</v>
      </c>
      <c r="G140" s="183" t="s">
        <v>125</v>
      </c>
      <c r="H140" s="184">
        <v>4.8</v>
      </c>
      <c r="I140" s="185"/>
      <c r="J140" s="186">
        <f>ROUND(I140*H140,2)</f>
        <v>0</v>
      </c>
      <c r="K140" s="182" t="s">
        <v>18</v>
      </c>
      <c r="L140" s="40"/>
      <c r="M140" s="187" t="s">
        <v>18</v>
      </c>
      <c r="N140" s="188" t="s">
        <v>42</v>
      </c>
      <c r="O140" s="65"/>
      <c r="P140" s="189">
        <f>O140*H140</f>
        <v>0</v>
      </c>
      <c r="Q140" s="189">
        <v>0</v>
      </c>
      <c r="R140" s="189">
        <f>Q140*H140</f>
        <v>0</v>
      </c>
      <c r="S140" s="189">
        <v>0</v>
      </c>
      <c r="T140" s="190">
        <f>S140*H140</f>
        <v>0</v>
      </c>
      <c r="U140" s="35"/>
      <c r="V140" s="35"/>
      <c r="W140" s="35"/>
      <c r="X140" s="35"/>
      <c r="Y140" s="35"/>
      <c r="Z140" s="35"/>
      <c r="AA140" s="35"/>
      <c r="AB140" s="35"/>
      <c r="AC140" s="35"/>
      <c r="AD140" s="35"/>
      <c r="AE140" s="35"/>
      <c r="AR140" s="191" t="s">
        <v>166</v>
      </c>
      <c r="AT140" s="191" t="s">
        <v>162</v>
      </c>
      <c r="AU140" s="191" t="s">
        <v>102</v>
      </c>
      <c r="AY140" s="18" t="s">
        <v>160</v>
      </c>
      <c r="BE140" s="192">
        <f>IF(N140="základní",J140,0)</f>
        <v>0</v>
      </c>
      <c r="BF140" s="192">
        <f>IF(N140="snížená",J140,0)</f>
        <v>0</v>
      </c>
      <c r="BG140" s="192">
        <f>IF(N140="zákl. přenesená",J140,0)</f>
        <v>0</v>
      </c>
      <c r="BH140" s="192">
        <f>IF(N140="sníž. přenesená",J140,0)</f>
        <v>0</v>
      </c>
      <c r="BI140" s="192">
        <f>IF(N140="nulová",J140,0)</f>
        <v>0</v>
      </c>
      <c r="BJ140" s="18" t="s">
        <v>78</v>
      </c>
      <c r="BK140" s="192">
        <f>ROUND(I140*H140,2)</f>
        <v>0</v>
      </c>
      <c r="BL140" s="18" t="s">
        <v>166</v>
      </c>
      <c r="BM140" s="191" t="s">
        <v>793</v>
      </c>
    </row>
    <row r="141" spans="1:65" s="12" customFormat="1" ht="20.85" customHeight="1">
      <c r="B141" s="164"/>
      <c r="C141" s="165"/>
      <c r="D141" s="166" t="s">
        <v>70</v>
      </c>
      <c r="E141" s="178" t="s">
        <v>1643</v>
      </c>
      <c r="F141" s="178" t="s">
        <v>1644</v>
      </c>
      <c r="G141" s="165"/>
      <c r="H141" s="165"/>
      <c r="I141" s="168"/>
      <c r="J141" s="179">
        <f>BK141</f>
        <v>0</v>
      </c>
      <c r="K141" s="165"/>
      <c r="L141" s="170"/>
      <c r="M141" s="171"/>
      <c r="N141" s="172"/>
      <c r="O141" s="172"/>
      <c r="P141" s="173">
        <f>SUM(P142:P155)</f>
        <v>0</v>
      </c>
      <c r="Q141" s="172"/>
      <c r="R141" s="173">
        <f>SUM(R142:R155)</f>
        <v>0</v>
      </c>
      <c r="S141" s="172"/>
      <c r="T141" s="174">
        <f>SUM(T142:T155)</f>
        <v>0</v>
      </c>
      <c r="AR141" s="175" t="s">
        <v>78</v>
      </c>
      <c r="AT141" s="176" t="s">
        <v>70</v>
      </c>
      <c r="AU141" s="176" t="s">
        <v>80</v>
      </c>
      <c r="AY141" s="175" t="s">
        <v>160</v>
      </c>
      <c r="BK141" s="177">
        <f>SUM(BK142:BK155)</f>
        <v>0</v>
      </c>
    </row>
    <row r="142" spans="1:65" s="2" customFormat="1" ht="16.5" customHeight="1">
      <c r="A142" s="35"/>
      <c r="B142" s="36"/>
      <c r="C142" s="180" t="s">
        <v>589</v>
      </c>
      <c r="D142" s="180" t="s">
        <v>162</v>
      </c>
      <c r="E142" s="181" t="s">
        <v>1645</v>
      </c>
      <c r="F142" s="182" t="s">
        <v>1646</v>
      </c>
      <c r="G142" s="183" t="s">
        <v>1593</v>
      </c>
      <c r="H142" s="184">
        <v>13</v>
      </c>
      <c r="I142" s="185"/>
      <c r="J142" s="186">
        <f t="shared" ref="J142:J155" si="30">ROUND(I142*H142,2)</f>
        <v>0</v>
      </c>
      <c r="K142" s="182" t="s">
        <v>18</v>
      </c>
      <c r="L142" s="40"/>
      <c r="M142" s="187" t="s">
        <v>18</v>
      </c>
      <c r="N142" s="188" t="s">
        <v>42</v>
      </c>
      <c r="O142" s="65"/>
      <c r="P142" s="189">
        <f t="shared" ref="P142:P155" si="31">O142*H142</f>
        <v>0</v>
      </c>
      <c r="Q142" s="189">
        <v>0</v>
      </c>
      <c r="R142" s="189">
        <f t="shared" ref="R142:R155" si="32">Q142*H142</f>
        <v>0</v>
      </c>
      <c r="S142" s="189">
        <v>0</v>
      </c>
      <c r="T142" s="190">
        <f t="shared" ref="T142:T155" si="33">S142*H142</f>
        <v>0</v>
      </c>
      <c r="U142" s="35"/>
      <c r="V142" s="35"/>
      <c r="W142" s="35"/>
      <c r="X142" s="35"/>
      <c r="Y142" s="35"/>
      <c r="Z142" s="35"/>
      <c r="AA142" s="35"/>
      <c r="AB142" s="35"/>
      <c r="AC142" s="35"/>
      <c r="AD142" s="35"/>
      <c r="AE142" s="35"/>
      <c r="AR142" s="191" t="s">
        <v>166</v>
      </c>
      <c r="AT142" s="191" t="s">
        <v>162</v>
      </c>
      <c r="AU142" s="191" t="s">
        <v>102</v>
      </c>
      <c r="AY142" s="18" t="s">
        <v>160</v>
      </c>
      <c r="BE142" s="192">
        <f t="shared" ref="BE142:BE155" si="34">IF(N142="základní",J142,0)</f>
        <v>0</v>
      </c>
      <c r="BF142" s="192">
        <f t="shared" ref="BF142:BF155" si="35">IF(N142="snížená",J142,0)</f>
        <v>0</v>
      </c>
      <c r="BG142" s="192">
        <f t="shared" ref="BG142:BG155" si="36">IF(N142="zákl. přenesená",J142,0)</f>
        <v>0</v>
      </c>
      <c r="BH142" s="192">
        <f t="shared" ref="BH142:BH155" si="37">IF(N142="sníž. přenesená",J142,0)</f>
        <v>0</v>
      </c>
      <c r="BI142" s="192">
        <f t="shared" ref="BI142:BI155" si="38">IF(N142="nulová",J142,0)</f>
        <v>0</v>
      </c>
      <c r="BJ142" s="18" t="s">
        <v>78</v>
      </c>
      <c r="BK142" s="192">
        <f t="shared" ref="BK142:BK155" si="39">ROUND(I142*H142,2)</f>
        <v>0</v>
      </c>
      <c r="BL142" s="18" t="s">
        <v>166</v>
      </c>
      <c r="BM142" s="191" t="s">
        <v>806</v>
      </c>
    </row>
    <row r="143" spans="1:65" s="2" customFormat="1" ht="16.5" customHeight="1">
      <c r="A143" s="35"/>
      <c r="B143" s="36"/>
      <c r="C143" s="180" t="s">
        <v>593</v>
      </c>
      <c r="D143" s="180" t="s">
        <v>162</v>
      </c>
      <c r="E143" s="181" t="s">
        <v>1647</v>
      </c>
      <c r="F143" s="182" t="s">
        <v>1648</v>
      </c>
      <c r="G143" s="183" t="s">
        <v>1593</v>
      </c>
      <c r="H143" s="184">
        <v>2.2799999999999998</v>
      </c>
      <c r="I143" s="185"/>
      <c r="J143" s="186">
        <f t="shared" si="30"/>
        <v>0</v>
      </c>
      <c r="K143" s="182" t="s">
        <v>18</v>
      </c>
      <c r="L143" s="40"/>
      <c r="M143" s="187" t="s">
        <v>18</v>
      </c>
      <c r="N143" s="188" t="s">
        <v>42</v>
      </c>
      <c r="O143" s="65"/>
      <c r="P143" s="189">
        <f t="shared" si="31"/>
        <v>0</v>
      </c>
      <c r="Q143" s="189">
        <v>0</v>
      </c>
      <c r="R143" s="189">
        <f t="shared" si="32"/>
        <v>0</v>
      </c>
      <c r="S143" s="189">
        <v>0</v>
      </c>
      <c r="T143" s="190">
        <f t="shared" si="33"/>
        <v>0</v>
      </c>
      <c r="U143" s="35"/>
      <c r="V143" s="35"/>
      <c r="W143" s="35"/>
      <c r="X143" s="35"/>
      <c r="Y143" s="35"/>
      <c r="Z143" s="35"/>
      <c r="AA143" s="35"/>
      <c r="AB143" s="35"/>
      <c r="AC143" s="35"/>
      <c r="AD143" s="35"/>
      <c r="AE143" s="35"/>
      <c r="AR143" s="191" t="s">
        <v>166</v>
      </c>
      <c r="AT143" s="191" t="s">
        <v>162</v>
      </c>
      <c r="AU143" s="191" t="s">
        <v>102</v>
      </c>
      <c r="AY143" s="18" t="s">
        <v>160</v>
      </c>
      <c r="BE143" s="192">
        <f t="shared" si="34"/>
        <v>0</v>
      </c>
      <c r="BF143" s="192">
        <f t="shared" si="35"/>
        <v>0</v>
      </c>
      <c r="BG143" s="192">
        <f t="shared" si="36"/>
        <v>0</v>
      </c>
      <c r="BH143" s="192">
        <f t="shared" si="37"/>
        <v>0</v>
      </c>
      <c r="BI143" s="192">
        <f t="shared" si="38"/>
        <v>0</v>
      </c>
      <c r="BJ143" s="18" t="s">
        <v>78</v>
      </c>
      <c r="BK143" s="192">
        <f t="shared" si="39"/>
        <v>0</v>
      </c>
      <c r="BL143" s="18" t="s">
        <v>166</v>
      </c>
      <c r="BM143" s="191" t="s">
        <v>820</v>
      </c>
    </row>
    <row r="144" spans="1:65" s="2" customFormat="1" ht="16.5" customHeight="1">
      <c r="A144" s="35"/>
      <c r="B144" s="36"/>
      <c r="C144" s="180" t="s">
        <v>599</v>
      </c>
      <c r="D144" s="180" t="s">
        <v>162</v>
      </c>
      <c r="E144" s="181" t="s">
        <v>1602</v>
      </c>
      <c r="F144" s="182" t="s">
        <v>1603</v>
      </c>
      <c r="G144" s="183" t="s">
        <v>1593</v>
      </c>
      <c r="H144" s="184">
        <v>6.24</v>
      </c>
      <c r="I144" s="185"/>
      <c r="J144" s="186">
        <f t="shared" si="30"/>
        <v>0</v>
      </c>
      <c r="K144" s="182" t="s">
        <v>18</v>
      </c>
      <c r="L144" s="40"/>
      <c r="M144" s="187" t="s">
        <v>18</v>
      </c>
      <c r="N144" s="188" t="s">
        <v>42</v>
      </c>
      <c r="O144" s="65"/>
      <c r="P144" s="189">
        <f t="shared" si="31"/>
        <v>0</v>
      </c>
      <c r="Q144" s="189">
        <v>0</v>
      </c>
      <c r="R144" s="189">
        <f t="shared" si="32"/>
        <v>0</v>
      </c>
      <c r="S144" s="189">
        <v>0</v>
      </c>
      <c r="T144" s="190">
        <f t="shared" si="33"/>
        <v>0</v>
      </c>
      <c r="U144" s="35"/>
      <c r="V144" s="35"/>
      <c r="W144" s="35"/>
      <c r="X144" s="35"/>
      <c r="Y144" s="35"/>
      <c r="Z144" s="35"/>
      <c r="AA144" s="35"/>
      <c r="AB144" s="35"/>
      <c r="AC144" s="35"/>
      <c r="AD144" s="35"/>
      <c r="AE144" s="35"/>
      <c r="AR144" s="191" t="s">
        <v>166</v>
      </c>
      <c r="AT144" s="191" t="s">
        <v>162</v>
      </c>
      <c r="AU144" s="191" t="s">
        <v>102</v>
      </c>
      <c r="AY144" s="18" t="s">
        <v>160</v>
      </c>
      <c r="BE144" s="192">
        <f t="shared" si="34"/>
        <v>0</v>
      </c>
      <c r="BF144" s="192">
        <f t="shared" si="35"/>
        <v>0</v>
      </c>
      <c r="BG144" s="192">
        <f t="shared" si="36"/>
        <v>0</v>
      </c>
      <c r="BH144" s="192">
        <f t="shared" si="37"/>
        <v>0</v>
      </c>
      <c r="BI144" s="192">
        <f t="shared" si="38"/>
        <v>0</v>
      </c>
      <c r="BJ144" s="18" t="s">
        <v>78</v>
      </c>
      <c r="BK144" s="192">
        <f t="shared" si="39"/>
        <v>0</v>
      </c>
      <c r="BL144" s="18" t="s">
        <v>166</v>
      </c>
      <c r="BM144" s="191" t="s">
        <v>831</v>
      </c>
    </row>
    <row r="145" spans="1:65" s="2" customFormat="1" ht="16.5" customHeight="1">
      <c r="A145" s="35"/>
      <c r="B145" s="36"/>
      <c r="C145" s="180" t="s">
        <v>605</v>
      </c>
      <c r="D145" s="180" t="s">
        <v>162</v>
      </c>
      <c r="E145" s="181" t="s">
        <v>1649</v>
      </c>
      <c r="F145" s="182" t="s">
        <v>1605</v>
      </c>
      <c r="G145" s="183" t="s">
        <v>1593</v>
      </c>
      <c r="H145" s="184">
        <v>2.44</v>
      </c>
      <c r="I145" s="185"/>
      <c r="J145" s="186">
        <f t="shared" si="30"/>
        <v>0</v>
      </c>
      <c r="K145" s="182" t="s">
        <v>18</v>
      </c>
      <c r="L145" s="40"/>
      <c r="M145" s="187" t="s">
        <v>18</v>
      </c>
      <c r="N145" s="188" t="s">
        <v>42</v>
      </c>
      <c r="O145" s="65"/>
      <c r="P145" s="189">
        <f t="shared" si="31"/>
        <v>0</v>
      </c>
      <c r="Q145" s="189">
        <v>0</v>
      </c>
      <c r="R145" s="189">
        <f t="shared" si="32"/>
        <v>0</v>
      </c>
      <c r="S145" s="189">
        <v>0</v>
      </c>
      <c r="T145" s="190">
        <f t="shared" si="33"/>
        <v>0</v>
      </c>
      <c r="U145" s="35"/>
      <c r="V145" s="35"/>
      <c r="W145" s="35"/>
      <c r="X145" s="35"/>
      <c r="Y145" s="35"/>
      <c r="Z145" s="35"/>
      <c r="AA145" s="35"/>
      <c r="AB145" s="35"/>
      <c r="AC145" s="35"/>
      <c r="AD145" s="35"/>
      <c r="AE145" s="35"/>
      <c r="AR145" s="191" t="s">
        <v>166</v>
      </c>
      <c r="AT145" s="191" t="s">
        <v>162</v>
      </c>
      <c r="AU145" s="191" t="s">
        <v>102</v>
      </c>
      <c r="AY145" s="18" t="s">
        <v>160</v>
      </c>
      <c r="BE145" s="192">
        <f t="shared" si="34"/>
        <v>0</v>
      </c>
      <c r="BF145" s="192">
        <f t="shared" si="35"/>
        <v>0</v>
      </c>
      <c r="BG145" s="192">
        <f t="shared" si="36"/>
        <v>0</v>
      </c>
      <c r="BH145" s="192">
        <f t="shared" si="37"/>
        <v>0</v>
      </c>
      <c r="BI145" s="192">
        <f t="shared" si="38"/>
        <v>0</v>
      </c>
      <c r="BJ145" s="18" t="s">
        <v>78</v>
      </c>
      <c r="BK145" s="192">
        <f t="shared" si="39"/>
        <v>0</v>
      </c>
      <c r="BL145" s="18" t="s">
        <v>166</v>
      </c>
      <c r="BM145" s="191" t="s">
        <v>844</v>
      </c>
    </row>
    <row r="146" spans="1:65" s="2" customFormat="1" ht="16.5" customHeight="1">
      <c r="A146" s="35"/>
      <c r="B146" s="36"/>
      <c r="C146" s="180" t="s">
        <v>611</v>
      </c>
      <c r="D146" s="180" t="s">
        <v>162</v>
      </c>
      <c r="E146" s="181" t="s">
        <v>1606</v>
      </c>
      <c r="F146" s="182" t="s">
        <v>1607</v>
      </c>
      <c r="G146" s="183" t="s">
        <v>1593</v>
      </c>
      <c r="H146" s="184">
        <v>0.7</v>
      </c>
      <c r="I146" s="185"/>
      <c r="J146" s="186">
        <f t="shared" si="30"/>
        <v>0</v>
      </c>
      <c r="K146" s="182" t="s">
        <v>18</v>
      </c>
      <c r="L146" s="40"/>
      <c r="M146" s="187" t="s">
        <v>18</v>
      </c>
      <c r="N146" s="188" t="s">
        <v>42</v>
      </c>
      <c r="O146" s="65"/>
      <c r="P146" s="189">
        <f t="shared" si="31"/>
        <v>0</v>
      </c>
      <c r="Q146" s="189">
        <v>0</v>
      </c>
      <c r="R146" s="189">
        <f t="shared" si="32"/>
        <v>0</v>
      </c>
      <c r="S146" s="189">
        <v>0</v>
      </c>
      <c r="T146" s="190">
        <f t="shared" si="33"/>
        <v>0</v>
      </c>
      <c r="U146" s="35"/>
      <c r="V146" s="35"/>
      <c r="W146" s="35"/>
      <c r="X146" s="35"/>
      <c r="Y146" s="35"/>
      <c r="Z146" s="35"/>
      <c r="AA146" s="35"/>
      <c r="AB146" s="35"/>
      <c r="AC146" s="35"/>
      <c r="AD146" s="35"/>
      <c r="AE146" s="35"/>
      <c r="AR146" s="191" t="s">
        <v>166</v>
      </c>
      <c r="AT146" s="191" t="s">
        <v>162</v>
      </c>
      <c r="AU146" s="191" t="s">
        <v>102</v>
      </c>
      <c r="AY146" s="18" t="s">
        <v>160</v>
      </c>
      <c r="BE146" s="192">
        <f t="shared" si="34"/>
        <v>0</v>
      </c>
      <c r="BF146" s="192">
        <f t="shared" si="35"/>
        <v>0</v>
      </c>
      <c r="BG146" s="192">
        <f t="shared" si="36"/>
        <v>0</v>
      </c>
      <c r="BH146" s="192">
        <f t="shared" si="37"/>
        <v>0</v>
      </c>
      <c r="BI146" s="192">
        <f t="shared" si="38"/>
        <v>0</v>
      </c>
      <c r="BJ146" s="18" t="s">
        <v>78</v>
      </c>
      <c r="BK146" s="192">
        <f t="shared" si="39"/>
        <v>0</v>
      </c>
      <c r="BL146" s="18" t="s">
        <v>166</v>
      </c>
      <c r="BM146" s="191" t="s">
        <v>857</v>
      </c>
    </row>
    <row r="147" spans="1:65" s="2" customFormat="1" ht="16.5" customHeight="1">
      <c r="A147" s="35"/>
      <c r="B147" s="36"/>
      <c r="C147" s="180" t="s">
        <v>614</v>
      </c>
      <c r="D147" s="180" t="s">
        <v>162</v>
      </c>
      <c r="E147" s="181" t="s">
        <v>1608</v>
      </c>
      <c r="F147" s="182" t="s">
        <v>1609</v>
      </c>
      <c r="G147" s="183" t="s">
        <v>1593</v>
      </c>
      <c r="H147" s="184">
        <v>0.71499999999999997</v>
      </c>
      <c r="I147" s="185"/>
      <c r="J147" s="186">
        <f t="shared" si="30"/>
        <v>0</v>
      </c>
      <c r="K147" s="182" t="s">
        <v>18</v>
      </c>
      <c r="L147" s="40"/>
      <c r="M147" s="187" t="s">
        <v>18</v>
      </c>
      <c r="N147" s="188" t="s">
        <v>42</v>
      </c>
      <c r="O147" s="65"/>
      <c r="P147" s="189">
        <f t="shared" si="31"/>
        <v>0</v>
      </c>
      <c r="Q147" s="189">
        <v>0</v>
      </c>
      <c r="R147" s="189">
        <f t="shared" si="32"/>
        <v>0</v>
      </c>
      <c r="S147" s="189">
        <v>0</v>
      </c>
      <c r="T147" s="190">
        <f t="shared" si="33"/>
        <v>0</v>
      </c>
      <c r="U147" s="35"/>
      <c r="V147" s="35"/>
      <c r="W147" s="35"/>
      <c r="X147" s="35"/>
      <c r="Y147" s="35"/>
      <c r="Z147" s="35"/>
      <c r="AA147" s="35"/>
      <c r="AB147" s="35"/>
      <c r="AC147" s="35"/>
      <c r="AD147" s="35"/>
      <c r="AE147" s="35"/>
      <c r="AR147" s="191" t="s">
        <v>166</v>
      </c>
      <c r="AT147" s="191" t="s">
        <v>162</v>
      </c>
      <c r="AU147" s="191" t="s">
        <v>102</v>
      </c>
      <c r="AY147" s="18" t="s">
        <v>160</v>
      </c>
      <c r="BE147" s="192">
        <f t="shared" si="34"/>
        <v>0</v>
      </c>
      <c r="BF147" s="192">
        <f t="shared" si="35"/>
        <v>0</v>
      </c>
      <c r="BG147" s="192">
        <f t="shared" si="36"/>
        <v>0</v>
      </c>
      <c r="BH147" s="192">
        <f t="shared" si="37"/>
        <v>0</v>
      </c>
      <c r="BI147" s="192">
        <f t="shared" si="38"/>
        <v>0</v>
      </c>
      <c r="BJ147" s="18" t="s">
        <v>78</v>
      </c>
      <c r="BK147" s="192">
        <f t="shared" si="39"/>
        <v>0</v>
      </c>
      <c r="BL147" s="18" t="s">
        <v>166</v>
      </c>
      <c r="BM147" s="191" t="s">
        <v>871</v>
      </c>
    </row>
    <row r="148" spans="1:65" s="2" customFormat="1" ht="16.5" customHeight="1">
      <c r="A148" s="35"/>
      <c r="B148" s="36"/>
      <c r="C148" s="180" t="s">
        <v>618</v>
      </c>
      <c r="D148" s="180" t="s">
        <v>162</v>
      </c>
      <c r="E148" s="181" t="s">
        <v>1650</v>
      </c>
      <c r="F148" s="182" t="s">
        <v>1651</v>
      </c>
      <c r="G148" s="183" t="s">
        <v>1593</v>
      </c>
      <c r="H148" s="184">
        <v>0.96199999999999997</v>
      </c>
      <c r="I148" s="185"/>
      <c r="J148" s="186">
        <f t="shared" si="30"/>
        <v>0</v>
      </c>
      <c r="K148" s="182" t="s">
        <v>18</v>
      </c>
      <c r="L148" s="40"/>
      <c r="M148" s="187" t="s">
        <v>18</v>
      </c>
      <c r="N148" s="188" t="s">
        <v>42</v>
      </c>
      <c r="O148" s="65"/>
      <c r="P148" s="189">
        <f t="shared" si="31"/>
        <v>0</v>
      </c>
      <c r="Q148" s="189">
        <v>0</v>
      </c>
      <c r="R148" s="189">
        <f t="shared" si="32"/>
        <v>0</v>
      </c>
      <c r="S148" s="189">
        <v>0</v>
      </c>
      <c r="T148" s="190">
        <f t="shared" si="33"/>
        <v>0</v>
      </c>
      <c r="U148" s="35"/>
      <c r="V148" s="35"/>
      <c r="W148" s="35"/>
      <c r="X148" s="35"/>
      <c r="Y148" s="35"/>
      <c r="Z148" s="35"/>
      <c r="AA148" s="35"/>
      <c r="AB148" s="35"/>
      <c r="AC148" s="35"/>
      <c r="AD148" s="35"/>
      <c r="AE148" s="35"/>
      <c r="AR148" s="191" t="s">
        <v>166</v>
      </c>
      <c r="AT148" s="191" t="s">
        <v>162</v>
      </c>
      <c r="AU148" s="191" t="s">
        <v>102</v>
      </c>
      <c r="AY148" s="18" t="s">
        <v>160</v>
      </c>
      <c r="BE148" s="192">
        <f t="shared" si="34"/>
        <v>0</v>
      </c>
      <c r="BF148" s="192">
        <f t="shared" si="35"/>
        <v>0</v>
      </c>
      <c r="BG148" s="192">
        <f t="shared" si="36"/>
        <v>0</v>
      </c>
      <c r="BH148" s="192">
        <f t="shared" si="37"/>
        <v>0</v>
      </c>
      <c r="BI148" s="192">
        <f t="shared" si="38"/>
        <v>0</v>
      </c>
      <c r="BJ148" s="18" t="s">
        <v>78</v>
      </c>
      <c r="BK148" s="192">
        <f t="shared" si="39"/>
        <v>0</v>
      </c>
      <c r="BL148" s="18" t="s">
        <v>166</v>
      </c>
      <c r="BM148" s="191" t="s">
        <v>884</v>
      </c>
    </row>
    <row r="149" spans="1:65" s="2" customFormat="1" ht="16.5" customHeight="1">
      <c r="A149" s="35"/>
      <c r="B149" s="36"/>
      <c r="C149" s="180" t="s">
        <v>624</v>
      </c>
      <c r="D149" s="180" t="s">
        <v>162</v>
      </c>
      <c r="E149" s="181" t="s">
        <v>1652</v>
      </c>
      <c r="F149" s="182" t="s">
        <v>1653</v>
      </c>
      <c r="G149" s="183" t="s">
        <v>1593</v>
      </c>
      <c r="H149" s="184">
        <v>4.42</v>
      </c>
      <c r="I149" s="185"/>
      <c r="J149" s="186">
        <f t="shared" si="30"/>
        <v>0</v>
      </c>
      <c r="K149" s="182" t="s">
        <v>18</v>
      </c>
      <c r="L149" s="40"/>
      <c r="M149" s="187" t="s">
        <v>18</v>
      </c>
      <c r="N149" s="188" t="s">
        <v>42</v>
      </c>
      <c r="O149" s="65"/>
      <c r="P149" s="189">
        <f t="shared" si="31"/>
        <v>0</v>
      </c>
      <c r="Q149" s="189">
        <v>0</v>
      </c>
      <c r="R149" s="189">
        <f t="shared" si="32"/>
        <v>0</v>
      </c>
      <c r="S149" s="189">
        <v>0</v>
      </c>
      <c r="T149" s="190">
        <f t="shared" si="33"/>
        <v>0</v>
      </c>
      <c r="U149" s="35"/>
      <c r="V149" s="35"/>
      <c r="W149" s="35"/>
      <c r="X149" s="35"/>
      <c r="Y149" s="35"/>
      <c r="Z149" s="35"/>
      <c r="AA149" s="35"/>
      <c r="AB149" s="35"/>
      <c r="AC149" s="35"/>
      <c r="AD149" s="35"/>
      <c r="AE149" s="35"/>
      <c r="AR149" s="191" t="s">
        <v>166</v>
      </c>
      <c r="AT149" s="191" t="s">
        <v>162</v>
      </c>
      <c r="AU149" s="191" t="s">
        <v>102</v>
      </c>
      <c r="AY149" s="18" t="s">
        <v>160</v>
      </c>
      <c r="BE149" s="192">
        <f t="shared" si="34"/>
        <v>0</v>
      </c>
      <c r="BF149" s="192">
        <f t="shared" si="35"/>
        <v>0</v>
      </c>
      <c r="BG149" s="192">
        <f t="shared" si="36"/>
        <v>0</v>
      </c>
      <c r="BH149" s="192">
        <f t="shared" si="37"/>
        <v>0</v>
      </c>
      <c r="BI149" s="192">
        <f t="shared" si="38"/>
        <v>0</v>
      </c>
      <c r="BJ149" s="18" t="s">
        <v>78</v>
      </c>
      <c r="BK149" s="192">
        <f t="shared" si="39"/>
        <v>0</v>
      </c>
      <c r="BL149" s="18" t="s">
        <v>166</v>
      </c>
      <c r="BM149" s="191" t="s">
        <v>895</v>
      </c>
    </row>
    <row r="150" spans="1:65" s="2" customFormat="1" ht="16.5" customHeight="1">
      <c r="A150" s="35"/>
      <c r="B150" s="36"/>
      <c r="C150" s="180" t="s">
        <v>631</v>
      </c>
      <c r="D150" s="180" t="s">
        <v>162</v>
      </c>
      <c r="E150" s="181" t="s">
        <v>1654</v>
      </c>
      <c r="F150" s="182" t="s">
        <v>1655</v>
      </c>
      <c r="G150" s="183" t="s">
        <v>1593</v>
      </c>
      <c r="H150" s="184">
        <v>1.845</v>
      </c>
      <c r="I150" s="185"/>
      <c r="J150" s="186">
        <f t="shared" si="30"/>
        <v>0</v>
      </c>
      <c r="K150" s="182" t="s">
        <v>18</v>
      </c>
      <c r="L150" s="40"/>
      <c r="M150" s="187" t="s">
        <v>18</v>
      </c>
      <c r="N150" s="188" t="s">
        <v>42</v>
      </c>
      <c r="O150" s="65"/>
      <c r="P150" s="189">
        <f t="shared" si="31"/>
        <v>0</v>
      </c>
      <c r="Q150" s="189">
        <v>0</v>
      </c>
      <c r="R150" s="189">
        <f t="shared" si="32"/>
        <v>0</v>
      </c>
      <c r="S150" s="189">
        <v>0</v>
      </c>
      <c r="T150" s="190">
        <f t="shared" si="33"/>
        <v>0</v>
      </c>
      <c r="U150" s="35"/>
      <c r="V150" s="35"/>
      <c r="W150" s="35"/>
      <c r="X150" s="35"/>
      <c r="Y150" s="35"/>
      <c r="Z150" s="35"/>
      <c r="AA150" s="35"/>
      <c r="AB150" s="35"/>
      <c r="AC150" s="35"/>
      <c r="AD150" s="35"/>
      <c r="AE150" s="35"/>
      <c r="AR150" s="191" t="s">
        <v>166</v>
      </c>
      <c r="AT150" s="191" t="s">
        <v>162</v>
      </c>
      <c r="AU150" s="191" t="s">
        <v>102</v>
      </c>
      <c r="AY150" s="18" t="s">
        <v>160</v>
      </c>
      <c r="BE150" s="192">
        <f t="shared" si="34"/>
        <v>0</v>
      </c>
      <c r="BF150" s="192">
        <f t="shared" si="35"/>
        <v>0</v>
      </c>
      <c r="BG150" s="192">
        <f t="shared" si="36"/>
        <v>0</v>
      </c>
      <c r="BH150" s="192">
        <f t="shared" si="37"/>
        <v>0</v>
      </c>
      <c r="BI150" s="192">
        <f t="shared" si="38"/>
        <v>0</v>
      </c>
      <c r="BJ150" s="18" t="s">
        <v>78</v>
      </c>
      <c r="BK150" s="192">
        <f t="shared" si="39"/>
        <v>0</v>
      </c>
      <c r="BL150" s="18" t="s">
        <v>166</v>
      </c>
      <c r="BM150" s="191" t="s">
        <v>905</v>
      </c>
    </row>
    <row r="151" spans="1:65" s="2" customFormat="1" ht="16.5" customHeight="1">
      <c r="A151" s="35"/>
      <c r="B151" s="36"/>
      <c r="C151" s="180" t="s">
        <v>637</v>
      </c>
      <c r="D151" s="180" t="s">
        <v>162</v>
      </c>
      <c r="E151" s="181" t="s">
        <v>1656</v>
      </c>
      <c r="F151" s="182" t="s">
        <v>1657</v>
      </c>
      <c r="G151" s="183" t="s">
        <v>1593</v>
      </c>
      <c r="H151" s="184">
        <v>7.67</v>
      </c>
      <c r="I151" s="185"/>
      <c r="J151" s="186">
        <f t="shared" si="30"/>
        <v>0</v>
      </c>
      <c r="K151" s="182" t="s">
        <v>18</v>
      </c>
      <c r="L151" s="40"/>
      <c r="M151" s="187" t="s">
        <v>18</v>
      </c>
      <c r="N151" s="188" t="s">
        <v>42</v>
      </c>
      <c r="O151" s="65"/>
      <c r="P151" s="189">
        <f t="shared" si="31"/>
        <v>0</v>
      </c>
      <c r="Q151" s="189">
        <v>0</v>
      </c>
      <c r="R151" s="189">
        <f t="shared" si="32"/>
        <v>0</v>
      </c>
      <c r="S151" s="189">
        <v>0</v>
      </c>
      <c r="T151" s="190">
        <f t="shared" si="33"/>
        <v>0</v>
      </c>
      <c r="U151" s="35"/>
      <c r="V151" s="35"/>
      <c r="W151" s="35"/>
      <c r="X151" s="35"/>
      <c r="Y151" s="35"/>
      <c r="Z151" s="35"/>
      <c r="AA151" s="35"/>
      <c r="AB151" s="35"/>
      <c r="AC151" s="35"/>
      <c r="AD151" s="35"/>
      <c r="AE151" s="35"/>
      <c r="AR151" s="191" t="s">
        <v>166</v>
      </c>
      <c r="AT151" s="191" t="s">
        <v>162</v>
      </c>
      <c r="AU151" s="191" t="s">
        <v>102</v>
      </c>
      <c r="AY151" s="18" t="s">
        <v>160</v>
      </c>
      <c r="BE151" s="192">
        <f t="shared" si="34"/>
        <v>0</v>
      </c>
      <c r="BF151" s="192">
        <f t="shared" si="35"/>
        <v>0</v>
      </c>
      <c r="BG151" s="192">
        <f t="shared" si="36"/>
        <v>0</v>
      </c>
      <c r="BH151" s="192">
        <f t="shared" si="37"/>
        <v>0</v>
      </c>
      <c r="BI151" s="192">
        <f t="shared" si="38"/>
        <v>0</v>
      </c>
      <c r="BJ151" s="18" t="s">
        <v>78</v>
      </c>
      <c r="BK151" s="192">
        <f t="shared" si="39"/>
        <v>0</v>
      </c>
      <c r="BL151" s="18" t="s">
        <v>166</v>
      </c>
      <c r="BM151" s="191" t="s">
        <v>915</v>
      </c>
    </row>
    <row r="152" spans="1:65" s="2" customFormat="1" ht="16.5" customHeight="1">
      <c r="A152" s="35"/>
      <c r="B152" s="36"/>
      <c r="C152" s="180" t="s">
        <v>642</v>
      </c>
      <c r="D152" s="180" t="s">
        <v>162</v>
      </c>
      <c r="E152" s="181" t="s">
        <v>1658</v>
      </c>
      <c r="F152" s="182" t="s">
        <v>1659</v>
      </c>
      <c r="G152" s="183" t="s">
        <v>1593</v>
      </c>
      <c r="H152" s="184">
        <v>4.1340000000000003</v>
      </c>
      <c r="I152" s="185"/>
      <c r="J152" s="186">
        <f t="shared" si="30"/>
        <v>0</v>
      </c>
      <c r="K152" s="182" t="s">
        <v>18</v>
      </c>
      <c r="L152" s="40"/>
      <c r="M152" s="187" t="s">
        <v>18</v>
      </c>
      <c r="N152" s="188" t="s">
        <v>42</v>
      </c>
      <c r="O152" s="65"/>
      <c r="P152" s="189">
        <f t="shared" si="31"/>
        <v>0</v>
      </c>
      <c r="Q152" s="189">
        <v>0</v>
      </c>
      <c r="R152" s="189">
        <f t="shared" si="32"/>
        <v>0</v>
      </c>
      <c r="S152" s="189">
        <v>0</v>
      </c>
      <c r="T152" s="190">
        <f t="shared" si="33"/>
        <v>0</v>
      </c>
      <c r="U152" s="35"/>
      <c r="V152" s="35"/>
      <c r="W152" s="35"/>
      <c r="X152" s="35"/>
      <c r="Y152" s="35"/>
      <c r="Z152" s="35"/>
      <c r="AA152" s="35"/>
      <c r="AB152" s="35"/>
      <c r="AC152" s="35"/>
      <c r="AD152" s="35"/>
      <c r="AE152" s="35"/>
      <c r="AR152" s="191" t="s">
        <v>166</v>
      </c>
      <c r="AT152" s="191" t="s">
        <v>162</v>
      </c>
      <c r="AU152" s="191" t="s">
        <v>102</v>
      </c>
      <c r="AY152" s="18" t="s">
        <v>160</v>
      </c>
      <c r="BE152" s="192">
        <f t="shared" si="34"/>
        <v>0</v>
      </c>
      <c r="BF152" s="192">
        <f t="shared" si="35"/>
        <v>0</v>
      </c>
      <c r="BG152" s="192">
        <f t="shared" si="36"/>
        <v>0</v>
      </c>
      <c r="BH152" s="192">
        <f t="shared" si="37"/>
        <v>0</v>
      </c>
      <c r="BI152" s="192">
        <f t="shared" si="38"/>
        <v>0</v>
      </c>
      <c r="BJ152" s="18" t="s">
        <v>78</v>
      </c>
      <c r="BK152" s="192">
        <f t="shared" si="39"/>
        <v>0</v>
      </c>
      <c r="BL152" s="18" t="s">
        <v>166</v>
      </c>
      <c r="BM152" s="191" t="s">
        <v>926</v>
      </c>
    </row>
    <row r="153" spans="1:65" s="2" customFormat="1" ht="24.15" customHeight="1">
      <c r="A153" s="35"/>
      <c r="B153" s="36"/>
      <c r="C153" s="180" t="s">
        <v>647</v>
      </c>
      <c r="D153" s="180" t="s">
        <v>162</v>
      </c>
      <c r="E153" s="181" t="s">
        <v>1610</v>
      </c>
      <c r="F153" s="182" t="s">
        <v>1611</v>
      </c>
      <c r="G153" s="183" t="s">
        <v>125</v>
      </c>
      <c r="H153" s="184">
        <v>22</v>
      </c>
      <c r="I153" s="185"/>
      <c r="J153" s="186">
        <f t="shared" si="30"/>
        <v>0</v>
      </c>
      <c r="K153" s="182" t="s">
        <v>18</v>
      </c>
      <c r="L153" s="40"/>
      <c r="M153" s="187" t="s">
        <v>18</v>
      </c>
      <c r="N153" s="188" t="s">
        <v>42</v>
      </c>
      <c r="O153" s="65"/>
      <c r="P153" s="189">
        <f t="shared" si="31"/>
        <v>0</v>
      </c>
      <c r="Q153" s="189">
        <v>0</v>
      </c>
      <c r="R153" s="189">
        <f t="shared" si="32"/>
        <v>0</v>
      </c>
      <c r="S153" s="189">
        <v>0</v>
      </c>
      <c r="T153" s="190">
        <f t="shared" si="33"/>
        <v>0</v>
      </c>
      <c r="U153" s="35"/>
      <c r="V153" s="35"/>
      <c r="W153" s="35"/>
      <c r="X153" s="35"/>
      <c r="Y153" s="35"/>
      <c r="Z153" s="35"/>
      <c r="AA153" s="35"/>
      <c r="AB153" s="35"/>
      <c r="AC153" s="35"/>
      <c r="AD153" s="35"/>
      <c r="AE153" s="35"/>
      <c r="AR153" s="191" t="s">
        <v>166</v>
      </c>
      <c r="AT153" s="191" t="s">
        <v>162</v>
      </c>
      <c r="AU153" s="191" t="s">
        <v>102</v>
      </c>
      <c r="AY153" s="18" t="s">
        <v>160</v>
      </c>
      <c r="BE153" s="192">
        <f t="shared" si="34"/>
        <v>0</v>
      </c>
      <c r="BF153" s="192">
        <f t="shared" si="35"/>
        <v>0</v>
      </c>
      <c r="BG153" s="192">
        <f t="shared" si="36"/>
        <v>0</v>
      </c>
      <c r="BH153" s="192">
        <f t="shared" si="37"/>
        <v>0</v>
      </c>
      <c r="BI153" s="192">
        <f t="shared" si="38"/>
        <v>0</v>
      </c>
      <c r="BJ153" s="18" t="s">
        <v>78</v>
      </c>
      <c r="BK153" s="192">
        <f t="shared" si="39"/>
        <v>0</v>
      </c>
      <c r="BL153" s="18" t="s">
        <v>166</v>
      </c>
      <c r="BM153" s="191" t="s">
        <v>938</v>
      </c>
    </row>
    <row r="154" spans="1:65" s="2" customFormat="1" ht="16.5" customHeight="1">
      <c r="A154" s="35"/>
      <c r="B154" s="36"/>
      <c r="C154" s="180" t="s">
        <v>652</v>
      </c>
      <c r="D154" s="180" t="s">
        <v>162</v>
      </c>
      <c r="E154" s="181" t="s">
        <v>1660</v>
      </c>
      <c r="F154" s="182" t="s">
        <v>1613</v>
      </c>
      <c r="G154" s="183" t="s">
        <v>1614</v>
      </c>
      <c r="H154" s="184">
        <v>410</v>
      </c>
      <c r="I154" s="185"/>
      <c r="J154" s="186">
        <f t="shared" si="30"/>
        <v>0</v>
      </c>
      <c r="K154" s="182" t="s">
        <v>18</v>
      </c>
      <c r="L154" s="40"/>
      <c r="M154" s="187" t="s">
        <v>18</v>
      </c>
      <c r="N154" s="188" t="s">
        <v>42</v>
      </c>
      <c r="O154" s="65"/>
      <c r="P154" s="189">
        <f t="shared" si="31"/>
        <v>0</v>
      </c>
      <c r="Q154" s="189">
        <v>0</v>
      </c>
      <c r="R154" s="189">
        <f t="shared" si="32"/>
        <v>0</v>
      </c>
      <c r="S154" s="189">
        <v>0</v>
      </c>
      <c r="T154" s="190">
        <f t="shared" si="33"/>
        <v>0</v>
      </c>
      <c r="U154" s="35"/>
      <c r="V154" s="35"/>
      <c r="W154" s="35"/>
      <c r="X154" s="35"/>
      <c r="Y154" s="35"/>
      <c r="Z154" s="35"/>
      <c r="AA154" s="35"/>
      <c r="AB154" s="35"/>
      <c r="AC154" s="35"/>
      <c r="AD154" s="35"/>
      <c r="AE154" s="35"/>
      <c r="AR154" s="191" t="s">
        <v>166</v>
      </c>
      <c r="AT154" s="191" t="s">
        <v>162</v>
      </c>
      <c r="AU154" s="191" t="s">
        <v>102</v>
      </c>
      <c r="AY154" s="18" t="s">
        <v>160</v>
      </c>
      <c r="BE154" s="192">
        <f t="shared" si="34"/>
        <v>0</v>
      </c>
      <c r="BF154" s="192">
        <f t="shared" si="35"/>
        <v>0</v>
      </c>
      <c r="BG154" s="192">
        <f t="shared" si="36"/>
        <v>0</v>
      </c>
      <c r="BH154" s="192">
        <f t="shared" si="37"/>
        <v>0</v>
      </c>
      <c r="BI154" s="192">
        <f t="shared" si="38"/>
        <v>0</v>
      </c>
      <c r="BJ154" s="18" t="s">
        <v>78</v>
      </c>
      <c r="BK154" s="192">
        <f t="shared" si="39"/>
        <v>0</v>
      </c>
      <c r="BL154" s="18" t="s">
        <v>166</v>
      </c>
      <c r="BM154" s="191" t="s">
        <v>949</v>
      </c>
    </row>
    <row r="155" spans="1:65" s="2" customFormat="1" ht="16.5" customHeight="1">
      <c r="A155" s="35"/>
      <c r="B155" s="36"/>
      <c r="C155" s="180" t="s">
        <v>654</v>
      </c>
      <c r="D155" s="180" t="s">
        <v>162</v>
      </c>
      <c r="E155" s="181" t="s">
        <v>1661</v>
      </c>
      <c r="F155" s="182" t="s">
        <v>1616</v>
      </c>
      <c r="G155" s="183" t="s">
        <v>1614</v>
      </c>
      <c r="H155" s="184">
        <v>143.5</v>
      </c>
      <c r="I155" s="185"/>
      <c r="J155" s="186">
        <f t="shared" si="30"/>
        <v>0</v>
      </c>
      <c r="K155" s="182" t="s">
        <v>18</v>
      </c>
      <c r="L155" s="40"/>
      <c r="M155" s="187" t="s">
        <v>18</v>
      </c>
      <c r="N155" s="188" t="s">
        <v>42</v>
      </c>
      <c r="O155" s="65"/>
      <c r="P155" s="189">
        <f t="shared" si="31"/>
        <v>0</v>
      </c>
      <c r="Q155" s="189">
        <v>0</v>
      </c>
      <c r="R155" s="189">
        <f t="shared" si="32"/>
        <v>0</v>
      </c>
      <c r="S155" s="189">
        <v>0</v>
      </c>
      <c r="T155" s="190">
        <f t="shared" si="33"/>
        <v>0</v>
      </c>
      <c r="U155" s="35"/>
      <c r="V155" s="35"/>
      <c r="W155" s="35"/>
      <c r="X155" s="35"/>
      <c r="Y155" s="35"/>
      <c r="Z155" s="35"/>
      <c r="AA155" s="35"/>
      <c r="AB155" s="35"/>
      <c r="AC155" s="35"/>
      <c r="AD155" s="35"/>
      <c r="AE155" s="35"/>
      <c r="AR155" s="191" t="s">
        <v>166</v>
      </c>
      <c r="AT155" s="191" t="s">
        <v>162</v>
      </c>
      <c r="AU155" s="191" t="s">
        <v>102</v>
      </c>
      <c r="AY155" s="18" t="s">
        <v>160</v>
      </c>
      <c r="BE155" s="192">
        <f t="shared" si="34"/>
        <v>0</v>
      </c>
      <c r="BF155" s="192">
        <f t="shared" si="35"/>
        <v>0</v>
      </c>
      <c r="BG155" s="192">
        <f t="shared" si="36"/>
        <v>0</v>
      </c>
      <c r="BH155" s="192">
        <f t="shared" si="37"/>
        <v>0</v>
      </c>
      <c r="BI155" s="192">
        <f t="shared" si="38"/>
        <v>0</v>
      </c>
      <c r="BJ155" s="18" t="s">
        <v>78</v>
      </c>
      <c r="BK155" s="192">
        <f t="shared" si="39"/>
        <v>0</v>
      </c>
      <c r="BL155" s="18" t="s">
        <v>166</v>
      </c>
      <c r="BM155" s="191" t="s">
        <v>960</v>
      </c>
    </row>
    <row r="156" spans="1:65" s="12" customFormat="1" ht="22.8" customHeight="1">
      <c r="B156" s="164"/>
      <c r="C156" s="165"/>
      <c r="D156" s="166" t="s">
        <v>70</v>
      </c>
      <c r="E156" s="178" t="s">
        <v>1662</v>
      </c>
      <c r="F156" s="178" t="s">
        <v>1663</v>
      </c>
      <c r="G156" s="165"/>
      <c r="H156" s="165"/>
      <c r="I156" s="168"/>
      <c r="J156" s="179">
        <f>BK156</f>
        <v>0</v>
      </c>
      <c r="K156" s="165"/>
      <c r="L156" s="170"/>
      <c r="M156" s="171"/>
      <c r="N156" s="172"/>
      <c r="O156" s="172"/>
      <c r="P156" s="173">
        <f>P157+SUM(P158:P165)</f>
        <v>0</v>
      </c>
      <c r="Q156" s="172"/>
      <c r="R156" s="173">
        <f>R157+SUM(R158:R165)</f>
        <v>0</v>
      </c>
      <c r="S156" s="172"/>
      <c r="T156" s="174">
        <f>T157+SUM(T158:T165)</f>
        <v>0</v>
      </c>
      <c r="AR156" s="175" t="s">
        <v>78</v>
      </c>
      <c r="AT156" s="176" t="s">
        <v>70</v>
      </c>
      <c r="AU156" s="176" t="s">
        <v>78</v>
      </c>
      <c r="AY156" s="175" t="s">
        <v>160</v>
      </c>
      <c r="BK156" s="177">
        <f>BK157+SUM(BK158:BK165)</f>
        <v>0</v>
      </c>
    </row>
    <row r="157" spans="1:65" s="2" customFormat="1" ht="21.75" customHeight="1">
      <c r="A157" s="35"/>
      <c r="B157" s="36"/>
      <c r="C157" s="180" t="s">
        <v>657</v>
      </c>
      <c r="D157" s="180" t="s">
        <v>162</v>
      </c>
      <c r="E157" s="181" t="s">
        <v>1664</v>
      </c>
      <c r="F157" s="182" t="s">
        <v>1665</v>
      </c>
      <c r="G157" s="183" t="s">
        <v>1413</v>
      </c>
      <c r="H157" s="184">
        <v>1</v>
      </c>
      <c r="I157" s="185"/>
      <c r="J157" s="186">
        <f t="shared" ref="J157:J164" si="40">ROUND(I157*H157,2)</f>
        <v>0</v>
      </c>
      <c r="K157" s="182" t="s">
        <v>18</v>
      </c>
      <c r="L157" s="40"/>
      <c r="M157" s="187" t="s">
        <v>18</v>
      </c>
      <c r="N157" s="188" t="s">
        <v>42</v>
      </c>
      <c r="O157" s="65"/>
      <c r="P157" s="189">
        <f t="shared" ref="P157:P164" si="41">O157*H157</f>
        <v>0</v>
      </c>
      <c r="Q157" s="189">
        <v>0</v>
      </c>
      <c r="R157" s="189">
        <f t="shared" ref="R157:R164" si="42">Q157*H157</f>
        <v>0</v>
      </c>
      <c r="S157" s="189">
        <v>0</v>
      </c>
      <c r="T157" s="190">
        <f t="shared" ref="T157:T164" si="43">S157*H157</f>
        <v>0</v>
      </c>
      <c r="U157" s="35"/>
      <c r="V157" s="35"/>
      <c r="W157" s="35"/>
      <c r="X157" s="35"/>
      <c r="Y157" s="35"/>
      <c r="Z157" s="35"/>
      <c r="AA157" s="35"/>
      <c r="AB157" s="35"/>
      <c r="AC157" s="35"/>
      <c r="AD157" s="35"/>
      <c r="AE157" s="35"/>
      <c r="AR157" s="191" t="s">
        <v>166</v>
      </c>
      <c r="AT157" s="191" t="s">
        <v>162</v>
      </c>
      <c r="AU157" s="191" t="s">
        <v>80</v>
      </c>
      <c r="AY157" s="18" t="s">
        <v>160</v>
      </c>
      <c r="BE157" s="192">
        <f t="shared" ref="BE157:BE164" si="44">IF(N157="základní",J157,0)</f>
        <v>0</v>
      </c>
      <c r="BF157" s="192">
        <f t="shared" ref="BF157:BF164" si="45">IF(N157="snížená",J157,0)</f>
        <v>0</v>
      </c>
      <c r="BG157" s="192">
        <f t="shared" ref="BG157:BG164" si="46">IF(N157="zákl. přenesená",J157,0)</f>
        <v>0</v>
      </c>
      <c r="BH157" s="192">
        <f t="shared" ref="BH157:BH164" si="47">IF(N157="sníž. přenesená",J157,0)</f>
        <v>0</v>
      </c>
      <c r="BI157" s="192">
        <f t="shared" ref="BI157:BI164" si="48">IF(N157="nulová",J157,0)</f>
        <v>0</v>
      </c>
      <c r="BJ157" s="18" t="s">
        <v>78</v>
      </c>
      <c r="BK157" s="192">
        <f t="shared" ref="BK157:BK164" si="49">ROUND(I157*H157,2)</f>
        <v>0</v>
      </c>
      <c r="BL157" s="18" t="s">
        <v>166</v>
      </c>
      <c r="BM157" s="191" t="s">
        <v>969</v>
      </c>
    </row>
    <row r="158" spans="1:65" s="2" customFormat="1" ht="16.5" customHeight="1">
      <c r="A158" s="35"/>
      <c r="B158" s="36"/>
      <c r="C158" s="180" t="s">
        <v>660</v>
      </c>
      <c r="D158" s="180" t="s">
        <v>162</v>
      </c>
      <c r="E158" s="181" t="s">
        <v>1666</v>
      </c>
      <c r="F158" s="182" t="s">
        <v>1667</v>
      </c>
      <c r="G158" s="183" t="s">
        <v>1413</v>
      </c>
      <c r="H158" s="184">
        <v>1</v>
      </c>
      <c r="I158" s="185"/>
      <c r="J158" s="186">
        <f t="shared" si="40"/>
        <v>0</v>
      </c>
      <c r="K158" s="182" t="s">
        <v>18</v>
      </c>
      <c r="L158" s="40"/>
      <c r="M158" s="187" t="s">
        <v>18</v>
      </c>
      <c r="N158" s="188" t="s">
        <v>42</v>
      </c>
      <c r="O158" s="65"/>
      <c r="P158" s="189">
        <f t="shared" si="41"/>
        <v>0</v>
      </c>
      <c r="Q158" s="189">
        <v>0</v>
      </c>
      <c r="R158" s="189">
        <f t="shared" si="42"/>
        <v>0</v>
      </c>
      <c r="S158" s="189">
        <v>0</v>
      </c>
      <c r="T158" s="190">
        <f t="shared" si="43"/>
        <v>0</v>
      </c>
      <c r="U158" s="35"/>
      <c r="V158" s="35"/>
      <c r="W158" s="35"/>
      <c r="X158" s="35"/>
      <c r="Y158" s="35"/>
      <c r="Z158" s="35"/>
      <c r="AA158" s="35"/>
      <c r="AB158" s="35"/>
      <c r="AC158" s="35"/>
      <c r="AD158" s="35"/>
      <c r="AE158" s="35"/>
      <c r="AR158" s="191" t="s">
        <v>166</v>
      </c>
      <c r="AT158" s="191" t="s">
        <v>162</v>
      </c>
      <c r="AU158" s="191" t="s">
        <v>80</v>
      </c>
      <c r="AY158" s="18" t="s">
        <v>160</v>
      </c>
      <c r="BE158" s="192">
        <f t="shared" si="44"/>
        <v>0</v>
      </c>
      <c r="BF158" s="192">
        <f t="shared" si="45"/>
        <v>0</v>
      </c>
      <c r="BG158" s="192">
        <f t="shared" si="46"/>
        <v>0</v>
      </c>
      <c r="BH158" s="192">
        <f t="shared" si="47"/>
        <v>0</v>
      </c>
      <c r="BI158" s="192">
        <f t="shared" si="48"/>
        <v>0</v>
      </c>
      <c r="BJ158" s="18" t="s">
        <v>78</v>
      </c>
      <c r="BK158" s="192">
        <f t="shared" si="49"/>
        <v>0</v>
      </c>
      <c r="BL158" s="18" t="s">
        <v>166</v>
      </c>
      <c r="BM158" s="191" t="s">
        <v>981</v>
      </c>
    </row>
    <row r="159" spans="1:65" s="2" customFormat="1" ht="16.5" customHeight="1">
      <c r="A159" s="35"/>
      <c r="B159" s="36"/>
      <c r="C159" s="180" t="s">
        <v>663</v>
      </c>
      <c r="D159" s="180" t="s">
        <v>162</v>
      </c>
      <c r="E159" s="181" t="s">
        <v>1668</v>
      </c>
      <c r="F159" s="182" t="s">
        <v>1669</v>
      </c>
      <c r="G159" s="183" t="s">
        <v>1413</v>
      </c>
      <c r="H159" s="184">
        <v>4</v>
      </c>
      <c r="I159" s="185"/>
      <c r="J159" s="186">
        <f t="shared" si="40"/>
        <v>0</v>
      </c>
      <c r="K159" s="182" t="s">
        <v>18</v>
      </c>
      <c r="L159" s="40"/>
      <c r="M159" s="187" t="s">
        <v>18</v>
      </c>
      <c r="N159" s="188" t="s">
        <v>42</v>
      </c>
      <c r="O159" s="65"/>
      <c r="P159" s="189">
        <f t="shared" si="41"/>
        <v>0</v>
      </c>
      <c r="Q159" s="189">
        <v>0</v>
      </c>
      <c r="R159" s="189">
        <f t="shared" si="42"/>
        <v>0</v>
      </c>
      <c r="S159" s="189">
        <v>0</v>
      </c>
      <c r="T159" s="190">
        <f t="shared" si="43"/>
        <v>0</v>
      </c>
      <c r="U159" s="35"/>
      <c r="V159" s="35"/>
      <c r="W159" s="35"/>
      <c r="X159" s="35"/>
      <c r="Y159" s="35"/>
      <c r="Z159" s="35"/>
      <c r="AA159" s="35"/>
      <c r="AB159" s="35"/>
      <c r="AC159" s="35"/>
      <c r="AD159" s="35"/>
      <c r="AE159" s="35"/>
      <c r="AR159" s="191" t="s">
        <v>166</v>
      </c>
      <c r="AT159" s="191" t="s">
        <v>162</v>
      </c>
      <c r="AU159" s="191" t="s">
        <v>80</v>
      </c>
      <c r="AY159" s="18" t="s">
        <v>160</v>
      </c>
      <c r="BE159" s="192">
        <f t="shared" si="44"/>
        <v>0</v>
      </c>
      <c r="BF159" s="192">
        <f t="shared" si="45"/>
        <v>0</v>
      </c>
      <c r="BG159" s="192">
        <f t="shared" si="46"/>
        <v>0</v>
      </c>
      <c r="BH159" s="192">
        <f t="shared" si="47"/>
        <v>0</v>
      </c>
      <c r="BI159" s="192">
        <f t="shared" si="48"/>
        <v>0</v>
      </c>
      <c r="BJ159" s="18" t="s">
        <v>78</v>
      </c>
      <c r="BK159" s="192">
        <f t="shared" si="49"/>
        <v>0</v>
      </c>
      <c r="BL159" s="18" t="s">
        <v>166</v>
      </c>
      <c r="BM159" s="191" t="s">
        <v>993</v>
      </c>
    </row>
    <row r="160" spans="1:65" s="2" customFormat="1" ht="16.5" customHeight="1">
      <c r="A160" s="35"/>
      <c r="B160" s="36"/>
      <c r="C160" s="180" t="s">
        <v>666</v>
      </c>
      <c r="D160" s="180" t="s">
        <v>162</v>
      </c>
      <c r="E160" s="181" t="s">
        <v>1670</v>
      </c>
      <c r="F160" s="182" t="s">
        <v>1671</v>
      </c>
      <c r="G160" s="183" t="s">
        <v>1413</v>
      </c>
      <c r="H160" s="184">
        <v>4</v>
      </c>
      <c r="I160" s="185"/>
      <c r="J160" s="186">
        <f t="shared" si="40"/>
        <v>0</v>
      </c>
      <c r="K160" s="182" t="s">
        <v>18</v>
      </c>
      <c r="L160" s="40"/>
      <c r="M160" s="187" t="s">
        <v>18</v>
      </c>
      <c r="N160" s="188" t="s">
        <v>42</v>
      </c>
      <c r="O160" s="65"/>
      <c r="P160" s="189">
        <f t="shared" si="41"/>
        <v>0</v>
      </c>
      <c r="Q160" s="189">
        <v>0</v>
      </c>
      <c r="R160" s="189">
        <f t="shared" si="42"/>
        <v>0</v>
      </c>
      <c r="S160" s="189">
        <v>0</v>
      </c>
      <c r="T160" s="190">
        <f t="shared" si="43"/>
        <v>0</v>
      </c>
      <c r="U160" s="35"/>
      <c r="V160" s="35"/>
      <c r="W160" s="35"/>
      <c r="X160" s="35"/>
      <c r="Y160" s="35"/>
      <c r="Z160" s="35"/>
      <c r="AA160" s="35"/>
      <c r="AB160" s="35"/>
      <c r="AC160" s="35"/>
      <c r="AD160" s="35"/>
      <c r="AE160" s="35"/>
      <c r="AR160" s="191" t="s">
        <v>166</v>
      </c>
      <c r="AT160" s="191" t="s">
        <v>162</v>
      </c>
      <c r="AU160" s="191" t="s">
        <v>80</v>
      </c>
      <c r="AY160" s="18" t="s">
        <v>160</v>
      </c>
      <c r="BE160" s="192">
        <f t="shared" si="44"/>
        <v>0</v>
      </c>
      <c r="BF160" s="192">
        <f t="shared" si="45"/>
        <v>0</v>
      </c>
      <c r="BG160" s="192">
        <f t="shared" si="46"/>
        <v>0</v>
      </c>
      <c r="BH160" s="192">
        <f t="shared" si="47"/>
        <v>0</v>
      </c>
      <c r="BI160" s="192">
        <f t="shared" si="48"/>
        <v>0</v>
      </c>
      <c r="BJ160" s="18" t="s">
        <v>78</v>
      </c>
      <c r="BK160" s="192">
        <f t="shared" si="49"/>
        <v>0</v>
      </c>
      <c r="BL160" s="18" t="s">
        <v>166</v>
      </c>
      <c r="BM160" s="191" t="s">
        <v>1004</v>
      </c>
    </row>
    <row r="161" spans="1:65" s="2" customFormat="1" ht="16.5" customHeight="1">
      <c r="A161" s="35"/>
      <c r="B161" s="36"/>
      <c r="C161" s="180" t="s">
        <v>669</v>
      </c>
      <c r="D161" s="180" t="s">
        <v>162</v>
      </c>
      <c r="E161" s="181" t="s">
        <v>1672</v>
      </c>
      <c r="F161" s="182" t="s">
        <v>1673</v>
      </c>
      <c r="G161" s="183" t="s">
        <v>1413</v>
      </c>
      <c r="H161" s="184">
        <v>2</v>
      </c>
      <c r="I161" s="185"/>
      <c r="J161" s="186">
        <f t="shared" si="40"/>
        <v>0</v>
      </c>
      <c r="K161" s="182" t="s">
        <v>18</v>
      </c>
      <c r="L161" s="40"/>
      <c r="M161" s="187" t="s">
        <v>18</v>
      </c>
      <c r="N161" s="188" t="s">
        <v>42</v>
      </c>
      <c r="O161" s="65"/>
      <c r="P161" s="189">
        <f t="shared" si="41"/>
        <v>0</v>
      </c>
      <c r="Q161" s="189">
        <v>0</v>
      </c>
      <c r="R161" s="189">
        <f t="shared" si="42"/>
        <v>0</v>
      </c>
      <c r="S161" s="189">
        <v>0</v>
      </c>
      <c r="T161" s="190">
        <f t="shared" si="43"/>
        <v>0</v>
      </c>
      <c r="U161" s="35"/>
      <c r="V161" s="35"/>
      <c r="W161" s="35"/>
      <c r="X161" s="35"/>
      <c r="Y161" s="35"/>
      <c r="Z161" s="35"/>
      <c r="AA161" s="35"/>
      <c r="AB161" s="35"/>
      <c r="AC161" s="35"/>
      <c r="AD161" s="35"/>
      <c r="AE161" s="35"/>
      <c r="AR161" s="191" t="s">
        <v>166</v>
      </c>
      <c r="AT161" s="191" t="s">
        <v>162</v>
      </c>
      <c r="AU161" s="191" t="s">
        <v>80</v>
      </c>
      <c r="AY161" s="18" t="s">
        <v>160</v>
      </c>
      <c r="BE161" s="192">
        <f t="shared" si="44"/>
        <v>0</v>
      </c>
      <c r="BF161" s="192">
        <f t="shared" si="45"/>
        <v>0</v>
      </c>
      <c r="BG161" s="192">
        <f t="shared" si="46"/>
        <v>0</v>
      </c>
      <c r="BH161" s="192">
        <f t="shared" si="47"/>
        <v>0</v>
      </c>
      <c r="BI161" s="192">
        <f t="shared" si="48"/>
        <v>0</v>
      </c>
      <c r="BJ161" s="18" t="s">
        <v>78</v>
      </c>
      <c r="BK161" s="192">
        <f t="shared" si="49"/>
        <v>0</v>
      </c>
      <c r="BL161" s="18" t="s">
        <v>166</v>
      </c>
      <c r="BM161" s="191" t="s">
        <v>1015</v>
      </c>
    </row>
    <row r="162" spans="1:65" s="2" customFormat="1" ht="16.5" customHeight="1">
      <c r="A162" s="35"/>
      <c r="B162" s="36"/>
      <c r="C162" s="180" t="s">
        <v>674</v>
      </c>
      <c r="D162" s="180" t="s">
        <v>162</v>
      </c>
      <c r="E162" s="181" t="s">
        <v>1670</v>
      </c>
      <c r="F162" s="182" t="s">
        <v>1671</v>
      </c>
      <c r="G162" s="183" t="s">
        <v>1413</v>
      </c>
      <c r="H162" s="184">
        <v>2</v>
      </c>
      <c r="I162" s="185"/>
      <c r="J162" s="186">
        <f t="shared" si="40"/>
        <v>0</v>
      </c>
      <c r="K162" s="182" t="s">
        <v>18</v>
      </c>
      <c r="L162" s="40"/>
      <c r="M162" s="187" t="s">
        <v>18</v>
      </c>
      <c r="N162" s="188" t="s">
        <v>42</v>
      </c>
      <c r="O162" s="65"/>
      <c r="P162" s="189">
        <f t="shared" si="41"/>
        <v>0</v>
      </c>
      <c r="Q162" s="189">
        <v>0</v>
      </c>
      <c r="R162" s="189">
        <f t="shared" si="42"/>
        <v>0</v>
      </c>
      <c r="S162" s="189">
        <v>0</v>
      </c>
      <c r="T162" s="190">
        <f t="shared" si="43"/>
        <v>0</v>
      </c>
      <c r="U162" s="35"/>
      <c r="V162" s="35"/>
      <c r="W162" s="35"/>
      <c r="X162" s="35"/>
      <c r="Y162" s="35"/>
      <c r="Z162" s="35"/>
      <c r="AA162" s="35"/>
      <c r="AB162" s="35"/>
      <c r="AC162" s="35"/>
      <c r="AD162" s="35"/>
      <c r="AE162" s="35"/>
      <c r="AR162" s="191" t="s">
        <v>166</v>
      </c>
      <c r="AT162" s="191" t="s">
        <v>162</v>
      </c>
      <c r="AU162" s="191" t="s">
        <v>80</v>
      </c>
      <c r="AY162" s="18" t="s">
        <v>160</v>
      </c>
      <c r="BE162" s="192">
        <f t="shared" si="44"/>
        <v>0</v>
      </c>
      <c r="BF162" s="192">
        <f t="shared" si="45"/>
        <v>0</v>
      </c>
      <c r="BG162" s="192">
        <f t="shared" si="46"/>
        <v>0</v>
      </c>
      <c r="BH162" s="192">
        <f t="shared" si="47"/>
        <v>0</v>
      </c>
      <c r="BI162" s="192">
        <f t="shared" si="48"/>
        <v>0</v>
      </c>
      <c r="BJ162" s="18" t="s">
        <v>78</v>
      </c>
      <c r="BK162" s="192">
        <f t="shared" si="49"/>
        <v>0</v>
      </c>
      <c r="BL162" s="18" t="s">
        <v>166</v>
      </c>
      <c r="BM162" s="191" t="s">
        <v>1027</v>
      </c>
    </row>
    <row r="163" spans="1:65" s="2" customFormat="1" ht="16.5" customHeight="1">
      <c r="A163" s="35"/>
      <c r="B163" s="36"/>
      <c r="C163" s="180" t="s">
        <v>682</v>
      </c>
      <c r="D163" s="180" t="s">
        <v>162</v>
      </c>
      <c r="E163" s="181" t="s">
        <v>1674</v>
      </c>
      <c r="F163" s="182" t="s">
        <v>1675</v>
      </c>
      <c r="G163" s="183" t="s">
        <v>1413</v>
      </c>
      <c r="H163" s="184">
        <v>4</v>
      </c>
      <c r="I163" s="185"/>
      <c r="J163" s="186">
        <f t="shared" si="40"/>
        <v>0</v>
      </c>
      <c r="K163" s="182" t="s">
        <v>18</v>
      </c>
      <c r="L163" s="40"/>
      <c r="M163" s="187" t="s">
        <v>18</v>
      </c>
      <c r="N163" s="188" t="s">
        <v>42</v>
      </c>
      <c r="O163" s="65"/>
      <c r="P163" s="189">
        <f t="shared" si="41"/>
        <v>0</v>
      </c>
      <c r="Q163" s="189">
        <v>0</v>
      </c>
      <c r="R163" s="189">
        <f t="shared" si="42"/>
        <v>0</v>
      </c>
      <c r="S163" s="189">
        <v>0</v>
      </c>
      <c r="T163" s="190">
        <f t="shared" si="43"/>
        <v>0</v>
      </c>
      <c r="U163" s="35"/>
      <c r="V163" s="35"/>
      <c r="W163" s="35"/>
      <c r="X163" s="35"/>
      <c r="Y163" s="35"/>
      <c r="Z163" s="35"/>
      <c r="AA163" s="35"/>
      <c r="AB163" s="35"/>
      <c r="AC163" s="35"/>
      <c r="AD163" s="35"/>
      <c r="AE163" s="35"/>
      <c r="AR163" s="191" t="s">
        <v>166</v>
      </c>
      <c r="AT163" s="191" t="s">
        <v>162</v>
      </c>
      <c r="AU163" s="191" t="s">
        <v>80</v>
      </c>
      <c r="AY163" s="18" t="s">
        <v>160</v>
      </c>
      <c r="BE163" s="192">
        <f t="shared" si="44"/>
        <v>0</v>
      </c>
      <c r="BF163" s="192">
        <f t="shared" si="45"/>
        <v>0</v>
      </c>
      <c r="BG163" s="192">
        <f t="shared" si="46"/>
        <v>0</v>
      </c>
      <c r="BH163" s="192">
        <f t="shared" si="47"/>
        <v>0</v>
      </c>
      <c r="BI163" s="192">
        <f t="shared" si="48"/>
        <v>0</v>
      </c>
      <c r="BJ163" s="18" t="s">
        <v>78</v>
      </c>
      <c r="BK163" s="192">
        <f t="shared" si="49"/>
        <v>0</v>
      </c>
      <c r="BL163" s="18" t="s">
        <v>166</v>
      </c>
      <c r="BM163" s="191" t="s">
        <v>1038</v>
      </c>
    </row>
    <row r="164" spans="1:65" s="2" customFormat="1" ht="16.5" customHeight="1">
      <c r="A164" s="35"/>
      <c r="B164" s="36"/>
      <c r="C164" s="180" t="s">
        <v>687</v>
      </c>
      <c r="D164" s="180" t="s">
        <v>162</v>
      </c>
      <c r="E164" s="181" t="s">
        <v>1676</v>
      </c>
      <c r="F164" s="182" t="s">
        <v>1677</v>
      </c>
      <c r="G164" s="183" t="s">
        <v>1413</v>
      </c>
      <c r="H164" s="184">
        <v>5</v>
      </c>
      <c r="I164" s="185"/>
      <c r="J164" s="186">
        <f t="shared" si="40"/>
        <v>0</v>
      </c>
      <c r="K164" s="182" t="s">
        <v>18</v>
      </c>
      <c r="L164" s="40"/>
      <c r="M164" s="187" t="s">
        <v>18</v>
      </c>
      <c r="N164" s="188" t="s">
        <v>42</v>
      </c>
      <c r="O164" s="65"/>
      <c r="P164" s="189">
        <f t="shared" si="41"/>
        <v>0</v>
      </c>
      <c r="Q164" s="189">
        <v>0</v>
      </c>
      <c r="R164" s="189">
        <f t="shared" si="42"/>
        <v>0</v>
      </c>
      <c r="S164" s="189">
        <v>0</v>
      </c>
      <c r="T164" s="190">
        <f t="shared" si="43"/>
        <v>0</v>
      </c>
      <c r="U164" s="35"/>
      <c r="V164" s="35"/>
      <c r="W164" s="35"/>
      <c r="X164" s="35"/>
      <c r="Y164" s="35"/>
      <c r="Z164" s="35"/>
      <c r="AA164" s="35"/>
      <c r="AB164" s="35"/>
      <c r="AC164" s="35"/>
      <c r="AD164" s="35"/>
      <c r="AE164" s="35"/>
      <c r="AR164" s="191" t="s">
        <v>166</v>
      </c>
      <c r="AT164" s="191" t="s">
        <v>162</v>
      </c>
      <c r="AU164" s="191" t="s">
        <v>80</v>
      </c>
      <c r="AY164" s="18" t="s">
        <v>160</v>
      </c>
      <c r="BE164" s="192">
        <f t="shared" si="44"/>
        <v>0</v>
      </c>
      <c r="BF164" s="192">
        <f t="shared" si="45"/>
        <v>0</v>
      </c>
      <c r="BG164" s="192">
        <f t="shared" si="46"/>
        <v>0</v>
      </c>
      <c r="BH164" s="192">
        <f t="shared" si="47"/>
        <v>0</v>
      </c>
      <c r="BI164" s="192">
        <f t="shared" si="48"/>
        <v>0</v>
      </c>
      <c r="BJ164" s="18" t="s">
        <v>78</v>
      </c>
      <c r="BK164" s="192">
        <f t="shared" si="49"/>
        <v>0</v>
      </c>
      <c r="BL164" s="18" t="s">
        <v>166</v>
      </c>
      <c r="BM164" s="191" t="s">
        <v>1052</v>
      </c>
    </row>
    <row r="165" spans="1:65" s="12" customFormat="1" ht="20.85" customHeight="1">
      <c r="B165" s="164"/>
      <c r="C165" s="165"/>
      <c r="D165" s="166" t="s">
        <v>70</v>
      </c>
      <c r="E165" s="178" t="s">
        <v>1678</v>
      </c>
      <c r="F165" s="178" t="s">
        <v>1679</v>
      </c>
      <c r="G165" s="165"/>
      <c r="H165" s="165"/>
      <c r="I165" s="168"/>
      <c r="J165" s="179">
        <f>BK165</f>
        <v>0</v>
      </c>
      <c r="K165" s="165"/>
      <c r="L165" s="170"/>
      <c r="M165" s="171"/>
      <c r="N165" s="172"/>
      <c r="O165" s="172"/>
      <c r="P165" s="173">
        <f>SUM(P166:P171)</f>
        <v>0</v>
      </c>
      <c r="Q165" s="172"/>
      <c r="R165" s="173">
        <f>SUM(R166:R171)</f>
        <v>0</v>
      </c>
      <c r="S165" s="172"/>
      <c r="T165" s="174">
        <f>SUM(T166:T171)</f>
        <v>0</v>
      </c>
      <c r="AR165" s="175" t="s">
        <v>78</v>
      </c>
      <c r="AT165" s="176" t="s">
        <v>70</v>
      </c>
      <c r="AU165" s="176" t="s">
        <v>80</v>
      </c>
      <c r="AY165" s="175" t="s">
        <v>160</v>
      </c>
      <c r="BK165" s="177">
        <f>SUM(BK166:BK171)</f>
        <v>0</v>
      </c>
    </row>
    <row r="166" spans="1:65" s="2" customFormat="1" ht="16.5" customHeight="1">
      <c r="A166" s="35"/>
      <c r="B166" s="36"/>
      <c r="C166" s="180" t="s">
        <v>693</v>
      </c>
      <c r="D166" s="180" t="s">
        <v>162</v>
      </c>
      <c r="E166" s="181" t="s">
        <v>1680</v>
      </c>
      <c r="F166" s="182" t="s">
        <v>1681</v>
      </c>
      <c r="G166" s="183" t="s">
        <v>1593</v>
      </c>
      <c r="H166" s="184">
        <v>45.63</v>
      </c>
      <c r="I166" s="185"/>
      <c r="J166" s="186">
        <f t="shared" ref="J166:J171" si="50">ROUND(I166*H166,2)</f>
        <v>0</v>
      </c>
      <c r="K166" s="182" t="s">
        <v>18</v>
      </c>
      <c r="L166" s="40"/>
      <c r="M166" s="187" t="s">
        <v>18</v>
      </c>
      <c r="N166" s="188" t="s">
        <v>42</v>
      </c>
      <c r="O166" s="65"/>
      <c r="P166" s="189">
        <f t="shared" ref="P166:P171" si="51">O166*H166</f>
        <v>0</v>
      </c>
      <c r="Q166" s="189">
        <v>0</v>
      </c>
      <c r="R166" s="189">
        <f t="shared" ref="R166:R171" si="52">Q166*H166</f>
        <v>0</v>
      </c>
      <c r="S166" s="189">
        <v>0</v>
      </c>
      <c r="T166" s="190">
        <f t="shared" ref="T166:T171" si="53">S166*H166</f>
        <v>0</v>
      </c>
      <c r="U166" s="35"/>
      <c r="V166" s="35"/>
      <c r="W166" s="35"/>
      <c r="X166" s="35"/>
      <c r="Y166" s="35"/>
      <c r="Z166" s="35"/>
      <c r="AA166" s="35"/>
      <c r="AB166" s="35"/>
      <c r="AC166" s="35"/>
      <c r="AD166" s="35"/>
      <c r="AE166" s="35"/>
      <c r="AR166" s="191" t="s">
        <v>166</v>
      </c>
      <c r="AT166" s="191" t="s">
        <v>162</v>
      </c>
      <c r="AU166" s="191" t="s">
        <v>102</v>
      </c>
      <c r="AY166" s="18" t="s">
        <v>160</v>
      </c>
      <c r="BE166" s="192">
        <f t="shared" ref="BE166:BE171" si="54">IF(N166="základní",J166,0)</f>
        <v>0</v>
      </c>
      <c r="BF166" s="192">
        <f t="shared" ref="BF166:BF171" si="55">IF(N166="snížená",J166,0)</f>
        <v>0</v>
      </c>
      <c r="BG166" s="192">
        <f t="shared" ref="BG166:BG171" si="56">IF(N166="zákl. přenesená",J166,0)</f>
        <v>0</v>
      </c>
      <c r="BH166" s="192">
        <f t="shared" ref="BH166:BH171" si="57">IF(N166="sníž. přenesená",J166,0)</f>
        <v>0</v>
      </c>
      <c r="BI166" s="192">
        <f t="shared" ref="BI166:BI171" si="58">IF(N166="nulová",J166,0)</f>
        <v>0</v>
      </c>
      <c r="BJ166" s="18" t="s">
        <v>78</v>
      </c>
      <c r="BK166" s="192">
        <f t="shared" ref="BK166:BK171" si="59">ROUND(I166*H166,2)</f>
        <v>0</v>
      </c>
      <c r="BL166" s="18" t="s">
        <v>166</v>
      </c>
      <c r="BM166" s="191" t="s">
        <v>1063</v>
      </c>
    </row>
    <row r="167" spans="1:65" s="2" customFormat="1" ht="16.5" customHeight="1">
      <c r="A167" s="35"/>
      <c r="B167" s="36"/>
      <c r="C167" s="180" t="s">
        <v>699</v>
      </c>
      <c r="D167" s="180" t="s">
        <v>162</v>
      </c>
      <c r="E167" s="181" t="s">
        <v>1682</v>
      </c>
      <c r="F167" s="182" t="s">
        <v>1683</v>
      </c>
      <c r="G167" s="183" t="s">
        <v>1593</v>
      </c>
      <c r="H167" s="184">
        <v>34.19</v>
      </c>
      <c r="I167" s="185"/>
      <c r="J167" s="186">
        <f t="shared" si="50"/>
        <v>0</v>
      </c>
      <c r="K167" s="182" t="s">
        <v>18</v>
      </c>
      <c r="L167" s="40"/>
      <c r="M167" s="187" t="s">
        <v>18</v>
      </c>
      <c r="N167" s="188" t="s">
        <v>42</v>
      </c>
      <c r="O167" s="65"/>
      <c r="P167" s="189">
        <f t="shared" si="51"/>
        <v>0</v>
      </c>
      <c r="Q167" s="189">
        <v>0</v>
      </c>
      <c r="R167" s="189">
        <f t="shared" si="52"/>
        <v>0</v>
      </c>
      <c r="S167" s="189">
        <v>0</v>
      </c>
      <c r="T167" s="190">
        <f t="shared" si="53"/>
        <v>0</v>
      </c>
      <c r="U167" s="35"/>
      <c r="V167" s="35"/>
      <c r="W167" s="35"/>
      <c r="X167" s="35"/>
      <c r="Y167" s="35"/>
      <c r="Z167" s="35"/>
      <c r="AA167" s="35"/>
      <c r="AB167" s="35"/>
      <c r="AC167" s="35"/>
      <c r="AD167" s="35"/>
      <c r="AE167" s="35"/>
      <c r="AR167" s="191" t="s">
        <v>166</v>
      </c>
      <c r="AT167" s="191" t="s">
        <v>162</v>
      </c>
      <c r="AU167" s="191" t="s">
        <v>102</v>
      </c>
      <c r="AY167" s="18" t="s">
        <v>160</v>
      </c>
      <c r="BE167" s="192">
        <f t="shared" si="54"/>
        <v>0</v>
      </c>
      <c r="BF167" s="192">
        <f t="shared" si="55"/>
        <v>0</v>
      </c>
      <c r="BG167" s="192">
        <f t="shared" si="56"/>
        <v>0</v>
      </c>
      <c r="BH167" s="192">
        <f t="shared" si="57"/>
        <v>0</v>
      </c>
      <c r="BI167" s="192">
        <f t="shared" si="58"/>
        <v>0</v>
      </c>
      <c r="BJ167" s="18" t="s">
        <v>78</v>
      </c>
      <c r="BK167" s="192">
        <f t="shared" si="59"/>
        <v>0</v>
      </c>
      <c r="BL167" s="18" t="s">
        <v>166</v>
      </c>
      <c r="BM167" s="191" t="s">
        <v>1074</v>
      </c>
    </row>
    <row r="168" spans="1:65" s="2" customFormat="1" ht="16.5" customHeight="1">
      <c r="A168" s="35"/>
      <c r="B168" s="36"/>
      <c r="C168" s="180" t="s">
        <v>702</v>
      </c>
      <c r="D168" s="180" t="s">
        <v>162</v>
      </c>
      <c r="E168" s="181" t="s">
        <v>1684</v>
      </c>
      <c r="F168" s="182" t="s">
        <v>1685</v>
      </c>
      <c r="G168" s="183" t="s">
        <v>1614</v>
      </c>
      <c r="H168" s="184">
        <v>4</v>
      </c>
      <c r="I168" s="185"/>
      <c r="J168" s="186">
        <f t="shared" si="50"/>
        <v>0</v>
      </c>
      <c r="K168" s="182" t="s">
        <v>18</v>
      </c>
      <c r="L168" s="40"/>
      <c r="M168" s="187" t="s">
        <v>18</v>
      </c>
      <c r="N168" s="188" t="s">
        <v>42</v>
      </c>
      <c r="O168" s="65"/>
      <c r="P168" s="189">
        <f t="shared" si="51"/>
        <v>0</v>
      </c>
      <c r="Q168" s="189">
        <v>0</v>
      </c>
      <c r="R168" s="189">
        <f t="shared" si="52"/>
        <v>0</v>
      </c>
      <c r="S168" s="189">
        <v>0</v>
      </c>
      <c r="T168" s="190">
        <f t="shared" si="53"/>
        <v>0</v>
      </c>
      <c r="U168" s="35"/>
      <c r="V168" s="35"/>
      <c r="W168" s="35"/>
      <c r="X168" s="35"/>
      <c r="Y168" s="35"/>
      <c r="Z168" s="35"/>
      <c r="AA168" s="35"/>
      <c r="AB168" s="35"/>
      <c r="AC168" s="35"/>
      <c r="AD168" s="35"/>
      <c r="AE168" s="35"/>
      <c r="AR168" s="191" t="s">
        <v>166</v>
      </c>
      <c r="AT168" s="191" t="s">
        <v>162</v>
      </c>
      <c r="AU168" s="191" t="s">
        <v>102</v>
      </c>
      <c r="AY168" s="18" t="s">
        <v>160</v>
      </c>
      <c r="BE168" s="192">
        <f t="shared" si="54"/>
        <v>0</v>
      </c>
      <c r="BF168" s="192">
        <f t="shared" si="55"/>
        <v>0</v>
      </c>
      <c r="BG168" s="192">
        <f t="shared" si="56"/>
        <v>0</v>
      </c>
      <c r="BH168" s="192">
        <f t="shared" si="57"/>
        <v>0</v>
      </c>
      <c r="BI168" s="192">
        <f t="shared" si="58"/>
        <v>0</v>
      </c>
      <c r="BJ168" s="18" t="s">
        <v>78</v>
      </c>
      <c r="BK168" s="192">
        <f t="shared" si="59"/>
        <v>0</v>
      </c>
      <c r="BL168" s="18" t="s">
        <v>166</v>
      </c>
      <c r="BM168" s="191" t="s">
        <v>1086</v>
      </c>
    </row>
    <row r="169" spans="1:65" s="2" customFormat="1" ht="16.5" customHeight="1">
      <c r="A169" s="35"/>
      <c r="B169" s="36"/>
      <c r="C169" s="180" t="s">
        <v>708</v>
      </c>
      <c r="D169" s="180" t="s">
        <v>162</v>
      </c>
      <c r="E169" s="181" t="s">
        <v>1686</v>
      </c>
      <c r="F169" s="182" t="s">
        <v>1687</v>
      </c>
      <c r="G169" s="183" t="s">
        <v>1593</v>
      </c>
      <c r="H169" s="184">
        <v>125</v>
      </c>
      <c r="I169" s="185"/>
      <c r="J169" s="186">
        <f t="shared" si="50"/>
        <v>0</v>
      </c>
      <c r="K169" s="182" t="s">
        <v>18</v>
      </c>
      <c r="L169" s="40"/>
      <c r="M169" s="187" t="s">
        <v>18</v>
      </c>
      <c r="N169" s="188" t="s">
        <v>42</v>
      </c>
      <c r="O169" s="65"/>
      <c r="P169" s="189">
        <f t="shared" si="51"/>
        <v>0</v>
      </c>
      <c r="Q169" s="189">
        <v>0</v>
      </c>
      <c r="R169" s="189">
        <f t="shared" si="52"/>
        <v>0</v>
      </c>
      <c r="S169" s="189">
        <v>0</v>
      </c>
      <c r="T169" s="190">
        <f t="shared" si="53"/>
        <v>0</v>
      </c>
      <c r="U169" s="35"/>
      <c r="V169" s="35"/>
      <c r="W169" s="35"/>
      <c r="X169" s="35"/>
      <c r="Y169" s="35"/>
      <c r="Z169" s="35"/>
      <c r="AA169" s="35"/>
      <c r="AB169" s="35"/>
      <c r="AC169" s="35"/>
      <c r="AD169" s="35"/>
      <c r="AE169" s="35"/>
      <c r="AR169" s="191" t="s">
        <v>166</v>
      </c>
      <c r="AT169" s="191" t="s">
        <v>162</v>
      </c>
      <c r="AU169" s="191" t="s">
        <v>102</v>
      </c>
      <c r="AY169" s="18" t="s">
        <v>160</v>
      </c>
      <c r="BE169" s="192">
        <f t="shared" si="54"/>
        <v>0</v>
      </c>
      <c r="BF169" s="192">
        <f t="shared" si="55"/>
        <v>0</v>
      </c>
      <c r="BG169" s="192">
        <f t="shared" si="56"/>
        <v>0</v>
      </c>
      <c r="BH169" s="192">
        <f t="shared" si="57"/>
        <v>0</v>
      </c>
      <c r="BI169" s="192">
        <f t="shared" si="58"/>
        <v>0</v>
      </c>
      <c r="BJ169" s="18" t="s">
        <v>78</v>
      </c>
      <c r="BK169" s="192">
        <f t="shared" si="59"/>
        <v>0</v>
      </c>
      <c r="BL169" s="18" t="s">
        <v>166</v>
      </c>
      <c r="BM169" s="191" t="s">
        <v>1098</v>
      </c>
    </row>
    <row r="170" spans="1:65" s="2" customFormat="1" ht="16.5" customHeight="1">
      <c r="A170" s="35"/>
      <c r="B170" s="36"/>
      <c r="C170" s="180" t="s">
        <v>713</v>
      </c>
      <c r="D170" s="180" t="s">
        <v>162</v>
      </c>
      <c r="E170" s="181" t="s">
        <v>1688</v>
      </c>
      <c r="F170" s="182" t="s">
        <v>1689</v>
      </c>
      <c r="G170" s="183" t="s">
        <v>1614</v>
      </c>
      <c r="H170" s="184">
        <v>40</v>
      </c>
      <c r="I170" s="185"/>
      <c r="J170" s="186">
        <f t="shared" si="50"/>
        <v>0</v>
      </c>
      <c r="K170" s="182" t="s">
        <v>18</v>
      </c>
      <c r="L170" s="40"/>
      <c r="M170" s="187" t="s">
        <v>18</v>
      </c>
      <c r="N170" s="188" t="s">
        <v>42</v>
      </c>
      <c r="O170" s="65"/>
      <c r="P170" s="189">
        <f t="shared" si="51"/>
        <v>0</v>
      </c>
      <c r="Q170" s="189">
        <v>0</v>
      </c>
      <c r="R170" s="189">
        <f t="shared" si="52"/>
        <v>0</v>
      </c>
      <c r="S170" s="189">
        <v>0</v>
      </c>
      <c r="T170" s="190">
        <f t="shared" si="53"/>
        <v>0</v>
      </c>
      <c r="U170" s="35"/>
      <c r="V170" s="35"/>
      <c r="W170" s="35"/>
      <c r="X170" s="35"/>
      <c r="Y170" s="35"/>
      <c r="Z170" s="35"/>
      <c r="AA170" s="35"/>
      <c r="AB170" s="35"/>
      <c r="AC170" s="35"/>
      <c r="AD170" s="35"/>
      <c r="AE170" s="35"/>
      <c r="AR170" s="191" t="s">
        <v>166</v>
      </c>
      <c r="AT170" s="191" t="s">
        <v>162</v>
      </c>
      <c r="AU170" s="191" t="s">
        <v>102</v>
      </c>
      <c r="AY170" s="18" t="s">
        <v>160</v>
      </c>
      <c r="BE170" s="192">
        <f t="shared" si="54"/>
        <v>0</v>
      </c>
      <c r="BF170" s="192">
        <f t="shared" si="55"/>
        <v>0</v>
      </c>
      <c r="BG170" s="192">
        <f t="shared" si="56"/>
        <v>0</v>
      </c>
      <c r="BH170" s="192">
        <f t="shared" si="57"/>
        <v>0</v>
      </c>
      <c r="BI170" s="192">
        <f t="shared" si="58"/>
        <v>0</v>
      </c>
      <c r="BJ170" s="18" t="s">
        <v>78</v>
      </c>
      <c r="BK170" s="192">
        <f t="shared" si="59"/>
        <v>0</v>
      </c>
      <c r="BL170" s="18" t="s">
        <v>166</v>
      </c>
      <c r="BM170" s="191" t="s">
        <v>1109</v>
      </c>
    </row>
    <row r="171" spans="1:65" s="2" customFormat="1" ht="16.5" customHeight="1">
      <c r="A171" s="35"/>
      <c r="B171" s="36"/>
      <c r="C171" s="180" t="s">
        <v>718</v>
      </c>
      <c r="D171" s="180" t="s">
        <v>162</v>
      </c>
      <c r="E171" s="181" t="s">
        <v>1690</v>
      </c>
      <c r="F171" s="182" t="s">
        <v>1691</v>
      </c>
      <c r="G171" s="183" t="s">
        <v>1614</v>
      </c>
      <c r="H171" s="184">
        <v>14</v>
      </c>
      <c r="I171" s="185"/>
      <c r="J171" s="186">
        <f t="shared" si="50"/>
        <v>0</v>
      </c>
      <c r="K171" s="182" t="s">
        <v>18</v>
      </c>
      <c r="L171" s="40"/>
      <c r="M171" s="187" t="s">
        <v>18</v>
      </c>
      <c r="N171" s="188" t="s">
        <v>42</v>
      </c>
      <c r="O171" s="65"/>
      <c r="P171" s="189">
        <f t="shared" si="51"/>
        <v>0</v>
      </c>
      <c r="Q171" s="189">
        <v>0</v>
      </c>
      <c r="R171" s="189">
        <f t="shared" si="52"/>
        <v>0</v>
      </c>
      <c r="S171" s="189">
        <v>0</v>
      </c>
      <c r="T171" s="190">
        <f t="shared" si="53"/>
        <v>0</v>
      </c>
      <c r="U171" s="35"/>
      <c r="V171" s="35"/>
      <c r="W171" s="35"/>
      <c r="X171" s="35"/>
      <c r="Y171" s="35"/>
      <c r="Z171" s="35"/>
      <c r="AA171" s="35"/>
      <c r="AB171" s="35"/>
      <c r="AC171" s="35"/>
      <c r="AD171" s="35"/>
      <c r="AE171" s="35"/>
      <c r="AR171" s="191" t="s">
        <v>166</v>
      </c>
      <c r="AT171" s="191" t="s">
        <v>162</v>
      </c>
      <c r="AU171" s="191" t="s">
        <v>102</v>
      </c>
      <c r="AY171" s="18" t="s">
        <v>160</v>
      </c>
      <c r="BE171" s="192">
        <f t="shared" si="54"/>
        <v>0</v>
      </c>
      <c r="BF171" s="192">
        <f t="shared" si="55"/>
        <v>0</v>
      </c>
      <c r="BG171" s="192">
        <f t="shared" si="56"/>
        <v>0</v>
      </c>
      <c r="BH171" s="192">
        <f t="shared" si="57"/>
        <v>0</v>
      </c>
      <c r="BI171" s="192">
        <f t="shared" si="58"/>
        <v>0</v>
      </c>
      <c r="BJ171" s="18" t="s">
        <v>78</v>
      </c>
      <c r="BK171" s="192">
        <f t="shared" si="59"/>
        <v>0</v>
      </c>
      <c r="BL171" s="18" t="s">
        <v>166</v>
      </c>
      <c r="BM171" s="191" t="s">
        <v>1125</v>
      </c>
    </row>
    <row r="172" spans="1:65" s="12" customFormat="1" ht="22.8" customHeight="1">
      <c r="B172" s="164"/>
      <c r="C172" s="165"/>
      <c r="D172" s="166" t="s">
        <v>70</v>
      </c>
      <c r="E172" s="178" t="s">
        <v>1692</v>
      </c>
      <c r="F172" s="178" t="s">
        <v>1693</v>
      </c>
      <c r="G172" s="165"/>
      <c r="H172" s="165"/>
      <c r="I172" s="168"/>
      <c r="J172" s="179">
        <f>BK172</f>
        <v>0</v>
      </c>
      <c r="K172" s="165"/>
      <c r="L172" s="170"/>
      <c r="M172" s="171"/>
      <c r="N172" s="172"/>
      <c r="O172" s="172"/>
      <c r="P172" s="173">
        <f>SUM(P173:P184)</f>
        <v>0</v>
      </c>
      <c r="Q172" s="172"/>
      <c r="R172" s="173">
        <f>SUM(R173:R184)</f>
        <v>0</v>
      </c>
      <c r="S172" s="172"/>
      <c r="T172" s="174">
        <f>SUM(T173:T184)</f>
        <v>0</v>
      </c>
      <c r="AR172" s="175" t="s">
        <v>78</v>
      </c>
      <c r="AT172" s="176" t="s">
        <v>70</v>
      </c>
      <c r="AU172" s="176" t="s">
        <v>78</v>
      </c>
      <c r="AY172" s="175" t="s">
        <v>160</v>
      </c>
      <c r="BK172" s="177">
        <f>SUM(BK173:BK184)</f>
        <v>0</v>
      </c>
    </row>
    <row r="173" spans="1:65" s="2" customFormat="1" ht="16.5" customHeight="1">
      <c r="A173" s="35"/>
      <c r="B173" s="36"/>
      <c r="C173" s="180" t="s">
        <v>725</v>
      </c>
      <c r="D173" s="180" t="s">
        <v>162</v>
      </c>
      <c r="E173" s="181" t="s">
        <v>1694</v>
      </c>
      <c r="F173" s="182" t="s">
        <v>1695</v>
      </c>
      <c r="G173" s="183" t="s">
        <v>1696</v>
      </c>
      <c r="H173" s="184">
        <v>16</v>
      </c>
      <c r="I173" s="185"/>
      <c r="J173" s="186">
        <f t="shared" ref="J173:J184" si="60">ROUND(I173*H173,2)</f>
        <v>0</v>
      </c>
      <c r="K173" s="182" t="s">
        <v>18</v>
      </c>
      <c r="L173" s="40"/>
      <c r="M173" s="187" t="s">
        <v>18</v>
      </c>
      <c r="N173" s="188" t="s">
        <v>42</v>
      </c>
      <c r="O173" s="65"/>
      <c r="P173" s="189">
        <f t="shared" ref="P173:P184" si="61">O173*H173</f>
        <v>0</v>
      </c>
      <c r="Q173" s="189">
        <v>0</v>
      </c>
      <c r="R173" s="189">
        <f t="shared" ref="R173:R184" si="62">Q173*H173</f>
        <v>0</v>
      </c>
      <c r="S173" s="189">
        <v>0</v>
      </c>
      <c r="T173" s="190">
        <f t="shared" ref="T173:T184" si="63">S173*H173</f>
        <v>0</v>
      </c>
      <c r="U173" s="35"/>
      <c r="V173" s="35"/>
      <c r="W173" s="35"/>
      <c r="X173" s="35"/>
      <c r="Y173" s="35"/>
      <c r="Z173" s="35"/>
      <c r="AA173" s="35"/>
      <c r="AB173" s="35"/>
      <c r="AC173" s="35"/>
      <c r="AD173" s="35"/>
      <c r="AE173" s="35"/>
      <c r="AR173" s="191" t="s">
        <v>166</v>
      </c>
      <c r="AT173" s="191" t="s">
        <v>162</v>
      </c>
      <c r="AU173" s="191" t="s">
        <v>80</v>
      </c>
      <c r="AY173" s="18" t="s">
        <v>160</v>
      </c>
      <c r="BE173" s="192">
        <f t="shared" ref="BE173:BE184" si="64">IF(N173="základní",J173,0)</f>
        <v>0</v>
      </c>
      <c r="BF173" s="192">
        <f t="shared" ref="BF173:BF184" si="65">IF(N173="snížená",J173,0)</f>
        <v>0</v>
      </c>
      <c r="BG173" s="192">
        <f t="shared" ref="BG173:BG184" si="66">IF(N173="zákl. přenesená",J173,0)</f>
        <v>0</v>
      </c>
      <c r="BH173" s="192">
        <f t="shared" ref="BH173:BH184" si="67">IF(N173="sníž. přenesená",J173,0)</f>
        <v>0</v>
      </c>
      <c r="BI173" s="192">
        <f t="shared" ref="BI173:BI184" si="68">IF(N173="nulová",J173,0)</f>
        <v>0</v>
      </c>
      <c r="BJ173" s="18" t="s">
        <v>78</v>
      </c>
      <c r="BK173" s="192">
        <f t="shared" ref="BK173:BK184" si="69">ROUND(I173*H173,2)</f>
        <v>0</v>
      </c>
      <c r="BL173" s="18" t="s">
        <v>166</v>
      </c>
      <c r="BM173" s="191" t="s">
        <v>1139</v>
      </c>
    </row>
    <row r="174" spans="1:65" s="2" customFormat="1" ht="16.5" customHeight="1">
      <c r="A174" s="35"/>
      <c r="B174" s="36"/>
      <c r="C174" s="180" t="s">
        <v>734</v>
      </c>
      <c r="D174" s="180" t="s">
        <v>162</v>
      </c>
      <c r="E174" s="181" t="s">
        <v>1697</v>
      </c>
      <c r="F174" s="182" t="s">
        <v>1698</v>
      </c>
      <c r="G174" s="183" t="s">
        <v>1699</v>
      </c>
      <c r="H174" s="184">
        <v>0</v>
      </c>
      <c r="I174" s="185"/>
      <c r="J174" s="186">
        <f t="shared" si="60"/>
        <v>0</v>
      </c>
      <c r="K174" s="182" t="s">
        <v>18</v>
      </c>
      <c r="L174" s="40"/>
      <c r="M174" s="187" t="s">
        <v>18</v>
      </c>
      <c r="N174" s="188" t="s">
        <v>42</v>
      </c>
      <c r="O174" s="65"/>
      <c r="P174" s="189">
        <f t="shared" si="61"/>
        <v>0</v>
      </c>
      <c r="Q174" s="189">
        <v>0</v>
      </c>
      <c r="R174" s="189">
        <f t="shared" si="62"/>
        <v>0</v>
      </c>
      <c r="S174" s="189">
        <v>0</v>
      </c>
      <c r="T174" s="190">
        <f t="shared" si="63"/>
        <v>0</v>
      </c>
      <c r="U174" s="35"/>
      <c r="V174" s="35"/>
      <c r="W174" s="35"/>
      <c r="X174" s="35"/>
      <c r="Y174" s="35"/>
      <c r="Z174" s="35"/>
      <c r="AA174" s="35"/>
      <c r="AB174" s="35"/>
      <c r="AC174" s="35"/>
      <c r="AD174" s="35"/>
      <c r="AE174" s="35"/>
      <c r="AR174" s="191" t="s">
        <v>166</v>
      </c>
      <c r="AT174" s="191" t="s">
        <v>162</v>
      </c>
      <c r="AU174" s="191" t="s">
        <v>80</v>
      </c>
      <c r="AY174" s="18" t="s">
        <v>160</v>
      </c>
      <c r="BE174" s="192">
        <f t="shared" si="64"/>
        <v>0</v>
      </c>
      <c r="BF174" s="192">
        <f t="shared" si="65"/>
        <v>0</v>
      </c>
      <c r="BG174" s="192">
        <f t="shared" si="66"/>
        <v>0</v>
      </c>
      <c r="BH174" s="192">
        <f t="shared" si="67"/>
        <v>0</v>
      </c>
      <c r="BI174" s="192">
        <f t="shared" si="68"/>
        <v>0</v>
      </c>
      <c r="BJ174" s="18" t="s">
        <v>78</v>
      </c>
      <c r="BK174" s="192">
        <f t="shared" si="69"/>
        <v>0</v>
      </c>
      <c r="BL174" s="18" t="s">
        <v>166</v>
      </c>
      <c r="BM174" s="191" t="s">
        <v>1151</v>
      </c>
    </row>
    <row r="175" spans="1:65" s="2" customFormat="1" ht="16.5" customHeight="1">
      <c r="A175" s="35"/>
      <c r="B175" s="36"/>
      <c r="C175" s="180" t="s">
        <v>739</v>
      </c>
      <c r="D175" s="180" t="s">
        <v>162</v>
      </c>
      <c r="E175" s="181" t="s">
        <v>1700</v>
      </c>
      <c r="F175" s="182" t="s">
        <v>681</v>
      </c>
      <c r="G175" s="183" t="s">
        <v>232</v>
      </c>
      <c r="H175" s="184">
        <v>0.8</v>
      </c>
      <c r="I175" s="185"/>
      <c r="J175" s="186">
        <f t="shared" si="60"/>
        <v>0</v>
      </c>
      <c r="K175" s="182" t="s">
        <v>18</v>
      </c>
      <c r="L175" s="40"/>
      <c r="M175" s="187" t="s">
        <v>18</v>
      </c>
      <c r="N175" s="188" t="s">
        <v>42</v>
      </c>
      <c r="O175" s="65"/>
      <c r="P175" s="189">
        <f t="shared" si="61"/>
        <v>0</v>
      </c>
      <c r="Q175" s="189">
        <v>0</v>
      </c>
      <c r="R175" s="189">
        <f t="shared" si="62"/>
        <v>0</v>
      </c>
      <c r="S175" s="189">
        <v>0</v>
      </c>
      <c r="T175" s="190">
        <f t="shared" si="63"/>
        <v>0</v>
      </c>
      <c r="U175" s="35"/>
      <c r="V175" s="35"/>
      <c r="W175" s="35"/>
      <c r="X175" s="35"/>
      <c r="Y175" s="35"/>
      <c r="Z175" s="35"/>
      <c r="AA175" s="35"/>
      <c r="AB175" s="35"/>
      <c r="AC175" s="35"/>
      <c r="AD175" s="35"/>
      <c r="AE175" s="35"/>
      <c r="AR175" s="191" t="s">
        <v>166</v>
      </c>
      <c r="AT175" s="191" t="s">
        <v>162</v>
      </c>
      <c r="AU175" s="191" t="s">
        <v>80</v>
      </c>
      <c r="AY175" s="18" t="s">
        <v>160</v>
      </c>
      <c r="BE175" s="192">
        <f t="shared" si="64"/>
        <v>0</v>
      </c>
      <c r="BF175" s="192">
        <f t="shared" si="65"/>
        <v>0</v>
      </c>
      <c r="BG175" s="192">
        <f t="shared" si="66"/>
        <v>0</v>
      </c>
      <c r="BH175" s="192">
        <f t="shared" si="67"/>
        <v>0</v>
      </c>
      <c r="BI175" s="192">
        <f t="shared" si="68"/>
        <v>0</v>
      </c>
      <c r="BJ175" s="18" t="s">
        <v>78</v>
      </c>
      <c r="BK175" s="192">
        <f t="shared" si="69"/>
        <v>0</v>
      </c>
      <c r="BL175" s="18" t="s">
        <v>166</v>
      </c>
      <c r="BM175" s="191" t="s">
        <v>1161</v>
      </c>
    </row>
    <row r="176" spans="1:65" s="2" customFormat="1" ht="16.5" customHeight="1">
      <c r="A176" s="35"/>
      <c r="B176" s="36"/>
      <c r="C176" s="180" t="s">
        <v>743</v>
      </c>
      <c r="D176" s="180" t="s">
        <v>162</v>
      </c>
      <c r="E176" s="181" t="s">
        <v>1701</v>
      </c>
      <c r="F176" s="182" t="s">
        <v>1702</v>
      </c>
      <c r="G176" s="183" t="s">
        <v>1696</v>
      </c>
      <c r="H176" s="184">
        <v>168</v>
      </c>
      <c r="I176" s="185"/>
      <c r="J176" s="186">
        <f t="shared" si="60"/>
        <v>0</v>
      </c>
      <c r="K176" s="182" t="s">
        <v>18</v>
      </c>
      <c r="L176" s="40"/>
      <c r="M176" s="187" t="s">
        <v>18</v>
      </c>
      <c r="N176" s="188" t="s">
        <v>42</v>
      </c>
      <c r="O176" s="65"/>
      <c r="P176" s="189">
        <f t="shared" si="61"/>
        <v>0</v>
      </c>
      <c r="Q176" s="189">
        <v>0</v>
      </c>
      <c r="R176" s="189">
        <f t="shared" si="62"/>
        <v>0</v>
      </c>
      <c r="S176" s="189">
        <v>0</v>
      </c>
      <c r="T176" s="190">
        <f t="shared" si="63"/>
        <v>0</v>
      </c>
      <c r="U176" s="35"/>
      <c r="V176" s="35"/>
      <c r="W176" s="35"/>
      <c r="X176" s="35"/>
      <c r="Y176" s="35"/>
      <c r="Z176" s="35"/>
      <c r="AA176" s="35"/>
      <c r="AB176" s="35"/>
      <c r="AC176" s="35"/>
      <c r="AD176" s="35"/>
      <c r="AE176" s="35"/>
      <c r="AR176" s="191" t="s">
        <v>166</v>
      </c>
      <c r="AT176" s="191" t="s">
        <v>162</v>
      </c>
      <c r="AU176" s="191" t="s">
        <v>80</v>
      </c>
      <c r="AY176" s="18" t="s">
        <v>160</v>
      </c>
      <c r="BE176" s="192">
        <f t="shared" si="64"/>
        <v>0</v>
      </c>
      <c r="BF176" s="192">
        <f t="shared" si="65"/>
        <v>0</v>
      </c>
      <c r="BG176" s="192">
        <f t="shared" si="66"/>
        <v>0</v>
      </c>
      <c r="BH176" s="192">
        <f t="shared" si="67"/>
        <v>0</v>
      </c>
      <c r="BI176" s="192">
        <f t="shared" si="68"/>
        <v>0</v>
      </c>
      <c r="BJ176" s="18" t="s">
        <v>78</v>
      </c>
      <c r="BK176" s="192">
        <f t="shared" si="69"/>
        <v>0</v>
      </c>
      <c r="BL176" s="18" t="s">
        <v>166</v>
      </c>
      <c r="BM176" s="191" t="s">
        <v>1172</v>
      </c>
    </row>
    <row r="177" spans="1:65" s="2" customFormat="1" ht="16.5" customHeight="1">
      <c r="A177" s="35"/>
      <c r="B177" s="36"/>
      <c r="C177" s="180" t="s">
        <v>749</v>
      </c>
      <c r="D177" s="180" t="s">
        <v>162</v>
      </c>
      <c r="E177" s="181" t="s">
        <v>1703</v>
      </c>
      <c r="F177" s="182" t="s">
        <v>1704</v>
      </c>
      <c r="G177" s="183" t="s">
        <v>1699</v>
      </c>
      <c r="H177" s="184">
        <v>1</v>
      </c>
      <c r="I177" s="185"/>
      <c r="J177" s="186">
        <f t="shared" si="60"/>
        <v>0</v>
      </c>
      <c r="K177" s="182" t="s">
        <v>18</v>
      </c>
      <c r="L177" s="40"/>
      <c r="M177" s="187" t="s">
        <v>18</v>
      </c>
      <c r="N177" s="188" t="s">
        <v>42</v>
      </c>
      <c r="O177" s="65"/>
      <c r="P177" s="189">
        <f t="shared" si="61"/>
        <v>0</v>
      </c>
      <c r="Q177" s="189">
        <v>0</v>
      </c>
      <c r="R177" s="189">
        <f t="shared" si="62"/>
        <v>0</v>
      </c>
      <c r="S177" s="189">
        <v>0</v>
      </c>
      <c r="T177" s="190">
        <f t="shared" si="63"/>
        <v>0</v>
      </c>
      <c r="U177" s="35"/>
      <c r="V177" s="35"/>
      <c r="W177" s="35"/>
      <c r="X177" s="35"/>
      <c r="Y177" s="35"/>
      <c r="Z177" s="35"/>
      <c r="AA177" s="35"/>
      <c r="AB177" s="35"/>
      <c r="AC177" s="35"/>
      <c r="AD177" s="35"/>
      <c r="AE177" s="35"/>
      <c r="AR177" s="191" t="s">
        <v>166</v>
      </c>
      <c r="AT177" s="191" t="s">
        <v>162</v>
      </c>
      <c r="AU177" s="191" t="s">
        <v>80</v>
      </c>
      <c r="AY177" s="18" t="s">
        <v>160</v>
      </c>
      <c r="BE177" s="192">
        <f t="shared" si="64"/>
        <v>0</v>
      </c>
      <c r="BF177" s="192">
        <f t="shared" si="65"/>
        <v>0</v>
      </c>
      <c r="BG177" s="192">
        <f t="shared" si="66"/>
        <v>0</v>
      </c>
      <c r="BH177" s="192">
        <f t="shared" si="67"/>
        <v>0</v>
      </c>
      <c r="BI177" s="192">
        <f t="shared" si="68"/>
        <v>0</v>
      </c>
      <c r="BJ177" s="18" t="s">
        <v>78</v>
      </c>
      <c r="BK177" s="192">
        <f t="shared" si="69"/>
        <v>0</v>
      </c>
      <c r="BL177" s="18" t="s">
        <v>166</v>
      </c>
      <c r="BM177" s="191" t="s">
        <v>1186</v>
      </c>
    </row>
    <row r="178" spans="1:65" s="2" customFormat="1" ht="16.5" customHeight="1">
      <c r="A178" s="35"/>
      <c r="B178" s="36"/>
      <c r="C178" s="180" t="s">
        <v>755</v>
      </c>
      <c r="D178" s="180" t="s">
        <v>162</v>
      </c>
      <c r="E178" s="181" t="s">
        <v>1705</v>
      </c>
      <c r="F178" s="182" t="s">
        <v>1706</v>
      </c>
      <c r="G178" s="183" t="s">
        <v>1699</v>
      </c>
      <c r="H178" s="184">
        <v>0</v>
      </c>
      <c r="I178" s="185"/>
      <c r="J178" s="186">
        <f t="shared" si="60"/>
        <v>0</v>
      </c>
      <c r="K178" s="182" t="s">
        <v>18</v>
      </c>
      <c r="L178" s="40"/>
      <c r="M178" s="187" t="s">
        <v>18</v>
      </c>
      <c r="N178" s="188" t="s">
        <v>42</v>
      </c>
      <c r="O178" s="65"/>
      <c r="P178" s="189">
        <f t="shared" si="61"/>
        <v>0</v>
      </c>
      <c r="Q178" s="189">
        <v>0</v>
      </c>
      <c r="R178" s="189">
        <f t="shared" si="62"/>
        <v>0</v>
      </c>
      <c r="S178" s="189">
        <v>0</v>
      </c>
      <c r="T178" s="190">
        <f t="shared" si="63"/>
        <v>0</v>
      </c>
      <c r="U178" s="35"/>
      <c r="V178" s="35"/>
      <c r="W178" s="35"/>
      <c r="X178" s="35"/>
      <c r="Y178" s="35"/>
      <c r="Z178" s="35"/>
      <c r="AA178" s="35"/>
      <c r="AB178" s="35"/>
      <c r="AC178" s="35"/>
      <c r="AD178" s="35"/>
      <c r="AE178" s="35"/>
      <c r="AR178" s="191" t="s">
        <v>166</v>
      </c>
      <c r="AT178" s="191" t="s">
        <v>162</v>
      </c>
      <c r="AU178" s="191" t="s">
        <v>80</v>
      </c>
      <c r="AY178" s="18" t="s">
        <v>160</v>
      </c>
      <c r="BE178" s="192">
        <f t="shared" si="64"/>
        <v>0</v>
      </c>
      <c r="BF178" s="192">
        <f t="shared" si="65"/>
        <v>0</v>
      </c>
      <c r="BG178" s="192">
        <f t="shared" si="66"/>
        <v>0</v>
      </c>
      <c r="BH178" s="192">
        <f t="shared" si="67"/>
        <v>0</v>
      </c>
      <c r="BI178" s="192">
        <f t="shared" si="68"/>
        <v>0</v>
      </c>
      <c r="BJ178" s="18" t="s">
        <v>78</v>
      </c>
      <c r="BK178" s="192">
        <f t="shared" si="69"/>
        <v>0</v>
      </c>
      <c r="BL178" s="18" t="s">
        <v>166</v>
      </c>
      <c r="BM178" s="191" t="s">
        <v>1197</v>
      </c>
    </row>
    <row r="179" spans="1:65" s="2" customFormat="1" ht="16.5" customHeight="1">
      <c r="A179" s="35"/>
      <c r="B179" s="36"/>
      <c r="C179" s="180" t="s">
        <v>760</v>
      </c>
      <c r="D179" s="180" t="s">
        <v>162</v>
      </c>
      <c r="E179" s="181" t="s">
        <v>1707</v>
      </c>
      <c r="F179" s="182" t="s">
        <v>1708</v>
      </c>
      <c r="G179" s="183" t="s">
        <v>1696</v>
      </c>
      <c r="H179" s="184">
        <v>2</v>
      </c>
      <c r="I179" s="185"/>
      <c r="J179" s="186">
        <f t="shared" si="60"/>
        <v>0</v>
      </c>
      <c r="K179" s="182" t="s">
        <v>18</v>
      </c>
      <c r="L179" s="40"/>
      <c r="M179" s="187" t="s">
        <v>18</v>
      </c>
      <c r="N179" s="188" t="s">
        <v>42</v>
      </c>
      <c r="O179" s="65"/>
      <c r="P179" s="189">
        <f t="shared" si="61"/>
        <v>0</v>
      </c>
      <c r="Q179" s="189">
        <v>0</v>
      </c>
      <c r="R179" s="189">
        <f t="shared" si="62"/>
        <v>0</v>
      </c>
      <c r="S179" s="189">
        <v>0</v>
      </c>
      <c r="T179" s="190">
        <f t="shared" si="63"/>
        <v>0</v>
      </c>
      <c r="U179" s="35"/>
      <c r="V179" s="35"/>
      <c r="W179" s="35"/>
      <c r="X179" s="35"/>
      <c r="Y179" s="35"/>
      <c r="Z179" s="35"/>
      <c r="AA179" s="35"/>
      <c r="AB179" s="35"/>
      <c r="AC179" s="35"/>
      <c r="AD179" s="35"/>
      <c r="AE179" s="35"/>
      <c r="AR179" s="191" t="s">
        <v>166</v>
      </c>
      <c r="AT179" s="191" t="s">
        <v>162</v>
      </c>
      <c r="AU179" s="191" t="s">
        <v>80</v>
      </c>
      <c r="AY179" s="18" t="s">
        <v>160</v>
      </c>
      <c r="BE179" s="192">
        <f t="shared" si="64"/>
        <v>0</v>
      </c>
      <c r="BF179" s="192">
        <f t="shared" si="65"/>
        <v>0</v>
      </c>
      <c r="BG179" s="192">
        <f t="shared" si="66"/>
        <v>0</v>
      </c>
      <c r="BH179" s="192">
        <f t="shared" si="67"/>
        <v>0</v>
      </c>
      <c r="BI179" s="192">
        <f t="shared" si="68"/>
        <v>0</v>
      </c>
      <c r="BJ179" s="18" t="s">
        <v>78</v>
      </c>
      <c r="BK179" s="192">
        <f t="shared" si="69"/>
        <v>0</v>
      </c>
      <c r="BL179" s="18" t="s">
        <v>166</v>
      </c>
      <c r="BM179" s="191" t="s">
        <v>1210</v>
      </c>
    </row>
    <row r="180" spans="1:65" s="2" customFormat="1" ht="16.5" customHeight="1">
      <c r="A180" s="35"/>
      <c r="B180" s="36"/>
      <c r="C180" s="180" t="s">
        <v>765</v>
      </c>
      <c r="D180" s="180" t="s">
        <v>162</v>
      </c>
      <c r="E180" s="181" t="s">
        <v>1709</v>
      </c>
      <c r="F180" s="182" t="s">
        <v>1710</v>
      </c>
      <c r="G180" s="183" t="s">
        <v>1696</v>
      </c>
      <c r="H180" s="184">
        <v>5</v>
      </c>
      <c r="I180" s="185"/>
      <c r="J180" s="186">
        <f t="shared" si="60"/>
        <v>0</v>
      </c>
      <c r="K180" s="182" t="s">
        <v>18</v>
      </c>
      <c r="L180" s="40"/>
      <c r="M180" s="187" t="s">
        <v>18</v>
      </c>
      <c r="N180" s="188" t="s">
        <v>42</v>
      </c>
      <c r="O180" s="65"/>
      <c r="P180" s="189">
        <f t="shared" si="61"/>
        <v>0</v>
      </c>
      <c r="Q180" s="189">
        <v>0</v>
      </c>
      <c r="R180" s="189">
        <f t="shared" si="62"/>
        <v>0</v>
      </c>
      <c r="S180" s="189">
        <v>0</v>
      </c>
      <c r="T180" s="190">
        <f t="shared" si="63"/>
        <v>0</v>
      </c>
      <c r="U180" s="35"/>
      <c r="V180" s="35"/>
      <c r="W180" s="35"/>
      <c r="X180" s="35"/>
      <c r="Y180" s="35"/>
      <c r="Z180" s="35"/>
      <c r="AA180" s="35"/>
      <c r="AB180" s="35"/>
      <c r="AC180" s="35"/>
      <c r="AD180" s="35"/>
      <c r="AE180" s="35"/>
      <c r="AR180" s="191" t="s">
        <v>166</v>
      </c>
      <c r="AT180" s="191" t="s">
        <v>162</v>
      </c>
      <c r="AU180" s="191" t="s">
        <v>80</v>
      </c>
      <c r="AY180" s="18" t="s">
        <v>160</v>
      </c>
      <c r="BE180" s="192">
        <f t="shared" si="64"/>
        <v>0</v>
      </c>
      <c r="BF180" s="192">
        <f t="shared" si="65"/>
        <v>0</v>
      </c>
      <c r="BG180" s="192">
        <f t="shared" si="66"/>
        <v>0</v>
      </c>
      <c r="BH180" s="192">
        <f t="shared" si="67"/>
        <v>0</v>
      </c>
      <c r="BI180" s="192">
        <f t="shared" si="68"/>
        <v>0</v>
      </c>
      <c r="BJ180" s="18" t="s">
        <v>78</v>
      </c>
      <c r="BK180" s="192">
        <f t="shared" si="69"/>
        <v>0</v>
      </c>
      <c r="BL180" s="18" t="s">
        <v>166</v>
      </c>
      <c r="BM180" s="191" t="s">
        <v>1224</v>
      </c>
    </row>
    <row r="181" spans="1:65" s="2" customFormat="1" ht="16.5" customHeight="1">
      <c r="A181" s="35"/>
      <c r="B181" s="36"/>
      <c r="C181" s="180" t="s">
        <v>770</v>
      </c>
      <c r="D181" s="180" t="s">
        <v>162</v>
      </c>
      <c r="E181" s="181" t="s">
        <v>1711</v>
      </c>
      <c r="F181" s="182" t="s">
        <v>1712</v>
      </c>
      <c r="G181" s="183" t="s">
        <v>1699</v>
      </c>
      <c r="H181" s="184">
        <v>1</v>
      </c>
      <c r="I181" s="185"/>
      <c r="J181" s="186">
        <f t="shared" si="60"/>
        <v>0</v>
      </c>
      <c r="K181" s="182" t="s">
        <v>18</v>
      </c>
      <c r="L181" s="40"/>
      <c r="M181" s="187" t="s">
        <v>18</v>
      </c>
      <c r="N181" s="188" t="s">
        <v>42</v>
      </c>
      <c r="O181" s="65"/>
      <c r="P181" s="189">
        <f t="shared" si="61"/>
        <v>0</v>
      </c>
      <c r="Q181" s="189">
        <v>0</v>
      </c>
      <c r="R181" s="189">
        <f t="shared" si="62"/>
        <v>0</v>
      </c>
      <c r="S181" s="189">
        <v>0</v>
      </c>
      <c r="T181" s="190">
        <f t="shared" si="63"/>
        <v>0</v>
      </c>
      <c r="U181" s="35"/>
      <c r="V181" s="35"/>
      <c r="W181" s="35"/>
      <c r="X181" s="35"/>
      <c r="Y181" s="35"/>
      <c r="Z181" s="35"/>
      <c r="AA181" s="35"/>
      <c r="AB181" s="35"/>
      <c r="AC181" s="35"/>
      <c r="AD181" s="35"/>
      <c r="AE181" s="35"/>
      <c r="AR181" s="191" t="s">
        <v>166</v>
      </c>
      <c r="AT181" s="191" t="s">
        <v>162</v>
      </c>
      <c r="AU181" s="191" t="s">
        <v>80</v>
      </c>
      <c r="AY181" s="18" t="s">
        <v>160</v>
      </c>
      <c r="BE181" s="192">
        <f t="shared" si="64"/>
        <v>0</v>
      </c>
      <c r="BF181" s="192">
        <f t="shared" si="65"/>
        <v>0</v>
      </c>
      <c r="BG181" s="192">
        <f t="shared" si="66"/>
        <v>0</v>
      </c>
      <c r="BH181" s="192">
        <f t="shared" si="67"/>
        <v>0</v>
      </c>
      <c r="BI181" s="192">
        <f t="shared" si="68"/>
        <v>0</v>
      </c>
      <c r="BJ181" s="18" t="s">
        <v>78</v>
      </c>
      <c r="BK181" s="192">
        <f t="shared" si="69"/>
        <v>0</v>
      </c>
      <c r="BL181" s="18" t="s">
        <v>166</v>
      </c>
      <c r="BM181" s="191" t="s">
        <v>1410</v>
      </c>
    </row>
    <row r="182" spans="1:65" s="2" customFormat="1" ht="16.5" customHeight="1">
      <c r="A182" s="35"/>
      <c r="B182" s="36"/>
      <c r="C182" s="180" t="s">
        <v>775</v>
      </c>
      <c r="D182" s="180" t="s">
        <v>162</v>
      </c>
      <c r="E182" s="181" t="s">
        <v>1713</v>
      </c>
      <c r="F182" s="182" t="s">
        <v>1714</v>
      </c>
      <c r="G182" s="183" t="s">
        <v>1699</v>
      </c>
      <c r="H182" s="184">
        <v>1</v>
      </c>
      <c r="I182" s="185"/>
      <c r="J182" s="186">
        <f t="shared" si="60"/>
        <v>0</v>
      </c>
      <c r="K182" s="182" t="s">
        <v>18</v>
      </c>
      <c r="L182" s="40"/>
      <c r="M182" s="187" t="s">
        <v>18</v>
      </c>
      <c r="N182" s="188" t="s">
        <v>42</v>
      </c>
      <c r="O182" s="65"/>
      <c r="P182" s="189">
        <f t="shared" si="61"/>
        <v>0</v>
      </c>
      <c r="Q182" s="189">
        <v>0</v>
      </c>
      <c r="R182" s="189">
        <f t="shared" si="62"/>
        <v>0</v>
      </c>
      <c r="S182" s="189">
        <v>0</v>
      </c>
      <c r="T182" s="190">
        <f t="shared" si="63"/>
        <v>0</v>
      </c>
      <c r="U182" s="35"/>
      <c r="V182" s="35"/>
      <c r="W182" s="35"/>
      <c r="X182" s="35"/>
      <c r="Y182" s="35"/>
      <c r="Z182" s="35"/>
      <c r="AA182" s="35"/>
      <c r="AB182" s="35"/>
      <c r="AC182" s="35"/>
      <c r="AD182" s="35"/>
      <c r="AE182" s="35"/>
      <c r="AR182" s="191" t="s">
        <v>166</v>
      </c>
      <c r="AT182" s="191" t="s">
        <v>162</v>
      </c>
      <c r="AU182" s="191" t="s">
        <v>80</v>
      </c>
      <c r="AY182" s="18" t="s">
        <v>160</v>
      </c>
      <c r="BE182" s="192">
        <f t="shared" si="64"/>
        <v>0</v>
      </c>
      <c r="BF182" s="192">
        <f t="shared" si="65"/>
        <v>0</v>
      </c>
      <c r="BG182" s="192">
        <f t="shared" si="66"/>
        <v>0</v>
      </c>
      <c r="BH182" s="192">
        <f t="shared" si="67"/>
        <v>0</v>
      </c>
      <c r="BI182" s="192">
        <f t="shared" si="68"/>
        <v>0</v>
      </c>
      <c r="BJ182" s="18" t="s">
        <v>78</v>
      </c>
      <c r="BK182" s="192">
        <f t="shared" si="69"/>
        <v>0</v>
      </c>
      <c r="BL182" s="18" t="s">
        <v>166</v>
      </c>
      <c r="BM182" s="191" t="s">
        <v>1414</v>
      </c>
    </row>
    <row r="183" spans="1:65" s="2" customFormat="1" ht="16.5" customHeight="1">
      <c r="A183" s="35"/>
      <c r="B183" s="36"/>
      <c r="C183" s="180" t="s">
        <v>781</v>
      </c>
      <c r="D183" s="180" t="s">
        <v>162</v>
      </c>
      <c r="E183" s="181" t="s">
        <v>1715</v>
      </c>
      <c r="F183" s="182" t="s">
        <v>1716</v>
      </c>
      <c r="G183" s="183" t="s">
        <v>1696</v>
      </c>
      <c r="H183" s="184">
        <v>6</v>
      </c>
      <c r="I183" s="185"/>
      <c r="J183" s="186">
        <f t="shared" si="60"/>
        <v>0</v>
      </c>
      <c r="K183" s="182" t="s">
        <v>18</v>
      </c>
      <c r="L183" s="40"/>
      <c r="M183" s="187" t="s">
        <v>18</v>
      </c>
      <c r="N183" s="188" t="s">
        <v>42</v>
      </c>
      <c r="O183" s="65"/>
      <c r="P183" s="189">
        <f t="shared" si="61"/>
        <v>0</v>
      </c>
      <c r="Q183" s="189">
        <v>0</v>
      </c>
      <c r="R183" s="189">
        <f t="shared" si="62"/>
        <v>0</v>
      </c>
      <c r="S183" s="189">
        <v>0</v>
      </c>
      <c r="T183" s="190">
        <f t="shared" si="63"/>
        <v>0</v>
      </c>
      <c r="U183" s="35"/>
      <c r="V183" s="35"/>
      <c r="W183" s="35"/>
      <c r="X183" s="35"/>
      <c r="Y183" s="35"/>
      <c r="Z183" s="35"/>
      <c r="AA183" s="35"/>
      <c r="AB183" s="35"/>
      <c r="AC183" s="35"/>
      <c r="AD183" s="35"/>
      <c r="AE183" s="35"/>
      <c r="AR183" s="191" t="s">
        <v>166</v>
      </c>
      <c r="AT183" s="191" t="s">
        <v>162</v>
      </c>
      <c r="AU183" s="191" t="s">
        <v>80</v>
      </c>
      <c r="AY183" s="18" t="s">
        <v>160</v>
      </c>
      <c r="BE183" s="192">
        <f t="shared" si="64"/>
        <v>0</v>
      </c>
      <c r="BF183" s="192">
        <f t="shared" si="65"/>
        <v>0</v>
      </c>
      <c r="BG183" s="192">
        <f t="shared" si="66"/>
        <v>0</v>
      </c>
      <c r="BH183" s="192">
        <f t="shared" si="67"/>
        <v>0</v>
      </c>
      <c r="BI183" s="192">
        <f t="shared" si="68"/>
        <v>0</v>
      </c>
      <c r="BJ183" s="18" t="s">
        <v>78</v>
      </c>
      <c r="BK183" s="192">
        <f t="shared" si="69"/>
        <v>0</v>
      </c>
      <c r="BL183" s="18" t="s">
        <v>166</v>
      </c>
      <c r="BM183" s="191" t="s">
        <v>1417</v>
      </c>
    </row>
    <row r="184" spans="1:65" s="2" customFormat="1" ht="16.5" customHeight="1">
      <c r="A184" s="35"/>
      <c r="B184" s="36"/>
      <c r="C184" s="180" t="s">
        <v>787</v>
      </c>
      <c r="D184" s="180" t="s">
        <v>162</v>
      </c>
      <c r="E184" s="181" t="s">
        <v>1717</v>
      </c>
      <c r="F184" s="182" t="s">
        <v>1718</v>
      </c>
      <c r="G184" s="183" t="s">
        <v>1696</v>
      </c>
      <c r="H184" s="184">
        <v>4</v>
      </c>
      <c r="I184" s="185"/>
      <c r="J184" s="186">
        <f t="shared" si="60"/>
        <v>0</v>
      </c>
      <c r="K184" s="182" t="s">
        <v>18</v>
      </c>
      <c r="L184" s="40"/>
      <c r="M184" s="239" t="s">
        <v>18</v>
      </c>
      <c r="N184" s="240" t="s">
        <v>42</v>
      </c>
      <c r="O184" s="237"/>
      <c r="P184" s="241">
        <f t="shared" si="61"/>
        <v>0</v>
      </c>
      <c r="Q184" s="241">
        <v>0</v>
      </c>
      <c r="R184" s="241">
        <f t="shared" si="62"/>
        <v>0</v>
      </c>
      <c r="S184" s="241">
        <v>0</v>
      </c>
      <c r="T184" s="242">
        <f t="shared" si="63"/>
        <v>0</v>
      </c>
      <c r="U184" s="35"/>
      <c r="V184" s="35"/>
      <c r="W184" s="35"/>
      <c r="X184" s="35"/>
      <c r="Y184" s="35"/>
      <c r="Z184" s="35"/>
      <c r="AA184" s="35"/>
      <c r="AB184" s="35"/>
      <c r="AC184" s="35"/>
      <c r="AD184" s="35"/>
      <c r="AE184" s="35"/>
      <c r="AR184" s="191" t="s">
        <v>166</v>
      </c>
      <c r="AT184" s="191" t="s">
        <v>162</v>
      </c>
      <c r="AU184" s="191" t="s">
        <v>80</v>
      </c>
      <c r="AY184" s="18" t="s">
        <v>160</v>
      </c>
      <c r="BE184" s="192">
        <f t="shared" si="64"/>
        <v>0</v>
      </c>
      <c r="BF184" s="192">
        <f t="shared" si="65"/>
        <v>0</v>
      </c>
      <c r="BG184" s="192">
        <f t="shared" si="66"/>
        <v>0</v>
      </c>
      <c r="BH184" s="192">
        <f t="shared" si="67"/>
        <v>0</v>
      </c>
      <c r="BI184" s="192">
        <f t="shared" si="68"/>
        <v>0</v>
      </c>
      <c r="BJ184" s="18" t="s">
        <v>78</v>
      </c>
      <c r="BK184" s="192">
        <f t="shared" si="69"/>
        <v>0</v>
      </c>
      <c r="BL184" s="18" t="s">
        <v>166</v>
      </c>
      <c r="BM184" s="191" t="s">
        <v>1420</v>
      </c>
    </row>
    <row r="185" spans="1:65" s="2" customFormat="1" ht="6.9" customHeight="1">
      <c r="A185" s="35"/>
      <c r="B185" s="48"/>
      <c r="C185" s="49"/>
      <c r="D185" s="49"/>
      <c r="E185" s="49"/>
      <c r="F185" s="49"/>
      <c r="G185" s="49"/>
      <c r="H185" s="49"/>
      <c r="I185" s="49"/>
      <c r="J185" s="49"/>
      <c r="K185" s="49"/>
      <c r="L185" s="40"/>
      <c r="M185" s="35"/>
      <c r="O185" s="35"/>
      <c r="P185" s="35"/>
      <c r="Q185" s="35"/>
      <c r="R185" s="35"/>
      <c r="S185" s="35"/>
      <c r="T185" s="35"/>
      <c r="U185" s="35"/>
      <c r="V185" s="35"/>
      <c r="W185" s="35"/>
      <c r="X185" s="35"/>
      <c r="Y185" s="35"/>
      <c r="Z185" s="35"/>
      <c r="AA185" s="35"/>
      <c r="AB185" s="35"/>
      <c r="AC185" s="35"/>
      <c r="AD185" s="35"/>
      <c r="AE185" s="35"/>
    </row>
  </sheetData>
  <sheetProtection algorithmName="SHA-512" hashValue="YUs1V0xHLQYn3vJ5ySPz8i/nl/0dXoxQgVeuevB+gst+KA6Ii7LRhiS5H0Qa452DOVDzvK61wMIS6rhGb8aQuQ==" saltValue="+oh2Dk8BOaKfmFbvGkA1PsCJc+6chCmjEFIMY1J9vnZbs3/vx6EjTuDx1eIjOwOkb0YUDaPHoXoM4XiAB50l+Q==" spinCount="100000" sheet="1" objects="1" scenarios="1" formatColumns="0" formatRows="0" autoFilter="0"/>
  <autoFilter ref="C92:K184"/>
  <mergeCells count="12">
    <mergeCell ref="E85:H85"/>
    <mergeCell ref="L2:V2"/>
    <mergeCell ref="E50:H50"/>
    <mergeCell ref="E52:H52"/>
    <mergeCell ref="E54:H54"/>
    <mergeCell ref="E81:H81"/>
    <mergeCell ref="E83:H83"/>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21"/>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94</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1" customFormat="1" ht="12" customHeight="1">
      <c r="B8" s="21"/>
      <c r="D8" s="114" t="s">
        <v>132</v>
      </c>
      <c r="L8" s="21"/>
    </row>
    <row r="9" spans="1:4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4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46" s="2" customFormat="1" ht="16.5" customHeight="1">
      <c r="A11" s="35"/>
      <c r="B11" s="40"/>
      <c r="C11" s="35"/>
      <c r="D11" s="35"/>
      <c r="E11" s="389" t="s">
        <v>1719</v>
      </c>
      <c r="F11" s="390"/>
      <c r="G11" s="390"/>
      <c r="H11" s="390"/>
      <c r="I11" s="35"/>
      <c r="J11" s="35"/>
      <c r="K11" s="35"/>
      <c r="L11" s="115"/>
      <c r="S11" s="35"/>
      <c r="T11" s="35"/>
      <c r="U11" s="35"/>
      <c r="V11" s="35"/>
      <c r="W11" s="35"/>
      <c r="X11" s="35"/>
      <c r="Y11" s="35"/>
      <c r="Z11" s="35"/>
      <c r="AA11" s="35"/>
      <c r="AB11" s="35"/>
      <c r="AC11" s="35"/>
      <c r="AD11" s="35"/>
      <c r="AE11" s="35"/>
    </row>
    <row r="12" spans="1:4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4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46" s="2" customFormat="1" ht="12" customHeight="1">
      <c r="A14" s="35"/>
      <c r="B14" s="40"/>
      <c r="C14" s="35"/>
      <c r="D14" s="114" t="s">
        <v>20</v>
      </c>
      <c r="E14" s="35"/>
      <c r="F14" s="104" t="s">
        <v>1236</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4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46" s="2" customFormat="1" ht="12" customHeight="1">
      <c r="A16" s="35"/>
      <c r="B16" s="40"/>
      <c r="C16" s="35"/>
      <c r="D16" s="114" t="s">
        <v>24</v>
      </c>
      <c r="E16" s="35"/>
      <c r="F16" s="35"/>
      <c r="G16" s="35"/>
      <c r="H16" s="35"/>
      <c r="I16" s="114" t="s">
        <v>25</v>
      </c>
      <c r="J16" s="104" t="str">
        <f>IF('Rekapitulace stavby'!AN10="","",'Rekapitulace stavby'!AN10)</f>
        <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tr">
        <f>IF('Rekapitulace stavby'!E11="","",'Rekapitulace stavby'!E11)</f>
        <v>Česká zemědělská univerzoita</v>
      </c>
      <c r="F17" s="35"/>
      <c r="G17" s="35"/>
      <c r="H17" s="35"/>
      <c r="I17" s="114" t="s">
        <v>27</v>
      </c>
      <c r="J17" s="104" t="str">
        <f>IF('Rekapitulace stavby'!AN11="","",'Rekapitulace stavby'!AN11)</f>
        <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tr">
        <f>IF('Rekapitulace stavby'!AN16="","",'Rekapitulace stavby'!AN16)</f>
        <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tr">
        <f>IF('Rekapitulace stavby'!E17="","",'Rekapitulace stavby'!E17)</f>
        <v>GREBNER, spol. s r-o-</v>
      </c>
      <c r="F23" s="35"/>
      <c r="G23" s="35"/>
      <c r="H23" s="35"/>
      <c r="I23" s="114" t="s">
        <v>27</v>
      </c>
      <c r="J23" s="104" t="str">
        <f>IF('Rekapitulace stavby'!AN17="","",'Rekapitulace stavby'!AN17)</f>
        <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tr">
        <f>IF('Rekapitulace stavby'!AN19="","",'Rekapitulace stavby'!AN19)</f>
        <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tr">
        <f>IF('Rekapitulace stavby'!E20="","",'Rekapitulace stavby'!E20)</f>
        <v>Ing. Josef Němeček</v>
      </c>
      <c r="F26" s="35"/>
      <c r="G26" s="35"/>
      <c r="H26" s="35"/>
      <c r="I26" s="114" t="s">
        <v>27</v>
      </c>
      <c r="J26" s="104" t="str">
        <f>IF('Rekapitulace stavby'!AN20="","",'Rekapitulace stavby'!AN20)</f>
        <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ROUND(J89,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ROUND((SUM(BE89:BE120)),  2)</f>
        <v>0</v>
      </c>
      <c r="G35" s="35"/>
      <c r="H35" s="35"/>
      <c r="I35" s="126">
        <v>0.21</v>
      </c>
      <c r="J35" s="125">
        <f>ROUND(((SUM(BE89:BE120))*I35),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ROUND((SUM(BF89:BF120)),  2)</f>
        <v>0</v>
      </c>
      <c r="G36" s="35"/>
      <c r="H36" s="35"/>
      <c r="I36" s="126">
        <v>0.12</v>
      </c>
      <c r="J36" s="125">
        <f>ROUND(((SUM(BF89:BF120))*I36),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ROUND((SUM(BG89:BG120)),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ROUND((SUM(BH89:BH120)),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ROUND((SUM(BI89:BI120)),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04 - SO 01.4 - Vytápění / Chlazení</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 xml:space="preserve"> </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J89</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138</v>
      </c>
      <c r="E64" s="145"/>
      <c r="F64" s="145"/>
      <c r="G64" s="145"/>
      <c r="H64" s="145"/>
      <c r="I64" s="145"/>
      <c r="J64" s="146">
        <f>J90</f>
        <v>0</v>
      </c>
      <c r="K64" s="143"/>
      <c r="L64" s="147"/>
    </row>
    <row r="65" spans="1:31" s="10" customFormat="1" ht="19.95" customHeight="1">
      <c r="B65" s="148"/>
      <c r="C65" s="98"/>
      <c r="D65" s="149" t="s">
        <v>1720</v>
      </c>
      <c r="E65" s="150"/>
      <c r="F65" s="150"/>
      <c r="G65" s="150"/>
      <c r="H65" s="150"/>
      <c r="I65" s="150"/>
      <c r="J65" s="151">
        <f>J91</f>
        <v>0</v>
      </c>
      <c r="K65" s="98"/>
      <c r="L65" s="152"/>
    </row>
    <row r="66" spans="1:31" s="10" customFormat="1" ht="19.95" customHeight="1">
      <c r="B66" s="148"/>
      <c r="C66" s="98"/>
      <c r="D66" s="149" t="s">
        <v>1721</v>
      </c>
      <c r="E66" s="150"/>
      <c r="F66" s="150"/>
      <c r="G66" s="150"/>
      <c r="H66" s="150"/>
      <c r="I66" s="150"/>
      <c r="J66" s="151">
        <f>J97</f>
        <v>0</v>
      </c>
      <c r="K66" s="98"/>
      <c r="L66" s="152"/>
    </row>
    <row r="67" spans="1:31" s="10" customFormat="1" ht="19.95" customHeight="1">
      <c r="B67" s="148"/>
      <c r="C67" s="98"/>
      <c r="D67" s="149" t="s">
        <v>1722</v>
      </c>
      <c r="E67" s="150"/>
      <c r="F67" s="150"/>
      <c r="G67" s="150"/>
      <c r="H67" s="150"/>
      <c r="I67" s="150"/>
      <c r="J67" s="151">
        <f>J108</f>
        <v>0</v>
      </c>
      <c r="K67" s="98"/>
      <c r="L67" s="152"/>
    </row>
    <row r="68" spans="1:31" s="2" customFormat="1" ht="21.75" customHeight="1">
      <c r="A68" s="35"/>
      <c r="B68" s="36"/>
      <c r="C68" s="37"/>
      <c r="D68" s="37"/>
      <c r="E68" s="37"/>
      <c r="F68" s="37"/>
      <c r="G68" s="37"/>
      <c r="H68" s="37"/>
      <c r="I68" s="37"/>
      <c r="J68" s="37"/>
      <c r="K68" s="37"/>
      <c r="L68" s="115"/>
      <c r="S68" s="35"/>
      <c r="T68" s="35"/>
      <c r="U68" s="35"/>
      <c r="V68" s="35"/>
      <c r="W68" s="35"/>
      <c r="X68" s="35"/>
      <c r="Y68" s="35"/>
      <c r="Z68" s="35"/>
      <c r="AA68" s="35"/>
      <c r="AB68" s="35"/>
      <c r="AC68" s="35"/>
      <c r="AD68" s="35"/>
      <c r="AE68" s="35"/>
    </row>
    <row r="69" spans="1:31" s="2" customFormat="1" ht="6.9" customHeight="1">
      <c r="A69" s="35"/>
      <c r="B69" s="48"/>
      <c r="C69" s="49"/>
      <c r="D69" s="49"/>
      <c r="E69" s="49"/>
      <c r="F69" s="49"/>
      <c r="G69" s="49"/>
      <c r="H69" s="49"/>
      <c r="I69" s="49"/>
      <c r="J69" s="49"/>
      <c r="K69" s="49"/>
      <c r="L69" s="115"/>
      <c r="S69" s="35"/>
      <c r="T69" s="35"/>
      <c r="U69" s="35"/>
      <c r="V69" s="35"/>
      <c r="W69" s="35"/>
      <c r="X69" s="35"/>
      <c r="Y69" s="35"/>
      <c r="Z69" s="35"/>
      <c r="AA69" s="35"/>
      <c r="AB69" s="35"/>
      <c r="AC69" s="35"/>
      <c r="AD69" s="35"/>
      <c r="AE69" s="35"/>
    </row>
    <row r="73" spans="1:31" s="2" customFormat="1" ht="6.9" customHeight="1">
      <c r="A73" s="35"/>
      <c r="B73" s="50"/>
      <c r="C73" s="51"/>
      <c r="D73" s="51"/>
      <c r="E73" s="51"/>
      <c r="F73" s="51"/>
      <c r="G73" s="51"/>
      <c r="H73" s="51"/>
      <c r="I73" s="51"/>
      <c r="J73" s="51"/>
      <c r="K73" s="51"/>
      <c r="L73" s="115"/>
      <c r="S73" s="35"/>
      <c r="T73" s="35"/>
      <c r="U73" s="35"/>
      <c r="V73" s="35"/>
      <c r="W73" s="35"/>
      <c r="X73" s="35"/>
      <c r="Y73" s="35"/>
      <c r="Z73" s="35"/>
      <c r="AA73" s="35"/>
      <c r="AB73" s="35"/>
      <c r="AC73" s="35"/>
      <c r="AD73" s="35"/>
      <c r="AE73" s="35"/>
    </row>
    <row r="74" spans="1:31" s="2" customFormat="1" ht="24.9" customHeight="1">
      <c r="A74" s="35"/>
      <c r="B74" s="36"/>
      <c r="C74" s="24" t="s">
        <v>145</v>
      </c>
      <c r="D74" s="37"/>
      <c r="E74" s="37"/>
      <c r="F74" s="37"/>
      <c r="G74" s="37"/>
      <c r="H74" s="37"/>
      <c r="I74" s="37"/>
      <c r="J74" s="37"/>
      <c r="K74" s="37"/>
      <c r="L74" s="115"/>
      <c r="S74" s="35"/>
      <c r="T74" s="35"/>
      <c r="U74" s="35"/>
      <c r="V74" s="35"/>
      <c r="W74" s="35"/>
      <c r="X74" s="35"/>
      <c r="Y74" s="35"/>
      <c r="Z74" s="35"/>
      <c r="AA74" s="35"/>
      <c r="AB74" s="35"/>
      <c r="AC74" s="35"/>
      <c r="AD74" s="35"/>
      <c r="AE74" s="35"/>
    </row>
    <row r="75" spans="1:31" s="2" customFormat="1" ht="6.9" customHeight="1">
      <c r="A75" s="35"/>
      <c r="B75" s="36"/>
      <c r="C75" s="37"/>
      <c r="D75" s="37"/>
      <c r="E75" s="37"/>
      <c r="F75" s="37"/>
      <c r="G75" s="37"/>
      <c r="H75" s="37"/>
      <c r="I75" s="37"/>
      <c r="J75" s="37"/>
      <c r="K75" s="37"/>
      <c r="L75" s="115"/>
      <c r="S75" s="35"/>
      <c r="T75" s="35"/>
      <c r="U75" s="35"/>
      <c r="V75" s="35"/>
      <c r="W75" s="35"/>
      <c r="X75" s="35"/>
      <c r="Y75" s="35"/>
      <c r="Z75" s="35"/>
      <c r="AA75" s="35"/>
      <c r="AB75" s="35"/>
      <c r="AC75" s="35"/>
      <c r="AD75" s="35"/>
      <c r="AE75" s="35"/>
    </row>
    <row r="76" spans="1:31" s="2" customFormat="1" ht="12" customHeight="1">
      <c r="A76" s="35"/>
      <c r="B76" s="36"/>
      <c r="C76" s="30" t="s">
        <v>15</v>
      </c>
      <c r="D76" s="37"/>
      <c r="E76" s="37"/>
      <c r="F76" s="37"/>
      <c r="G76" s="37"/>
      <c r="H76" s="37"/>
      <c r="I76" s="37"/>
      <c r="J76" s="37"/>
      <c r="K76" s="37"/>
      <c r="L76" s="115"/>
      <c r="S76" s="35"/>
      <c r="T76" s="35"/>
      <c r="U76" s="35"/>
      <c r="V76" s="35"/>
      <c r="W76" s="35"/>
      <c r="X76" s="35"/>
      <c r="Y76" s="35"/>
      <c r="Z76" s="35"/>
      <c r="AA76" s="35"/>
      <c r="AB76" s="35"/>
      <c r="AC76" s="35"/>
      <c r="AD76" s="35"/>
      <c r="AE76" s="35"/>
    </row>
    <row r="77" spans="1:31" s="2" customFormat="1" ht="16.5" customHeight="1">
      <c r="A77" s="35"/>
      <c r="B77" s="36"/>
      <c r="C77" s="37"/>
      <c r="D77" s="37"/>
      <c r="E77" s="394" t="str">
        <f>E7</f>
        <v>Zázemí pro studenty se speciálními potřebami - F, úprava 13.6.2025</v>
      </c>
      <c r="F77" s="395"/>
      <c r="G77" s="395"/>
      <c r="H77" s="395"/>
      <c r="I77" s="37"/>
      <c r="J77" s="37"/>
      <c r="K77" s="37"/>
      <c r="L77" s="115"/>
      <c r="S77" s="35"/>
      <c r="T77" s="35"/>
      <c r="U77" s="35"/>
      <c r="V77" s="35"/>
      <c r="W77" s="35"/>
      <c r="X77" s="35"/>
      <c r="Y77" s="35"/>
      <c r="Z77" s="35"/>
      <c r="AA77" s="35"/>
      <c r="AB77" s="35"/>
      <c r="AC77" s="35"/>
      <c r="AD77" s="35"/>
      <c r="AE77" s="35"/>
    </row>
    <row r="78" spans="1:31" s="1" customFormat="1" ht="12" customHeight="1">
      <c r="B78" s="22"/>
      <c r="C78" s="30" t="s">
        <v>132</v>
      </c>
      <c r="D78" s="23"/>
      <c r="E78" s="23"/>
      <c r="F78" s="23"/>
      <c r="G78" s="23"/>
      <c r="H78" s="23"/>
      <c r="I78" s="23"/>
      <c r="J78" s="23"/>
      <c r="K78" s="23"/>
      <c r="L78" s="21"/>
    </row>
    <row r="79" spans="1:31" s="2" customFormat="1" ht="16.5" customHeight="1">
      <c r="A79" s="35"/>
      <c r="B79" s="36"/>
      <c r="C79" s="37"/>
      <c r="D79" s="37"/>
      <c r="E79" s="394" t="s">
        <v>133</v>
      </c>
      <c r="F79" s="396"/>
      <c r="G79" s="396"/>
      <c r="H79" s="396"/>
      <c r="I79" s="37"/>
      <c r="J79" s="37"/>
      <c r="K79" s="37"/>
      <c r="L79" s="115"/>
      <c r="S79" s="35"/>
      <c r="T79" s="35"/>
      <c r="U79" s="35"/>
      <c r="V79" s="35"/>
      <c r="W79" s="35"/>
      <c r="X79" s="35"/>
      <c r="Y79" s="35"/>
      <c r="Z79" s="35"/>
      <c r="AA79" s="35"/>
      <c r="AB79" s="35"/>
      <c r="AC79" s="35"/>
      <c r="AD79" s="35"/>
      <c r="AE79" s="35"/>
    </row>
    <row r="80" spans="1:31" s="2" customFormat="1" ht="12" customHeight="1">
      <c r="A80" s="35"/>
      <c r="B80" s="36"/>
      <c r="C80" s="30" t="s">
        <v>365</v>
      </c>
      <c r="D80" s="37"/>
      <c r="E80" s="37"/>
      <c r="F80" s="37"/>
      <c r="G80" s="37"/>
      <c r="H80" s="37"/>
      <c r="I80" s="37"/>
      <c r="J80" s="37"/>
      <c r="K80" s="37"/>
      <c r="L80" s="115"/>
      <c r="S80" s="35"/>
      <c r="T80" s="35"/>
      <c r="U80" s="35"/>
      <c r="V80" s="35"/>
      <c r="W80" s="35"/>
      <c r="X80" s="35"/>
      <c r="Y80" s="35"/>
      <c r="Z80" s="35"/>
      <c r="AA80" s="35"/>
      <c r="AB80" s="35"/>
      <c r="AC80" s="35"/>
      <c r="AD80" s="35"/>
      <c r="AE80" s="35"/>
    </row>
    <row r="81" spans="1:65" s="2" customFormat="1" ht="16.5" customHeight="1">
      <c r="A81" s="35"/>
      <c r="B81" s="36"/>
      <c r="C81" s="37"/>
      <c r="D81" s="37"/>
      <c r="E81" s="350" t="str">
        <f>E11</f>
        <v>04 - SO 01.4 - Vytápění / Chlazení</v>
      </c>
      <c r="F81" s="396"/>
      <c r="G81" s="396"/>
      <c r="H81" s="396"/>
      <c r="I81" s="37"/>
      <c r="J81" s="37"/>
      <c r="K81" s="37"/>
      <c r="L81" s="115"/>
      <c r="S81" s="35"/>
      <c r="T81" s="35"/>
      <c r="U81" s="35"/>
      <c r="V81" s="35"/>
      <c r="W81" s="35"/>
      <c r="X81" s="35"/>
      <c r="Y81" s="35"/>
      <c r="Z81" s="35"/>
      <c r="AA81" s="35"/>
      <c r="AB81" s="35"/>
      <c r="AC81" s="35"/>
      <c r="AD81" s="35"/>
      <c r="AE81" s="35"/>
    </row>
    <row r="82" spans="1:65" s="2" customFormat="1" ht="6.9" customHeight="1">
      <c r="A82" s="35"/>
      <c r="B82" s="36"/>
      <c r="C82" s="37"/>
      <c r="D82" s="37"/>
      <c r="E82" s="37"/>
      <c r="F82" s="37"/>
      <c r="G82" s="37"/>
      <c r="H82" s="37"/>
      <c r="I82" s="37"/>
      <c r="J82" s="37"/>
      <c r="K82" s="37"/>
      <c r="L82" s="115"/>
      <c r="S82" s="35"/>
      <c r="T82" s="35"/>
      <c r="U82" s="35"/>
      <c r="V82" s="35"/>
      <c r="W82" s="35"/>
      <c r="X82" s="35"/>
      <c r="Y82" s="35"/>
      <c r="Z82" s="35"/>
      <c r="AA82" s="35"/>
      <c r="AB82" s="35"/>
      <c r="AC82" s="35"/>
      <c r="AD82" s="35"/>
      <c r="AE82" s="35"/>
    </row>
    <row r="83" spans="1:65" s="2" customFormat="1" ht="12" customHeight="1">
      <c r="A83" s="35"/>
      <c r="B83" s="36"/>
      <c r="C83" s="30" t="s">
        <v>20</v>
      </c>
      <c r="D83" s="37"/>
      <c r="E83" s="37"/>
      <c r="F83" s="28" t="str">
        <f>F14</f>
        <v xml:space="preserve"> </v>
      </c>
      <c r="G83" s="37"/>
      <c r="H83" s="37"/>
      <c r="I83" s="30" t="s">
        <v>22</v>
      </c>
      <c r="J83" s="60" t="str">
        <f>IF(J14="","",J14)</f>
        <v>4. 4. 2024</v>
      </c>
      <c r="K83" s="37"/>
      <c r="L83" s="115"/>
      <c r="S83" s="35"/>
      <c r="T83" s="35"/>
      <c r="U83" s="35"/>
      <c r="V83" s="35"/>
      <c r="W83" s="35"/>
      <c r="X83" s="35"/>
      <c r="Y83" s="35"/>
      <c r="Z83" s="35"/>
      <c r="AA83" s="35"/>
      <c r="AB83" s="35"/>
      <c r="AC83" s="35"/>
      <c r="AD83" s="35"/>
      <c r="AE83" s="35"/>
    </row>
    <row r="84" spans="1:65" s="2" customFormat="1" ht="6.9" customHeight="1">
      <c r="A84" s="35"/>
      <c r="B84" s="36"/>
      <c r="C84" s="37"/>
      <c r="D84" s="37"/>
      <c r="E84" s="37"/>
      <c r="F84" s="37"/>
      <c r="G84" s="37"/>
      <c r="H84" s="37"/>
      <c r="I84" s="37"/>
      <c r="J84" s="37"/>
      <c r="K84" s="37"/>
      <c r="L84" s="115"/>
      <c r="S84" s="35"/>
      <c r="T84" s="35"/>
      <c r="U84" s="35"/>
      <c r="V84" s="35"/>
      <c r="W84" s="35"/>
      <c r="X84" s="35"/>
      <c r="Y84" s="35"/>
      <c r="Z84" s="35"/>
      <c r="AA84" s="35"/>
      <c r="AB84" s="35"/>
      <c r="AC84" s="35"/>
      <c r="AD84" s="35"/>
      <c r="AE84" s="35"/>
    </row>
    <row r="85" spans="1:65" s="2" customFormat="1" ht="25.65" customHeight="1">
      <c r="A85" s="35"/>
      <c r="B85" s="36"/>
      <c r="C85" s="30" t="s">
        <v>24</v>
      </c>
      <c r="D85" s="37"/>
      <c r="E85" s="37"/>
      <c r="F85" s="28" t="str">
        <f>E17</f>
        <v>Česká zemědělská univerzoita</v>
      </c>
      <c r="G85" s="37"/>
      <c r="H85" s="37"/>
      <c r="I85" s="30" t="s">
        <v>30</v>
      </c>
      <c r="J85" s="33" t="str">
        <f>E23</f>
        <v>GREBNER, spol. s r-o-</v>
      </c>
      <c r="K85" s="37"/>
      <c r="L85" s="115"/>
      <c r="S85" s="35"/>
      <c r="T85" s="35"/>
      <c r="U85" s="35"/>
      <c r="V85" s="35"/>
      <c r="W85" s="35"/>
      <c r="X85" s="35"/>
      <c r="Y85" s="35"/>
      <c r="Z85" s="35"/>
      <c r="AA85" s="35"/>
      <c r="AB85" s="35"/>
      <c r="AC85" s="35"/>
      <c r="AD85" s="35"/>
      <c r="AE85" s="35"/>
    </row>
    <row r="86" spans="1:65" s="2" customFormat="1" ht="15.15" customHeight="1">
      <c r="A86" s="35"/>
      <c r="B86" s="36"/>
      <c r="C86" s="30" t="s">
        <v>28</v>
      </c>
      <c r="D86" s="37"/>
      <c r="E86" s="37"/>
      <c r="F86" s="28" t="str">
        <f>IF(E20="","",E20)</f>
        <v>Vyplň údaj</v>
      </c>
      <c r="G86" s="37"/>
      <c r="H86" s="37"/>
      <c r="I86" s="30" t="s">
        <v>33</v>
      </c>
      <c r="J86" s="33" t="str">
        <f>E26</f>
        <v>Ing. Josef Němeček</v>
      </c>
      <c r="K86" s="37"/>
      <c r="L86" s="115"/>
      <c r="S86" s="35"/>
      <c r="T86" s="35"/>
      <c r="U86" s="35"/>
      <c r="V86" s="35"/>
      <c r="W86" s="35"/>
      <c r="X86" s="35"/>
      <c r="Y86" s="35"/>
      <c r="Z86" s="35"/>
      <c r="AA86" s="35"/>
      <c r="AB86" s="35"/>
      <c r="AC86" s="35"/>
      <c r="AD86" s="35"/>
      <c r="AE86" s="35"/>
    </row>
    <row r="87" spans="1:65" s="2" customFormat="1" ht="10.35" customHeight="1">
      <c r="A87" s="35"/>
      <c r="B87" s="36"/>
      <c r="C87" s="37"/>
      <c r="D87" s="37"/>
      <c r="E87" s="37"/>
      <c r="F87" s="37"/>
      <c r="G87" s="37"/>
      <c r="H87" s="37"/>
      <c r="I87" s="37"/>
      <c r="J87" s="37"/>
      <c r="K87" s="37"/>
      <c r="L87" s="115"/>
      <c r="S87" s="35"/>
      <c r="T87" s="35"/>
      <c r="U87" s="35"/>
      <c r="V87" s="35"/>
      <c r="W87" s="35"/>
      <c r="X87" s="35"/>
      <c r="Y87" s="35"/>
      <c r="Z87" s="35"/>
      <c r="AA87" s="35"/>
      <c r="AB87" s="35"/>
      <c r="AC87" s="35"/>
      <c r="AD87" s="35"/>
      <c r="AE87" s="35"/>
    </row>
    <row r="88" spans="1:65" s="11" customFormat="1" ht="29.25" customHeight="1">
      <c r="A88" s="153"/>
      <c r="B88" s="154"/>
      <c r="C88" s="155" t="s">
        <v>146</v>
      </c>
      <c r="D88" s="156" t="s">
        <v>56</v>
      </c>
      <c r="E88" s="156" t="s">
        <v>52</v>
      </c>
      <c r="F88" s="156" t="s">
        <v>53</v>
      </c>
      <c r="G88" s="156" t="s">
        <v>147</v>
      </c>
      <c r="H88" s="156" t="s">
        <v>148</v>
      </c>
      <c r="I88" s="156" t="s">
        <v>149</v>
      </c>
      <c r="J88" s="156" t="s">
        <v>136</v>
      </c>
      <c r="K88" s="157" t="s">
        <v>150</v>
      </c>
      <c r="L88" s="158"/>
      <c r="M88" s="69" t="s">
        <v>18</v>
      </c>
      <c r="N88" s="70" t="s">
        <v>41</v>
      </c>
      <c r="O88" s="70" t="s">
        <v>151</v>
      </c>
      <c r="P88" s="70" t="s">
        <v>152</v>
      </c>
      <c r="Q88" s="70" t="s">
        <v>153</v>
      </c>
      <c r="R88" s="70" t="s">
        <v>154</v>
      </c>
      <c r="S88" s="70" t="s">
        <v>155</v>
      </c>
      <c r="T88" s="71" t="s">
        <v>156</v>
      </c>
      <c r="U88" s="153"/>
      <c r="V88" s="153"/>
      <c r="W88" s="153"/>
      <c r="X88" s="153"/>
      <c r="Y88" s="153"/>
      <c r="Z88" s="153"/>
      <c r="AA88" s="153"/>
      <c r="AB88" s="153"/>
      <c r="AC88" s="153"/>
      <c r="AD88" s="153"/>
      <c r="AE88" s="153"/>
    </row>
    <row r="89" spans="1:65" s="2" customFormat="1" ht="22.8" customHeight="1">
      <c r="A89" s="35"/>
      <c r="B89" s="36"/>
      <c r="C89" s="76" t="s">
        <v>157</v>
      </c>
      <c r="D89" s="37"/>
      <c r="E89" s="37"/>
      <c r="F89" s="37"/>
      <c r="G89" s="37"/>
      <c r="H89" s="37"/>
      <c r="I89" s="37"/>
      <c r="J89" s="159">
        <f>BK89</f>
        <v>0</v>
      </c>
      <c r="K89" s="37"/>
      <c r="L89" s="40"/>
      <c r="M89" s="72"/>
      <c r="N89" s="160"/>
      <c r="O89" s="73"/>
      <c r="P89" s="161">
        <f>P90</f>
        <v>0</v>
      </c>
      <c r="Q89" s="73"/>
      <c r="R89" s="161">
        <f>R90</f>
        <v>0</v>
      </c>
      <c r="S89" s="73"/>
      <c r="T89" s="162">
        <f>T90</f>
        <v>0</v>
      </c>
      <c r="U89" s="35"/>
      <c r="V89" s="35"/>
      <c r="W89" s="35"/>
      <c r="X89" s="35"/>
      <c r="Y89" s="35"/>
      <c r="Z89" s="35"/>
      <c r="AA89" s="35"/>
      <c r="AB89" s="35"/>
      <c r="AC89" s="35"/>
      <c r="AD89" s="35"/>
      <c r="AE89" s="35"/>
      <c r="AT89" s="18" t="s">
        <v>70</v>
      </c>
      <c r="AU89" s="18" t="s">
        <v>137</v>
      </c>
      <c r="BK89" s="163">
        <f>BK90</f>
        <v>0</v>
      </c>
    </row>
    <row r="90" spans="1:65" s="12" customFormat="1" ht="25.95" customHeight="1">
      <c r="B90" s="164"/>
      <c r="C90" s="165"/>
      <c r="D90" s="166" t="s">
        <v>70</v>
      </c>
      <c r="E90" s="167" t="s">
        <v>158</v>
      </c>
      <c r="F90" s="167" t="s">
        <v>159</v>
      </c>
      <c r="G90" s="165"/>
      <c r="H90" s="165"/>
      <c r="I90" s="168"/>
      <c r="J90" s="169">
        <f>BK90</f>
        <v>0</v>
      </c>
      <c r="K90" s="165"/>
      <c r="L90" s="170"/>
      <c r="M90" s="171"/>
      <c r="N90" s="172"/>
      <c r="O90" s="172"/>
      <c r="P90" s="173">
        <f>P91+P97+P108</f>
        <v>0</v>
      </c>
      <c r="Q90" s="172"/>
      <c r="R90" s="173">
        <f>R91+R97+R108</f>
        <v>0</v>
      </c>
      <c r="S90" s="172"/>
      <c r="T90" s="174">
        <f>T91+T97+T108</f>
        <v>0</v>
      </c>
      <c r="AR90" s="175" t="s">
        <v>78</v>
      </c>
      <c r="AT90" s="176" t="s">
        <v>70</v>
      </c>
      <c r="AU90" s="176" t="s">
        <v>71</v>
      </c>
      <c r="AY90" s="175" t="s">
        <v>160</v>
      </c>
      <c r="BK90" s="177">
        <f>BK91+BK97+BK108</f>
        <v>0</v>
      </c>
    </row>
    <row r="91" spans="1:65" s="12" customFormat="1" ht="22.8" customHeight="1">
      <c r="B91" s="164"/>
      <c r="C91" s="165"/>
      <c r="D91" s="166" t="s">
        <v>70</v>
      </c>
      <c r="E91" s="178" t="s">
        <v>1723</v>
      </c>
      <c r="F91" s="178" t="s">
        <v>1724</v>
      </c>
      <c r="G91" s="165"/>
      <c r="H91" s="165"/>
      <c r="I91" s="168"/>
      <c r="J91" s="179">
        <f>BK91</f>
        <v>0</v>
      </c>
      <c r="K91" s="165"/>
      <c r="L91" s="170"/>
      <c r="M91" s="171"/>
      <c r="N91" s="172"/>
      <c r="O91" s="172"/>
      <c r="P91" s="173">
        <f>SUM(P92:P96)</f>
        <v>0</v>
      </c>
      <c r="Q91" s="172"/>
      <c r="R91" s="173">
        <f>SUM(R92:R96)</f>
        <v>0</v>
      </c>
      <c r="S91" s="172"/>
      <c r="T91" s="174">
        <f>SUM(T92:T96)</f>
        <v>0</v>
      </c>
      <c r="AR91" s="175" t="s">
        <v>78</v>
      </c>
      <c r="AT91" s="176" t="s">
        <v>70</v>
      </c>
      <c r="AU91" s="176" t="s">
        <v>78</v>
      </c>
      <c r="AY91" s="175" t="s">
        <v>160</v>
      </c>
      <c r="BK91" s="177">
        <f>SUM(BK92:BK96)</f>
        <v>0</v>
      </c>
    </row>
    <row r="92" spans="1:65" s="2" customFormat="1" ht="16.5" customHeight="1">
      <c r="A92" s="35"/>
      <c r="B92" s="36"/>
      <c r="C92" s="180" t="s">
        <v>78</v>
      </c>
      <c r="D92" s="180" t="s">
        <v>162</v>
      </c>
      <c r="E92" s="181" t="s">
        <v>1725</v>
      </c>
      <c r="F92" s="182" t="s">
        <v>1726</v>
      </c>
      <c r="G92" s="183" t="s">
        <v>1699</v>
      </c>
      <c r="H92" s="184">
        <v>1</v>
      </c>
      <c r="I92" s="185"/>
      <c r="J92" s="186">
        <f>ROUND(I92*H92,2)</f>
        <v>0</v>
      </c>
      <c r="K92" s="182" t="s">
        <v>18</v>
      </c>
      <c r="L92" s="40"/>
      <c r="M92" s="187" t="s">
        <v>18</v>
      </c>
      <c r="N92" s="188" t="s">
        <v>42</v>
      </c>
      <c r="O92" s="65"/>
      <c r="P92" s="189">
        <f>O92*H92</f>
        <v>0</v>
      </c>
      <c r="Q92" s="189">
        <v>0</v>
      </c>
      <c r="R92" s="189">
        <f>Q92*H92</f>
        <v>0</v>
      </c>
      <c r="S92" s="189">
        <v>0</v>
      </c>
      <c r="T92" s="190">
        <f>S92*H92</f>
        <v>0</v>
      </c>
      <c r="U92" s="35"/>
      <c r="V92" s="35"/>
      <c r="W92" s="35"/>
      <c r="X92" s="35"/>
      <c r="Y92" s="35"/>
      <c r="Z92" s="35"/>
      <c r="AA92" s="35"/>
      <c r="AB92" s="35"/>
      <c r="AC92" s="35"/>
      <c r="AD92" s="35"/>
      <c r="AE92" s="35"/>
      <c r="AR92" s="191" t="s">
        <v>166</v>
      </c>
      <c r="AT92" s="191" t="s">
        <v>162</v>
      </c>
      <c r="AU92" s="191" t="s">
        <v>80</v>
      </c>
      <c r="AY92" s="18" t="s">
        <v>160</v>
      </c>
      <c r="BE92" s="192">
        <f>IF(N92="základní",J92,0)</f>
        <v>0</v>
      </c>
      <c r="BF92" s="192">
        <f>IF(N92="snížená",J92,0)</f>
        <v>0</v>
      </c>
      <c r="BG92" s="192">
        <f>IF(N92="zákl. přenesená",J92,0)</f>
        <v>0</v>
      </c>
      <c r="BH92" s="192">
        <f>IF(N92="sníž. přenesená",J92,0)</f>
        <v>0</v>
      </c>
      <c r="BI92" s="192">
        <f>IF(N92="nulová",J92,0)</f>
        <v>0</v>
      </c>
      <c r="BJ92" s="18" t="s">
        <v>78</v>
      </c>
      <c r="BK92" s="192">
        <f>ROUND(I92*H92,2)</f>
        <v>0</v>
      </c>
      <c r="BL92" s="18" t="s">
        <v>166</v>
      </c>
      <c r="BM92" s="191" t="s">
        <v>80</v>
      </c>
    </row>
    <row r="93" spans="1:65" s="2" customFormat="1" ht="16.5" customHeight="1">
      <c r="A93" s="35"/>
      <c r="B93" s="36"/>
      <c r="C93" s="180" t="s">
        <v>80</v>
      </c>
      <c r="D93" s="180" t="s">
        <v>162</v>
      </c>
      <c r="E93" s="181" t="s">
        <v>1727</v>
      </c>
      <c r="F93" s="182" t="s">
        <v>1728</v>
      </c>
      <c r="G93" s="183" t="s">
        <v>1413</v>
      </c>
      <c r="H93" s="184">
        <v>6</v>
      </c>
      <c r="I93" s="185"/>
      <c r="J93" s="186">
        <f>ROUND(I93*H93,2)</f>
        <v>0</v>
      </c>
      <c r="K93" s="182" t="s">
        <v>18</v>
      </c>
      <c r="L93" s="40"/>
      <c r="M93" s="187" t="s">
        <v>18</v>
      </c>
      <c r="N93" s="188" t="s">
        <v>42</v>
      </c>
      <c r="O93" s="65"/>
      <c r="P93" s="189">
        <f>O93*H93</f>
        <v>0</v>
      </c>
      <c r="Q93" s="189">
        <v>0</v>
      </c>
      <c r="R93" s="189">
        <f>Q93*H93</f>
        <v>0</v>
      </c>
      <c r="S93" s="189">
        <v>0</v>
      </c>
      <c r="T93" s="190">
        <f>S93*H93</f>
        <v>0</v>
      </c>
      <c r="U93" s="35"/>
      <c r="V93" s="35"/>
      <c r="W93" s="35"/>
      <c r="X93" s="35"/>
      <c r="Y93" s="35"/>
      <c r="Z93" s="35"/>
      <c r="AA93" s="35"/>
      <c r="AB93" s="35"/>
      <c r="AC93" s="35"/>
      <c r="AD93" s="35"/>
      <c r="AE93" s="35"/>
      <c r="AR93" s="191" t="s">
        <v>166</v>
      </c>
      <c r="AT93" s="191" t="s">
        <v>162</v>
      </c>
      <c r="AU93" s="191" t="s">
        <v>80</v>
      </c>
      <c r="AY93" s="18" t="s">
        <v>160</v>
      </c>
      <c r="BE93" s="192">
        <f>IF(N93="základní",J93,0)</f>
        <v>0</v>
      </c>
      <c r="BF93" s="192">
        <f>IF(N93="snížená",J93,0)</f>
        <v>0</v>
      </c>
      <c r="BG93" s="192">
        <f>IF(N93="zákl. přenesená",J93,0)</f>
        <v>0</v>
      </c>
      <c r="BH93" s="192">
        <f>IF(N93="sníž. přenesená",J93,0)</f>
        <v>0</v>
      </c>
      <c r="BI93" s="192">
        <f>IF(N93="nulová",J93,0)</f>
        <v>0</v>
      </c>
      <c r="BJ93" s="18" t="s">
        <v>78</v>
      </c>
      <c r="BK93" s="192">
        <f>ROUND(I93*H93,2)</f>
        <v>0</v>
      </c>
      <c r="BL93" s="18" t="s">
        <v>166</v>
      </c>
      <c r="BM93" s="191" t="s">
        <v>166</v>
      </c>
    </row>
    <row r="94" spans="1:65" s="2" customFormat="1" ht="16.5" customHeight="1">
      <c r="A94" s="35"/>
      <c r="B94" s="36"/>
      <c r="C94" s="180" t="s">
        <v>102</v>
      </c>
      <c r="D94" s="180" t="s">
        <v>162</v>
      </c>
      <c r="E94" s="181" t="s">
        <v>1729</v>
      </c>
      <c r="F94" s="182" t="s">
        <v>1730</v>
      </c>
      <c r="G94" s="183" t="s">
        <v>1413</v>
      </c>
      <c r="H94" s="184">
        <v>2</v>
      </c>
      <c r="I94" s="185"/>
      <c r="J94" s="186">
        <f>ROUND(I94*H94,2)</f>
        <v>0</v>
      </c>
      <c r="K94" s="182" t="s">
        <v>18</v>
      </c>
      <c r="L94" s="40"/>
      <c r="M94" s="187" t="s">
        <v>18</v>
      </c>
      <c r="N94" s="188" t="s">
        <v>42</v>
      </c>
      <c r="O94" s="65"/>
      <c r="P94" s="189">
        <f>O94*H94</f>
        <v>0</v>
      </c>
      <c r="Q94" s="189">
        <v>0</v>
      </c>
      <c r="R94" s="189">
        <f>Q94*H94</f>
        <v>0</v>
      </c>
      <c r="S94" s="189">
        <v>0</v>
      </c>
      <c r="T94" s="190">
        <f>S94*H94</f>
        <v>0</v>
      </c>
      <c r="U94" s="35"/>
      <c r="V94" s="35"/>
      <c r="W94" s="35"/>
      <c r="X94" s="35"/>
      <c r="Y94" s="35"/>
      <c r="Z94" s="35"/>
      <c r="AA94" s="35"/>
      <c r="AB94" s="35"/>
      <c r="AC94" s="35"/>
      <c r="AD94" s="35"/>
      <c r="AE94" s="35"/>
      <c r="AR94" s="191" t="s">
        <v>166</v>
      </c>
      <c r="AT94" s="191" t="s">
        <v>162</v>
      </c>
      <c r="AU94" s="191" t="s">
        <v>80</v>
      </c>
      <c r="AY94" s="18" t="s">
        <v>160</v>
      </c>
      <c r="BE94" s="192">
        <f>IF(N94="základní",J94,0)</f>
        <v>0</v>
      </c>
      <c r="BF94" s="192">
        <f>IF(N94="snížená",J94,0)</f>
        <v>0</v>
      </c>
      <c r="BG94" s="192">
        <f>IF(N94="zákl. přenesená",J94,0)</f>
        <v>0</v>
      </c>
      <c r="BH94" s="192">
        <f>IF(N94="sníž. přenesená",J94,0)</f>
        <v>0</v>
      </c>
      <c r="BI94" s="192">
        <f>IF(N94="nulová",J94,0)</f>
        <v>0</v>
      </c>
      <c r="BJ94" s="18" t="s">
        <v>78</v>
      </c>
      <c r="BK94" s="192">
        <f>ROUND(I94*H94,2)</f>
        <v>0</v>
      </c>
      <c r="BL94" s="18" t="s">
        <v>166</v>
      </c>
      <c r="BM94" s="191" t="s">
        <v>189</v>
      </c>
    </row>
    <row r="95" spans="1:65" s="2" customFormat="1" ht="16.5" customHeight="1">
      <c r="A95" s="35"/>
      <c r="B95" s="36"/>
      <c r="C95" s="180" t="s">
        <v>166</v>
      </c>
      <c r="D95" s="180" t="s">
        <v>162</v>
      </c>
      <c r="E95" s="181" t="s">
        <v>1731</v>
      </c>
      <c r="F95" s="182" t="s">
        <v>1732</v>
      </c>
      <c r="G95" s="183" t="s">
        <v>1413</v>
      </c>
      <c r="H95" s="184">
        <v>8</v>
      </c>
      <c r="I95" s="185"/>
      <c r="J95" s="186">
        <f>ROUND(I95*H95,2)</f>
        <v>0</v>
      </c>
      <c r="K95" s="182" t="s">
        <v>18</v>
      </c>
      <c r="L95" s="40"/>
      <c r="M95" s="187" t="s">
        <v>18</v>
      </c>
      <c r="N95" s="188" t="s">
        <v>42</v>
      </c>
      <c r="O95" s="65"/>
      <c r="P95" s="189">
        <f>O95*H95</f>
        <v>0</v>
      </c>
      <c r="Q95" s="189">
        <v>0</v>
      </c>
      <c r="R95" s="189">
        <f>Q95*H95</f>
        <v>0</v>
      </c>
      <c r="S95" s="189">
        <v>0</v>
      </c>
      <c r="T95" s="190">
        <f>S95*H95</f>
        <v>0</v>
      </c>
      <c r="U95" s="35"/>
      <c r="V95" s="35"/>
      <c r="W95" s="35"/>
      <c r="X95" s="35"/>
      <c r="Y95" s="35"/>
      <c r="Z95" s="35"/>
      <c r="AA95" s="35"/>
      <c r="AB95" s="35"/>
      <c r="AC95" s="35"/>
      <c r="AD95" s="35"/>
      <c r="AE95" s="35"/>
      <c r="AR95" s="191" t="s">
        <v>166</v>
      </c>
      <c r="AT95" s="191" t="s">
        <v>162</v>
      </c>
      <c r="AU95" s="191" t="s">
        <v>80</v>
      </c>
      <c r="AY95" s="18" t="s">
        <v>160</v>
      </c>
      <c r="BE95" s="192">
        <f>IF(N95="základní",J95,0)</f>
        <v>0</v>
      </c>
      <c r="BF95" s="192">
        <f>IF(N95="snížená",J95,0)</f>
        <v>0</v>
      </c>
      <c r="BG95" s="192">
        <f>IF(N95="zákl. přenesená",J95,0)</f>
        <v>0</v>
      </c>
      <c r="BH95" s="192">
        <f>IF(N95="sníž. přenesená",J95,0)</f>
        <v>0</v>
      </c>
      <c r="BI95" s="192">
        <f>IF(N95="nulová",J95,0)</f>
        <v>0</v>
      </c>
      <c r="BJ95" s="18" t="s">
        <v>78</v>
      </c>
      <c r="BK95" s="192">
        <f>ROUND(I95*H95,2)</f>
        <v>0</v>
      </c>
      <c r="BL95" s="18" t="s">
        <v>166</v>
      </c>
      <c r="BM95" s="191" t="s">
        <v>208</v>
      </c>
    </row>
    <row r="96" spans="1:65" s="2" customFormat="1" ht="16.5" customHeight="1">
      <c r="A96" s="35"/>
      <c r="B96" s="36"/>
      <c r="C96" s="180" t="s">
        <v>196</v>
      </c>
      <c r="D96" s="180" t="s">
        <v>162</v>
      </c>
      <c r="E96" s="181" t="s">
        <v>1733</v>
      </c>
      <c r="F96" s="182" t="s">
        <v>1734</v>
      </c>
      <c r="G96" s="183" t="s">
        <v>1413</v>
      </c>
      <c r="H96" s="184">
        <v>8</v>
      </c>
      <c r="I96" s="185"/>
      <c r="J96" s="186">
        <f>ROUND(I96*H96,2)</f>
        <v>0</v>
      </c>
      <c r="K96" s="182" t="s">
        <v>18</v>
      </c>
      <c r="L96" s="40"/>
      <c r="M96" s="187" t="s">
        <v>18</v>
      </c>
      <c r="N96" s="188" t="s">
        <v>42</v>
      </c>
      <c r="O96" s="65"/>
      <c r="P96" s="189">
        <f>O96*H96</f>
        <v>0</v>
      </c>
      <c r="Q96" s="189">
        <v>0</v>
      </c>
      <c r="R96" s="189">
        <f>Q96*H96</f>
        <v>0</v>
      </c>
      <c r="S96" s="189">
        <v>0</v>
      </c>
      <c r="T96" s="190">
        <f>S96*H96</f>
        <v>0</v>
      </c>
      <c r="U96" s="35"/>
      <c r="V96" s="35"/>
      <c r="W96" s="35"/>
      <c r="X96" s="35"/>
      <c r="Y96" s="35"/>
      <c r="Z96" s="35"/>
      <c r="AA96" s="35"/>
      <c r="AB96" s="35"/>
      <c r="AC96" s="35"/>
      <c r="AD96" s="35"/>
      <c r="AE96" s="35"/>
      <c r="AR96" s="191" t="s">
        <v>166</v>
      </c>
      <c r="AT96" s="191" t="s">
        <v>162</v>
      </c>
      <c r="AU96" s="191" t="s">
        <v>80</v>
      </c>
      <c r="AY96" s="18" t="s">
        <v>160</v>
      </c>
      <c r="BE96" s="192">
        <f>IF(N96="základní",J96,0)</f>
        <v>0</v>
      </c>
      <c r="BF96" s="192">
        <f>IF(N96="snížená",J96,0)</f>
        <v>0</v>
      </c>
      <c r="BG96" s="192">
        <f>IF(N96="zákl. přenesená",J96,0)</f>
        <v>0</v>
      </c>
      <c r="BH96" s="192">
        <f>IF(N96="sníž. přenesená",J96,0)</f>
        <v>0</v>
      </c>
      <c r="BI96" s="192">
        <f>IF(N96="nulová",J96,0)</f>
        <v>0</v>
      </c>
      <c r="BJ96" s="18" t="s">
        <v>78</v>
      </c>
      <c r="BK96" s="192">
        <f>ROUND(I96*H96,2)</f>
        <v>0</v>
      </c>
      <c r="BL96" s="18" t="s">
        <v>166</v>
      </c>
      <c r="BM96" s="191" t="s">
        <v>219</v>
      </c>
    </row>
    <row r="97" spans="1:65" s="12" customFormat="1" ht="22.8" customHeight="1">
      <c r="B97" s="164"/>
      <c r="C97" s="165"/>
      <c r="D97" s="166" t="s">
        <v>70</v>
      </c>
      <c r="E97" s="178" t="s">
        <v>1735</v>
      </c>
      <c r="F97" s="178" t="s">
        <v>1736</v>
      </c>
      <c r="G97" s="165"/>
      <c r="H97" s="165"/>
      <c r="I97" s="168"/>
      <c r="J97" s="179">
        <f>BK97</f>
        <v>0</v>
      </c>
      <c r="K97" s="165"/>
      <c r="L97" s="170"/>
      <c r="M97" s="171"/>
      <c r="N97" s="172"/>
      <c r="O97" s="172"/>
      <c r="P97" s="173">
        <f>SUM(P98:P107)</f>
        <v>0</v>
      </c>
      <c r="Q97" s="172"/>
      <c r="R97" s="173">
        <f>SUM(R98:R107)</f>
        <v>0</v>
      </c>
      <c r="S97" s="172"/>
      <c r="T97" s="174">
        <f>SUM(T98:T107)</f>
        <v>0</v>
      </c>
      <c r="AR97" s="175" t="s">
        <v>78</v>
      </c>
      <c r="AT97" s="176" t="s">
        <v>70</v>
      </c>
      <c r="AU97" s="176" t="s">
        <v>78</v>
      </c>
      <c r="AY97" s="175" t="s">
        <v>160</v>
      </c>
      <c r="BK97" s="177">
        <f>SUM(BK98:BK107)</f>
        <v>0</v>
      </c>
    </row>
    <row r="98" spans="1:65" s="2" customFormat="1" ht="16.5" customHeight="1">
      <c r="A98" s="35"/>
      <c r="B98" s="36"/>
      <c r="C98" s="180" t="s">
        <v>189</v>
      </c>
      <c r="D98" s="180" t="s">
        <v>162</v>
      </c>
      <c r="E98" s="181" t="s">
        <v>1737</v>
      </c>
      <c r="F98" s="182" t="s">
        <v>1738</v>
      </c>
      <c r="G98" s="183" t="s">
        <v>1413</v>
      </c>
      <c r="H98" s="184">
        <v>6</v>
      </c>
      <c r="I98" s="185"/>
      <c r="J98" s="186">
        <f t="shared" ref="J98:J107" si="0">ROUND(I98*H98,2)</f>
        <v>0</v>
      </c>
      <c r="K98" s="182" t="s">
        <v>18</v>
      </c>
      <c r="L98" s="40"/>
      <c r="M98" s="187" t="s">
        <v>18</v>
      </c>
      <c r="N98" s="188" t="s">
        <v>42</v>
      </c>
      <c r="O98" s="65"/>
      <c r="P98" s="189">
        <f t="shared" ref="P98:P107" si="1">O98*H98</f>
        <v>0</v>
      </c>
      <c r="Q98" s="189">
        <v>0</v>
      </c>
      <c r="R98" s="189">
        <f t="shared" ref="R98:R107" si="2">Q98*H98</f>
        <v>0</v>
      </c>
      <c r="S98" s="189">
        <v>0</v>
      </c>
      <c r="T98" s="190">
        <f t="shared" ref="T98:T107" si="3">S98*H98</f>
        <v>0</v>
      </c>
      <c r="U98" s="35"/>
      <c r="V98" s="35"/>
      <c r="W98" s="35"/>
      <c r="X98" s="35"/>
      <c r="Y98" s="35"/>
      <c r="Z98" s="35"/>
      <c r="AA98" s="35"/>
      <c r="AB98" s="35"/>
      <c r="AC98" s="35"/>
      <c r="AD98" s="35"/>
      <c r="AE98" s="35"/>
      <c r="AR98" s="191" t="s">
        <v>166</v>
      </c>
      <c r="AT98" s="191" t="s">
        <v>162</v>
      </c>
      <c r="AU98" s="191" t="s">
        <v>80</v>
      </c>
      <c r="AY98" s="18" t="s">
        <v>160</v>
      </c>
      <c r="BE98" s="192">
        <f t="shared" ref="BE98:BE107" si="4">IF(N98="základní",J98,0)</f>
        <v>0</v>
      </c>
      <c r="BF98" s="192">
        <f t="shared" ref="BF98:BF107" si="5">IF(N98="snížená",J98,0)</f>
        <v>0</v>
      </c>
      <c r="BG98" s="192">
        <f t="shared" ref="BG98:BG107" si="6">IF(N98="zákl. přenesená",J98,0)</f>
        <v>0</v>
      </c>
      <c r="BH98" s="192">
        <f t="shared" ref="BH98:BH107" si="7">IF(N98="sníž. přenesená",J98,0)</f>
        <v>0</v>
      </c>
      <c r="BI98" s="192">
        <f t="shared" ref="BI98:BI107" si="8">IF(N98="nulová",J98,0)</f>
        <v>0</v>
      </c>
      <c r="BJ98" s="18" t="s">
        <v>78</v>
      </c>
      <c r="BK98" s="192">
        <f t="shared" ref="BK98:BK107" si="9">ROUND(I98*H98,2)</f>
        <v>0</v>
      </c>
      <c r="BL98" s="18" t="s">
        <v>166</v>
      </c>
      <c r="BM98" s="191" t="s">
        <v>8</v>
      </c>
    </row>
    <row r="99" spans="1:65" s="2" customFormat="1" ht="16.5" customHeight="1">
      <c r="A99" s="35"/>
      <c r="B99" s="36"/>
      <c r="C99" s="180" t="s">
        <v>202</v>
      </c>
      <c r="D99" s="180" t="s">
        <v>162</v>
      </c>
      <c r="E99" s="181" t="s">
        <v>1739</v>
      </c>
      <c r="F99" s="182" t="s">
        <v>1740</v>
      </c>
      <c r="G99" s="183" t="s">
        <v>1413</v>
      </c>
      <c r="H99" s="184">
        <v>2</v>
      </c>
      <c r="I99" s="185"/>
      <c r="J99" s="186">
        <f t="shared" si="0"/>
        <v>0</v>
      </c>
      <c r="K99" s="182" t="s">
        <v>18</v>
      </c>
      <c r="L99" s="40"/>
      <c r="M99" s="187" t="s">
        <v>18</v>
      </c>
      <c r="N99" s="188" t="s">
        <v>42</v>
      </c>
      <c r="O99" s="65"/>
      <c r="P99" s="189">
        <f t="shared" si="1"/>
        <v>0</v>
      </c>
      <c r="Q99" s="189">
        <v>0</v>
      </c>
      <c r="R99" s="189">
        <f t="shared" si="2"/>
        <v>0</v>
      </c>
      <c r="S99" s="189">
        <v>0</v>
      </c>
      <c r="T99" s="190">
        <f t="shared" si="3"/>
        <v>0</v>
      </c>
      <c r="U99" s="35"/>
      <c r="V99" s="35"/>
      <c r="W99" s="35"/>
      <c r="X99" s="35"/>
      <c r="Y99" s="35"/>
      <c r="Z99" s="35"/>
      <c r="AA99" s="35"/>
      <c r="AB99" s="35"/>
      <c r="AC99" s="35"/>
      <c r="AD99" s="35"/>
      <c r="AE99" s="35"/>
      <c r="AR99" s="191" t="s">
        <v>166</v>
      </c>
      <c r="AT99" s="191" t="s">
        <v>162</v>
      </c>
      <c r="AU99" s="191" t="s">
        <v>80</v>
      </c>
      <c r="AY99" s="18" t="s">
        <v>160</v>
      </c>
      <c r="BE99" s="192">
        <f t="shared" si="4"/>
        <v>0</v>
      </c>
      <c r="BF99" s="192">
        <f t="shared" si="5"/>
        <v>0</v>
      </c>
      <c r="BG99" s="192">
        <f t="shared" si="6"/>
        <v>0</v>
      </c>
      <c r="BH99" s="192">
        <f t="shared" si="7"/>
        <v>0</v>
      </c>
      <c r="BI99" s="192">
        <f t="shared" si="8"/>
        <v>0</v>
      </c>
      <c r="BJ99" s="18" t="s">
        <v>78</v>
      </c>
      <c r="BK99" s="192">
        <f t="shared" si="9"/>
        <v>0</v>
      </c>
      <c r="BL99" s="18" t="s">
        <v>166</v>
      </c>
      <c r="BM99" s="191" t="s">
        <v>240</v>
      </c>
    </row>
    <row r="100" spans="1:65" s="2" customFormat="1" ht="16.5" customHeight="1">
      <c r="A100" s="35"/>
      <c r="B100" s="36"/>
      <c r="C100" s="180" t="s">
        <v>208</v>
      </c>
      <c r="D100" s="180" t="s">
        <v>162</v>
      </c>
      <c r="E100" s="181" t="s">
        <v>1741</v>
      </c>
      <c r="F100" s="182" t="s">
        <v>1742</v>
      </c>
      <c r="G100" s="183" t="s">
        <v>1413</v>
      </c>
      <c r="H100" s="184">
        <v>8</v>
      </c>
      <c r="I100" s="185"/>
      <c r="J100" s="186">
        <f t="shared" si="0"/>
        <v>0</v>
      </c>
      <c r="K100" s="182" t="s">
        <v>18</v>
      </c>
      <c r="L100" s="40"/>
      <c r="M100" s="187" t="s">
        <v>18</v>
      </c>
      <c r="N100" s="188" t="s">
        <v>42</v>
      </c>
      <c r="O100" s="65"/>
      <c r="P100" s="189">
        <f t="shared" si="1"/>
        <v>0</v>
      </c>
      <c r="Q100" s="189">
        <v>0</v>
      </c>
      <c r="R100" s="189">
        <f t="shared" si="2"/>
        <v>0</v>
      </c>
      <c r="S100" s="189">
        <v>0</v>
      </c>
      <c r="T100" s="190">
        <f t="shared" si="3"/>
        <v>0</v>
      </c>
      <c r="U100" s="35"/>
      <c r="V100" s="35"/>
      <c r="W100" s="35"/>
      <c r="X100" s="35"/>
      <c r="Y100" s="35"/>
      <c r="Z100" s="35"/>
      <c r="AA100" s="35"/>
      <c r="AB100" s="35"/>
      <c r="AC100" s="35"/>
      <c r="AD100" s="35"/>
      <c r="AE100" s="35"/>
      <c r="AR100" s="191" t="s">
        <v>166</v>
      </c>
      <c r="AT100" s="191" t="s">
        <v>162</v>
      </c>
      <c r="AU100" s="191" t="s">
        <v>80</v>
      </c>
      <c r="AY100" s="18" t="s">
        <v>160</v>
      </c>
      <c r="BE100" s="192">
        <f t="shared" si="4"/>
        <v>0</v>
      </c>
      <c r="BF100" s="192">
        <f t="shared" si="5"/>
        <v>0</v>
      </c>
      <c r="BG100" s="192">
        <f t="shared" si="6"/>
        <v>0</v>
      </c>
      <c r="BH100" s="192">
        <f t="shared" si="7"/>
        <v>0</v>
      </c>
      <c r="BI100" s="192">
        <f t="shared" si="8"/>
        <v>0</v>
      </c>
      <c r="BJ100" s="18" t="s">
        <v>78</v>
      </c>
      <c r="BK100" s="192">
        <f t="shared" si="9"/>
        <v>0</v>
      </c>
      <c r="BL100" s="18" t="s">
        <v>166</v>
      </c>
      <c r="BM100" s="191" t="s">
        <v>255</v>
      </c>
    </row>
    <row r="101" spans="1:65" s="2" customFormat="1" ht="16.5" customHeight="1">
      <c r="A101" s="35"/>
      <c r="B101" s="36"/>
      <c r="C101" s="180" t="s">
        <v>214</v>
      </c>
      <c r="D101" s="180" t="s">
        <v>162</v>
      </c>
      <c r="E101" s="181" t="s">
        <v>1743</v>
      </c>
      <c r="F101" s="182" t="s">
        <v>1744</v>
      </c>
      <c r="G101" s="183" t="s">
        <v>1413</v>
      </c>
      <c r="H101" s="184">
        <v>2</v>
      </c>
      <c r="I101" s="185"/>
      <c r="J101" s="186">
        <f t="shared" si="0"/>
        <v>0</v>
      </c>
      <c r="K101" s="182" t="s">
        <v>18</v>
      </c>
      <c r="L101" s="40"/>
      <c r="M101" s="187" t="s">
        <v>18</v>
      </c>
      <c r="N101" s="188" t="s">
        <v>42</v>
      </c>
      <c r="O101" s="65"/>
      <c r="P101" s="189">
        <f t="shared" si="1"/>
        <v>0</v>
      </c>
      <c r="Q101" s="189">
        <v>0</v>
      </c>
      <c r="R101" s="189">
        <f t="shared" si="2"/>
        <v>0</v>
      </c>
      <c r="S101" s="189">
        <v>0</v>
      </c>
      <c r="T101" s="190">
        <f t="shared" si="3"/>
        <v>0</v>
      </c>
      <c r="U101" s="35"/>
      <c r="V101" s="35"/>
      <c r="W101" s="35"/>
      <c r="X101" s="35"/>
      <c r="Y101" s="35"/>
      <c r="Z101" s="35"/>
      <c r="AA101" s="35"/>
      <c r="AB101" s="35"/>
      <c r="AC101" s="35"/>
      <c r="AD101" s="35"/>
      <c r="AE101" s="35"/>
      <c r="AR101" s="191" t="s">
        <v>166</v>
      </c>
      <c r="AT101" s="191" t="s">
        <v>162</v>
      </c>
      <c r="AU101" s="191" t="s">
        <v>80</v>
      </c>
      <c r="AY101" s="18" t="s">
        <v>160</v>
      </c>
      <c r="BE101" s="192">
        <f t="shared" si="4"/>
        <v>0</v>
      </c>
      <c r="BF101" s="192">
        <f t="shared" si="5"/>
        <v>0</v>
      </c>
      <c r="BG101" s="192">
        <f t="shared" si="6"/>
        <v>0</v>
      </c>
      <c r="BH101" s="192">
        <f t="shared" si="7"/>
        <v>0</v>
      </c>
      <c r="BI101" s="192">
        <f t="shared" si="8"/>
        <v>0</v>
      </c>
      <c r="BJ101" s="18" t="s">
        <v>78</v>
      </c>
      <c r="BK101" s="192">
        <f t="shared" si="9"/>
        <v>0</v>
      </c>
      <c r="BL101" s="18" t="s">
        <v>166</v>
      </c>
      <c r="BM101" s="191" t="s">
        <v>271</v>
      </c>
    </row>
    <row r="102" spans="1:65" s="2" customFormat="1" ht="16.5" customHeight="1">
      <c r="A102" s="35"/>
      <c r="B102" s="36"/>
      <c r="C102" s="180" t="s">
        <v>219</v>
      </c>
      <c r="D102" s="180" t="s">
        <v>162</v>
      </c>
      <c r="E102" s="181" t="s">
        <v>1745</v>
      </c>
      <c r="F102" s="182" t="s">
        <v>1746</v>
      </c>
      <c r="G102" s="183" t="s">
        <v>1413</v>
      </c>
      <c r="H102" s="184">
        <v>6</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286</v>
      </c>
    </row>
    <row r="103" spans="1:65" s="2" customFormat="1" ht="16.5" customHeight="1">
      <c r="A103" s="35"/>
      <c r="B103" s="36"/>
      <c r="C103" s="180" t="s">
        <v>224</v>
      </c>
      <c r="D103" s="180" t="s">
        <v>162</v>
      </c>
      <c r="E103" s="181" t="s">
        <v>1747</v>
      </c>
      <c r="F103" s="182" t="s">
        <v>1748</v>
      </c>
      <c r="G103" s="183" t="s">
        <v>1413</v>
      </c>
      <c r="H103" s="184">
        <v>2</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304</v>
      </c>
    </row>
    <row r="104" spans="1:65" s="2" customFormat="1" ht="16.5" customHeight="1">
      <c r="A104" s="35"/>
      <c r="B104" s="36"/>
      <c r="C104" s="180" t="s">
        <v>8</v>
      </c>
      <c r="D104" s="180" t="s">
        <v>162</v>
      </c>
      <c r="E104" s="181" t="s">
        <v>1749</v>
      </c>
      <c r="F104" s="182" t="s">
        <v>1750</v>
      </c>
      <c r="G104" s="183" t="s">
        <v>1696</v>
      </c>
      <c r="H104" s="184">
        <v>8</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316</v>
      </c>
    </row>
    <row r="105" spans="1:65" s="2" customFormat="1" ht="16.5" customHeight="1">
      <c r="A105" s="35"/>
      <c r="B105" s="36"/>
      <c r="C105" s="180" t="s">
        <v>235</v>
      </c>
      <c r="D105" s="180" t="s">
        <v>162</v>
      </c>
      <c r="E105" s="181" t="s">
        <v>1751</v>
      </c>
      <c r="F105" s="182" t="s">
        <v>1752</v>
      </c>
      <c r="G105" s="183" t="s">
        <v>1696</v>
      </c>
      <c r="H105" s="184">
        <v>12</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328</v>
      </c>
    </row>
    <row r="106" spans="1:65" s="2" customFormat="1" ht="16.5" customHeight="1">
      <c r="A106" s="35"/>
      <c r="B106" s="36"/>
      <c r="C106" s="180" t="s">
        <v>240</v>
      </c>
      <c r="D106" s="180" t="s">
        <v>162</v>
      </c>
      <c r="E106" s="181" t="s">
        <v>1753</v>
      </c>
      <c r="F106" s="182" t="s">
        <v>1613</v>
      </c>
      <c r="G106" s="183" t="s">
        <v>1614</v>
      </c>
      <c r="H106" s="184">
        <v>200</v>
      </c>
      <c r="I106" s="185"/>
      <c r="J106" s="186">
        <f t="shared" si="0"/>
        <v>0</v>
      </c>
      <c r="K106" s="182" t="s">
        <v>18</v>
      </c>
      <c r="L106" s="40"/>
      <c r="M106" s="187" t="s">
        <v>18</v>
      </c>
      <c r="N106" s="188" t="s">
        <v>42</v>
      </c>
      <c r="O106" s="65"/>
      <c r="P106" s="189">
        <f t="shared" si="1"/>
        <v>0</v>
      </c>
      <c r="Q106" s="189">
        <v>0</v>
      </c>
      <c r="R106" s="189">
        <f t="shared" si="2"/>
        <v>0</v>
      </c>
      <c r="S106" s="189">
        <v>0</v>
      </c>
      <c r="T106" s="190">
        <f t="shared" si="3"/>
        <v>0</v>
      </c>
      <c r="U106" s="35"/>
      <c r="V106" s="35"/>
      <c r="W106" s="35"/>
      <c r="X106" s="35"/>
      <c r="Y106" s="35"/>
      <c r="Z106" s="35"/>
      <c r="AA106" s="35"/>
      <c r="AB106" s="35"/>
      <c r="AC106" s="35"/>
      <c r="AD106" s="35"/>
      <c r="AE106" s="35"/>
      <c r="AR106" s="191" t="s">
        <v>166</v>
      </c>
      <c r="AT106" s="191" t="s">
        <v>162</v>
      </c>
      <c r="AU106" s="191" t="s">
        <v>80</v>
      </c>
      <c r="AY106" s="18" t="s">
        <v>160</v>
      </c>
      <c r="BE106" s="192">
        <f t="shared" si="4"/>
        <v>0</v>
      </c>
      <c r="BF106" s="192">
        <f t="shared" si="5"/>
        <v>0</v>
      </c>
      <c r="BG106" s="192">
        <f t="shared" si="6"/>
        <v>0</v>
      </c>
      <c r="BH106" s="192">
        <f t="shared" si="7"/>
        <v>0</v>
      </c>
      <c r="BI106" s="192">
        <f t="shared" si="8"/>
        <v>0</v>
      </c>
      <c r="BJ106" s="18" t="s">
        <v>78</v>
      </c>
      <c r="BK106" s="192">
        <f t="shared" si="9"/>
        <v>0</v>
      </c>
      <c r="BL106" s="18" t="s">
        <v>166</v>
      </c>
      <c r="BM106" s="191" t="s">
        <v>344</v>
      </c>
    </row>
    <row r="107" spans="1:65" s="2" customFormat="1" ht="16.5" customHeight="1">
      <c r="A107" s="35"/>
      <c r="B107" s="36"/>
      <c r="C107" s="180" t="s">
        <v>246</v>
      </c>
      <c r="D107" s="180" t="s">
        <v>162</v>
      </c>
      <c r="E107" s="181" t="s">
        <v>1754</v>
      </c>
      <c r="F107" s="182" t="s">
        <v>1616</v>
      </c>
      <c r="G107" s="183" t="s">
        <v>1614</v>
      </c>
      <c r="H107" s="184">
        <v>70</v>
      </c>
      <c r="I107" s="185"/>
      <c r="J107" s="186">
        <f t="shared" si="0"/>
        <v>0</v>
      </c>
      <c r="K107" s="182" t="s">
        <v>18</v>
      </c>
      <c r="L107" s="40"/>
      <c r="M107" s="187" t="s">
        <v>18</v>
      </c>
      <c r="N107" s="188" t="s">
        <v>42</v>
      </c>
      <c r="O107" s="65"/>
      <c r="P107" s="189">
        <f t="shared" si="1"/>
        <v>0</v>
      </c>
      <c r="Q107" s="189">
        <v>0</v>
      </c>
      <c r="R107" s="189">
        <f t="shared" si="2"/>
        <v>0</v>
      </c>
      <c r="S107" s="189">
        <v>0</v>
      </c>
      <c r="T107" s="190">
        <f t="shared" si="3"/>
        <v>0</v>
      </c>
      <c r="U107" s="35"/>
      <c r="V107" s="35"/>
      <c r="W107" s="35"/>
      <c r="X107" s="35"/>
      <c r="Y107" s="35"/>
      <c r="Z107" s="35"/>
      <c r="AA107" s="35"/>
      <c r="AB107" s="35"/>
      <c r="AC107" s="35"/>
      <c r="AD107" s="35"/>
      <c r="AE107" s="35"/>
      <c r="AR107" s="191" t="s">
        <v>166</v>
      </c>
      <c r="AT107" s="191" t="s">
        <v>162</v>
      </c>
      <c r="AU107" s="191" t="s">
        <v>80</v>
      </c>
      <c r="AY107" s="18" t="s">
        <v>160</v>
      </c>
      <c r="BE107" s="192">
        <f t="shared" si="4"/>
        <v>0</v>
      </c>
      <c r="BF107" s="192">
        <f t="shared" si="5"/>
        <v>0</v>
      </c>
      <c r="BG107" s="192">
        <f t="shared" si="6"/>
        <v>0</v>
      </c>
      <c r="BH107" s="192">
        <f t="shared" si="7"/>
        <v>0</v>
      </c>
      <c r="BI107" s="192">
        <f t="shared" si="8"/>
        <v>0</v>
      </c>
      <c r="BJ107" s="18" t="s">
        <v>78</v>
      </c>
      <c r="BK107" s="192">
        <f t="shared" si="9"/>
        <v>0</v>
      </c>
      <c r="BL107" s="18" t="s">
        <v>166</v>
      </c>
      <c r="BM107" s="191" t="s">
        <v>292</v>
      </c>
    </row>
    <row r="108" spans="1:65" s="12" customFormat="1" ht="22.8" customHeight="1">
      <c r="B108" s="164"/>
      <c r="C108" s="165"/>
      <c r="D108" s="166" t="s">
        <v>70</v>
      </c>
      <c r="E108" s="178" t="s">
        <v>1755</v>
      </c>
      <c r="F108" s="178" t="s">
        <v>1693</v>
      </c>
      <c r="G108" s="165"/>
      <c r="H108" s="165"/>
      <c r="I108" s="168"/>
      <c r="J108" s="179">
        <f>BK108</f>
        <v>0</v>
      </c>
      <c r="K108" s="165"/>
      <c r="L108" s="170"/>
      <c r="M108" s="171"/>
      <c r="N108" s="172"/>
      <c r="O108" s="172"/>
      <c r="P108" s="173">
        <f>SUM(P109:P120)</f>
        <v>0</v>
      </c>
      <c r="Q108" s="172"/>
      <c r="R108" s="173">
        <f>SUM(R109:R120)</f>
        <v>0</v>
      </c>
      <c r="S108" s="172"/>
      <c r="T108" s="174">
        <f>SUM(T109:T120)</f>
        <v>0</v>
      </c>
      <c r="AR108" s="175" t="s">
        <v>78</v>
      </c>
      <c r="AT108" s="176" t="s">
        <v>70</v>
      </c>
      <c r="AU108" s="176" t="s">
        <v>78</v>
      </c>
      <c r="AY108" s="175" t="s">
        <v>160</v>
      </c>
      <c r="BK108" s="177">
        <f>SUM(BK109:BK120)</f>
        <v>0</v>
      </c>
    </row>
    <row r="109" spans="1:65" s="2" customFormat="1" ht="16.5" customHeight="1">
      <c r="A109" s="35"/>
      <c r="B109" s="36"/>
      <c r="C109" s="180" t="s">
        <v>255</v>
      </c>
      <c r="D109" s="180" t="s">
        <v>162</v>
      </c>
      <c r="E109" s="181" t="s">
        <v>1756</v>
      </c>
      <c r="F109" s="182" t="s">
        <v>1695</v>
      </c>
      <c r="G109" s="183" t="s">
        <v>1696</v>
      </c>
      <c r="H109" s="184">
        <v>0</v>
      </c>
      <c r="I109" s="185"/>
      <c r="J109" s="186">
        <f t="shared" ref="J109:J120" si="10">ROUND(I109*H109,2)</f>
        <v>0</v>
      </c>
      <c r="K109" s="182" t="s">
        <v>18</v>
      </c>
      <c r="L109" s="40"/>
      <c r="M109" s="187" t="s">
        <v>18</v>
      </c>
      <c r="N109" s="188" t="s">
        <v>42</v>
      </c>
      <c r="O109" s="65"/>
      <c r="P109" s="189">
        <f t="shared" ref="P109:P120" si="11">O109*H109</f>
        <v>0</v>
      </c>
      <c r="Q109" s="189">
        <v>0</v>
      </c>
      <c r="R109" s="189">
        <f t="shared" ref="R109:R120" si="12">Q109*H109</f>
        <v>0</v>
      </c>
      <c r="S109" s="189">
        <v>0</v>
      </c>
      <c r="T109" s="190">
        <f t="shared" ref="T109:T120" si="13">S109*H109</f>
        <v>0</v>
      </c>
      <c r="U109" s="35"/>
      <c r="V109" s="35"/>
      <c r="W109" s="35"/>
      <c r="X109" s="35"/>
      <c r="Y109" s="35"/>
      <c r="Z109" s="35"/>
      <c r="AA109" s="35"/>
      <c r="AB109" s="35"/>
      <c r="AC109" s="35"/>
      <c r="AD109" s="35"/>
      <c r="AE109" s="35"/>
      <c r="AR109" s="191" t="s">
        <v>166</v>
      </c>
      <c r="AT109" s="191" t="s">
        <v>162</v>
      </c>
      <c r="AU109" s="191" t="s">
        <v>80</v>
      </c>
      <c r="AY109" s="18" t="s">
        <v>160</v>
      </c>
      <c r="BE109" s="192">
        <f t="shared" ref="BE109:BE120" si="14">IF(N109="základní",J109,0)</f>
        <v>0</v>
      </c>
      <c r="BF109" s="192">
        <f t="shared" ref="BF109:BF120" si="15">IF(N109="snížená",J109,0)</f>
        <v>0</v>
      </c>
      <c r="BG109" s="192">
        <f t="shared" ref="BG109:BG120" si="16">IF(N109="zákl. přenesená",J109,0)</f>
        <v>0</v>
      </c>
      <c r="BH109" s="192">
        <f t="shared" ref="BH109:BH120" si="17">IF(N109="sníž. přenesená",J109,0)</f>
        <v>0</v>
      </c>
      <c r="BI109" s="192">
        <f t="shared" ref="BI109:BI120" si="18">IF(N109="nulová",J109,0)</f>
        <v>0</v>
      </c>
      <c r="BJ109" s="18" t="s">
        <v>78</v>
      </c>
      <c r="BK109" s="192">
        <f t="shared" ref="BK109:BK120" si="19">ROUND(I109*H109,2)</f>
        <v>0</v>
      </c>
      <c r="BL109" s="18" t="s">
        <v>166</v>
      </c>
      <c r="BM109" s="191" t="s">
        <v>538</v>
      </c>
    </row>
    <row r="110" spans="1:65" s="2" customFormat="1" ht="16.5" customHeight="1">
      <c r="A110" s="35"/>
      <c r="B110" s="36"/>
      <c r="C110" s="180" t="s">
        <v>262</v>
      </c>
      <c r="D110" s="180" t="s">
        <v>162</v>
      </c>
      <c r="E110" s="181" t="s">
        <v>1757</v>
      </c>
      <c r="F110" s="182" t="s">
        <v>1698</v>
      </c>
      <c r="G110" s="183" t="s">
        <v>1699</v>
      </c>
      <c r="H110" s="184">
        <v>0</v>
      </c>
      <c r="I110" s="185"/>
      <c r="J110" s="186">
        <f t="shared" si="10"/>
        <v>0</v>
      </c>
      <c r="K110" s="182" t="s">
        <v>18</v>
      </c>
      <c r="L110" s="40"/>
      <c r="M110" s="187" t="s">
        <v>18</v>
      </c>
      <c r="N110" s="188" t="s">
        <v>42</v>
      </c>
      <c r="O110" s="65"/>
      <c r="P110" s="189">
        <f t="shared" si="11"/>
        <v>0</v>
      </c>
      <c r="Q110" s="189">
        <v>0</v>
      </c>
      <c r="R110" s="189">
        <f t="shared" si="12"/>
        <v>0</v>
      </c>
      <c r="S110" s="189">
        <v>0</v>
      </c>
      <c r="T110" s="190">
        <f t="shared" si="13"/>
        <v>0</v>
      </c>
      <c r="U110" s="35"/>
      <c r="V110" s="35"/>
      <c r="W110" s="35"/>
      <c r="X110" s="35"/>
      <c r="Y110" s="35"/>
      <c r="Z110" s="35"/>
      <c r="AA110" s="35"/>
      <c r="AB110" s="35"/>
      <c r="AC110" s="35"/>
      <c r="AD110" s="35"/>
      <c r="AE110" s="35"/>
      <c r="AR110" s="191" t="s">
        <v>166</v>
      </c>
      <c r="AT110" s="191" t="s">
        <v>162</v>
      </c>
      <c r="AU110" s="191" t="s">
        <v>80</v>
      </c>
      <c r="AY110" s="18" t="s">
        <v>160</v>
      </c>
      <c r="BE110" s="192">
        <f t="shared" si="14"/>
        <v>0</v>
      </c>
      <c r="BF110" s="192">
        <f t="shared" si="15"/>
        <v>0</v>
      </c>
      <c r="BG110" s="192">
        <f t="shared" si="16"/>
        <v>0</v>
      </c>
      <c r="BH110" s="192">
        <f t="shared" si="17"/>
        <v>0</v>
      </c>
      <c r="BI110" s="192">
        <f t="shared" si="18"/>
        <v>0</v>
      </c>
      <c r="BJ110" s="18" t="s">
        <v>78</v>
      </c>
      <c r="BK110" s="192">
        <f t="shared" si="19"/>
        <v>0</v>
      </c>
      <c r="BL110" s="18" t="s">
        <v>166</v>
      </c>
      <c r="BM110" s="191" t="s">
        <v>547</v>
      </c>
    </row>
    <row r="111" spans="1:65" s="2" customFormat="1" ht="16.5" customHeight="1">
      <c r="A111" s="35"/>
      <c r="B111" s="36"/>
      <c r="C111" s="180" t="s">
        <v>271</v>
      </c>
      <c r="D111" s="180" t="s">
        <v>162</v>
      </c>
      <c r="E111" s="181" t="s">
        <v>1758</v>
      </c>
      <c r="F111" s="182" t="s">
        <v>681</v>
      </c>
      <c r="G111" s="183" t="s">
        <v>232</v>
      </c>
      <c r="H111" s="184">
        <v>0.25</v>
      </c>
      <c r="I111" s="185"/>
      <c r="J111" s="186">
        <f t="shared" si="10"/>
        <v>0</v>
      </c>
      <c r="K111" s="182" t="s">
        <v>18</v>
      </c>
      <c r="L111" s="40"/>
      <c r="M111" s="187" t="s">
        <v>18</v>
      </c>
      <c r="N111" s="188" t="s">
        <v>42</v>
      </c>
      <c r="O111" s="65"/>
      <c r="P111" s="189">
        <f t="shared" si="11"/>
        <v>0</v>
      </c>
      <c r="Q111" s="189">
        <v>0</v>
      </c>
      <c r="R111" s="189">
        <f t="shared" si="12"/>
        <v>0</v>
      </c>
      <c r="S111" s="189">
        <v>0</v>
      </c>
      <c r="T111" s="190">
        <f t="shared" si="13"/>
        <v>0</v>
      </c>
      <c r="U111" s="35"/>
      <c r="V111" s="35"/>
      <c r="W111" s="35"/>
      <c r="X111" s="35"/>
      <c r="Y111" s="35"/>
      <c r="Z111" s="35"/>
      <c r="AA111" s="35"/>
      <c r="AB111" s="35"/>
      <c r="AC111" s="35"/>
      <c r="AD111" s="35"/>
      <c r="AE111" s="35"/>
      <c r="AR111" s="191" t="s">
        <v>166</v>
      </c>
      <c r="AT111" s="191" t="s">
        <v>162</v>
      </c>
      <c r="AU111" s="191" t="s">
        <v>80</v>
      </c>
      <c r="AY111" s="18" t="s">
        <v>160</v>
      </c>
      <c r="BE111" s="192">
        <f t="shared" si="14"/>
        <v>0</v>
      </c>
      <c r="BF111" s="192">
        <f t="shared" si="15"/>
        <v>0</v>
      </c>
      <c r="BG111" s="192">
        <f t="shared" si="16"/>
        <v>0</v>
      </c>
      <c r="BH111" s="192">
        <f t="shared" si="17"/>
        <v>0</v>
      </c>
      <c r="BI111" s="192">
        <f t="shared" si="18"/>
        <v>0</v>
      </c>
      <c r="BJ111" s="18" t="s">
        <v>78</v>
      </c>
      <c r="BK111" s="192">
        <f t="shared" si="19"/>
        <v>0</v>
      </c>
      <c r="BL111" s="18" t="s">
        <v>166</v>
      </c>
      <c r="BM111" s="191" t="s">
        <v>560</v>
      </c>
    </row>
    <row r="112" spans="1:65" s="2" customFormat="1" ht="16.5" customHeight="1">
      <c r="A112" s="35"/>
      <c r="B112" s="36"/>
      <c r="C112" s="180" t="s">
        <v>280</v>
      </c>
      <c r="D112" s="180" t="s">
        <v>162</v>
      </c>
      <c r="E112" s="181" t="s">
        <v>1759</v>
      </c>
      <c r="F112" s="182" t="s">
        <v>1760</v>
      </c>
      <c r="G112" s="183" t="s">
        <v>1696</v>
      </c>
      <c r="H112" s="184">
        <v>36</v>
      </c>
      <c r="I112" s="185"/>
      <c r="J112" s="186">
        <f t="shared" si="10"/>
        <v>0</v>
      </c>
      <c r="K112" s="182" t="s">
        <v>18</v>
      </c>
      <c r="L112" s="40"/>
      <c r="M112" s="187" t="s">
        <v>18</v>
      </c>
      <c r="N112" s="188" t="s">
        <v>42</v>
      </c>
      <c r="O112" s="65"/>
      <c r="P112" s="189">
        <f t="shared" si="11"/>
        <v>0</v>
      </c>
      <c r="Q112" s="189">
        <v>0</v>
      </c>
      <c r="R112" s="189">
        <f t="shared" si="12"/>
        <v>0</v>
      </c>
      <c r="S112" s="189">
        <v>0</v>
      </c>
      <c r="T112" s="190">
        <f t="shared" si="13"/>
        <v>0</v>
      </c>
      <c r="U112" s="35"/>
      <c r="V112" s="35"/>
      <c r="W112" s="35"/>
      <c r="X112" s="35"/>
      <c r="Y112" s="35"/>
      <c r="Z112" s="35"/>
      <c r="AA112" s="35"/>
      <c r="AB112" s="35"/>
      <c r="AC112" s="35"/>
      <c r="AD112" s="35"/>
      <c r="AE112" s="35"/>
      <c r="AR112" s="191" t="s">
        <v>166</v>
      </c>
      <c r="AT112" s="191" t="s">
        <v>162</v>
      </c>
      <c r="AU112" s="191" t="s">
        <v>80</v>
      </c>
      <c r="AY112" s="18" t="s">
        <v>160</v>
      </c>
      <c r="BE112" s="192">
        <f t="shared" si="14"/>
        <v>0</v>
      </c>
      <c r="BF112" s="192">
        <f t="shared" si="15"/>
        <v>0</v>
      </c>
      <c r="BG112" s="192">
        <f t="shared" si="16"/>
        <v>0</v>
      </c>
      <c r="BH112" s="192">
        <f t="shared" si="17"/>
        <v>0</v>
      </c>
      <c r="BI112" s="192">
        <f t="shared" si="18"/>
        <v>0</v>
      </c>
      <c r="BJ112" s="18" t="s">
        <v>78</v>
      </c>
      <c r="BK112" s="192">
        <f t="shared" si="19"/>
        <v>0</v>
      </c>
      <c r="BL112" s="18" t="s">
        <v>166</v>
      </c>
      <c r="BM112" s="191" t="s">
        <v>572</v>
      </c>
    </row>
    <row r="113" spans="1:65" s="2" customFormat="1" ht="16.5" customHeight="1">
      <c r="A113" s="35"/>
      <c r="B113" s="36"/>
      <c r="C113" s="180" t="s">
        <v>286</v>
      </c>
      <c r="D113" s="180" t="s">
        <v>162</v>
      </c>
      <c r="E113" s="181" t="s">
        <v>1761</v>
      </c>
      <c r="F113" s="182" t="s">
        <v>1704</v>
      </c>
      <c r="G113" s="183" t="s">
        <v>1699</v>
      </c>
      <c r="H113" s="184">
        <v>1</v>
      </c>
      <c r="I113" s="185"/>
      <c r="J113" s="186">
        <f t="shared" si="10"/>
        <v>0</v>
      </c>
      <c r="K113" s="182" t="s">
        <v>18</v>
      </c>
      <c r="L113" s="40"/>
      <c r="M113" s="187" t="s">
        <v>18</v>
      </c>
      <c r="N113" s="188" t="s">
        <v>42</v>
      </c>
      <c r="O113" s="65"/>
      <c r="P113" s="189">
        <f t="shared" si="11"/>
        <v>0</v>
      </c>
      <c r="Q113" s="189">
        <v>0</v>
      </c>
      <c r="R113" s="189">
        <f t="shared" si="12"/>
        <v>0</v>
      </c>
      <c r="S113" s="189">
        <v>0</v>
      </c>
      <c r="T113" s="190">
        <f t="shared" si="13"/>
        <v>0</v>
      </c>
      <c r="U113" s="35"/>
      <c r="V113" s="35"/>
      <c r="W113" s="35"/>
      <c r="X113" s="35"/>
      <c r="Y113" s="35"/>
      <c r="Z113" s="35"/>
      <c r="AA113" s="35"/>
      <c r="AB113" s="35"/>
      <c r="AC113" s="35"/>
      <c r="AD113" s="35"/>
      <c r="AE113" s="35"/>
      <c r="AR113" s="191" t="s">
        <v>166</v>
      </c>
      <c r="AT113" s="191" t="s">
        <v>162</v>
      </c>
      <c r="AU113" s="191" t="s">
        <v>80</v>
      </c>
      <c r="AY113" s="18" t="s">
        <v>160</v>
      </c>
      <c r="BE113" s="192">
        <f t="shared" si="14"/>
        <v>0</v>
      </c>
      <c r="BF113" s="192">
        <f t="shared" si="15"/>
        <v>0</v>
      </c>
      <c r="BG113" s="192">
        <f t="shared" si="16"/>
        <v>0</v>
      </c>
      <c r="BH113" s="192">
        <f t="shared" si="17"/>
        <v>0</v>
      </c>
      <c r="BI113" s="192">
        <f t="shared" si="18"/>
        <v>0</v>
      </c>
      <c r="BJ113" s="18" t="s">
        <v>78</v>
      </c>
      <c r="BK113" s="192">
        <f t="shared" si="19"/>
        <v>0</v>
      </c>
      <c r="BL113" s="18" t="s">
        <v>166</v>
      </c>
      <c r="BM113" s="191" t="s">
        <v>581</v>
      </c>
    </row>
    <row r="114" spans="1:65" s="2" customFormat="1" ht="16.5" customHeight="1">
      <c r="A114" s="35"/>
      <c r="B114" s="36"/>
      <c r="C114" s="180" t="s">
        <v>7</v>
      </c>
      <c r="D114" s="180" t="s">
        <v>162</v>
      </c>
      <c r="E114" s="181" t="s">
        <v>1762</v>
      </c>
      <c r="F114" s="182" t="s">
        <v>1706</v>
      </c>
      <c r="G114" s="183" t="s">
        <v>1699</v>
      </c>
      <c r="H114" s="184">
        <v>0</v>
      </c>
      <c r="I114" s="185"/>
      <c r="J114" s="186">
        <f t="shared" si="10"/>
        <v>0</v>
      </c>
      <c r="K114" s="182" t="s">
        <v>18</v>
      </c>
      <c r="L114" s="40"/>
      <c r="M114" s="187" t="s">
        <v>18</v>
      </c>
      <c r="N114" s="188" t="s">
        <v>42</v>
      </c>
      <c r="O114" s="65"/>
      <c r="P114" s="189">
        <f t="shared" si="11"/>
        <v>0</v>
      </c>
      <c r="Q114" s="189">
        <v>0</v>
      </c>
      <c r="R114" s="189">
        <f t="shared" si="12"/>
        <v>0</v>
      </c>
      <c r="S114" s="189">
        <v>0</v>
      </c>
      <c r="T114" s="190">
        <f t="shared" si="13"/>
        <v>0</v>
      </c>
      <c r="U114" s="35"/>
      <c r="V114" s="35"/>
      <c r="W114" s="35"/>
      <c r="X114" s="35"/>
      <c r="Y114" s="35"/>
      <c r="Z114" s="35"/>
      <c r="AA114" s="35"/>
      <c r="AB114" s="35"/>
      <c r="AC114" s="35"/>
      <c r="AD114" s="35"/>
      <c r="AE114" s="35"/>
      <c r="AR114" s="191" t="s">
        <v>166</v>
      </c>
      <c r="AT114" s="191" t="s">
        <v>162</v>
      </c>
      <c r="AU114" s="191" t="s">
        <v>80</v>
      </c>
      <c r="AY114" s="18" t="s">
        <v>160</v>
      </c>
      <c r="BE114" s="192">
        <f t="shared" si="14"/>
        <v>0</v>
      </c>
      <c r="BF114" s="192">
        <f t="shared" si="15"/>
        <v>0</v>
      </c>
      <c r="BG114" s="192">
        <f t="shared" si="16"/>
        <v>0</v>
      </c>
      <c r="BH114" s="192">
        <f t="shared" si="17"/>
        <v>0</v>
      </c>
      <c r="BI114" s="192">
        <f t="shared" si="18"/>
        <v>0</v>
      </c>
      <c r="BJ114" s="18" t="s">
        <v>78</v>
      </c>
      <c r="BK114" s="192">
        <f t="shared" si="19"/>
        <v>0</v>
      </c>
      <c r="BL114" s="18" t="s">
        <v>166</v>
      </c>
      <c r="BM114" s="191" t="s">
        <v>589</v>
      </c>
    </row>
    <row r="115" spans="1:65" s="2" customFormat="1" ht="16.5" customHeight="1">
      <c r="A115" s="35"/>
      <c r="B115" s="36"/>
      <c r="C115" s="180" t="s">
        <v>304</v>
      </c>
      <c r="D115" s="180" t="s">
        <v>162</v>
      </c>
      <c r="E115" s="181" t="s">
        <v>1763</v>
      </c>
      <c r="F115" s="182" t="s">
        <v>1764</v>
      </c>
      <c r="G115" s="183" t="s">
        <v>1696</v>
      </c>
      <c r="H115" s="184">
        <v>2</v>
      </c>
      <c r="I115" s="185"/>
      <c r="J115" s="186">
        <f t="shared" si="10"/>
        <v>0</v>
      </c>
      <c r="K115" s="182" t="s">
        <v>18</v>
      </c>
      <c r="L115" s="40"/>
      <c r="M115" s="187" t="s">
        <v>18</v>
      </c>
      <c r="N115" s="188" t="s">
        <v>42</v>
      </c>
      <c r="O115" s="65"/>
      <c r="P115" s="189">
        <f t="shared" si="11"/>
        <v>0</v>
      </c>
      <c r="Q115" s="189">
        <v>0</v>
      </c>
      <c r="R115" s="189">
        <f t="shared" si="12"/>
        <v>0</v>
      </c>
      <c r="S115" s="189">
        <v>0</v>
      </c>
      <c r="T115" s="190">
        <f t="shared" si="13"/>
        <v>0</v>
      </c>
      <c r="U115" s="35"/>
      <c r="V115" s="35"/>
      <c r="W115" s="35"/>
      <c r="X115" s="35"/>
      <c r="Y115" s="35"/>
      <c r="Z115" s="35"/>
      <c r="AA115" s="35"/>
      <c r="AB115" s="35"/>
      <c r="AC115" s="35"/>
      <c r="AD115" s="35"/>
      <c r="AE115" s="35"/>
      <c r="AR115" s="191" t="s">
        <v>166</v>
      </c>
      <c r="AT115" s="191" t="s">
        <v>162</v>
      </c>
      <c r="AU115" s="191" t="s">
        <v>80</v>
      </c>
      <c r="AY115" s="18" t="s">
        <v>160</v>
      </c>
      <c r="BE115" s="192">
        <f t="shared" si="14"/>
        <v>0</v>
      </c>
      <c r="BF115" s="192">
        <f t="shared" si="15"/>
        <v>0</v>
      </c>
      <c r="BG115" s="192">
        <f t="shared" si="16"/>
        <v>0</v>
      </c>
      <c r="BH115" s="192">
        <f t="shared" si="17"/>
        <v>0</v>
      </c>
      <c r="BI115" s="192">
        <f t="shared" si="18"/>
        <v>0</v>
      </c>
      <c r="BJ115" s="18" t="s">
        <v>78</v>
      </c>
      <c r="BK115" s="192">
        <f t="shared" si="19"/>
        <v>0</v>
      </c>
      <c r="BL115" s="18" t="s">
        <v>166</v>
      </c>
      <c r="BM115" s="191" t="s">
        <v>599</v>
      </c>
    </row>
    <row r="116" spans="1:65" s="2" customFormat="1" ht="16.5" customHeight="1">
      <c r="A116" s="35"/>
      <c r="B116" s="36"/>
      <c r="C116" s="180" t="s">
        <v>309</v>
      </c>
      <c r="D116" s="180" t="s">
        <v>162</v>
      </c>
      <c r="E116" s="181" t="s">
        <v>1765</v>
      </c>
      <c r="F116" s="182" t="s">
        <v>1710</v>
      </c>
      <c r="G116" s="183" t="s">
        <v>1696</v>
      </c>
      <c r="H116" s="184">
        <v>5</v>
      </c>
      <c r="I116" s="185"/>
      <c r="J116" s="186">
        <f t="shared" si="10"/>
        <v>0</v>
      </c>
      <c r="K116" s="182" t="s">
        <v>18</v>
      </c>
      <c r="L116" s="40"/>
      <c r="M116" s="187" t="s">
        <v>18</v>
      </c>
      <c r="N116" s="188" t="s">
        <v>42</v>
      </c>
      <c r="O116" s="65"/>
      <c r="P116" s="189">
        <f t="shared" si="11"/>
        <v>0</v>
      </c>
      <c r="Q116" s="189">
        <v>0</v>
      </c>
      <c r="R116" s="189">
        <f t="shared" si="12"/>
        <v>0</v>
      </c>
      <c r="S116" s="189">
        <v>0</v>
      </c>
      <c r="T116" s="190">
        <f t="shared" si="13"/>
        <v>0</v>
      </c>
      <c r="U116" s="35"/>
      <c r="V116" s="35"/>
      <c r="W116" s="35"/>
      <c r="X116" s="35"/>
      <c r="Y116" s="35"/>
      <c r="Z116" s="35"/>
      <c r="AA116" s="35"/>
      <c r="AB116" s="35"/>
      <c r="AC116" s="35"/>
      <c r="AD116" s="35"/>
      <c r="AE116" s="35"/>
      <c r="AR116" s="191" t="s">
        <v>166</v>
      </c>
      <c r="AT116" s="191" t="s">
        <v>162</v>
      </c>
      <c r="AU116" s="191" t="s">
        <v>80</v>
      </c>
      <c r="AY116" s="18" t="s">
        <v>160</v>
      </c>
      <c r="BE116" s="192">
        <f t="shared" si="14"/>
        <v>0</v>
      </c>
      <c r="BF116" s="192">
        <f t="shared" si="15"/>
        <v>0</v>
      </c>
      <c r="BG116" s="192">
        <f t="shared" si="16"/>
        <v>0</v>
      </c>
      <c r="BH116" s="192">
        <f t="shared" si="17"/>
        <v>0</v>
      </c>
      <c r="BI116" s="192">
        <f t="shared" si="18"/>
        <v>0</v>
      </c>
      <c r="BJ116" s="18" t="s">
        <v>78</v>
      </c>
      <c r="BK116" s="192">
        <f t="shared" si="19"/>
        <v>0</v>
      </c>
      <c r="BL116" s="18" t="s">
        <v>166</v>
      </c>
      <c r="BM116" s="191" t="s">
        <v>611</v>
      </c>
    </row>
    <row r="117" spans="1:65" s="2" customFormat="1" ht="16.5" customHeight="1">
      <c r="A117" s="35"/>
      <c r="B117" s="36"/>
      <c r="C117" s="180" t="s">
        <v>316</v>
      </c>
      <c r="D117" s="180" t="s">
        <v>162</v>
      </c>
      <c r="E117" s="181" t="s">
        <v>1766</v>
      </c>
      <c r="F117" s="182" t="s">
        <v>1712</v>
      </c>
      <c r="G117" s="183" t="s">
        <v>1699</v>
      </c>
      <c r="H117" s="184">
        <v>1</v>
      </c>
      <c r="I117" s="185"/>
      <c r="J117" s="186">
        <f t="shared" si="10"/>
        <v>0</v>
      </c>
      <c r="K117" s="182" t="s">
        <v>18</v>
      </c>
      <c r="L117" s="40"/>
      <c r="M117" s="187" t="s">
        <v>18</v>
      </c>
      <c r="N117" s="188" t="s">
        <v>42</v>
      </c>
      <c r="O117" s="65"/>
      <c r="P117" s="189">
        <f t="shared" si="11"/>
        <v>0</v>
      </c>
      <c r="Q117" s="189">
        <v>0</v>
      </c>
      <c r="R117" s="189">
        <f t="shared" si="12"/>
        <v>0</v>
      </c>
      <c r="S117" s="189">
        <v>0</v>
      </c>
      <c r="T117" s="190">
        <f t="shared" si="13"/>
        <v>0</v>
      </c>
      <c r="U117" s="35"/>
      <c r="V117" s="35"/>
      <c r="W117" s="35"/>
      <c r="X117" s="35"/>
      <c r="Y117" s="35"/>
      <c r="Z117" s="35"/>
      <c r="AA117" s="35"/>
      <c r="AB117" s="35"/>
      <c r="AC117" s="35"/>
      <c r="AD117" s="35"/>
      <c r="AE117" s="35"/>
      <c r="AR117" s="191" t="s">
        <v>166</v>
      </c>
      <c r="AT117" s="191" t="s">
        <v>162</v>
      </c>
      <c r="AU117" s="191" t="s">
        <v>80</v>
      </c>
      <c r="AY117" s="18" t="s">
        <v>160</v>
      </c>
      <c r="BE117" s="192">
        <f t="shared" si="14"/>
        <v>0</v>
      </c>
      <c r="BF117" s="192">
        <f t="shared" si="15"/>
        <v>0</v>
      </c>
      <c r="BG117" s="192">
        <f t="shared" si="16"/>
        <v>0</v>
      </c>
      <c r="BH117" s="192">
        <f t="shared" si="17"/>
        <v>0</v>
      </c>
      <c r="BI117" s="192">
        <f t="shared" si="18"/>
        <v>0</v>
      </c>
      <c r="BJ117" s="18" t="s">
        <v>78</v>
      </c>
      <c r="BK117" s="192">
        <f t="shared" si="19"/>
        <v>0</v>
      </c>
      <c r="BL117" s="18" t="s">
        <v>166</v>
      </c>
      <c r="BM117" s="191" t="s">
        <v>618</v>
      </c>
    </row>
    <row r="118" spans="1:65" s="2" customFormat="1" ht="16.5" customHeight="1">
      <c r="A118" s="35"/>
      <c r="B118" s="36"/>
      <c r="C118" s="180" t="s">
        <v>322</v>
      </c>
      <c r="D118" s="180" t="s">
        <v>162</v>
      </c>
      <c r="E118" s="181" t="s">
        <v>1767</v>
      </c>
      <c r="F118" s="182" t="s">
        <v>1714</v>
      </c>
      <c r="G118" s="183" t="s">
        <v>1699</v>
      </c>
      <c r="H118" s="184">
        <v>0</v>
      </c>
      <c r="I118" s="185"/>
      <c r="J118" s="186">
        <f t="shared" si="10"/>
        <v>0</v>
      </c>
      <c r="K118" s="182" t="s">
        <v>18</v>
      </c>
      <c r="L118" s="40"/>
      <c r="M118" s="187" t="s">
        <v>18</v>
      </c>
      <c r="N118" s="188" t="s">
        <v>42</v>
      </c>
      <c r="O118" s="65"/>
      <c r="P118" s="189">
        <f t="shared" si="11"/>
        <v>0</v>
      </c>
      <c r="Q118" s="189">
        <v>0</v>
      </c>
      <c r="R118" s="189">
        <f t="shared" si="12"/>
        <v>0</v>
      </c>
      <c r="S118" s="189">
        <v>0</v>
      </c>
      <c r="T118" s="190">
        <f t="shared" si="13"/>
        <v>0</v>
      </c>
      <c r="U118" s="35"/>
      <c r="V118" s="35"/>
      <c r="W118" s="35"/>
      <c r="X118" s="35"/>
      <c r="Y118" s="35"/>
      <c r="Z118" s="35"/>
      <c r="AA118" s="35"/>
      <c r="AB118" s="35"/>
      <c r="AC118" s="35"/>
      <c r="AD118" s="35"/>
      <c r="AE118" s="35"/>
      <c r="AR118" s="191" t="s">
        <v>166</v>
      </c>
      <c r="AT118" s="191" t="s">
        <v>162</v>
      </c>
      <c r="AU118" s="191" t="s">
        <v>80</v>
      </c>
      <c r="AY118" s="18" t="s">
        <v>160</v>
      </c>
      <c r="BE118" s="192">
        <f t="shared" si="14"/>
        <v>0</v>
      </c>
      <c r="BF118" s="192">
        <f t="shared" si="15"/>
        <v>0</v>
      </c>
      <c r="BG118" s="192">
        <f t="shared" si="16"/>
        <v>0</v>
      </c>
      <c r="BH118" s="192">
        <f t="shared" si="17"/>
        <v>0</v>
      </c>
      <c r="BI118" s="192">
        <f t="shared" si="18"/>
        <v>0</v>
      </c>
      <c r="BJ118" s="18" t="s">
        <v>78</v>
      </c>
      <c r="BK118" s="192">
        <f t="shared" si="19"/>
        <v>0</v>
      </c>
      <c r="BL118" s="18" t="s">
        <v>166</v>
      </c>
      <c r="BM118" s="191" t="s">
        <v>631</v>
      </c>
    </row>
    <row r="119" spans="1:65" s="2" customFormat="1" ht="16.5" customHeight="1">
      <c r="A119" s="35"/>
      <c r="B119" s="36"/>
      <c r="C119" s="180" t="s">
        <v>328</v>
      </c>
      <c r="D119" s="180" t="s">
        <v>162</v>
      </c>
      <c r="E119" s="181" t="s">
        <v>1768</v>
      </c>
      <c r="F119" s="182" t="s">
        <v>1716</v>
      </c>
      <c r="G119" s="183" t="s">
        <v>1696</v>
      </c>
      <c r="H119" s="184">
        <v>4</v>
      </c>
      <c r="I119" s="185"/>
      <c r="J119" s="186">
        <f t="shared" si="10"/>
        <v>0</v>
      </c>
      <c r="K119" s="182" t="s">
        <v>18</v>
      </c>
      <c r="L119" s="40"/>
      <c r="M119" s="187" t="s">
        <v>18</v>
      </c>
      <c r="N119" s="188" t="s">
        <v>42</v>
      </c>
      <c r="O119" s="65"/>
      <c r="P119" s="189">
        <f t="shared" si="11"/>
        <v>0</v>
      </c>
      <c r="Q119" s="189">
        <v>0</v>
      </c>
      <c r="R119" s="189">
        <f t="shared" si="12"/>
        <v>0</v>
      </c>
      <c r="S119" s="189">
        <v>0</v>
      </c>
      <c r="T119" s="190">
        <f t="shared" si="13"/>
        <v>0</v>
      </c>
      <c r="U119" s="35"/>
      <c r="V119" s="35"/>
      <c r="W119" s="35"/>
      <c r="X119" s="35"/>
      <c r="Y119" s="35"/>
      <c r="Z119" s="35"/>
      <c r="AA119" s="35"/>
      <c r="AB119" s="35"/>
      <c r="AC119" s="35"/>
      <c r="AD119" s="35"/>
      <c r="AE119" s="35"/>
      <c r="AR119" s="191" t="s">
        <v>166</v>
      </c>
      <c r="AT119" s="191" t="s">
        <v>162</v>
      </c>
      <c r="AU119" s="191" t="s">
        <v>80</v>
      </c>
      <c r="AY119" s="18" t="s">
        <v>160</v>
      </c>
      <c r="BE119" s="192">
        <f t="shared" si="14"/>
        <v>0</v>
      </c>
      <c r="BF119" s="192">
        <f t="shared" si="15"/>
        <v>0</v>
      </c>
      <c r="BG119" s="192">
        <f t="shared" si="16"/>
        <v>0</v>
      </c>
      <c r="BH119" s="192">
        <f t="shared" si="17"/>
        <v>0</v>
      </c>
      <c r="BI119" s="192">
        <f t="shared" si="18"/>
        <v>0</v>
      </c>
      <c r="BJ119" s="18" t="s">
        <v>78</v>
      </c>
      <c r="BK119" s="192">
        <f t="shared" si="19"/>
        <v>0</v>
      </c>
      <c r="BL119" s="18" t="s">
        <v>166</v>
      </c>
      <c r="BM119" s="191" t="s">
        <v>642</v>
      </c>
    </row>
    <row r="120" spans="1:65" s="2" customFormat="1" ht="16.5" customHeight="1">
      <c r="A120" s="35"/>
      <c r="B120" s="36"/>
      <c r="C120" s="180" t="s">
        <v>334</v>
      </c>
      <c r="D120" s="180" t="s">
        <v>162</v>
      </c>
      <c r="E120" s="181" t="s">
        <v>1769</v>
      </c>
      <c r="F120" s="182" t="s">
        <v>1718</v>
      </c>
      <c r="G120" s="183" t="s">
        <v>1696</v>
      </c>
      <c r="H120" s="184">
        <v>0</v>
      </c>
      <c r="I120" s="185"/>
      <c r="J120" s="186">
        <f t="shared" si="10"/>
        <v>0</v>
      </c>
      <c r="K120" s="182" t="s">
        <v>18</v>
      </c>
      <c r="L120" s="40"/>
      <c r="M120" s="239" t="s">
        <v>18</v>
      </c>
      <c r="N120" s="240" t="s">
        <v>42</v>
      </c>
      <c r="O120" s="237"/>
      <c r="P120" s="241">
        <f t="shared" si="11"/>
        <v>0</v>
      </c>
      <c r="Q120" s="241">
        <v>0</v>
      </c>
      <c r="R120" s="241">
        <f t="shared" si="12"/>
        <v>0</v>
      </c>
      <c r="S120" s="241">
        <v>0</v>
      </c>
      <c r="T120" s="242">
        <f t="shared" si="13"/>
        <v>0</v>
      </c>
      <c r="U120" s="35"/>
      <c r="V120" s="35"/>
      <c r="W120" s="35"/>
      <c r="X120" s="35"/>
      <c r="Y120" s="35"/>
      <c r="Z120" s="35"/>
      <c r="AA120" s="35"/>
      <c r="AB120" s="35"/>
      <c r="AC120" s="35"/>
      <c r="AD120" s="35"/>
      <c r="AE120" s="35"/>
      <c r="AR120" s="191" t="s">
        <v>166</v>
      </c>
      <c r="AT120" s="191" t="s">
        <v>162</v>
      </c>
      <c r="AU120" s="191" t="s">
        <v>80</v>
      </c>
      <c r="AY120" s="18" t="s">
        <v>160</v>
      </c>
      <c r="BE120" s="192">
        <f t="shared" si="14"/>
        <v>0</v>
      </c>
      <c r="BF120" s="192">
        <f t="shared" si="15"/>
        <v>0</v>
      </c>
      <c r="BG120" s="192">
        <f t="shared" si="16"/>
        <v>0</v>
      </c>
      <c r="BH120" s="192">
        <f t="shared" si="17"/>
        <v>0</v>
      </c>
      <c r="BI120" s="192">
        <f t="shared" si="18"/>
        <v>0</v>
      </c>
      <c r="BJ120" s="18" t="s">
        <v>78</v>
      </c>
      <c r="BK120" s="192">
        <f t="shared" si="19"/>
        <v>0</v>
      </c>
      <c r="BL120" s="18" t="s">
        <v>166</v>
      </c>
      <c r="BM120" s="191" t="s">
        <v>652</v>
      </c>
    </row>
    <row r="121" spans="1:65" s="2" customFormat="1" ht="6.9" customHeight="1">
      <c r="A121" s="35"/>
      <c r="B121" s="48"/>
      <c r="C121" s="49"/>
      <c r="D121" s="49"/>
      <c r="E121" s="49"/>
      <c r="F121" s="49"/>
      <c r="G121" s="49"/>
      <c r="H121" s="49"/>
      <c r="I121" s="49"/>
      <c r="J121" s="49"/>
      <c r="K121" s="49"/>
      <c r="L121" s="40"/>
      <c r="M121" s="35"/>
      <c r="O121" s="35"/>
      <c r="P121" s="35"/>
      <c r="Q121" s="35"/>
      <c r="R121" s="35"/>
      <c r="S121" s="35"/>
      <c r="T121" s="35"/>
      <c r="U121" s="35"/>
      <c r="V121" s="35"/>
      <c r="W121" s="35"/>
      <c r="X121" s="35"/>
      <c r="Y121" s="35"/>
      <c r="Z121" s="35"/>
      <c r="AA121" s="35"/>
      <c r="AB121" s="35"/>
      <c r="AC121" s="35"/>
      <c r="AD121" s="35"/>
      <c r="AE121" s="35"/>
    </row>
  </sheetData>
  <sheetProtection algorithmName="SHA-512" hashValue="0rW17rrOVTIm+RPMtWEpgDDpbyFCYs9GfszsSmgIGMCKXI60r0K3j/3gpJBfBwYLlu/Tb5ga1//yi3qz0UKujw==" saltValue="5831Pighd7idW+8D8hj607Q5bkAzJF5+3StGGt8S3BIrqd8PLlBCq30pRHVXT0UeKsRY+cU6Gfb9XzQKIKf71Q==" spinCount="100000" sheet="1" objects="1" scenarios="1" formatColumns="0" formatRows="0" autoFilter="0"/>
  <autoFilter ref="C88:K120"/>
  <mergeCells count="12">
    <mergeCell ref="E81:H81"/>
    <mergeCell ref="L2:V2"/>
    <mergeCell ref="E50:H50"/>
    <mergeCell ref="E52:H52"/>
    <mergeCell ref="E54:H54"/>
    <mergeCell ref="E77:H77"/>
    <mergeCell ref="E79:H79"/>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4"/>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97</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s="1" customFormat="1" ht="12" customHeight="1">
      <c r="B8" s="21"/>
      <c r="D8" s="114" t="s">
        <v>132</v>
      </c>
      <c r="L8" s="21"/>
    </row>
    <row r="9" spans="1:46" s="2" customFormat="1" ht="16.5" customHeight="1">
      <c r="A9" s="35"/>
      <c r="B9" s="40"/>
      <c r="C9" s="35"/>
      <c r="D9" s="35"/>
      <c r="E9" s="387" t="s">
        <v>133</v>
      </c>
      <c r="F9" s="390"/>
      <c r="G9" s="390"/>
      <c r="H9" s="390"/>
      <c r="I9" s="35"/>
      <c r="J9" s="35"/>
      <c r="K9" s="35"/>
      <c r="L9" s="115"/>
      <c r="S9" s="35"/>
      <c r="T9" s="35"/>
      <c r="U9" s="35"/>
      <c r="V9" s="35"/>
      <c r="W9" s="35"/>
      <c r="X9" s="35"/>
      <c r="Y9" s="35"/>
      <c r="Z9" s="35"/>
      <c r="AA9" s="35"/>
      <c r="AB9" s="35"/>
      <c r="AC9" s="35"/>
      <c r="AD9" s="35"/>
      <c r="AE9" s="35"/>
    </row>
    <row r="10" spans="1:46" s="2" customFormat="1" ht="12" customHeight="1">
      <c r="A10" s="35"/>
      <c r="B10" s="40"/>
      <c r="C10" s="35"/>
      <c r="D10" s="114" t="s">
        <v>365</v>
      </c>
      <c r="E10" s="35"/>
      <c r="F10" s="35"/>
      <c r="G10" s="35"/>
      <c r="H10" s="35"/>
      <c r="I10" s="35"/>
      <c r="J10" s="35"/>
      <c r="K10" s="35"/>
      <c r="L10" s="115"/>
      <c r="S10" s="35"/>
      <c r="T10" s="35"/>
      <c r="U10" s="35"/>
      <c r="V10" s="35"/>
      <c r="W10" s="35"/>
      <c r="X10" s="35"/>
      <c r="Y10" s="35"/>
      <c r="Z10" s="35"/>
      <c r="AA10" s="35"/>
      <c r="AB10" s="35"/>
      <c r="AC10" s="35"/>
      <c r="AD10" s="35"/>
      <c r="AE10" s="35"/>
    </row>
    <row r="11" spans="1:46" s="2" customFormat="1" ht="16.5" customHeight="1">
      <c r="A11" s="35"/>
      <c r="B11" s="40"/>
      <c r="C11" s="35"/>
      <c r="D11" s="35"/>
      <c r="E11" s="389" t="s">
        <v>1770</v>
      </c>
      <c r="F11" s="390"/>
      <c r="G11" s="390"/>
      <c r="H11" s="390"/>
      <c r="I11" s="35"/>
      <c r="J11" s="35"/>
      <c r="K11" s="35"/>
      <c r="L11" s="115"/>
      <c r="S11" s="35"/>
      <c r="T11" s="35"/>
      <c r="U11" s="35"/>
      <c r="V11" s="35"/>
      <c r="W11" s="35"/>
      <c r="X11" s="35"/>
      <c r="Y11" s="35"/>
      <c r="Z11" s="35"/>
      <c r="AA11" s="35"/>
      <c r="AB11" s="35"/>
      <c r="AC11" s="35"/>
      <c r="AD11" s="35"/>
      <c r="AE11" s="35"/>
    </row>
    <row r="12" spans="1:46" s="2" customFormat="1" ht="10.199999999999999">
      <c r="A12" s="35"/>
      <c r="B12" s="40"/>
      <c r="C12" s="35"/>
      <c r="D12" s="35"/>
      <c r="E12" s="35"/>
      <c r="F12" s="35"/>
      <c r="G12" s="35"/>
      <c r="H12" s="35"/>
      <c r="I12" s="35"/>
      <c r="J12" s="35"/>
      <c r="K12" s="35"/>
      <c r="L12" s="115"/>
      <c r="S12" s="35"/>
      <c r="T12" s="35"/>
      <c r="U12" s="35"/>
      <c r="V12" s="35"/>
      <c r="W12" s="35"/>
      <c r="X12" s="35"/>
      <c r="Y12" s="35"/>
      <c r="Z12" s="35"/>
      <c r="AA12" s="35"/>
      <c r="AB12" s="35"/>
      <c r="AC12" s="35"/>
      <c r="AD12" s="35"/>
      <c r="AE12" s="35"/>
    </row>
    <row r="13" spans="1:46" s="2" customFormat="1" ht="12" customHeight="1">
      <c r="A13" s="35"/>
      <c r="B13" s="40"/>
      <c r="C13" s="35"/>
      <c r="D13" s="114" t="s">
        <v>17</v>
      </c>
      <c r="E13" s="35"/>
      <c r="F13" s="104" t="s">
        <v>18</v>
      </c>
      <c r="G13" s="35"/>
      <c r="H13" s="35"/>
      <c r="I13" s="114" t="s">
        <v>19</v>
      </c>
      <c r="J13" s="104" t="s">
        <v>18</v>
      </c>
      <c r="K13" s="35"/>
      <c r="L13" s="115"/>
      <c r="S13" s="35"/>
      <c r="T13" s="35"/>
      <c r="U13" s="35"/>
      <c r="V13" s="35"/>
      <c r="W13" s="35"/>
      <c r="X13" s="35"/>
      <c r="Y13" s="35"/>
      <c r="Z13" s="35"/>
      <c r="AA13" s="35"/>
      <c r="AB13" s="35"/>
      <c r="AC13" s="35"/>
      <c r="AD13" s="35"/>
      <c r="AE13" s="35"/>
    </row>
    <row r="14" spans="1:46" s="2" customFormat="1" ht="12" customHeight="1">
      <c r="A14" s="35"/>
      <c r="B14" s="40"/>
      <c r="C14" s="35"/>
      <c r="D14" s="114" t="s">
        <v>20</v>
      </c>
      <c r="E14" s="35"/>
      <c r="F14" s="104" t="s">
        <v>1236</v>
      </c>
      <c r="G14" s="35"/>
      <c r="H14" s="35"/>
      <c r="I14" s="114" t="s">
        <v>22</v>
      </c>
      <c r="J14" s="116" t="str">
        <f>'Rekapitulace stavby'!AN8</f>
        <v>4. 4. 2024</v>
      </c>
      <c r="K14" s="35"/>
      <c r="L14" s="115"/>
      <c r="S14" s="35"/>
      <c r="T14" s="35"/>
      <c r="U14" s="35"/>
      <c r="V14" s="35"/>
      <c r="W14" s="35"/>
      <c r="X14" s="35"/>
      <c r="Y14" s="35"/>
      <c r="Z14" s="35"/>
      <c r="AA14" s="35"/>
      <c r="AB14" s="35"/>
      <c r="AC14" s="35"/>
      <c r="AD14" s="35"/>
      <c r="AE14" s="35"/>
    </row>
    <row r="15" spans="1:46" s="2" customFormat="1" ht="10.8" customHeight="1">
      <c r="A15" s="35"/>
      <c r="B15" s="40"/>
      <c r="C15" s="35"/>
      <c r="D15" s="35"/>
      <c r="E15" s="35"/>
      <c r="F15" s="35"/>
      <c r="G15" s="35"/>
      <c r="H15" s="35"/>
      <c r="I15" s="35"/>
      <c r="J15" s="35"/>
      <c r="K15" s="35"/>
      <c r="L15" s="115"/>
      <c r="S15" s="35"/>
      <c r="T15" s="35"/>
      <c r="U15" s="35"/>
      <c r="V15" s="35"/>
      <c r="W15" s="35"/>
      <c r="X15" s="35"/>
      <c r="Y15" s="35"/>
      <c r="Z15" s="35"/>
      <c r="AA15" s="35"/>
      <c r="AB15" s="35"/>
      <c r="AC15" s="35"/>
      <c r="AD15" s="35"/>
      <c r="AE15" s="35"/>
    </row>
    <row r="16" spans="1:46" s="2" customFormat="1" ht="12" customHeight="1">
      <c r="A16" s="35"/>
      <c r="B16" s="40"/>
      <c r="C16" s="35"/>
      <c r="D16" s="114" t="s">
        <v>24</v>
      </c>
      <c r="E16" s="35"/>
      <c r="F16" s="35"/>
      <c r="G16" s="35"/>
      <c r="H16" s="35"/>
      <c r="I16" s="114" t="s">
        <v>25</v>
      </c>
      <c r="J16" s="104" t="str">
        <f>IF('Rekapitulace stavby'!AN10="","",'Rekapitulace stavby'!AN10)</f>
        <v/>
      </c>
      <c r="K16" s="35"/>
      <c r="L16" s="115"/>
      <c r="S16" s="35"/>
      <c r="T16" s="35"/>
      <c r="U16" s="35"/>
      <c r="V16" s="35"/>
      <c r="W16" s="35"/>
      <c r="X16" s="35"/>
      <c r="Y16" s="35"/>
      <c r="Z16" s="35"/>
      <c r="AA16" s="35"/>
      <c r="AB16" s="35"/>
      <c r="AC16" s="35"/>
      <c r="AD16" s="35"/>
      <c r="AE16" s="35"/>
    </row>
    <row r="17" spans="1:31" s="2" customFormat="1" ht="18" customHeight="1">
      <c r="A17" s="35"/>
      <c r="B17" s="40"/>
      <c r="C17" s="35"/>
      <c r="D17" s="35"/>
      <c r="E17" s="104" t="str">
        <f>IF('Rekapitulace stavby'!E11="","",'Rekapitulace stavby'!E11)</f>
        <v>Česká zemědělská univerzoita</v>
      </c>
      <c r="F17" s="35"/>
      <c r="G17" s="35"/>
      <c r="H17" s="35"/>
      <c r="I17" s="114" t="s">
        <v>27</v>
      </c>
      <c r="J17" s="104" t="str">
        <f>IF('Rekapitulace stavby'!AN11="","",'Rekapitulace stavby'!AN11)</f>
        <v/>
      </c>
      <c r="K17" s="35"/>
      <c r="L17" s="115"/>
      <c r="S17" s="35"/>
      <c r="T17" s="35"/>
      <c r="U17" s="35"/>
      <c r="V17" s="35"/>
      <c r="W17" s="35"/>
      <c r="X17" s="35"/>
      <c r="Y17" s="35"/>
      <c r="Z17" s="35"/>
      <c r="AA17" s="35"/>
      <c r="AB17" s="35"/>
      <c r="AC17" s="35"/>
      <c r="AD17" s="35"/>
      <c r="AE17" s="35"/>
    </row>
    <row r="18" spans="1:31" s="2" customFormat="1" ht="6.9" customHeight="1">
      <c r="A18" s="35"/>
      <c r="B18" s="40"/>
      <c r="C18" s="35"/>
      <c r="D18" s="35"/>
      <c r="E18" s="35"/>
      <c r="F18" s="35"/>
      <c r="G18" s="35"/>
      <c r="H18" s="35"/>
      <c r="I18" s="35"/>
      <c r="J18" s="35"/>
      <c r="K18" s="35"/>
      <c r="L18" s="115"/>
      <c r="S18" s="35"/>
      <c r="T18" s="35"/>
      <c r="U18" s="35"/>
      <c r="V18" s="35"/>
      <c r="W18" s="35"/>
      <c r="X18" s="35"/>
      <c r="Y18" s="35"/>
      <c r="Z18" s="35"/>
      <c r="AA18" s="35"/>
      <c r="AB18" s="35"/>
      <c r="AC18" s="35"/>
      <c r="AD18" s="35"/>
      <c r="AE18" s="35"/>
    </row>
    <row r="19" spans="1:31" s="2" customFormat="1" ht="12" customHeight="1">
      <c r="A19" s="35"/>
      <c r="B19" s="40"/>
      <c r="C19" s="35"/>
      <c r="D19" s="114" t="s">
        <v>28</v>
      </c>
      <c r="E19" s="35"/>
      <c r="F19" s="35"/>
      <c r="G19" s="35"/>
      <c r="H19" s="35"/>
      <c r="I19" s="114" t="s">
        <v>25</v>
      </c>
      <c r="J19" s="31" t="str">
        <f>'Rekapitulace stavby'!AN13</f>
        <v>Vyplň údaj</v>
      </c>
      <c r="K19" s="35"/>
      <c r="L19" s="115"/>
      <c r="S19" s="35"/>
      <c r="T19" s="35"/>
      <c r="U19" s="35"/>
      <c r="V19" s="35"/>
      <c r="W19" s="35"/>
      <c r="X19" s="35"/>
      <c r="Y19" s="35"/>
      <c r="Z19" s="35"/>
      <c r="AA19" s="35"/>
      <c r="AB19" s="35"/>
      <c r="AC19" s="35"/>
      <c r="AD19" s="35"/>
      <c r="AE19" s="35"/>
    </row>
    <row r="20" spans="1:31" s="2" customFormat="1" ht="18" customHeight="1">
      <c r="A20" s="35"/>
      <c r="B20" s="40"/>
      <c r="C20" s="35"/>
      <c r="D20" s="35"/>
      <c r="E20" s="391" t="str">
        <f>'Rekapitulace stavby'!E14</f>
        <v>Vyplň údaj</v>
      </c>
      <c r="F20" s="392"/>
      <c r="G20" s="392"/>
      <c r="H20" s="392"/>
      <c r="I20" s="114" t="s">
        <v>27</v>
      </c>
      <c r="J20" s="31" t="str">
        <f>'Rekapitulace stavby'!AN14</f>
        <v>Vyplň údaj</v>
      </c>
      <c r="K20" s="35"/>
      <c r="L20" s="115"/>
      <c r="S20" s="35"/>
      <c r="T20" s="35"/>
      <c r="U20" s="35"/>
      <c r="V20" s="35"/>
      <c r="W20" s="35"/>
      <c r="X20" s="35"/>
      <c r="Y20" s="35"/>
      <c r="Z20" s="35"/>
      <c r="AA20" s="35"/>
      <c r="AB20" s="35"/>
      <c r="AC20" s="35"/>
      <c r="AD20" s="35"/>
      <c r="AE20" s="35"/>
    </row>
    <row r="21" spans="1:31" s="2" customFormat="1" ht="6.9" customHeight="1">
      <c r="A21" s="35"/>
      <c r="B21" s="40"/>
      <c r="C21" s="35"/>
      <c r="D21" s="35"/>
      <c r="E21" s="35"/>
      <c r="F21" s="35"/>
      <c r="G21" s="35"/>
      <c r="H21" s="35"/>
      <c r="I21" s="35"/>
      <c r="J21" s="35"/>
      <c r="K21" s="35"/>
      <c r="L21" s="115"/>
      <c r="S21" s="35"/>
      <c r="T21" s="35"/>
      <c r="U21" s="35"/>
      <c r="V21" s="35"/>
      <c r="W21" s="35"/>
      <c r="X21" s="35"/>
      <c r="Y21" s="35"/>
      <c r="Z21" s="35"/>
      <c r="AA21" s="35"/>
      <c r="AB21" s="35"/>
      <c r="AC21" s="35"/>
      <c r="AD21" s="35"/>
      <c r="AE21" s="35"/>
    </row>
    <row r="22" spans="1:31" s="2" customFormat="1" ht="12" customHeight="1">
      <c r="A22" s="35"/>
      <c r="B22" s="40"/>
      <c r="C22" s="35"/>
      <c r="D22" s="114" t="s">
        <v>30</v>
      </c>
      <c r="E22" s="35"/>
      <c r="F22" s="35"/>
      <c r="G22" s="35"/>
      <c r="H22" s="35"/>
      <c r="I22" s="114" t="s">
        <v>25</v>
      </c>
      <c r="J22" s="104" t="str">
        <f>IF('Rekapitulace stavby'!AN16="","",'Rekapitulace stavby'!AN16)</f>
        <v/>
      </c>
      <c r="K22" s="35"/>
      <c r="L22" s="115"/>
      <c r="S22" s="35"/>
      <c r="T22" s="35"/>
      <c r="U22" s="35"/>
      <c r="V22" s="35"/>
      <c r="W22" s="35"/>
      <c r="X22" s="35"/>
      <c r="Y22" s="35"/>
      <c r="Z22" s="35"/>
      <c r="AA22" s="35"/>
      <c r="AB22" s="35"/>
      <c r="AC22" s="35"/>
      <c r="AD22" s="35"/>
      <c r="AE22" s="35"/>
    </row>
    <row r="23" spans="1:31" s="2" customFormat="1" ht="18" customHeight="1">
      <c r="A23" s="35"/>
      <c r="B23" s="40"/>
      <c r="C23" s="35"/>
      <c r="D23" s="35"/>
      <c r="E23" s="104" t="str">
        <f>IF('Rekapitulace stavby'!E17="","",'Rekapitulace stavby'!E17)</f>
        <v>GREBNER, spol. s r-o-</v>
      </c>
      <c r="F23" s="35"/>
      <c r="G23" s="35"/>
      <c r="H23" s="35"/>
      <c r="I23" s="114" t="s">
        <v>27</v>
      </c>
      <c r="J23" s="104" t="str">
        <f>IF('Rekapitulace stavby'!AN17="","",'Rekapitulace stavby'!AN17)</f>
        <v/>
      </c>
      <c r="K23" s="35"/>
      <c r="L23" s="115"/>
      <c r="S23" s="35"/>
      <c r="T23" s="35"/>
      <c r="U23" s="35"/>
      <c r="V23" s="35"/>
      <c r="W23" s="35"/>
      <c r="X23" s="35"/>
      <c r="Y23" s="35"/>
      <c r="Z23" s="35"/>
      <c r="AA23" s="35"/>
      <c r="AB23" s="35"/>
      <c r="AC23" s="35"/>
      <c r="AD23" s="35"/>
      <c r="AE23" s="35"/>
    </row>
    <row r="24" spans="1:31" s="2" customFormat="1" ht="6.9" customHeight="1">
      <c r="A24" s="35"/>
      <c r="B24" s="40"/>
      <c r="C24" s="35"/>
      <c r="D24" s="35"/>
      <c r="E24" s="35"/>
      <c r="F24" s="35"/>
      <c r="G24" s="35"/>
      <c r="H24" s="35"/>
      <c r="I24" s="35"/>
      <c r="J24" s="35"/>
      <c r="K24" s="35"/>
      <c r="L24" s="115"/>
      <c r="S24" s="35"/>
      <c r="T24" s="35"/>
      <c r="U24" s="35"/>
      <c r="V24" s="35"/>
      <c r="W24" s="35"/>
      <c r="X24" s="35"/>
      <c r="Y24" s="35"/>
      <c r="Z24" s="35"/>
      <c r="AA24" s="35"/>
      <c r="AB24" s="35"/>
      <c r="AC24" s="35"/>
      <c r="AD24" s="35"/>
      <c r="AE24" s="35"/>
    </row>
    <row r="25" spans="1:31" s="2" customFormat="1" ht="12" customHeight="1">
      <c r="A25" s="35"/>
      <c r="B25" s="40"/>
      <c r="C25" s="35"/>
      <c r="D25" s="114" t="s">
        <v>33</v>
      </c>
      <c r="E25" s="35"/>
      <c r="F25" s="35"/>
      <c r="G25" s="35"/>
      <c r="H25" s="35"/>
      <c r="I25" s="114" t="s">
        <v>25</v>
      </c>
      <c r="J25" s="104" t="str">
        <f>IF('Rekapitulace stavby'!AN19="","",'Rekapitulace stavby'!AN19)</f>
        <v/>
      </c>
      <c r="K25" s="35"/>
      <c r="L25" s="115"/>
      <c r="S25" s="35"/>
      <c r="T25" s="35"/>
      <c r="U25" s="35"/>
      <c r="V25" s="35"/>
      <c r="W25" s="35"/>
      <c r="X25" s="35"/>
      <c r="Y25" s="35"/>
      <c r="Z25" s="35"/>
      <c r="AA25" s="35"/>
      <c r="AB25" s="35"/>
      <c r="AC25" s="35"/>
      <c r="AD25" s="35"/>
      <c r="AE25" s="35"/>
    </row>
    <row r="26" spans="1:31" s="2" customFormat="1" ht="18" customHeight="1">
      <c r="A26" s="35"/>
      <c r="B26" s="40"/>
      <c r="C26" s="35"/>
      <c r="D26" s="35"/>
      <c r="E26" s="104" t="str">
        <f>IF('Rekapitulace stavby'!E20="","",'Rekapitulace stavby'!E20)</f>
        <v>Ing. Josef Němeček</v>
      </c>
      <c r="F26" s="35"/>
      <c r="G26" s="35"/>
      <c r="H26" s="35"/>
      <c r="I26" s="114" t="s">
        <v>27</v>
      </c>
      <c r="J26" s="104" t="str">
        <f>IF('Rekapitulace stavby'!AN20="","",'Rekapitulace stavby'!AN20)</f>
        <v/>
      </c>
      <c r="K26" s="35"/>
      <c r="L26" s="115"/>
      <c r="S26" s="35"/>
      <c r="T26" s="35"/>
      <c r="U26" s="35"/>
      <c r="V26" s="35"/>
      <c r="W26" s="35"/>
      <c r="X26" s="35"/>
      <c r="Y26" s="35"/>
      <c r="Z26" s="35"/>
      <c r="AA26" s="35"/>
      <c r="AB26" s="35"/>
      <c r="AC26" s="35"/>
      <c r="AD26" s="35"/>
      <c r="AE26" s="35"/>
    </row>
    <row r="27" spans="1:31" s="2" customFormat="1" ht="6.9" customHeight="1">
      <c r="A27" s="35"/>
      <c r="B27" s="40"/>
      <c r="C27" s="35"/>
      <c r="D27" s="35"/>
      <c r="E27" s="35"/>
      <c r="F27" s="35"/>
      <c r="G27" s="35"/>
      <c r="H27" s="35"/>
      <c r="I27" s="35"/>
      <c r="J27" s="35"/>
      <c r="K27" s="35"/>
      <c r="L27" s="115"/>
      <c r="S27" s="35"/>
      <c r="T27" s="35"/>
      <c r="U27" s="35"/>
      <c r="V27" s="35"/>
      <c r="W27" s="35"/>
      <c r="X27" s="35"/>
      <c r="Y27" s="35"/>
      <c r="Z27" s="35"/>
      <c r="AA27" s="35"/>
      <c r="AB27" s="35"/>
      <c r="AC27" s="35"/>
      <c r="AD27" s="35"/>
      <c r="AE27" s="35"/>
    </row>
    <row r="28" spans="1:31" s="2" customFormat="1" ht="12" customHeight="1">
      <c r="A28" s="35"/>
      <c r="B28" s="40"/>
      <c r="C28" s="35"/>
      <c r="D28" s="114" t="s">
        <v>35</v>
      </c>
      <c r="E28" s="35"/>
      <c r="F28" s="35"/>
      <c r="G28" s="35"/>
      <c r="H28" s="35"/>
      <c r="I28" s="35"/>
      <c r="J28" s="35"/>
      <c r="K28" s="35"/>
      <c r="L28" s="115"/>
      <c r="S28" s="35"/>
      <c r="T28" s="35"/>
      <c r="U28" s="35"/>
      <c r="V28" s="35"/>
      <c r="W28" s="35"/>
      <c r="X28" s="35"/>
      <c r="Y28" s="35"/>
      <c r="Z28" s="35"/>
      <c r="AA28" s="35"/>
      <c r="AB28" s="35"/>
      <c r="AC28" s="35"/>
      <c r="AD28" s="35"/>
      <c r="AE28" s="35"/>
    </row>
    <row r="29" spans="1:31" s="8" customFormat="1" ht="16.5" customHeight="1">
      <c r="A29" s="117"/>
      <c r="B29" s="118"/>
      <c r="C29" s="117"/>
      <c r="D29" s="117"/>
      <c r="E29" s="393" t="s">
        <v>18</v>
      </c>
      <c r="F29" s="393"/>
      <c r="G29" s="393"/>
      <c r="H29" s="393"/>
      <c r="I29" s="117"/>
      <c r="J29" s="117"/>
      <c r="K29" s="117"/>
      <c r="L29" s="119"/>
      <c r="S29" s="117"/>
      <c r="T29" s="117"/>
      <c r="U29" s="117"/>
      <c r="V29" s="117"/>
      <c r="W29" s="117"/>
      <c r="X29" s="117"/>
      <c r="Y29" s="117"/>
      <c r="Z29" s="117"/>
      <c r="AA29" s="117"/>
      <c r="AB29" s="117"/>
      <c r="AC29" s="117"/>
      <c r="AD29" s="117"/>
      <c r="AE29" s="117"/>
    </row>
    <row r="30" spans="1:31" s="2" customFormat="1" ht="6.9" customHeight="1">
      <c r="A30" s="35"/>
      <c r="B30" s="40"/>
      <c r="C30" s="35"/>
      <c r="D30" s="35"/>
      <c r="E30" s="35"/>
      <c r="F30" s="35"/>
      <c r="G30" s="35"/>
      <c r="H30" s="35"/>
      <c r="I30" s="35"/>
      <c r="J30" s="35"/>
      <c r="K30" s="35"/>
      <c r="L30" s="115"/>
      <c r="S30" s="35"/>
      <c r="T30" s="35"/>
      <c r="U30" s="35"/>
      <c r="V30" s="35"/>
      <c r="W30" s="35"/>
      <c r="X30" s="35"/>
      <c r="Y30" s="35"/>
      <c r="Z30" s="35"/>
      <c r="AA30" s="35"/>
      <c r="AB30" s="35"/>
      <c r="AC30" s="35"/>
      <c r="AD30" s="35"/>
      <c r="AE30" s="35"/>
    </row>
    <row r="31" spans="1:31" s="2" customFormat="1" ht="6.9" customHeight="1">
      <c r="A31" s="35"/>
      <c r="B31" s="40"/>
      <c r="C31" s="35"/>
      <c r="D31" s="120"/>
      <c r="E31" s="120"/>
      <c r="F31" s="120"/>
      <c r="G31" s="120"/>
      <c r="H31" s="120"/>
      <c r="I31" s="120"/>
      <c r="J31" s="120"/>
      <c r="K31" s="120"/>
      <c r="L31" s="115"/>
      <c r="S31" s="35"/>
      <c r="T31" s="35"/>
      <c r="U31" s="35"/>
      <c r="V31" s="35"/>
      <c r="W31" s="35"/>
      <c r="X31" s="35"/>
      <c r="Y31" s="35"/>
      <c r="Z31" s="35"/>
      <c r="AA31" s="35"/>
      <c r="AB31" s="35"/>
      <c r="AC31" s="35"/>
      <c r="AD31" s="35"/>
      <c r="AE31" s="35"/>
    </row>
    <row r="32" spans="1:31" s="2" customFormat="1" ht="25.35" customHeight="1">
      <c r="A32" s="35"/>
      <c r="B32" s="40"/>
      <c r="C32" s="35"/>
      <c r="D32" s="121" t="s">
        <v>37</v>
      </c>
      <c r="E32" s="35"/>
      <c r="F32" s="35"/>
      <c r="G32" s="35"/>
      <c r="H32" s="35"/>
      <c r="I32" s="35"/>
      <c r="J32" s="122">
        <f>ROUND(J94, 2)</f>
        <v>0</v>
      </c>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14.4" customHeight="1">
      <c r="A34" s="35"/>
      <c r="B34" s="40"/>
      <c r="C34" s="35"/>
      <c r="D34" s="35"/>
      <c r="E34" s="35"/>
      <c r="F34" s="123" t="s">
        <v>39</v>
      </c>
      <c r="G34" s="35"/>
      <c r="H34" s="35"/>
      <c r="I34" s="123" t="s">
        <v>38</v>
      </c>
      <c r="J34" s="123" t="s">
        <v>40</v>
      </c>
      <c r="K34" s="35"/>
      <c r="L34" s="115"/>
      <c r="S34" s="35"/>
      <c r="T34" s="35"/>
      <c r="U34" s="35"/>
      <c r="V34" s="35"/>
      <c r="W34" s="35"/>
      <c r="X34" s="35"/>
      <c r="Y34" s="35"/>
      <c r="Z34" s="35"/>
      <c r="AA34" s="35"/>
      <c r="AB34" s="35"/>
      <c r="AC34" s="35"/>
      <c r="AD34" s="35"/>
      <c r="AE34" s="35"/>
    </row>
    <row r="35" spans="1:31" s="2" customFormat="1" ht="14.4" customHeight="1">
      <c r="A35" s="35"/>
      <c r="B35" s="40"/>
      <c r="C35" s="35"/>
      <c r="D35" s="124" t="s">
        <v>41</v>
      </c>
      <c r="E35" s="114" t="s">
        <v>42</v>
      </c>
      <c r="F35" s="125">
        <f>ROUND((SUM(BE94:BE143)),  2)</f>
        <v>0</v>
      </c>
      <c r="G35" s="35"/>
      <c r="H35" s="35"/>
      <c r="I35" s="126">
        <v>0.21</v>
      </c>
      <c r="J35" s="125">
        <f>ROUND(((SUM(BE94:BE143))*I35),  2)</f>
        <v>0</v>
      </c>
      <c r="K35" s="35"/>
      <c r="L35" s="115"/>
      <c r="S35" s="35"/>
      <c r="T35" s="35"/>
      <c r="U35" s="35"/>
      <c r="V35" s="35"/>
      <c r="W35" s="35"/>
      <c r="X35" s="35"/>
      <c r="Y35" s="35"/>
      <c r="Z35" s="35"/>
      <c r="AA35" s="35"/>
      <c r="AB35" s="35"/>
      <c r="AC35" s="35"/>
      <c r="AD35" s="35"/>
      <c r="AE35" s="35"/>
    </row>
    <row r="36" spans="1:31" s="2" customFormat="1" ht="14.4" customHeight="1">
      <c r="A36" s="35"/>
      <c r="B36" s="40"/>
      <c r="C36" s="35"/>
      <c r="D36" s="35"/>
      <c r="E36" s="114" t="s">
        <v>43</v>
      </c>
      <c r="F36" s="125">
        <f>ROUND((SUM(BF94:BF143)),  2)</f>
        <v>0</v>
      </c>
      <c r="G36" s="35"/>
      <c r="H36" s="35"/>
      <c r="I36" s="126">
        <v>0.12</v>
      </c>
      <c r="J36" s="125">
        <f>ROUND(((SUM(BF94:BF143))*I36),  2)</f>
        <v>0</v>
      </c>
      <c r="K36" s="35"/>
      <c r="L36" s="115"/>
      <c r="S36" s="35"/>
      <c r="T36" s="35"/>
      <c r="U36" s="35"/>
      <c r="V36" s="35"/>
      <c r="W36" s="35"/>
      <c r="X36" s="35"/>
      <c r="Y36" s="35"/>
      <c r="Z36" s="35"/>
      <c r="AA36" s="35"/>
      <c r="AB36" s="35"/>
      <c r="AC36" s="35"/>
      <c r="AD36" s="35"/>
      <c r="AE36" s="35"/>
    </row>
    <row r="37" spans="1:31" s="2" customFormat="1" ht="14.4" hidden="1" customHeight="1">
      <c r="A37" s="35"/>
      <c r="B37" s="40"/>
      <c r="C37" s="35"/>
      <c r="D37" s="35"/>
      <c r="E37" s="114" t="s">
        <v>44</v>
      </c>
      <c r="F37" s="125">
        <f>ROUND((SUM(BG94:BG143)),  2)</f>
        <v>0</v>
      </c>
      <c r="G37" s="35"/>
      <c r="H37" s="35"/>
      <c r="I37" s="126">
        <v>0.21</v>
      </c>
      <c r="J37" s="125">
        <f>0</f>
        <v>0</v>
      </c>
      <c r="K37" s="35"/>
      <c r="L37" s="115"/>
      <c r="S37" s="35"/>
      <c r="T37" s="35"/>
      <c r="U37" s="35"/>
      <c r="V37" s="35"/>
      <c r="W37" s="35"/>
      <c r="X37" s="35"/>
      <c r="Y37" s="35"/>
      <c r="Z37" s="35"/>
      <c r="AA37" s="35"/>
      <c r="AB37" s="35"/>
      <c r="AC37" s="35"/>
      <c r="AD37" s="35"/>
      <c r="AE37" s="35"/>
    </row>
    <row r="38" spans="1:31" s="2" customFormat="1" ht="14.4" hidden="1" customHeight="1">
      <c r="A38" s="35"/>
      <c r="B38" s="40"/>
      <c r="C38" s="35"/>
      <c r="D38" s="35"/>
      <c r="E38" s="114" t="s">
        <v>45</v>
      </c>
      <c r="F38" s="125">
        <f>ROUND((SUM(BH94:BH143)),  2)</f>
        <v>0</v>
      </c>
      <c r="G38" s="35"/>
      <c r="H38" s="35"/>
      <c r="I38" s="126">
        <v>0.12</v>
      </c>
      <c r="J38" s="125">
        <f>0</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46</v>
      </c>
      <c r="F39" s="125">
        <f>ROUND((SUM(BI94:BI143)),  2)</f>
        <v>0</v>
      </c>
      <c r="G39" s="35"/>
      <c r="H39" s="35"/>
      <c r="I39" s="126">
        <v>0</v>
      </c>
      <c r="J39" s="125">
        <f>0</f>
        <v>0</v>
      </c>
      <c r="K39" s="35"/>
      <c r="L39" s="115"/>
      <c r="S39" s="35"/>
      <c r="T39" s="35"/>
      <c r="U39" s="35"/>
      <c r="V39" s="35"/>
      <c r="W39" s="35"/>
      <c r="X39" s="35"/>
      <c r="Y39" s="35"/>
      <c r="Z39" s="35"/>
      <c r="AA39" s="35"/>
      <c r="AB39" s="35"/>
      <c r="AC39" s="35"/>
      <c r="AD39" s="35"/>
      <c r="AE39" s="35"/>
    </row>
    <row r="40" spans="1:31" s="2" customFormat="1" ht="6.9" customHeight="1">
      <c r="A40" s="35"/>
      <c r="B40" s="40"/>
      <c r="C40" s="35"/>
      <c r="D40" s="35"/>
      <c r="E40" s="35"/>
      <c r="F40" s="35"/>
      <c r="G40" s="35"/>
      <c r="H40" s="35"/>
      <c r="I40" s="35"/>
      <c r="J40" s="35"/>
      <c r="K40" s="35"/>
      <c r="L40" s="115"/>
      <c r="S40" s="35"/>
      <c r="T40" s="35"/>
      <c r="U40" s="35"/>
      <c r="V40" s="35"/>
      <c r="W40" s="35"/>
      <c r="X40" s="35"/>
      <c r="Y40" s="35"/>
      <c r="Z40" s="35"/>
      <c r="AA40" s="35"/>
      <c r="AB40" s="35"/>
      <c r="AC40" s="35"/>
      <c r="AD40" s="35"/>
      <c r="AE40" s="35"/>
    </row>
    <row r="41" spans="1:31" s="2" customFormat="1" ht="25.35" customHeight="1">
      <c r="A41" s="35"/>
      <c r="B41" s="40"/>
      <c r="C41" s="127"/>
      <c r="D41" s="128" t="s">
        <v>47</v>
      </c>
      <c r="E41" s="129"/>
      <c r="F41" s="129"/>
      <c r="G41" s="130" t="s">
        <v>48</v>
      </c>
      <c r="H41" s="131" t="s">
        <v>49</v>
      </c>
      <c r="I41" s="129"/>
      <c r="J41" s="132">
        <f>SUM(J32:J39)</f>
        <v>0</v>
      </c>
      <c r="K41" s="133"/>
      <c r="L41" s="115"/>
      <c r="S41" s="35"/>
      <c r="T41" s="35"/>
      <c r="U41" s="35"/>
      <c r="V41" s="35"/>
      <c r="W41" s="35"/>
      <c r="X41" s="35"/>
      <c r="Y41" s="35"/>
      <c r="Z41" s="35"/>
      <c r="AA41" s="35"/>
      <c r="AB41" s="35"/>
      <c r="AC41" s="35"/>
      <c r="AD41" s="35"/>
      <c r="AE41" s="35"/>
    </row>
    <row r="42" spans="1:31" s="2" customFormat="1" ht="14.4" customHeight="1">
      <c r="A42" s="35"/>
      <c r="B42" s="134"/>
      <c r="C42" s="135"/>
      <c r="D42" s="135"/>
      <c r="E42" s="135"/>
      <c r="F42" s="135"/>
      <c r="G42" s="135"/>
      <c r="H42" s="135"/>
      <c r="I42" s="135"/>
      <c r="J42" s="135"/>
      <c r="K42" s="135"/>
      <c r="L42" s="115"/>
      <c r="S42" s="35"/>
      <c r="T42" s="35"/>
      <c r="U42" s="35"/>
      <c r="V42" s="35"/>
      <c r="W42" s="35"/>
      <c r="X42" s="35"/>
      <c r="Y42" s="35"/>
      <c r="Z42" s="35"/>
      <c r="AA42" s="35"/>
      <c r="AB42" s="35"/>
      <c r="AC42" s="35"/>
      <c r="AD42" s="35"/>
      <c r="AE42" s="35"/>
    </row>
    <row r="46" spans="1:31" s="2" customFormat="1" ht="6.9" customHeight="1">
      <c r="A46" s="35"/>
      <c r="B46" s="136"/>
      <c r="C46" s="137"/>
      <c r="D46" s="137"/>
      <c r="E46" s="137"/>
      <c r="F46" s="137"/>
      <c r="G46" s="137"/>
      <c r="H46" s="137"/>
      <c r="I46" s="137"/>
      <c r="J46" s="137"/>
      <c r="K46" s="137"/>
      <c r="L46" s="115"/>
      <c r="S46" s="35"/>
      <c r="T46" s="35"/>
      <c r="U46" s="35"/>
      <c r="V46" s="35"/>
      <c r="W46" s="35"/>
      <c r="X46" s="35"/>
      <c r="Y46" s="35"/>
      <c r="Z46" s="35"/>
      <c r="AA46" s="35"/>
      <c r="AB46" s="35"/>
      <c r="AC46" s="35"/>
      <c r="AD46" s="35"/>
      <c r="AE46" s="35"/>
    </row>
    <row r="47" spans="1:31" s="2" customFormat="1" ht="24.9" customHeight="1">
      <c r="A47" s="35"/>
      <c r="B47" s="36"/>
      <c r="C47" s="24" t="s">
        <v>134</v>
      </c>
      <c r="D47" s="37"/>
      <c r="E47" s="37"/>
      <c r="F47" s="37"/>
      <c r="G47" s="37"/>
      <c r="H47" s="37"/>
      <c r="I47" s="37"/>
      <c r="J47" s="37"/>
      <c r="K47" s="37"/>
      <c r="L47" s="115"/>
      <c r="S47" s="35"/>
      <c r="T47" s="35"/>
      <c r="U47" s="35"/>
      <c r="V47" s="35"/>
      <c r="W47" s="35"/>
      <c r="X47" s="35"/>
      <c r="Y47" s="35"/>
      <c r="Z47" s="35"/>
      <c r="AA47" s="35"/>
      <c r="AB47" s="35"/>
      <c r="AC47" s="35"/>
      <c r="AD47" s="35"/>
      <c r="AE47" s="35"/>
    </row>
    <row r="48" spans="1:31" s="2" customFormat="1" ht="6.9" customHeight="1">
      <c r="A48" s="35"/>
      <c r="B48" s="36"/>
      <c r="C48" s="37"/>
      <c r="D48" s="37"/>
      <c r="E48" s="37"/>
      <c r="F48" s="37"/>
      <c r="G48" s="37"/>
      <c r="H48" s="37"/>
      <c r="I48" s="37"/>
      <c r="J48" s="37"/>
      <c r="K48" s="37"/>
      <c r="L48" s="115"/>
      <c r="S48" s="35"/>
      <c r="T48" s="35"/>
      <c r="U48" s="35"/>
      <c r="V48" s="35"/>
      <c r="W48" s="35"/>
      <c r="X48" s="35"/>
      <c r="Y48" s="35"/>
      <c r="Z48" s="35"/>
      <c r="AA48" s="35"/>
      <c r="AB48" s="35"/>
      <c r="AC48" s="35"/>
      <c r="AD48" s="35"/>
      <c r="AE48" s="35"/>
    </row>
    <row r="49" spans="1:47" s="2" customFormat="1" ht="12" customHeight="1">
      <c r="A49" s="35"/>
      <c r="B49" s="36"/>
      <c r="C49" s="30" t="s">
        <v>15</v>
      </c>
      <c r="D49" s="37"/>
      <c r="E49" s="37"/>
      <c r="F49" s="37"/>
      <c r="G49" s="37"/>
      <c r="H49" s="37"/>
      <c r="I49" s="37"/>
      <c r="J49" s="37"/>
      <c r="K49" s="37"/>
      <c r="L49" s="115"/>
      <c r="S49" s="35"/>
      <c r="T49" s="35"/>
      <c r="U49" s="35"/>
      <c r="V49" s="35"/>
      <c r="W49" s="35"/>
      <c r="X49" s="35"/>
      <c r="Y49" s="35"/>
      <c r="Z49" s="35"/>
      <c r="AA49" s="35"/>
      <c r="AB49" s="35"/>
      <c r="AC49" s="35"/>
      <c r="AD49" s="35"/>
      <c r="AE49" s="35"/>
    </row>
    <row r="50" spans="1:47" s="2" customFormat="1" ht="16.5" customHeight="1">
      <c r="A50" s="35"/>
      <c r="B50" s="36"/>
      <c r="C50" s="37"/>
      <c r="D50" s="37"/>
      <c r="E50" s="394" t="str">
        <f>E7</f>
        <v>Zázemí pro studenty se speciálními potřebami - F, úprava 13.6.2025</v>
      </c>
      <c r="F50" s="395"/>
      <c r="G50" s="395"/>
      <c r="H50" s="395"/>
      <c r="I50" s="37"/>
      <c r="J50" s="37"/>
      <c r="K50" s="37"/>
      <c r="L50" s="115"/>
      <c r="S50" s="35"/>
      <c r="T50" s="35"/>
      <c r="U50" s="35"/>
      <c r="V50" s="35"/>
      <c r="W50" s="35"/>
      <c r="X50" s="35"/>
      <c r="Y50" s="35"/>
      <c r="Z50" s="35"/>
      <c r="AA50" s="35"/>
      <c r="AB50" s="35"/>
      <c r="AC50" s="35"/>
      <c r="AD50" s="35"/>
      <c r="AE50" s="35"/>
    </row>
    <row r="51" spans="1:47" s="1" customFormat="1" ht="12" customHeight="1">
      <c r="B51" s="22"/>
      <c r="C51" s="30" t="s">
        <v>132</v>
      </c>
      <c r="D51" s="23"/>
      <c r="E51" s="23"/>
      <c r="F51" s="23"/>
      <c r="G51" s="23"/>
      <c r="H51" s="23"/>
      <c r="I51" s="23"/>
      <c r="J51" s="23"/>
      <c r="K51" s="23"/>
      <c r="L51" s="21"/>
    </row>
    <row r="52" spans="1:47" s="2" customFormat="1" ht="16.5" customHeight="1">
      <c r="A52" s="35"/>
      <c r="B52" s="36"/>
      <c r="C52" s="37"/>
      <c r="D52" s="37"/>
      <c r="E52" s="394" t="s">
        <v>133</v>
      </c>
      <c r="F52" s="396"/>
      <c r="G52" s="396"/>
      <c r="H52" s="396"/>
      <c r="I52" s="37"/>
      <c r="J52" s="37"/>
      <c r="K52" s="37"/>
      <c r="L52" s="115"/>
      <c r="S52" s="35"/>
      <c r="T52" s="35"/>
      <c r="U52" s="35"/>
      <c r="V52" s="35"/>
      <c r="W52" s="35"/>
      <c r="X52" s="35"/>
      <c r="Y52" s="35"/>
      <c r="Z52" s="35"/>
      <c r="AA52" s="35"/>
      <c r="AB52" s="35"/>
      <c r="AC52" s="35"/>
      <c r="AD52" s="35"/>
      <c r="AE52" s="35"/>
    </row>
    <row r="53" spans="1:47" s="2" customFormat="1" ht="12" customHeight="1">
      <c r="A53" s="35"/>
      <c r="B53" s="36"/>
      <c r="C53" s="30" t="s">
        <v>365</v>
      </c>
      <c r="D53" s="37"/>
      <c r="E53" s="37"/>
      <c r="F53" s="37"/>
      <c r="G53" s="37"/>
      <c r="H53" s="37"/>
      <c r="I53" s="37"/>
      <c r="J53" s="37"/>
      <c r="K53" s="37"/>
      <c r="L53" s="115"/>
      <c r="S53" s="35"/>
      <c r="T53" s="35"/>
      <c r="U53" s="35"/>
      <c r="V53" s="35"/>
      <c r="W53" s="35"/>
      <c r="X53" s="35"/>
      <c r="Y53" s="35"/>
      <c r="Z53" s="35"/>
      <c r="AA53" s="35"/>
      <c r="AB53" s="35"/>
      <c r="AC53" s="35"/>
      <c r="AD53" s="35"/>
      <c r="AE53" s="35"/>
    </row>
    <row r="54" spans="1:47" s="2" customFormat="1" ht="16.5" customHeight="1">
      <c r="A54" s="35"/>
      <c r="B54" s="36"/>
      <c r="C54" s="37"/>
      <c r="D54" s="37"/>
      <c r="E54" s="350" t="str">
        <f>E11</f>
        <v>05 - SO 01.5 -  Silnoproudé rozvody</v>
      </c>
      <c r="F54" s="396"/>
      <c r="G54" s="396"/>
      <c r="H54" s="396"/>
      <c r="I54" s="37"/>
      <c r="J54" s="37"/>
      <c r="K54" s="37"/>
      <c r="L54" s="115"/>
      <c r="S54" s="35"/>
      <c r="T54" s="35"/>
      <c r="U54" s="35"/>
      <c r="V54" s="35"/>
      <c r="W54" s="35"/>
      <c r="X54" s="35"/>
      <c r="Y54" s="35"/>
      <c r="Z54" s="35"/>
      <c r="AA54" s="35"/>
      <c r="AB54" s="35"/>
      <c r="AC54" s="35"/>
      <c r="AD54" s="35"/>
      <c r="AE54" s="35"/>
    </row>
    <row r="55" spans="1:47" s="2" customFormat="1" ht="6.9" customHeight="1">
      <c r="A55" s="35"/>
      <c r="B55" s="36"/>
      <c r="C55" s="37"/>
      <c r="D55" s="37"/>
      <c r="E55" s="37"/>
      <c r="F55" s="37"/>
      <c r="G55" s="37"/>
      <c r="H55" s="37"/>
      <c r="I55" s="37"/>
      <c r="J55" s="37"/>
      <c r="K55" s="37"/>
      <c r="L55" s="115"/>
      <c r="S55" s="35"/>
      <c r="T55" s="35"/>
      <c r="U55" s="35"/>
      <c r="V55" s="35"/>
      <c r="W55" s="35"/>
      <c r="X55" s="35"/>
      <c r="Y55" s="35"/>
      <c r="Z55" s="35"/>
      <c r="AA55" s="35"/>
      <c r="AB55" s="35"/>
      <c r="AC55" s="35"/>
      <c r="AD55" s="35"/>
      <c r="AE55" s="35"/>
    </row>
    <row r="56" spans="1:47" s="2" customFormat="1" ht="12" customHeight="1">
      <c r="A56" s="35"/>
      <c r="B56" s="36"/>
      <c r="C56" s="30" t="s">
        <v>20</v>
      </c>
      <c r="D56" s="37"/>
      <c r="E56" s="37"/>
      <c r="F56" s="28" t="str">
        <f>F14</f>
        <v xml:space="preserve"> </v>
      </c>
      <c r="G56" s="37"/>
      <c r="H56" s="37"/>
      <c r="I56" s="30" t="s">
        <v>22</v>
      </c>
      <c r="J56" s="60" t="str">
        <f>IF(J14="","",J14)</f>
        <v>4. 4. 2024</v>
      </c>
      <c r="K56" s="37"/>
      <c r="L56" s="115"/>
      <c r="S56" s="35"/>
      <c r="T56" s="35"/>
      <c r="U56" s="35"/>
      <c r="V56" s="35"/>
      <c r="W56" s="35"/>
      <c r="X56" s="35"/>
      <c r="Y56" s="35"/>
      <c r="Z56" s="35"/>
      <c r="AA56" s="35"/>
      <c r="AB56" s="35"/>
      <c r="AC56" s="35"/>
      <c r="AD56" s="35"/>
      <c r="AE56" s="35"/>
    </row>
    <row r="57" spans="1:47" s="2" customFormat="1" ht="6.9" customHeight="1">
      <c r="A57" s="35"/>
      <c r="B57" s="36"/>
      <c r="C57" s="37"/>
      <c r="D57" s="37"/>
      <c r="E57" s="37"/>
      <c r="F57" s="37"/>
      <c r="G57" s="37"/>
      <c r="H57" s="37"/>
      <c r="I57" s="37"/>
      <c r="J57" s="37"/>
      <c r="K57" s="37"/>
      <c r="L57" s="115"/>
      <c r="S57" s="35"/>
      <c r="T57" s="35"/>
      <c r="U57" s="35"/>
      <c r="V57" s="35"/>
      <c r="W57" s="35"/>
      <c r="X57" s="35"/>
      <c r="Y57" s="35"/>
      <c r="Z57" s="35"/>
      <c r="AA57" s="35"/>
      <c r="AB57" s="35"/>
      <c r="AC57" s="35"/>
      <c r="AD57" s="35"/>
      <c r="AE57" s="35"/>
    </row>
    <row r="58" spans="1:47" s="2" customFormat="1" ht="25.65" customHeight="1">
      <c r="A58" s="35"/>
      <c r="B58" s="36"/>
      <c r="C58" s="30" t="s">
        <v>24</v>
      </c>
      <c r="D58" s="37"/>
      <c r="E58" s="37"/>
      <c r="F58" s="28" t="str">
        <f>E17</f>
        <v>Česká zemědělská univerzoita</v>
      </c>
      <c r="G58" s="37"/>
      <c r="H58" s="37"/>
      <c r="I58" s="30" t="s">
        <v>30</v>
      </c>
      <c r="J58" s="33" t="str">
        <f>E23</f>
        <v>GREBNER, spol. s r-o-</v>
      </c>
      <c r="K58" s="37"/>
      <c r="L58" s="115"/>
      <c r="S58" s="35"/>
      <c r="T58" s="35"/>
      <c r="U58" s="35"/>
      <c r="V58" s="35"/>
      <c r="W58" s="35"/>
      <c r="X58" s="35"/>
      <c r="Y58" s="35"/>
      <c r="Z58" s="35"/>
      <c r="AA58" s="35"/>
      <c r="AB58" s="35"/>
      <c r="AC58" s="35"/>
      <c r="AD58" s="35"/>
      <c r="AE58" s="35"/>
    </row>
    <row r="59" spans="1:47" s="2" customFormat="1" ht="15.15" customHeight="1">
      <c r="A59" s="35"/>
      <c r="B59" s="36"/>
      <c r="C59" s="30" t="s">
        <v>28</v>
      </c>
      <c r="D59" s="37"/>
      <c r="E59" s="37"/>
      <c r="F59" s="28" t="str">
        <f>IF(E20="","",E20)</f>
        <v>Vyplň údaj</v>
      </c>
      <c r="G59" s="37"/>
      <c r="H59" s="37"/>
      <c r="I59" s="30" t="s">
        <v>33</v>
      </c>
      <c r="J59" s="33" t="str">
        <f>E26</f>
        <v>Ing. Josef Němeček</v>
      </c>
      <c r="K59" s="37"/>
      <c r="L59" s="115"/>
      <c r="S59" s="35"/>
      <c r="T59" s="35"/>
      <c r="U59" s="35"/>
      <c r="V59" s="35"/>
      <c r="W59" s="35"/>
      <c r="X59" s="35"/>
      <c r="Y59" s="35"/>
      <c r="Z59" s="35"/>
      <c r="AA59" s="35"/>
      <c r="AB59" s="35"/>
      <c r="AC59" s="35"/>
      <c r="AD59" s="35"/>
      <c r="AE59" s="35"/>
    </row>
    <row r="60" spans="1:47" s="2" customFormat="1" ht="10.35" customHeight="1">
      <c r="A60" s="35"/>
      <c r="B60" s="36"/>
      <c r="C60" s="37"/>
      <c r="D60" s="37"/>
      <c r="E60" s="37"/>
      <c r="F60" s="37"/>
      <c r="G60" s="37"/>
      <c r="H60" s="37"/>
      <c r="I60" s="37"/>
      <c r="J60" s="37"/>
      <c r="K60" s="37"/>
      <c r="L60" s="115"/>
      <c r="S60" s="35"/>
      <c r="T60" s="35"/>
      <c r="U60" s="35"/>
      <c r="V60" s="35"/>
      <c r="W60" s="35"/>
      <c r="X60" s="35"/>
      <c r="Y60" s="35"/>
      <c r="Z60" s="35"/>
      <c r="AA60" s="35"/>
      <c r="AB60" s="35"/>
      <c r="AC60" s="35"/>
      <c r="AD60" s="35"/>
      <c r="AE60" s="35"/>
    </row>
    <row r="61" spans="1:47" s="2" customFormat="1" ht="29.25" customHeight="1">
      <c r="A61" s="35"/>
      <c r="B61" s="36"/>
      <c r="C61" s="138" t="s">
        <v>135</v>
      </c>
      <c r="D61" s="139"/>
      <c r="E61" s="139"/>
      <c r="F61" s="139"/>
      <c r="G61" s="139"/>
      <c r="H61" s="139"/>
      <c r="I61" s="139"/>
      <c r="J61" s="140" t="s">
        <v>136</v>
      </c>
      <c r="K61" s="139"/>
      <c r="L61" s="115"/>
      <c r="S61" s="35"/>
      <c r="T61" s="35"/>
      <c r="U61" s="35"/>
      <c r="V61" s="35"/>
      <c r="W61" s="35"/>
      <c r="X61" s="35"/>
      <c r="Y61" s="35"/>
      <c r="Z61" s="35"/>
      <c r="AA61" s="35"/>
      <c r="AB61" s="35"/>
      <c r="AC61" s="35"/>
      <c r="AD61" s="35"/>
      <c r="AE61" s="35"/>
    </row>
    <row r="62" spans="1:47" s="2" customFormat="1" ht="10.35" customHeight="1">
      <c r="A62" s="35"/>
      <c r="B62" s="36"/>
      <c r="C62" s="37"/>
      <c r="D62" s="37"/>
      <c r="E62" s="37"/>
      <c r="F62" s="37"/>
      <c r="G62" s="37"/>
      <c r="H62" s="37"/>
      <c r="I62" s="37"/>
      <c r="J62" s="37"/>
      <c r="K62" s="37"/>
      <c r="L62" s="115"/>
      <c r="S62" s="35"/>
      <c r="T62" s="35"/>
      <c r="U62" s="35"/>
      <c r="V62" s="35"/>
      <c r="W62" s="35"/>
      <c r="X62" s="35"/>
      <c r="Y62" s="35"/>
      <c r="Z62" s="35"/>
      <c r="AA62" s="35"/>
      <c r="AB62" s="35"/>
      <c r="AC62" s="35"/>
      <c r="AD62" s="35"/>
      <c r="AE62" s="35"/>
    </row>
    <row r="63" spans="1:47" s="2" customFormat="1" ht="22.8" customHeight="1">
      <c r="A63" s="35"/>
      <c r="B63" s="36"/>
      <c r="C63" s="141" t="s">
        <v>69</v>
      </c>
      <c r="D63" s="37"/>
      <c r="E63" s="37"/>
      <c r="F63" s="37"/>
      <c r="G63" s="37"/>
      <c r="H63" s="37"/>
      <c r="I63" s="37"/>
      <c r="J63" s="78">
        <f>J94</f>
        <v>0</v>
      </c>
      <c r="K63" s="37"/>
      <c r="L63" s="115"/>
      <c r="S63" s="35"/>
      <c r="T63" s="35"/>
      <c r="U63" s="35"/>
      <c r="V63" s="35"/>
      <c r="W63" s="35"/>
      <c r="X63" s="35"/>
      <c r="Y63" s="35"/>
      <c r="Z63" s="35"/>
      <c r="AA63" s="35"/>
      <c r="AB63" s="35"/>
      <c r="AC63" s="35"/>
      <c r="AD63" s="35"/>
      <c r="AE63" s="35"/>
      <c r="AU63" s="18" t="s">
        <v>137</v>
      </c>
    </row>
    <row r="64" spans="1:47" s="9" customFormat="1" ht="24.9" customHeight="1">
      <c r="B64" s="142"/>
      <c r="C64" s="143"/>
      <c r="D64" s="144" t="s">
        <v>142</v>
      </c>
      <c r="E64" s="145"/>
      <c r="F64" s="145"/>
      <c r="G64" s="145"/>
      <c r="H64" s="145"/>
      <c r="I64" s="145"/>
      <c r="J64" s="146">
        <f>J95</f>
        <v>0</v>
      </c>
      <c r="K64" s="143"/>
      <c r="L64" s="147"/>
    </row>
    <row r="65" spans="1:31" s="10" customFormat="1" ht="19.95" customHeight="1">
      <c r="B65" s="148"/>
      <c r="C65" s="98"/>
      <c r="D65" s="149" t="s">
        <v>1771</v>
      </c>
      <c r="E65" s="150"/>
      <c r="F65" s="150"/>
      <c r="G65" s="150"/>
      <c r="H65" s="150"/>
      <c r="I65" s="150"/>
      <c r="J65" s="151">
        <f>J96</f>
        <v>0</v>
      </c>
      <c r="K65" s="98"/>
      <c r="L65" s="152"/>
    </row>
    <row r="66" spans="1:31" s="10" customFormat="1" ht="19.95" customHeight="1">
      <c r="B66" s="148"/>
      <c r="C66" s="98"/>
      <c r="D66" s="149" t="s">
        <v>1772</v>
      </c>
      <c r="E66" s="150"/>
      <c r="F66" s="150"/>
      <c r="G66" s="150"/>
      <c r="H66" s="150"/>
      <c r="I66" s="150"/>
      <c r="J66" s="151">
        <f>J104</f>
        <v>0</v>
      </c>
      <c r="K66" s="98"/>
      <c r="L66" s="152"/>
    </row>
    <row r="67" spans="1:31" s="10" customFormat="1" ht="19.95" customHeight="1">
      <c r="B67" s="148"/>
      <c r="C67" s="98"/>
      <c r="D67" s="149" t="s">
        <v>1773</v>
      </c>
      <c r="E67" s="150"/>
      <c r="F67" s="150"/>
      <c r="G67" s="150"/>
      <c r="H67" s="150"/>
      <c r="I67" s="150"/>
      <c r="J67" s="151">
        <f>J108</f>
        <v>0</v>
      </c>
      <c r="K67" s="98"/>
      <c r="L67" s="152"/>
    </row>
    <row r="68" spans="1:31" s="10" customFormat="1" ht="19.95" customHeight="1">
      <c r="B68" s="148"/>
      <c r="C68" s="98"/>
      <c r="D68" s="149" t="s">
        <v>1774</v>
      </c>
      <c r="E68" s="150"/>
      <c r="F68" s="150"/>
      <c r="G68" s="150"/>
      <c r="H68" s="150"/>
      <c r="I68" s="150"/>
      <c r="J68" s="151">
        <f>J116</f>
        <v>0</v>
      </c>
      <c r="K68" s="98"/>
      <c r="L68" s="152"/>
    </row>
    <row r="69" spans="1:31" s="10" customFormat="1" ht="19.95" customHeight="1">
      <c r="B69" s="148"/>
      <c r="C69" s="98"/>
      <c r="D69" s="149" t="s">
        <v>1775</v>
      </c>
      <c r="E69" s="150"/>
      <c r="F69" s="150"/>
      <c r="G69" s="150"/>
      <c r="H69" s="150"/>
      <c r="I69" s="150"/>
      <c r="J69" s="151">
        <f>J122</f>
        <v>0</v>
      </c>
      <c r="K69" s="98"/>
      <c r="L69" s="152"/>
    </row>
    <row r="70" spans="1:31" s="10" customFormat="1" ht="19.95" customHeight="1">
      <c r="B70" s="148"/>
      <c r="C70" s="98"/>
      <c r="D70" s="149" t="s">
        <v>1776</v>
      </c>
      <c r="E70" s="150"/>
      <c r="F70" s="150"/>
      <c r="G70" s="150"/>
      <c r="H70" s="150"/>
      <c r="I70" s="150"/>
      <c r="J70" s="151">
        <f>J131</f>
        <v>0</v>
      </c>
      <c r="K70" s="98"/>
      <c r="L70" s="152"/>
    </row>
    <row r="71" spans="1:31" s="10" customFormat="1" ht="19.95" customHeight="1">
      <c r="B71" s="148"/>
      <c r="C71" s="98"/>
      <c r="D71" s="149" t="s">
        <v>1777</v>
      </c>
      <c r="E71" s="150"/>
      <c r="F71" s="150"/>
      <c r="G71" s="150"/>
      <c r="H71" s="150"/>
      <c r="I71" s="150"/>
      <c r="J71" s="151">
        <f>J133</f>
        <v>0</v>
      </c>
      <c r="K71" s="98"/>
      <c r="L71" s="152"/>
    </row>
    <row r="72" spans="1:31" s="10" customFormat="1" ht="19.95" customHeight="1">
      <c r="B72" s="148"/>
      <c r="C72" s="98"/>
      <c r="D72" s="149" t="s">
        <v>1778</v>
      </c>
      <c r="E72" s="150"/>
      <c r="F72" s="150"/>
      <c r="G72" s="150"/>
      <c r="H72" s="150"/>
      <c r="I72" s="150"/>
      <c r="J72" s="151">
        <f>J138</f>
        <v>0</v>
      </c>
      <c r="K72" s="98"/>
      <c r="L72" s="152"/>
    </row>
    <row r="73" spans="1:31" s="2" customFormat="1" ht="21.75" customHeight="1">
      <c r="A73" s="35"/>
      <c r="B73" s="36"/>
      <c r="C73" s="37"/>
      <c r="D73" s="37"/>
      <c r="E73" s="37"/>
      <c r="F73" s="37"/>
      <c r="G73" s="37"/>
      <c r="H73" s="37"/>
      <c r="I73" s="37"/>
      <c r="J73" s="37"/>
      <c r="K73" s="37"/>
      <c r="L73" s="115"/>
      <c r="S73" s="35"/>
      <c r="T73" s="35"/>
      <c r="U73" s="35"/>
      <c r="V73" s="35"/>
      <c r="W73" s="35"/>
      <c r="X73" s="35"/>
      <c r="Y73" s="35"/>
      <c r="Z73" s="35"/>
      <c r="AA73" s="35"/>
      <c r="AB73" s="35"/>
      <c r="AC73" s="35"/>
      <c r="AD73" s="35"/>
      <c r="AE73" s="35"/>
    </row>
    <row r="74" spans="1:31" s="2" customFormat="1" ht="6.9" customHeight="1">
      <c r="A74" s="35"/>
      <c r="B74" s="48"/>
      <c r="C74" s="49"/>
      <c r="D74" s="49"/>
      <c r="E74" s="49"/>
      <c r="F74" s="49"/>
      <c r="G74" s="49"/>
      <c r="H74" s="49"/>
      <c r="I74" s="49"/>
      <c r="J74" s="49"/>
      <c r="K74" s="49"/>
      <c r="L74" s="115"/>
      <c r="S74" s="35"/>
      <c r="T74" s="35"/>
      <c r="U74" s="35"/>
      <c r="V74" s="35"/>
      <c r="W74" s="35"/>
      <c r="X74" s="35"/>
      <c r="Y74" s="35"/>
      <c r="Z74" s="35"/>
      <c r="AA74" s="35"/>
      <c r="AB74" s="35"/>
      <c r="AC74" s="35"/>
      <c r="AD74" s="35"/>
      <c r="AE74" s="35"/>
    </row>
    <row r="78" spans="1:31" s="2" customFormat="1" ht="6.9" customHeight="1">
      <c r="A78" s="35"/>
      <c r="B78" s="50"/>
      <c r="C78" s="51"/>
      <c r="D78" s="51"/>
      <c r="E78" s="51"/>
      <c r="F78" s="51"/>
      <c r="G78" s="51"/>
      <c r="H78" s="51"/>
      <c r="I78" s="51"/>
      <c r="J78" s="51"/>
      <c r="K78" s="51"/>
      <c r="L78" s="115"/>
      <c r="S78" s="35"/>
      <c r="T78" s="35"/>
      <c r="U78" s="35"/>
      <c r="V78" s="35"/>
      <c r="W78" s="35"/>
      <c r="X78" s="35"/>
      <c r="Y78" s="35"/>
      <c r="Z78" s="35"/>
      <c r="AA78" s="35"/>
      <c r="AB78" s="35"/>
      <c r="AC78" s="35"/>
      <c r="AD78" s="35"/>
      <c r="AE78" s="35"/>
    </row>
    <row r="79" spans="1:31" s="2" customFormat="1" ht="24.9" customHeight="1">
      <c r="A79" s="35"/>
      <c r="B79" s="36"/>
      <c r="C79" s="24" t="s">
        <v>145</v>
      </c>
      <c r="D79" s="37"/>
      <c r="E79" s="37"/>
      <c r="F79" s="37"/>
      <c r="G79" s="37"/>
      <c r="H79" s="37"/>
      <c r="I79" s="37"/>
      <c r="J79" s="37"/>
      <c r="K79" s="37"/>
      <c r="L79" s="115"/>
      <c r="S79" s="35"/>
      <c r="T79" s="35"/>
      <c r="U79" s="35"/>
      <c r="V79" s="35"/>
      <c r="W79" s="35"/>
      <c r="X79" s="35"/>
      <c r="Y79" s="35"/>
      <c r="Z79" s="35"/>
      <c r="AA79" s="35"/>
      <c r="AB79" s="35"/>
      <c r="AC79" s="35"/>
      <c r="AD79" s="35"/>
      <c r="AE79" s="35"/>
    </row>
    <row r="80" spans="1:31" s="2" customFormat="1" ht="6.9" customHeight="1">
      <c r="A80" s="35"/>
      <c r="B80" s="36"/>
      <c r="C80" s="37"/>
      <c r="D80" s="37"/>
      <c r="E80" s="37"/>
      <c r="F80" s="37"/>
      <c r="G80" s="37"/>
      <c r="H80" s="37"/>
      <c r="I80" s="37"/>
      <c r="J80" s="37"/>
      <c r="K80" s="37"/>
      <c r="L80" s="115"/>
      <c r="S80" s="35"/>
      <c r="T80" s="35"/>
      <c r="U80" s="35"/>
      <c r="V80" s="35"/>
      <c r="W80" s="35"/>
      <c r="X80" s="35"/>
      <c r="Y80" s="35"/>
      <c r="Z80" s="35"/>
      <c r="AA80" s="35"/>
      <c r="AB80" s="35"/>
      <c r="AC80" s="35"/>
      <c r="AD80" s="35"/>
      <c r="AE80" s="35"/>
    </row>
    <row r="81" spans="1:63" s="2" customFormat="1" ht="12" customHeight="1">
      <c r="A81" s="35"/>
      <c r="B81" s="36"/>
      <c r="C81" s="30" t="s">
        <v>15</v>
      </c>
      <c r="D81" s="37"/>
      <c r="E81" s="37"/>
      <c r="F81" s="37"/>
      <c r="G81" s="37"/>
      <c r="H81" s="37"/>
      <c r="I81" s="37"/>
      <c r="J81" s="37"/>
      <c r="K81" s="37"/>
      <c r="L81" s="115"/>
      <c r="S81" s="35"/>
      <c r="T81" s="35"/>
      <c r="U81" s="35"/>
      <c r="V81" s="35"/>
      <c r="W81" s="35"/>
      <c r="X81" s="35"/>
      <c r="Y81" s="35"/>
      <c r="Z81" s="35"/>
      <c r="AA81" s="35"/>
      <c r="AB81" s="35"/>
      <c r="AC81" s="35"/>
      <c r="AD81" s="35"/>
      <c r="AE81" s="35"/>
    </row>
    <row r="82" spans="1:63" s="2" customFormat="1" ht="16.5" customHeight="1">
      <c r="A82" s="35"/>
      <c r="B82" s="36"/>
      <c r="C82" s="37"/>
      <c r="D82" s="37"/>
      <c r="E82" s="394" t="str">
        <f>E7</f>
        <v>Zázemí pro studenty se speciálními potřebami - F, úprava 13.6.2025</v>
      </c>
      <c r="F82" s="395"/>
      <c r="G82" s="395"/>
      <c r="H82" s="395"/>
      <c r="I82" s="37"/>
      <c r="J82" s="37"/>
      <c r="K82" s="37"/>
      <c r="L82" s="115"/>
      <c r="S82" s="35"/>
      <c r="T82" s="35"/>
      <c r="U82" s="35"/>
      <c r="V82" s="35"/>
      <c r="W82" s="35"/>
      <c r="X82" s="35"/>
      <c r="Y82" s="35"/>
      <c r="Z82" s="35"/>
      <c r="AA82" s="35"/>
      <c r="AB82" s="35"/>
      <c r="AC82" s="35"/>
      <c r="AD82" s="35"/>
      <c r="AE82" s="35"/>
    </row>
    <row r="83" spans="1:63" s="1" customFormat="1" ht="12" customHeight="1">
      <c r="B83" s="22"/>
      <c r="C83" s="30" t="s">
        <v>132</v>
      </c>
      <c r="D83" s="23"/>
      <c r="E83" s="23"/>
      <c r="F83" s="23"/>
      <c r="G83" s="23"/>
      <c r="H83" s="23"/>
      <c r="I83" s="23"/>
      <c r="J83" s="23"/>
      <c r="K83" s="23"/>
      <c r="L83" s="21"/>
    </row>
    <row r="84" spans="1:63" s="2" customFormat="1" ht="16.5" customHeight="1">
      <c r="A84" s="35"/>
      <c r="B84" s="36"/>
      <c r="C84" s="37"/>
      <c r="D84" s="37"/>
      <c r="E84" s="394" t="s">
        <v>133</v>
      </c>
      <c r="F84" s="396"/>
      <c r="G84" s="396"/>
      <c r="H84" s="396"/>
      <c r="I84" s="37"/>
      <c r="J84" s="37"/>
      <c r="K84" s="37"/>
      <c r="L84" s="115"/>
      <c r="S84" s="35"/>
      <c r="T84" s="35"/>
      <c r="U84" s="35"/>
      <c r="V84" s="35"/>
      <c r="W84" s="35"/>
      <c r="X84" s="35"/>
      <c r="Y84" s="35"/>
      <c r="Z84" s="35"/>
      <c r="AA84" s="35"/>
      <c r="AB84" s="35"/>
      <c r="AC84" s="35"/>
      <c r="AD84" s="35"/>
      <c r="AE84" s="35"/>
    </row>
    <row r="85" spans="1:63" s="2" customFormat="1" ht="12" customHeight="1">
      <c r="A85" s="35"/>
      <c r="B85" s="36"/>
      <c r="C85" s="30" t="s">
        <v>365</v>
      </c>
      <c r="D85" s="37"/>
      <c r="E85" s="37"/>
      <c r="F85" s="37"/>
      <c r="G85" s="37"/>
      <c r="H85" s="37"/>
      <c r="I85" s="37"/>
      <c r="J85" s="37"/>
      <c r="K85" s="37"/>
      <c r="L85" s="115"/>
      <c r="S85" s="35"/>
      <c r="T85" s="35"/>
      <c r="U85" s="35"/>
      <c r="V85" s="35"/>
      <c r="W85" s="35"/>
      <c r="X85" s="35"/>
      <c r="Y85" s="35"/>
      <c r="Z85" s="35"/>
      <c r="AA85" s="35"/>
      <c r="AB85" s="35"/>
      <c r="AC85" s="35"/>
      <c r="AD85" s="35"/>
      <c r="AE85" s="35"/>
    </row>
    <row r="86" spans="1:63" s="2" customFormat="1" ht="16.5" customHeight="1">
      <c r="A86" s="35"/>
      <c r="B86" s="36"/>
      <c r="C86" s="37"/>
      <c r="D86" s="37"/>
      <c r="E86" s="350" t="str">
        <f>E11</f>
        <v>05 - SO 01.5 -  Silnoproudé rozvody</v>
      </c>
      <c r="F86" s="396"/>
      <c r="G86" s="396"/>
      <c r="H86" s="396"/>
      <c r="I86" s="37"/>
      <c r="J86" s="37"/>
      <c r="K86" s="37"/>
      <c r="L86" s="115"/>
      <c r="S86" s="35"/>
      <c r="T86" s="35"/>
      <c r="U86" s="35"/>
      <c r="V86" s="35"/>
      <c r="W86" s="35"/>
      <c r="X86" s="35"/>
      <c r="Y86" s="35"/>
      <c r="Z86" s="35"/>
      <c r="AA86" s="35"/>
      <c r="AB86" s="35"/>
      <c r="AC86" s="35"/>
      <c r="AD86" s="35"/>
      <c r="AE86" s="35"/>
    </row>
    <row r="87" spans="1:63" s="2" customFormat="1" ht="6.9" customHeight="1">
      <c r="A87" s="35"/>
      <c r="B87" s="36"/>
      <c r="C87" s="37"/>
      <c r="D87" s="37"/>
      <c r="E87" s="37"/>
      <c r="F87" s="37"/>
      <c r="G87" s="37"/>
      <c r="H87" s="37"/>
      <c r="I87" s="37"/>
      <c r="J87" s="37"/>
      <c r="K87" s="37"/>
      <c r="L87" s="115"/>
      <c r="S87" s="35"/>
      <c r="T87" s="35"/>
      <c r="U87" s="35"/>
      <c r="V87" s="35"/>
      <c r="W87" s="35"/>
      <c r="X87" s="35"/>
      <c r="Y87" s="35"/>
      <c r="Z87" s="35"/>
      <c r="AA87" s="35"/>
      <c r="AB87" s="35"/>
      <c r="AC87" s="35"/>
      <c r="AD87" s="35"/>
      <c r="AE87" s="35"/>
    </row>
    <row r="88" spans="1:63" s="2" customFormat="1" ht="12" customHeight="1">
      <c r="A88" s="35"/>
      <c r="B88" s="36"/>
      <c r="C88" s="30" t="s">
        <v>20</v>
      </c>
      <c r="D88" s="37"/>
      <c r="E88" s="37"/>
      <c r="F88" s="28" t="str">
        <f>F14</f>
        <v xml:space="preserve"> </v>
      </c>
      <c r="G88" s="37"/>
      <c r="H88" s="37"/>
      <c r="I88" s="30" t="s">
        <v>22</v>
      </c>
      <c r="J88" s="60" t="str">
        <f>IF(J14="","",J14)</f>
        <v>4. 4. 2024</v>
      </c>
      <c r="K88" s="37"/>
      <c r="L88" s="115"/>
      <c r="S88" s="35"/>
      <c r="T88" s="35"/>
      <c r="U88" s="35"/>
      <c r="V88" s="35"/>
      <c r="W88" s="35"/>
      <c r="X88" s="35"/>
      <c r="Y88" s="35"/>
      <c r="Z88" s="35"/>
      <c r="AA88" s="35"/>
      <c r="AB88" s="35"/>
      <c r="AC88" s="35"/>
      <c r="AD88" s="35"/>
      <c r="AE88" s="35"/>
    </row>
    <row r="89" spans="1:63" s="2" customFormat="1" ht="6.9" customHeight="1">
      <c r="A89" s="35"/>
      <c r="B89" s="36"/>
      <c r="C89" s="37"/>
      <c r="D89" s="37"/>
      <c r="E89" s="37"/>
      <c r="F89" s="37"/>
      <c r="G89" s="37"/>
      <c r="H89" s="37"/>
      <c r="I89" s="37"/>
      <c r="J89" s="37"/>
      <c r="K89" s="37"/>
      <c r="L89" s="115"/>
      <c r="S89" s="35"/>
      <c r="T89" s="35"/>
      <c r="U89" s="35"/>
      <c r="V89" s="35"/>
      <c r="W89" s="35"/>
      <c r="X89" s="35"/>
      <c r="Y89" s="35"/>
      <c r="Z89" s="35"/>
      <c r="AA89" s="35"/>
      <c r="AB89" s="35"/>
      <c r="AC89" s="35"/>
      <c r="AD89" s="35"/>
      <c r="AE89" s="35"/>
    </row>
    <row r="90" spans="1:63" s="2" customFormat="1" ht="25.65" customHeight="1">
      <c r="A90" s="35"/>
      <c r="B90" s="36"/>
      <c r="C90" s="30" t="s">
        <v>24</v>
      </c>
      <c r="D90" s="37"/>
      <c r="E90" s="37"/>
      <c r="F90" s="28" t="str">
        <f>E17</f>
        <v>Česká zemědělská univerzoita</v>
      </c>
      <c r="G90" s="37"/>
      <c r="H90" s="37"/>
      <c r="I90" s="30" t="s">
        <v>30</v>
      </c>
      <c r="J90" s="33" t="str">
        <f>E23</f>
        <v>GREBNER, spol. s r-o-</v>
      </c>
      <c r="K90" s="37"/>
      <c r="L90" s="115"/>
      <c r="S90" s="35"/>
      <c r="T90" s="35"/>
      <c r="U90" s="35"/>
      <c r="V90" s="35"/>
      <c r="W90" s="35"/>
      <c r="X90" s="35"/>
      <c r="Y90" s="35"/>
      <c r="Z90" s="35"/>
      <c r="AA90" s="35"/>
      <c r="AB90" s="35"/>
      <c r="AC90" s="35"/>
      <c r="AD90" s="35"/>
      <c r="AE90" s="35"/>
    </row>
    <row r="91" spans="1:63" s="2" customFormat="1" ht="15.15" customHeight="1">
      <c r="A91" s="35"/>
      <c r="B91" s="36"/>
      <c r="C91" s="30" t="s">
        <v>28</v>
      </c>
      <c r="D91" s="37"/>
      <c r="E91" s="37"/>
      <c r="F91" s="28" t="str">
        <f>IF(E20="","",E20)</f>
        <v>Vyplň údaj</v>
      </c>
      <c r="G91" s="37"/>
      <c r="H91" s="37"/>
      <c r="I91" s="30" t="s">
        <v>33</v>
      </c>
      <c r="J91" s="33" t="str">
        <f>E26</f>
        <v>Ing. Josef Němeček</v>
      </c>
      <c r="K91" s="37"/>
      <c r="L91" s="115"/>
      <c r="S91" s="35"/>
      <c r="T91" s="35"/>
      <c r="U91" s="35"/>
      <c r="V91" s="35"/>
      <c r="W91" s="35"/>
      <c r="X91" s="35"/>
      <c r="Y91" s="35"/>
      <c r="Z91" s="35"/>
      <c r="AA91" s="35"/>
      <c r="AB91" s="35"/>
      <c r="AC91" s="35"/>
      <c r="AD91" s="35"/>
      <c r="AE91" s="35"/>
    </row>
    <row r="92" spans="1:63" s="2" customFormat="1" ht="10.35" customHeight="1">
      <c r="A92" s="35"/>
      <c r="B92" s="36"/>
      <c r="C92" s="37"/>
      <c r="D92" s="37"/>
      <c r="E92" s="37"/>
      <c r="F92" s="37"/>
      <c r="G92" s="37"/>
      <c r="H92" s="37"/>
      <c r="I92" s="37"/>
      <c r="J92" s="37"/>
      <c r="K92" s="37"/>
      <c r="L92" s="115"/>
      <c r="S92" s="35"/>
      <c r="T92" s="35"/>
      <c r="U92" s="35"/>
      <c r="V92" s="35"/>
      <c r="W92" s="35"/>
      <c r="X92" s="35"/>
      <c r="Y92" s="35"/>
      <c r="Z92" s="35"/>
      <c r="AA92" s="35"/>
      <c r="AB92" s="35"/>
      <c r="AC92" s="35"/>
      <c r="AD92" s="35"/>
      <c r="AE92" s="35"/>
    </row>
    <row r="93" spans="1:63" s="11" customFormat="1" ht="29.25" customHeight="1">
      <c r="A93" s="153"/>
      <c r="B93" s="154"/>
      <c r="C93" s="155" t="s">
        <v>146</v>
      </c>
      <c r="D93" s="156" t="s">
        <v>56</v>
      </c>
      <c r="E93" s="156" t="s">
        <v>52</v>
      </c>
      <c r="F93" s="156" t="s">
        <v>53</v>
      </c>
      <c r="G93" s="156" t="s">
        <v>147</v>
      </c>
      <c r="H93" s="156" t="s">
        <v>148</v>
      </c>
      <c r="I93" s="156" t="s">
        <v>149</v>
      </c>
      <c r="J93" s="156" t="s">
        <v>136</v>
      </c>
      <c r="K93" s="157" t="s">
        <v>150</v>
      </c>
      <c r="L93" s="158"/>
      <c r="M93" s="69" t="s">
        <v>18</v>
      </c>
      <c r="N93" s="70" t="s">
        <v>41</v>
      </c>
      <c r="O93" s="70" t="s">
        <v>151</v>
      </c>
      <c r="P93" s="70" t="s">
        <v>152</v>
      </c>
      <c r="Q93" s="70" t="s">
        <v>153</v>
      </c>
      <c r="R93" s="70" t="s">
        <v>154</v>
      </c>
      <c r="S93" s="70" t="s">
        <v>155</v>
      </c>
      <c r="T93" s="71" t="s">
        <v>156</v>
      </c>
      <c r="U93" s="153"/>
      <c r="V93" s="153"/>
      <c r="W93" s="153"/>
      <c r="X93" s="153"/>
      <c r="Y93" s="153"/>
      <c r="Z93" s="153"/>
      <c r="AA93" s="153"/>
      <c r="AB93" s="153"/>
      <c r="AC93" s="153"/>
      <c r="AD93" s="153"/>
      <c r="AE93" s="153"/>
    </row>
    <row r="94" spans="1:63" s="2" customFormat="1" ht="22.8" customHeight="1">
      <c r="A94" s="35"/>
      <c r="B94" s="36"/>
      <c r="C94" s="76" t="s">
        <v>157</v>
      </c>
      <c r="D94" s="37"/>
      <c r="E94" s="37"/>
      <c r="F94" s="37"/>
      <c r="G94" s="37"/>
      <c r="H94" s="37"/>
      <c r="I94" s="37"/>
      <c r="J94" s="159">
        <f>BK94</f>
        <v>0</v>
      </c>
      <c r="K94" s="37"/>
      <c r="L94" s="40"/>
      <c r="M94" s="72"/>
      <c r="N94" s="160"/>
      <c r="O94" s="73"/>
      <c r="P94" s="161">
        <f>P95</f>
        <v>0</v>
      </c>
      <c r="Q94" s="73"/>
      <c r="R94" s="161">
        <f>R95</f>
        <v>0</v>
      </c>
      <c r="S94" s="73"/>
      <c r="T94" s="162">
        <f>T95</f>
        <v>0</v>
      </c>
      <c r="U94" s="35"/>
      <c r="V94" s="35"/>
      <c r="W94" s="35"/>
      <c r="X94" s="35"/>
      <c r="Y94" s="35"/>
      <c r="Z94" s="35"/>
      <c r="AA94" s="35"/>
      <c r="AB94" s="35"/>
      <c r="AC94" s="35"/>
      <c r="AD94" s="35"/>
      <c r="AE94" s="35"/>
      <c r="AT94" s="18" t="s">
        <v>70</v>
      </c>
      <c r="AU94" s="18" t="s">
        <v>137</v>
      </c>
      <c r="BK94" s="163">
        <f>BK95</f>
        <v>0</v>
      </c>
    </row>
    <row r="95" spans="1:63" s="12" customFormat="1" ht="25.95" customHeight="1">
      <c r="B95" s="164"/>
      <c r="C95" s="165"/>
      <c r="D95" s="166" t="s">
        <v>70</v>
      </c>
      <c r="E95" s="167" t="s">
        <v>340</v>
      </c>
      <c r="F95" s="167" t="s">
        <v>341</v>
      </c>
      <c r="G95" s="165"/>
      <c r="H95" s="165"/>
      <c r="I95" s="168"/>
      <c r="J95" s="169">
        <f>BK95</f>
        <v>0</v>
      </c>
      <c r="K95" s="165"/>
      <c r="L95" s="170"/>
      <c r="M95" s="171"/>
      <c r="N95" s="172"/>
      <c r="O95" s="172"/>
      <c r="P95" s="173">
        <f>P96+P104+P108+P116+P122+P131+P133+P138</f>
        <v>0</v>
      </c>
      <c r="Q95" s="172"/>
      <c r="R95" s="173">
        <f>R96+R104+R108+R116+R122+R131+R133+R138</f>
        <v>0</v>
      </c>
      <c r="S95" s="172"/>
      <c r="T95" s="174">
        <f>T96+T104+T108+T116+T122+T131+T133+T138</f>
        <v>0</v>
      </c>
      <c r="AR95" s="175" t="s">
        <v>80</v>
      </c>
      <c r="AT95" s="176" t="s">
        <v>70</v>
      </c>
      <c r="AU95" s="176" t="s">
        <v>71</v>
      </c>
      <c r="AY95" s="175" t="s">
        <v>160</v>
      </c>
      <c r="BK95" s="177">
        <f>BK96+BK104+BK108+BK116+BK122+BK131+BK133+BK138</f>
        <v>0</v>
      </c>
    </row>
    <row r="96" spans="1:63" s="12" customFormat="1" ht="22.8" customHeight="1">
      <c r="B96" s="164"/>
      <c r="C96" s="165"/>
      <c r="D96" s="166" t="s">
        <v>70</v>
      </c>
      <c r="E96" s="178" t="s">
        <v>1779</v>
      </c>
      <c r="F96" s="178" t="s">
        <v>1780</v>
      </c>
      <c r="G96" s="165"/>
      <c r="H96" s="165"/>
      <c r="I96" s="168"/>
      <c r="J96" s="179">
        <f>BK96</f>
        <v>0</v>
      </c>
      <c r="K96" s="165"/>
      <c r="L96" s="170"/>
      <c r="M96" s="171"/>
      <c r="N96" s="172"/>
      <c r="O96" s="172"/>
      <c r="P96" s="173">
        <f>SUM(P97:P103)</f>
        <v>0</v>
      </c>
      <c r="Q96" s="172"/>
      <c r="R96" s="173">
        <f>SUM(R97:R103)</f>
        <v>0</v>
      </c>
      <c r="S96" s="172"/>
      <c r="T96" s="174">
        <f>SUM(T97:T103)</f>
        <v>0</v>
      </c>
      <c r="AR96" s="175" t="s">
        <v>78</v>
      </c>
      <c r="AT96" s="176" t="s">
        <v>70</v>
      </c>
      <c r="AU96" s="176" t="s">
        <v>78</v>
      </c>
      <c r="AY96" s="175" t="s">
        <v>160</v>
      </c>
      <c r="BK96" s="177">
        <f>SUM(BK97:BK103)</f>
        <v>0</v>
      </c>
    </row>
    <row r="97" spans="1:65" s="2" customFormat="1" ht="16.5" customHeight="1">
      <c r="A97" s="35"/>
      <c r="B97" s="36"/>
      <c r="C97" s="180" t="s">
        <v>78</v>
      </c>
      <c r="D97" s="180" t="s">
        <v>162</v>
      </c>
      <c r="E97" s="181" t="s">
        <v>1781</v>
      </c>
      <c r="F97" s="182" t="s">
        <v>1782</v>
      </c>
      <c r="G97" s="183" t="s">
        <v>496</v>
      </c>
      <c r="H97" s="184">
        <v>19</v>
      </c>
      <c r="I97" s="185"/>
      <c r="J97" s="186">
        <f t="shared" ref="J97:J103" si="0">ROUND(I97*H97,2)</f>
        <v>0</v>
      </c>
      <c r="K97" s="182" t="s">
        <v>18</v>
      </c>
      <c r="L97" s="40"/>
      <c r="M97" s="187" t="s">
        <v>18</v>
      </c>
      <c r="N97" s="188" t="s">
        <v>42</v>
      </c>
      <c r="O97" s="65"/>
      <c r="P97" s="189">
        <f t="shared" ref="P97:P103" si="1">O97*H97</f>
        <v>0</v>
      </c>
      <c r="Q97" s="189">
        <v>0</v>
      </c>
      <c r="R97" s="189">
        <f t="shared" ref="R97:R103" si="2">Q97*H97</f>
        <v>0</v>
      </c>
      <c r="S97" s="189">
        <v>0</v>
      </c>
      <c r="T97" s="190">
        <f t="shared" ref="T97:T103" si="3">S97*H97</f>
        <v>0</v>
      </c>
      <c r="U97" s="35"/>
      <c r="V97" s="35"/>
      <c r="W97" s="35"/>
      <c r="X97" s="35"/>
      <c r="Y97" s="35"/>
      <c r="Z97" s="35"/>
      <c r="AA97" s="35"/>
      <c r="AB97" s="35"/>
      <c r="AC97" s="35"/>
      <c r="AD97" s="35"/>
      <c r="AE97" s="35"/>
      <c r="AR97" s="191" t="s">
        <v>166</v>
      </c>
      <c r="AT97" s="191" t="s">
        <v>162</v>
      </c>
      <c r="AU97" s="191" t="s">
        <v>80</v>
      </c>
      <c r="AY97" s="18" t="s">
        <v>160</v>
      </c>
      <c r="BE97" s="192">
        <f t="shared" ref="BE97:BE103" si="4">IF(N97="základní",J97,0)</f>
        <v>0</v>
      </c>
      <c r="BF97" s="192">
        <f t="shared" ref="BF97:BF103" si="5">IF(N97="snížená",J97,0)</f>
        <v>0</v>
      </c>
      <c r="BG97" s="192">
        <f t="shared" ref="BG97:BG103" si="6">IF(N97="zákl. přenesená",J97,0)</f>
        <v>0</v>
      </c>
      <c r="BH97" s="192">
        <f t="shared" ref="BH97:BH103" si="7">IF(N97="sníž. přenesená",J97,0)</f>
        <v>0</v>
      </c>
      <c r="BI97" s="192">
        <f t="shared" ref="BI97:BI103" si="8">IF(N97="nulová",J97,0)</f>
        <v>0</v>
      </c>
      <c r="BJ97" s="18" t="s">
        <v>78</v>
      </c>
      <c r="BK97" s="192">
        <f t="shared" ref="BK97:BK103" si="9">ROUND(I97*H97,2)</f>
        <v>0</v>
      </c>
      <c r="BL97" s="18" t="s">
        <v>166</v>
      </c>
      <c r="BM97" s="191" t="s">
        <v>80</v>
      </c>
    </row>
    <row r="98" spans="1:65" s="2" customFormat="1" ht="16.5" customHeight="1">
      <c r="A98" s="35"/>
      <c r="B98" s="36"/>
      <c r="C98" s="180" t="s">
        <v>80</v>
      </c>
      <c r="D98" s="180" t="s">
        <v>162</v>
      </c>
      <c r="E98" s="181" t="s">
        <v>1783</v>
      </c>
      <c r="F98" s="182" t="s">
        <v>1784</v>
      </c>
      <c r="G98" s="183" t="s">
        <v>496</v>
      </c>
      <c r="H98" s="184">
        <v>31</v>
      </c>
      <c r="I98" s="185"/>
      <c r="J98" s="186">
        <f t="shared" si="0"/>
        <v>0</v>
      </c>
      <c r="K98" s="182" t="s">
        <v>18</v>
      </c>
      <c r="L98" s="40"/>
      <c r="M98" s="187" t="s">
        <v>18</v>
      </c>
      <c r="N98" s="188" t="s">
        <v>42</v>
      </c>
      <c r="O98" s="65"/>
      <c r="P98" s="189">
        <f t="shared" si="1"/>
        <v>0</v>
      </c>
      <c r="Q98" s="189">
        <v>0</v>
      </c>
      <c r="R98" s="189">
        <f t="shared" si="2"/>
        <v>0</v>
      </c>
      <c r="S98" s="189">
        <v>0</v>
      </c>
      <c r="T98" s="190">
        <f t="shared" si="3"/>
        <v>0</v>
      </c>
      <c r="U98" s="35"/>
      <c r="V98" s="35"/>
      <c r="W98" s="35"/>
      <c r="X98" s="35"/>
      <c r="Y98" s="35"/>
      <c r="Z98" s="35"/>
      <c r="AA98" s="35"/>
      <c r="AB98" s="35"/>
      <c r="AC98" s="35"/>
      <c r="AD98" s="35"/>
      <c r="AE98" s="35"/>
      <c r="AR98" s="191" t="s">
        <v>166</v>
      </c>
      <c r="AT98" s="191" t="s">
        <v>162</v>
      </c>
      <c r="AU98" s="191" t="s">
        <v>80</v>
      </c>
      <c r="AY98" s="18" t="s">
        <v>160</v>
      </c>
      <c r="BE98" s="192">
        <f t="shared" si="4"/>
        <v>0</v>
      </c>
      <c r="BF98" s="192">
        <f t="shared" si="5"/>
        <v>0</v>
      </c>
      <c r="BG98" s="192">
        <f t="shared" si="6"/>
        <v>0</v>
      </c>
      <c r="BH98" s="192">
        <f t="shared" si="7"/>
        <v>0</v>
      </c>
      <c r="BI98" s="192">
        <f t="shared" si="8"/>
        <v>0</v>
      </c>
      <c r="BJ98" s="18" t="s">
        <v>78</v>
      </c>
      <c r="BK98" s="192">
        <f t="shared" si="9"/>
        <v>0</v>
      </c>
      <c r="BL98" s="18" t="s">
        <v>166</v>
      </c>
      <c r="BM98" s="191" t="s">
        <v>166</v>
      </c>
    </row>
    <row r="99" spans="1:65" s="2" customFormat="1" ht="16.5" customHeight="1">
      <c r="A99" s="35"/>
      <c r="B99" s="36"/>
      <c r="C99" s="180" t="s">
        <v>102</v>
      </c>
      <c r="D99" s="180" t="s">
        <v>162</v>
      </c>
      <c r="E99" s="181" t="s">
        <v>1785</v>
      </c>
      <c r="F99" s="182" t="s">
        <v>1786</v>
      </c>
      <c r="G99" s="183" t="s">
        <v>496</v>
      </c>
      <c r="H99" s="184">
        <v>5</v>
      </c>
      <c r="I99" s="185"/>
      <c r="J99" s="186">
        <f t="shared" si="0"/>
        <v>0</v>
      </c>
      <c r="K99" s="182" t="s">
        <v>18</v>
      </c>
      <c r="L99" s="40"/>
      <c r="M99" s="187" t="s">
        <v>18</v>
      </c>
      <c r="N99" s="188" t="s">
        <v>42</v>
      </c>
      <c r="O99" s="65"/>
      <c r="P99" s="189">
        <f t="shared" si="1"/>
        <v>0</v>
      </c>
      <c r="Q99" s="189">
        <v>0</v>
      </c>
      <c r="R99" s="189">
        <f t="shared" si="2"/>
        <v>0</v>
      </c>
      <c r="S99" s="189">
        <v>0</v>
      </c>
      <c r="T99" s="190">
        <f t="shared" si="3"/>
        <v>0</v>
      </c>
      <c r="U99" s="35"/>
      <c r="V99" s="35"/>
      <c r="W99" s="35"/>
      <c r="X99" s="35"/>
      <c r="Y99" s="35"/>
      <c r="Z99" s="35"/>
      <c r="AA99" s="35"/>
      <c r="AB99" s="35"/>
      <c r="AC99" s="35"/>
      <c r="AD99" s="35"/>
      <c r="AE99" s="35"/>
      <c r="AR99" s="191" t="s">
        <v>166</v>
      </c>
      <c r="AT99" s="191" t="s">
        <v>162</v>
      </c>
      <c r="AU99" s="191" t="s">
        <v>80</v>
      </c>
      <c r="AY99" s="18" t="s">
        <v>160</v>
      </c>
      <c r="BE99" s="192">
        <f t="shared" si="4"/>
        <v>0</v>
      </c>
      <c r="BF99" s="192">
        <f t="shared" si="5"/>
        <v>0</v>
      </c>
      <c r="BG99" s="192">
        <f t="shared" si="6"/>
        <v>0</v>
      </c>
      <c r="BH99" s="192">
        <f t="shared" si="7"/>
        <v>0</v>
      </c>
      <c r="BI99" s="192">
        <f t="shared" si="8"/>
        <v>0</v>
      </c>
      <c r="BJ99" s="18" t="s">
        <v>78</v>
      </c>
      <c r="BK99" s="192">
        <f t="shared" si="9"/>
        <v>0</v>
      </c>
      <c r="BL99" s="18" t="s">
        <v>166</v>
      </c>
      <c r="BM99" s="191" t="s">
        <v>189</v>
      </c>
    </row>
    <row r="100" spans="1:65" s="2" customFormat="1" ht="21.75" customHeight="1">
      <c r="A100" s="35"/>
      <c r="B100" s="36"/>
      <c r="C100" s="180" t="s">
        <v>166</v>
      </c>
      <c r="D100" s="180" t="s">
        <v>162</v>
      </c>
      <c r="E100" s="181" t="s">
        <v>1787</v>
      </c>
      <c r="F100" s="182" t="s">
        <v>1788</v>
      </c>
      <c r="G100" s="183" t="s">
        <v>496</v>
      </c>
      <c r="H100" s="184">
        <v>9</v>
      </c>
      <c r="I100" s="185"/>
      <c r="J100" s="186">
        <f t="shared" si="0"/>
        <v>0</v>
      </c>
      <c r="K100" s="182" t="s">
        <v>18</v>
      </c>
      <c r="L100" s="40"/>
      <c r="M100" s="187" t="s">
        <v>18</v>
      </c>
      <c r="N100" s="188" t="s">
        <v>42</v>
      </c>
      <c r="O100" s="65"/>
      <c r="P100" s="189">
        <f t="shared" si="1"/>
        <v>0</v>
      </c>
      <c r="Q100" s="189">
        <v>0</v>
      </c>
      <c r="R100" s="189">
        <f t="shared" si="2"/>
        <v>0</v>
      </c>
      <c r="S100" s="189">
        <v>0</v>
      </c>
      <c r="T100" s="190">
        <f t="shared" si="3"/>
        <v>0</v>
      </c>
      <c r="U100" s="35"/>
      <c r="V100" s="35"/>
      <c r="W100" s="35"/>
      <c r="X100" s="35"/>
      <c r="Y100" s="35"/>
      <c r="Z100" s="35"/>
      <c r="AA100" s="35"/>
      <c r="AB100" s="35"/>
      <c r="AC100" s="35"/>
      <c r="AD100" s="35"/>
      <c r="AE100" s="35"/>
      <c r="AR100" s="191" t="s">
        <v>166</v>
      </c>
      <c r="AT100" s="191" t="s">
        <v>162</v>
      </c>
      <c r="AU100" s="191" t="s">
        <v>80</v>
      </c>
      <c r="AY100" s="18" t="s">
        <v>160</v>
      </c>
      <c r="BE100" s="192">
        <f t="shared" si="4"/>
        <v>0</v>
      </c>
      <c r="BF100" s="192">
        <f t="shared" si="5"/>
        <v>0</v>
      </c>
      <c r="BG100" s="192">
        <f t="shared" si="6"/>
        <v>0</v>
      </c>
      <c r="BH100" s="192">
        <f t="shared" si="7"/>
        <v>0</v>
      </c>
      <c r="BI100" s="192">
        <f t="shared" si="8"/>
        <v>0</v>
      </c>
      <c r="BJ100" s="18" t="s">
        <v>78</v>
      </c>
      <c r="BK100" s="192">
        <f t="shared" si="9"/>
        <v>0</v>
      </c>
      <c r="BL100" s="18" t="s">
        <v>166</v>
      </c>
      <c r="BM100" s="191" t="s">
        <v>208</v>
      </c>
    </row>
    <row r="101" spans="1:65" s="2" customFormat="1" ht="21.75" customHeight="1">
      <c r="A101" s="35"/>
      <c r="B101" s="36"/>
      <c r="C101" s="180" t="s">
        <v>196</v>
      </c>
      <c r="D101" s="180" t="s">
        <v>162</v>
      </c>
      <c r="E101" s="181" t="s">
        <v>1789</v>
      </c>
      <c r="F101" s="182" t="s">
        <v>1790</v>
      </c>
      <c r="G101" s="183" t="s">
        <v>496</v>
      </c>
      <c r="H101" s="184">
        <v>4</v>
      </c>
      <c r="I101" s="185"/>
      <c r="J101" s="186">
        <f t="shared" si="0"/>
        <v>0</v>
      </c>
      <c r="K101" s="182" t="s">
        <v>18</v>
      </c>
      <c r="L101" s="40"/>
      <c r="M101" s="187" t="s">
        <v>18</v>
      </c>
      <c r="N101" s="188" t="s">
        <v>42</v>
      </c>
      <c r="O101" s="65"/>
      <c r="P101" s="189">
        <f t="shared" si="1"/>
        <v>0</v>
      </c>
      <c r="Q101" s="189">
        <v>0</v>
      </c>
      <c r="R101" s="189">
        <f t="shared" si="2"/>
        <v>0</v>
      </c>
      <c r="S101" s="189">
        <v>0</v>
      </c>
      <c r="T101" s="190">
        <f t="shared" si="3"/>
        <v>0</v>
      </c>
      <c r="U101" s="35"/>
      <c r="V101" s="35"/>
      <c r="W101" s="35"/>
      <c r="X101" s="35"/>
      <c r="Y101" s="35"/>
      <c r="Z101" s="35"/>
      <c r="AA101" s="35"/>
      <c r="AB101" s="35"/>
      <c r="AC101" s="35"/>
      <c r="AD101" s="35"/>
      <c r="AE101" s="35"/>
      <c r="AR101" s="191" t="s">
        <v>166</v>
      </c>
      <c r="AT101" s="191" t="s">
        <v>162</v>
      </c>
      <c r="AU101" s="191" t="s">
        <v>80</v>
      </c>
      <c r="AY101" s="18" t="s">
        <v>160</v>
      </c>
      <c r="BE101" s="192">
        <f t="shared" si="4"/>
        <v>0</v>
      </c>
      <c r="BF101" s="192">
        <f t="shared" si="5"/>
        <v>0</v>
      </c>
      <c r="BG101" s="192">
        <f t="shared" si="6"/>
        <v>0</v>
      </c>
      <c r="BH101" s="192">
        <f t="shared" si="7"/>
        <v>0</v>
      </c>
      <c r="BI101" s="192">
        <f t="shared" si="8"/>
        <v>0</v>
      </c>
      <c r="BJ101" s="18" t="s">
        <v>78</v>
      </c>
      <c r="BK101" s="192">
        <f t="shared" si="9"/>
        <v>0</v>
      </c>
      <c r="BL101" s="18" t="s">
        <v>166</v>
      </c>
      <c r="BM101" s="191" t="s">
        <v>219</v>
      </c>
    </row>
    <row r="102" spans="1:65" s="2" customFormat="1" ht="21.75" customHeight="1">
      <c r="A102" s="35"/>
      <c r="B102" s="36"/>
      <c r="C102" s="180" t="s">
        <v>189</v>
      </c>
      <c r="D102" s="180" t="s">
        <v>162</v>
      </c>
      <c r="E102" s="181" t="s">
        <v>1791</v>
      </c>
      <c r="F102" s="182" t="s">
        <v>1792</v>
      </c>
      <c r="G102" s="183" t="s">
        <v>496</v>
      </c>
      <c r="H102" s="184">
        <v>5</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8</v>
      </c>
    </row>
    <row r="103" spans="1:65" s="2" customFormat="1" ht="16.5" customHeight="1">
      <c r="A103" s="35"/>
      <c r="B103" s="36"/>
      <c r="C103" s="180" t="s">
        <v>202</v>
      </c>
      <c r="D103" s="180" t="s">
        <v>162</v>
      </c>
      <c r="E103" s="181" t="s">
        <v>1793</v>
      </c>
      <c r="F103" s="182" t="s">
        <v>1794</v>
      </c>
      <c r="G103" s="183" t="s">
        <v>496</v>
      </c>
      <c r="H103" s="184">
        <v>2</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240</v>
      </c>
    </row>
    <row r="104" spans="1:65" s="12" customFormat="1" ht="22.8" customHeight="1">
      <c r="B104" s="164"/>
      <c r="C104" s="165"/>
      <c r="D104" s="166" t="s">
        <v>70</v>
      </c>
      <c r="E104" s="178" t="s">
        <v>1795</v>
      </c>
      <c r="F104" s="178" t="s">
        <v>1796</v>
      </c>
      <c r="G104" s="165"/>
      <c r="H104" s="165"/>
      <c r="I104" s="168"/>
      <c r="J104" s="179">
        <f>BK104</f>
        <v>0</v>
      </c>
      <c r="K104" s="165"/>
      <c r="L104" s="170"/>
      <c r="M104" s="171"/>
      <c r="N104" s="172"/>
      <c r="O104" s="172"/>
      <c r="P104" s="173">
        <f>SUM(P105:P107)</f>
        <v>0</v>
      </c>
      <c r="Q104" s="172"/>
      <c r="R104" s="173">
        <f>SUM(R105:R107)</f>
        <v>0</v>
      </c>
      <c r="S104" s="172"/>
      <c r="T104" s="174">
        <f>SUM(T105:T107)</f>
        <v>0</v>
      </c>
      <c r="AR104" s="175" t="s">
        <v>78</v>
      </c>
      <c r="AT104" s="176" t="s">
        <v>70</v>
      </c>
      <c r="AU104" s="176" t="s">
        <v>78</v>
      </c>
      <c r="AY104" s="175" t="s">
        <v>160</v>
      </c>
      <c r="BK104" s="177">
        <f>SUM(BK105:BK107)</f>
        <v>0</v>
      </c>
    </row>
    <row r="105" spans="1:65" s="2" customFormat="1" ht="24.15" customHeight="1">
      <c r="A105" s="35"/>
      <c r="B105" s="36"/>
      <c r="C105" s="180" t="s">
        <v>208</v>
      </c>
      <c r="D105" s="180" t="s">
        <v>162</v>
      </c>
      <c r="E105" s="181" t="s">
        <v>1797</v>
      </c>
      <c r="F105" s="182" t="s">
        <v>1798</v>
      </c>
      <c r="G105" s="183" t="s">
        <v>496</v>
      </c>
      <c r="H105" s="184">
        <v>63</v>
      </c>
      <c r="I105" s="185"/>
      <c r="J105" s="186">
        <f>ROUND(I105*H105,2)</f>
        <v>0</v>
      </c>
      <c r="K105" s="182" t="s">
        <v>18</v>
      </c>
      <c r="L105" s="40"/>
      <c r="M105" s="187" t="s">
        <v>18</v>
      </c>
      <c r="N105" s="188" t="s">
        <v>42</v>
      </c>
      <c r="O105" s="65"/>
      <c r="P105" s="189">
        <f>O105*H105</f>
        <v>0</v>
      </c>
      <c r="Q105" s="189">
        <v>0</v>
      </c>
      <c r="R105" s="189">
        <f>Q105*H105</f>
        <v>0</v>
      </c>
      <c r="S105" s="189">
        <v>0</v>
      </c>
      <c r="T105" s="190">
        <f>S105*H105</f>
        <v>0</v>
      </c>
      <c r="U105" s="35"/>
      <c r="V105" s="35"/>
      <c r="W105" s="35"/>
      <c r="X105" s="35"/>
      <c r="Y105" s="35"/>
      <c r="Z105" s="35"/>
      <c r="AA105" s="35"/>
      <c r="AB105" s="35"/>
      <c r="AC105" s="35"/>
      <c r="AD105" s="35"/>
      <c r="AE105" s="35"/>
      <c r="AR105" s="191" t="s">
        <v>166</v>
      </c>
      <c r="AT105" s="191" t="s">
        <v>162</v>
      </c>
      <c r="AU105" s="191" t="s">
        <v>80</v>
      </c>
      <c r="AY105" s="18" t="s">
        <v>160</v>
      </c>
      <c r="BE105" s="192">
        <f>IF(N105="základní",J105,0)</f>
        <v>0</v>
      </c>
      <c r="BF105" s="192">
        <f>IF(N105="snížená",J105,0)</f>
        <v>0</v>
      </c>
      <c r="BG105" s="192">
        <f>IF(N105="zákl. přenesená",J105,0)</f>
        <v>0</v>
      </c>
      <c r="BH105" s="192">
        <f>IF(N105="sníž. přenesená",J105,0)</f>
        <v>0</v>
      </c>
      <c r="BI105" s="192">
        <f>IF(N105="nulová",J105,0)</f>
        <v>0</v>
      </c>
      <c r="BJ105" s="18" t="s">
        <v>78</v>
      </c>
      <c r="BK105" s="192">
        <f>ROUND(I105*H105,2)</f>
        <v>0</v>
      </c>
      <c r="BL105" s="18" t="s">
        <v>166</v>
      </c>
      <c r="BM105" s="191" t="s">
        <v>255</v>
      </c>
    </row>
    <row r="106" spans="1:65" s="2" customFormat="1" ht="21.75" customHeight="1">
      <c r="A106" s="35"/>
      <c r="B106" s="36"/>
      <c r="C106" s="180" t="s">
        <v>214</v>
      </c>
      <c r="D106" s="180" t="s">
        <v>162</v>
      </c>
      <c r="E106" s="181" t="s">
        <v>1799</v>
      </c>
      <c r="F106" s="182" t="s">
        <v>1800</v>
      </c>
      <c r="G106" s="183" t="s">
        <v>496</v>
      </c>
      <c r="H106" s="184">
        <v>8</v>
      </c>
      <c r="I106" s="185"/>
      <c r="J106" s="186">
        <f>ROUND(I106*H106,2)</f>
        <v>0</v>
      </c>
      <c r="K106" s="182" t="s">
        <v>18</v>
      </c>
      <c r="L106" s="40"/>
      <c r="M106" s="187" t="s">
        <v>18</v>
      </c>
      <c r="N106" s="188" t="s">
        <v>42</v>
      </c>
      <c r="O106" s="65"/>
      <c r="P106" s="189">
        <f>O106*H106</f>
        <v>0</v>
      </c>
      <c r="Q106" s="189">
        <v>0</v>
      </c>
      <c r="R106" s="189">
        <f>Q106*H106</f>
        <v>0</v>
      </c>
      <c r="S106" s="189">
        <v>0</v>
      </c>
      <c r="T106" s="190">
        <f>S106*H106</f>
        <v>0</v>
      </c>
      <c r="U106" s="35"/>
      <c r="V106" s="35"/>
      <c r="W106" s="35"/>
      <c r="X106" s="35"/>
      <c r="Y106" s="35"/>
      <c r="Z106" s="35"/>
      <c r="AA106" s="35"/>
      <c r="AB106" s="35"/>
      <c r="AC106" s="35"/>
      <c r="AD106" s="35"/>
      <c r="AE106" s="35"/>
      <c r="AR106" s="191" t="s">
        <v>166</v>
      </c>
      <c r="AT106" s="191" t="s">
        <v>162</v>
      </c>
      <c r="AU106" s="191" t="s">
        <v>80</v>
      </c>
      <c r="AY106" s="18" t="s">
        <v>160</v>
      </c>
      <c r="BE106" s="192">
        <f>IF(N106="základní",J106,0)</f>
        <v>0</v>
      </c>
      <c r="BF106" s="192">
        <f>IF(N106="snížená",J106,0)</f>
        <v>0</v>
      </c>
      <c r="BG106" s="192">
        <f>IF(N106="zákl. přenesená",J106,0)</f>
        <v>0</v>
      </c>
      <c r="BH106" s="192">
        <f>IF(N106="sníž. přenesená",J106,0)</f>
        <v>0</v>
      </c>
      <c r="BI106" s="192">
        <f>IF(N106="nulová",J106,0)</f>
        <v>0</v>
      </c>
      <c r="BJ106" s="18" t="s">
        <v>78</v>
      </c>
      <c r="BK106" s="192">
        <f>ROUND(I106*H106,2)</f>
        <v>0</v>
      </c>
      <c r="BL106" s="18" t="s">
        <v>166</v>
      </c>
      <c r="BM106" s="191" t="s">
        <v>271</v>
      </c>
    </row>
    <row r="107" spans="1:65" s="2" customFormat="1" ht="24.15" customHeight="1">
      <c r="A107" s="35"/>
      <c r="B107" s="36"/>
      <c r="C107" s="180" t="s">
        <v>219</v>
      </c>
      <c r="D107" s="180" t="s">
        <v>162</v>
      </c>
      <c r="E107" s="181" t="s">
        <v>1801</v>
      </c>
      <c r="F107" s="182" t="s">
        <v>1802</v>
      </c>
      <c r="G107" s="183" t="s">
        <v>1413</v>
      </c>
      <c r="H107" s="184">
        <v>1</v>
      </c>
      <c r="I107" s="185"/>
      <c r="J107" s="186">
        <f>ROUND(I107*H107,2)</f>
        <v>0</v>
      </c>
      <c r="K107" s="182" t="s">
        <v>18</v>
      </c>
      <c r="L107" s="40"/>
      <c r="M107" s="187" t="s">
        <v>18</v>
      </c>
      <c r="N107" s="188" t="s">
        <v>42</v>
      </c>
      <c r="O107" s="65"/>
      <c r="P107" s="189">
        <f>O107*H107</f>
        <v>0</v>
      </c>
      <c r="Q107" s="189">
        <v>0</v>
      </c>
      <c r="R107" s="189">
        <f>Q107*H107</f>
        <v>0</v>
      </c>
      <c r="S107" s="189">
        <v>0</v>
      </c>
      <c r="T107" s="190">
        <f>S107*H107</f>
        <v>0</v>
      </c>
      <c r="U107" s="35"/>
      <c r="V107" s="35"/>
      <c r="W107" s="35"/>
      <c r="X107" s="35"/>
      <c r="Y107" s="35"/>
      <c r="Z107" s="35"/>
      <c r="AA107" s="35"/>
      <c r="AB107" s="35"/>
      <c r="AC107" s="35"/>
      <c r="AD107" s="35"/>
      <c r="AE107" s="35"/>
      <c r="AR107" s="191" t="s">
        <v>166</v>
      </c>
      <c r="AT107" s="191" t="s">
        <v>162</v>
      </c>
      <c r="AU107" s="191" t="s">
        <v>80</v>
      </c>
      <c r="AY107" s="18" t="s">
        <v>160</v>
      </c>
      <c r="BE107" s="192">
        <f>IF(N107="základní",J107,0)</f>
        <v>0</v>
      </c>
      <c r="BF107" s="192">
        <f>IF(N107="snížená",J107,0)</f>
        <v>0</v>
      </c>
      <c r="BG107" s="192">
        <f>IF(N107="zákl. přenesená",J107,0)</f>
        <v>0</v>
      </c>
      <c r="BH107" s="192">
        <f>IF(N107="sníž. přenesená",J107,0)</f>
        <v>0</v>
      </c>
      <c r="BI107" s="192">
        <f>IF(N107="nulová",J107,0)</f>
        <v>0</v>
      </c>
      <c r="BJ107" s="18" t="s">
        <v>78</v>
      </c>
      <c r="BK107" s="192">
        <f>ROUND(I107*H107,2)</f>
        <v>0</v>
      </c>
      <c r="BL107" s="18" t="s">
        <v>166</v>
      </c>
      <c r="BM107" s="191" t="s">
        <v>286</v>
      </c>
    </row>
    <row r="108" spans="1:65" s="12" customFormat="1" ht="22.8" customHeight="1">
      <c r="B108" s="164"/>
      <c r="C108" s="165"/>
      <c r="D108" s="166" t="s">
        <v>70</v>
      </c>
      <c r="E108" s="178" t="s">
        <v>1803</v>
      </c>
      <c r="F108" s="178" t="s">
        <v>1804</v>
      </c>
      <c r="G108" s="165"/>
      <c r="H108" s="165"/>
      <c r="I108" s="168"/>
      <c r="J108" s="179">
        <f>BK108</f>
        <v>0</v>
      </c>
      <c r="K108" s="165"/>
      <c r="L108" s="170"/>
      <c r="M108" s="171"/>
      <c r="N108" s="172"/>
      <c r="O108" s="172"/>
      <c r="P108" s="173">
        <f>SUM(P109:P115)</f>
        <v>0</v>
      </c>
      <c r="Q108" s="172"/>
      <c r="R108" s="173">
        <f>SUM(R109:R115)</f>
        <v>0</v>
      </c>
      <c r="S108" s="172"/>
      <c r="T108" s="174">
        <f>SUM(T109:T115)</f>
        <v>0</v>
      </c>
      <c r="AR108" s="175" t="s">
        <v>78</v>
      </c>
      <c r="AT108" s="176" t="s">
        <v>70</v>
      </c>
      <c r="AU108" s="176" t="s">
        <v>78</v>
      </c>
      <c r="AY108" s="175" t="s">
        <v>160</v>
      </c>
      <c r="BK108" s="177">
        <f>SUM(BK109:BK115)</f>
        <v>0</v>
      </c>
    </row>
    <row r="109" spans="1:65" s="2" customFormat="1" ht="21.75" customHeight="1">
      <c r="A109" s="35"/>
      <c r="B109" s="36"/>
      <c r="C109" s="180" t="s">
        <v>255</v>
      </c>
      <c r="D109" s="180" t="s">
        <v>162</v>
      </c>
      <c r="E109" s="181" t="s">
        <v>1805</v>
      </c>
      <c r="F109" s="182" t="s">
        <v>1806</v>
      </c>
      <c r="G109" s="183" t="s">
        <v>496</v>
      </c>
      <c r="H109" s="184">
        <v>2</v>
      </c>
      <c r="I109" s="185"/>
      <c r="J109" s="186">
        <f t="shared" ref="J109:J115" si="10">ROUND(I109*H109,2)</f>
        <v>0</v>
      </c>
      <c r="K109" s="182" t="s">
        <v>18</v>
      </c>
      <c r="L109" s="40"/>
      <c r="M109" s="187" t="s">
        <v>18</v>
      </c>
      <c r="N109" s="188" t="s">
        <v>42</v>
      </c>
      <c r="O109" s="65"/>
      <c r="P109" s="189">
        <f t="shared" ref="P109:P115" si="11">O109*H109</f>
        <v>0</v>
      </c>
      <c r="Q109" s="189">
        <v>0</v>
      </c>
      <c r="R109" s="189">
        <f t="shared" ref="R109:R115" si="12">Q109*H109</f>
        <v>0</v>
      </c>
      <c r="S109" s="189">
        <v>0</v>
      </c>
      <c r="T109" s="190">
        <f t="shared" ref="T109:T115" si="13">S109*H109</f>
        <v>0</v>
      </c>
      <c r="U109" s="35"/>
      <c r="V109" s="35"/>
      <c r="W109" s="35"/>
      <c r="X109" s="35"/>
      <c r="Y109" s="35"/>
      <c r="Z109" s="35"/>
      <c r="AA109" s="35"/>
      <c r="AB109" s="35"/>
      <c r="AC109" s="35"/>
      <c r="AD109" s="35"/>
      <c r="AE109" s="35"/>
      <c r="AR109" s="191" t="s">
        <v>166</v>
      </c>
      <c r="AT109" s="191" t="s">
        <v>162</v>
      </c>
      <c r="AU109" s="191" t="s">
        <v>80</v>
      </c>
      <c r="AY109" s="18" t="s">
        <v>160</v>
      </c>
      <c r="BE109" s="192">
        <f t="shared" ref="BE109:BE115" si="14">IF(N109="základní",J109,0)</f>
        <v>0</v>
      </c>
      <c r="BF109" s="192">
        <f t="shared" ref="BF109:BF115" si="15">IF(N109="snížená",J109,0)</f>
        <v>0</v>
      </c>
      <c r="BG109" s="192">
        <f t="shared" ref="BG109:BG115" si="16">IF(N109="zákl. přenesená",J109,0)</f>
        <v>0</v>
      </c>
      <c r="BH109" s="192">
        <f t="shared" ref="BH109:BH115" si="17">IF(N109="sníž. přenesená",J109,0)</f>
        <v>0</v>
      </c>
      <c r="BI109" s="192">
        <f t="shared" ref="BI109:BI115" si="18">IF(N109="nulová",J109,0)</f>
        <v>0</v>
      </c>
      <c r="BJ109" s="18" t="s">
        <v>78</v>
      </c>
      <c r="BK109" s="192">
        <f t="shared" ref="BK109:BK115" si="19">ROUND(I109*H109,2)</f>
        <v>0</v>
      </c>
      <c r="BL109" s="18" t="s">
        <v>166</v>
      </c>
      <c r="BM109" s="191" t="s">
        <v>304</v>
      </c>
    </row>
    <row r="110" spans="1:65" s="2" customFormat="1" ht="21.75" customHeight="1">
      <c r="A110" s="35"/>
      <c r="B110" s="36"/>
      <c r="C110" s="180" t="s">
        <v>262</v>
      </c>
      <c r="D110" s="180" t="s">
        <v>162</v>
      </c>
      <c r="E110" s="181" t="s">
        <v>1807</v>
      </c>
      <c r="F110" s="182" t="s">
        <v>1808</v>
      </c>
      <c r="G110" s="183" t="s">
        <v>496</v>
      </c>
      <c r="H110" s="184">
        <v>6</v>
      </c>
      <c r="I110" s="185"/>
      <c r="J110" s="186">
        <f t="shared" si="10"/>
        <v>0</v>
      </c>
      <c r="K110" s="182" t="s">
        <v>18</v>
      </c>
      <c r="L110" s="40"/>
      <c r="M110" s="187" t="s">
        <v>18</v>
      </c>
      <c r="N110" s="188" t="s">
        <v>42</v>
      </c>
      <c r="O110" s="65"/>
      <c r="P110" s="189">
        <f t="shared" si="11"/>
        <v>0</v>
      </c>
      <c r="Q110" s="189">
        <v>0</v>
      </c>
      <c r="R110" s="189">
        <f t="shared" si="12"/>
        <v>0</v>
      </c>
      <c r="S110" s="189">
        <v>0</v>
      </c>
      <c r="T110" s="190">
        <f t="shared" si="13"/>
        <v>0</v>
      </c>
      <c r="U110" s="35"/>
      <c r="V110" s="35"/>
      <c r="W110" s="35"/>
      <c r="X110" s="35"/>
      <c r="Y110" s="35"/>
      <c r="Z110" s="35"/>
      <c r="AA110" s="35"/>
      <c r="AB110" s="35"/>
      <c r="AC110" s="35"/>
      <c r="AD110" s="35"/>
      <c r="AE110" s="35"/>
      <c r="AR110" s="191" t="s">
        <v>166</v>
      </c>
      <c r="AT110" s="191" t="s">
        <v>162</v>
      </c>
      <c r="AU110" s="191" t="s">
        <v>80</v>
      </c>
      <c r="AY110" s="18" t="s">
        <v>160</v>
      </c>
      <c r="BE110" s="192">
        <f t="shared" si="14"/>
        <v>0</v>
      </c>
      <c r="BF110" s="192">
        <f t="shared" si="15"/>
        <v>0</v>
      </c>
      <c r="BG110" s="192">
        <f t="shared" si="16"/>
        <v>0</v>
      </c>
      <c r="BH110" s="192">
        <f t="shared" si="17"/>
        <v>0</v>
      </c>
      <c r="BI110" s="192">
        <f t="shared" si="18"/>
        <v>0</v>
      </c>
      <c r="BJ110" s="18" t="s">
        <v>78</v>
      </c>
      <c r="BK110" s="192">
        <f t="shared" si="19"/>
        <v>0</v>
      </c>
      <c r="BL110" s="18" t="s">
        <v>166</v>
      </c>
      <c r="BM110" s="191" t="s">
        <v>316</v>
      </c>
    </row>
    <row r="111" spans="1:65" s="2" customFormat="1" ht="16.5" customHeight="1">
      <c r="A111" s="35"/>
      <c r="B111" s="36"/>
      <c r="C111" s="180" t="s">
        <v>271</v>
      </c>
      <c r="D111" s="180" t="s">
        <v>162</v>
      </c>
      <c r="E111" s="181" t="s">
        <v>1809</v>
      </c>
      <c r="F111" s="182" t="s">
        <v>1810</v>
      </c>
      <c r="G111" s="183" t="s">
        <v>496</v>
      </c>
      <c r="H111" s="184">
        <v>10</v>
      </c>
      <c r="I111" s="185"/>
      <c r="J111" s="186">
        <f t="shared" si="10"/>
        <v>0</v>
      </c>
      <c r="K111" s="182" t="s">
        <v>18</v>
      </c>
      <c r="L111" s="40"/>
      <c r="M111" s="187" t="s">
        <v>18</v>
      </c>
      <c r="N111" s="188" t="s">
        <v>42</v>
      </c>
      <c r="O111" s="65"/>
      <c r="P111" s="189">
        <f t="shared" si="11"/>
        <v>0</v>
      </c>
      <c r="Q111" s="189">
        <v>0</v>
      </c>
      <c r="R111" s="189">
        <f t="shared" si="12"/>
        <v>0</v>
      </c>
      <c r="S111" s="189">
        <v>0</v>
      </c>
      <c r="T111" s="190">
        <f t="shared" si="13"/>
        <v>0</v>
      </c>
      <c r="U111" s="35"/>
      <c r="V111" s="35"/>
      <c r="W111" s="35"/>
      <c r="X111" s="35"/>
      <c r="Y111" s="35"/>
      <c r="Z111" s="35"/>
      <c r="AA111" s="35"/>
      <c r="AB111" s="35"/>
      <c r="AC111" s="35"/>
      <c r="AD111" s="35"/>
      <c r="AE111" s="35"/>
      <c r="AR111" s="191" t="s">
        <v>166</v>
      </c>
      <c r="AT111" s="191" t="s">
        <v>162</v>
      </c>
      <c r="AU111" s="191" t="s">
        <v>80</v>
      </c>
      <c r="AY111" s="18" t="s">
        <v>160</v>
      </c>
      <c r="BE111" s="192">
        <f t="shared" si="14"/>
        <v>0</v>
      </c>
      <c r="BF111" s="192">
        <f t="shared" si="15"/>
        <v>0</v>
      </c>
      <c r="BG111" s="192">
        <f t="shared" si="16"/>
        <v>0</v>
      </c>
      <c r="BH111" s="192">
        <f t="shared" si="17"/>
        <v>0</v>
      </c>
      <c r="BI111" s="192">
        <f t="shared" si="18"/>
        <v>0</v>
      </c>
      <c r="BJ111" s="18" t="s">
        <v>78</v>
      </c>
      <c r="BK111" s="192">
        <f t="shared" si="19"/>
        <v>0</v>
      </c>
      <c r="BL111" s="18" t="s">
        <v>166</v>
      </c>
      <c r="BM111" s="191" t="s">
        <v>328</v>
      </c>
    </row>
    <row r="112" spans="1:65" s="2" customFormat="1" ht="16.5" customHeight="1">
      <c r="A112" s="35"/>
      <c r="B112" s="36"/>
      <c r="C112" s="180" t="s">
        <v>7</v>
      </c>
      <c r="D112" s="180" t="s">
        <v>162</v>
      </c>
      <c r="E112" s="181" t="s">
        <v>1811</v>
      </c>
      <c r="F112" s="182" t="s">
        <v>1812</v>
      </c>
      <c r="G112" s="183" t="s">
        <v>496</v>
      </c>
      <c r="H112" s="184">
        <v>5</v>
      </c>
      <c r="I112" s="185"/>
      <c r="J112" s="186">
        <f t="shared" si="10"/>
        <v>0</v>
      </c>
      <c r="K112" s="182" t="s">
        <v>18</v>
      </c>
      <c r="L112" s="40"/>
      <c r="M112" s="187" t="s">
        <v>18</v>
      </c>
      <c r="N112" s="188" t="s">
        <v>42</v>
      </c>
      <c r="O112" s="65"/>
      <c r="P112" s="189">
        <f t="shared" si="11"/>
        <v>0</v>
      </c>
      <c r="Q112" s="189">
        <v>0</v>
      </c>
      <c r="R112" s="189">
        <f t="shared" si="12"/>
        <v>0</v>
      </c>
      <c r="S112" s="189">
        <v>0</v>
      </c>
      <c r="T112" s="190">
        <f t="shared" si="13"/>
        <v>0</v>
      </c>
      <c r="U112" s="35"/>
      <c r="V112" s="35"/>
      <c r="W112" s="35"/>
      <c r="X112" s="35"/>
      <c r="Y112" s="35"/>
      <c r="Z112" s="35"/>
      <c r="AA112" s="35"/>
      <c r="AB112" s="35"/>
      <c r="AC112" s="35"/>
      <c r="AD112" s="35"/>
      <c r="AE112" s="35"/>
      <c r="AR112" s="191" t="s">
        <v>166</v>
      </c>
      <c r="AT112" s="191" t="s">
        <v>162</v>
      </c>
      <c r="AU112" s="191" t="s">
        <v>80</v>
      </c>
      <c r="AY112" s="18" t="s">
        <v>160</v>
      </c>
      <c r="BE112" s="192">
        <f t="shared" si="14"/>
        <v>0</v>
      </c>
      <c r="BF112" s="192">
        <f t="shared" si="15"/>
        <v>0</v>
      </c>
      <c r="BG112" s="192">
        <f t="shared" si="16"/>
        <v>0</v>
      </c>
      <c r="BH112" s="192">
        <f t="shared" si="17"/>
        <v>0</v>
      </c>
      <c r="BI112" s="192">
        <f t="shared" si="18"/>
        <v>0</v>
      </c>
      <c r="BJ112" s="18" t="s">
        <v>78</v>
      </c>
      <c r="BK112" s="192">
        <f t="shared" si="19"/>
        <v>0</v>
      </c>
      <c r="BL112" s="18" t="s">
        <v>166</v>
      </c>
      <c r="BM112" s="191" t="s">
        <v>344</v>
      </c>
    </row>
    <row r="113" spans="1:65" s="2" customFormat="1" ht="21.75" customHeight="1">
      <c r="A113" s="35"/>
      <c r="B113" s="36"/>
      <c r="C113" s="180" t="s">
        <v>286</v>
      </c>
      <c r="D113" s="180" t="s">
        <v>162</v>
      </c>
      <c r="E113" s="181" t="s">
        <v>1813</v>
      </c>
      <c r="F113" s="182" t="s">
        <v>1814</v>
      </c>
      <c r="G113" s="183" t="s">
        <v>496</v>
      </c>
      <c r="H113" s="184">
        <v>2</v>
      </c>
      <c r="I113" s="185"/>
      <c r="J113" s="186">
        <f t="shared" si="10"/>
        <v>0</v>
      </c>
      <c r="K113" s="182" t="s">
        <v>18</v>
      </c>
      <c r="L113" s="40"/>
      <c r="M113" s="187" t="s">
        <v>18</v>
      </c>
      <c r="N113" s="188" t="s">
        <v>42</v>
      </c>
      <c r="O113" s="65"/>
      <c r="P113" s="189">
        <f t="shared" si="11"/>
        <v>0</v>
      </c>
      <c r="Q113" s="189">
        <v>0</v>
      </c>
      <c r="R113" s="189">
        <f t="shared" si="12"/>
        <v>0</v>
      </c>
      <c r="S113" s="189">
        <v>0</v>
      </c>
      <c r="T113" s="190">
        <f t="shared" si="13"/>
        <v>0</v>
      </c>
      <c r="U113" s="35"/>
      <c r="V113" s="35"/>
      <c r="W113" s="35"/>
      <c r="X113" s="35"/>
      <c r="Y113" s="35"/>
      <c r="Z113" s="35"/>
      <c r="AA113" s="35"/>
      <c r="AB113" s="35"/>
      <c r="AC113" s="35"/>
      <c r="AD113" s="35"/>
      <c r="AE113" s="35"/>
      <c r="AR113" s="191" t="s">
        <v>166</v>
      </c>
      <c r="AT113" s="191" t="s">
        <v>162</v>
      </c>
      <c r="AU113" s="191" t="s">
        <v>80</v>
      </c>
      <c r="AY113" s="18" t="s">
        <v>160</v>
      </c>
      <c r="BE113" s="192">
        <f t="shared" si="14"/>
        <v>0</v>
      </c>
      <c r="BF113" s="192">
        <f t="shared" si="15"/>
        <v>0</v>
      </c>
      <c r="BG113" s="192">
        <f t="shared" si="16"/>
        <v>0</v>
      </c>
      <c r="BH113" s="192">
        <f t="shared" si="17"/>
        <v>0</v>
      </c>
      <c r="BI113" s="192">
        <f t="shared" si="18"/>
        <v>0</v>
      </c>
      <c r="BJ113" s="18" t="s">
        <v>78</v>
      </c>
      <c r="BK113" s="192">
        <f t="shared" si="19"/>
        <v>0</v>
      </c>
      <c r="BL113" s="18" t="s">
        <v>166</v>
      </c>
      <c r="BM113" s="191" t="s">
        <v>292</v>
      </c>
    </row>
    <row r="114" spans="1:65" s="2" customFormat="1" ht="21.75" customHeight="1">
      <c r="A114" s="35"/>
      <c r="B114" s="36"/>
      <c r="C114" s="180" t="s">
        <v>280</v>
      </c>
      <c r="D114" s="180" t="s">
        <v>162</v>
      </c>
      <c r="E114" s="181" t="s">
        <v>1815</v>
      </c>
      <c r="F114" s="182" t="s">
        <v>1816</v>
      </c>
      <c r="G114" s="183" t="s">
        <v>496</v>
      </c>
      <c r="H114" s="184">
        <v>6</v>
      </c>
      <c r="I114" s="185"/>
      <c r="J114" s="186">
        <f t="shared" si="10"/>
        <v>0</v>
      </c>
      <c r="K114" s="182" t="s">
        <v>18</v>
      </c>
      <c r="L114" s="40"/>
      <c r="M114" s="187" t="s">
        <v>18</v>
      </c>
      <c r="N114" s="188" t="s">
        <v>42</v>
      </c>
      <c r="O114" s="65"/>
      <c r="P114" s="189">
        <f t="shared" si="11"/>
        <v>0</v>
      </c>
      <c r="Q114" s="189">
        <v>0</v>
      </c>
      <c r="R114" s="189">
        <f t="shared" si="12"/>
        <v>0</v>
      </c>
      <c r="S114" s="189">
        <v>0</v>
      </c>
      <c r="T114" s="190">
        <f t="shared" si="13"/>
        <v>0</v>
      </c>
      <c r="U114" s="35"/>
      <c r="V114" s="35"/>
      <c r="W114" s="35"/>
      <c r="X114" s="35"/>
      <c r="Y114" s="35"/>
      <c r="Z114" s="35"/>
      <c r="AA114" s="35"/>
      <c r="AB114" s="35"/>
      <c r="AC114" s="35"/>
      <c r="AD114" s="35"/>
      <c r="AE114" s="35"/>
      <c r="AR114" s="191" t="s">
        <v>166</v>
      </c>
      <c r="AT114" s="191" t="s">
        <v>162</v>
      </c>
      <c r="AU114" s="191" t="s">
        <v>80</v>
      </c>
      <c r="AY114" s="18" t="s">
        <v>160</v>
      </c>
      <c r="BE114" s="192">
        <f t="shared" si="14"/>
        <v>0</v>
      </c>
      <c r="BF114" s="192">
        <f t="shared" si="15"/>
        <v>0</v>
      </c>
      <c r="BG114" s="192">
        <f t="shared" si="16"/>
        <v>0</v>
      </c>
      <c r="BH114" s="192">
        <f t="shared" si="17"/>
        <v>0</v>
      </c>
      <c r="BI114" s="192">
        <f t="shared" si="18"/>
        <v>0</v>
      </c>
      <c r="BJ114" s="18" t="s">
        <v>78</v>
      </c>
      <c r="BK114" s="192">
        <f t="shared" si="19"/>
        <v>0</v>
      </c>
      <c r="BL114" s="18" t="s">
        <v>166</v>
      </c>
      <c r="BM114" s="191" t="s">
        <v>538</v>
      </c>
    </row>
    <row r="115" spans="1:65" s="2" customFormat="1" ht="21.75" customHeight="1">
      <c r="A115" s="35"/>
      <c r="B115" s="36"/>
      <c r="C115" s="180" t="s">
        <v>304</v>
      </c>
      <c r="D115" s="180" t="s">
        <v>162</v>
      </c>
      <c r="E115" s="181" t="s">
        <v>1817</v>
      </c>
      <c r="F115" s="182" t="s">
        <v>1818</v>
      </c>
      <c r="G115" s="183" t="s">
        <v>496</v>
      </c>
      <c r="H115" s="184">
        <v>12</v>
      </c>
      <c r="I115" s="185"/>
      <c r="J115" s="186">
        <f t="shared" si="10"/>
        <v>0</v>
      </c>
      <c r="K115" s="182" t="s">
        <v>18</v>
      </c>
      <c r="L115" s="40"/>
      <c r="M115" s="187" t="s">
        <v>18</v>
      </c>
      <c r="N115" s="188" t="s">
        <v>42</v>
      </c>
      <c r="O115" s="65"/>
      <c r="P115" s="189">
        <f t="shared" si="11"/>
        <v>0</v>
      </c>
      <c r="Q115" s="189">
        <v>0</v>
      </c>
      <c r="R115" s="189">
        <f t="shared" si="12"/>
        <v>0</v>
      </c>
      <c r="S115" s="189">
        <v>0</v>
      </c>
      <c r="T115" s="190">
        <f t="shared" si="13"/>
        <v>0</v>
      </c>
      <c r="U115" s="35"/>
      <c r="V115" s="35"/>
      <c r="W115" s="35"/>
      <c r="X115" s="35"/>
      <c r="Y115" s="35"/>
      <c r="Z115" s="35"/>
      <c r="AA115" s="35"/>
      <c r="AB115" s="35"/>
      <c r="AC115" s="35"/>
      <c r="AD115" s="35"/>
      <c r="AE115" s="35"/>
      <c r="AR115" s="191" t="s">
        <v>166</v>
      </c>
      <c r="AT115" s="191" t="s">
        <v>162</v>
      </c>
      <c r="AU115" s="191" t="s">
        <v>80</v>
      </c>
      <c r="AY115" s="18" t="s">
        <v>160</v>
      </c>
      <c r="BE115" s="192">
        <f t="shared" si="14"/>
        <v>0</v>
      </c>
      <c r="BF115" s="192">
        <f t="shared" si="15"/>
        <v>0</v>
      </c>
      <c r="BG115" s="192">
        <f t="shared" si="16"/>
        <v>0</v>
      </c>
      <c r="BH115" s="192">
        <f t="shared" si="17"/>
        <v>0</v>
      </c>
      <c r="BI115" s="192">
        <f t="shared" si="18"/>
        <v>0</v>
      </c>
      <c r="BJ115" s="18" t="s">
        <v>78</v>
      </c>
      <c r="BK115" s="192">
        <f t="shared" si="19"/>
        <v>0</v>
      </c>
      <c r="BL115" s="18" t="s">
        <v>166</v>
      </c>
      <c r="BM115" s="191" t="s">
        <v>547</v>
      </c>
    </row>
    <row r="116" spans="1:65" s="12" customFormat="1" ht="22.8" customHeight="1">
      <c r="B116" s="164"/>
      <c r="C116" s="165"/>
      <c r="D116" s="166" t="s">
        <v>70</v>
      </c>
      <c r="E116" s="178" t="s">
        <v>70</v>
      </c>
      <c r="F116" s="178" t="s">
        <v>1819</v>
      </c>
      <c r="G116" s="165"/>
      <c r="H116" s="165"/>
      <c r="I116" s="168"/>
      <c r="J116" s="179">
        <f>BK116</f>
        <v>0</v>
      </c>
      <c r="K116" s="165"/>
      <c r="L116" s="170"/>
      <c r="M116" s="171"/>
      <c r="N116" s="172"/>
      <c r="O116" s="172"/>
      <c r="P116" s="173">
        <f>SUM(P117:P121)</f>
        <v>0</v>
      </c>
      <c r="Q116" s="172"/>
      <c r="R116" s="173">
        <f>SUM(R117:R121)</f>
        <v>0</v>
      </c>
      <c r="S116" s="172"/>
      <c r="T116" s="174">
        <f>SUM(T117:T121)</f>
        <v>0</v>
      </c>
      <c r="AR116" s="175" t="s">
        <v>78</v>
      </c>
      <c r="AT116" s="176" t="s">
        <v>70</v>
      </c>
      <c r="AU116" s="176" t="s">
        <v>78</v>
      </c>
      <c r="AY116" s="175" t="s">
        <v>160</v>
      </c>
      <c r="BK116" s="177">
        <f>SUM(BK117:BK121)</f>
        <v>0</v>
      </c>
    </row>
    <row r="117" spans="1:65" s="2" customFormat="1" ht="24.15" customHeight="1">
      <c r="A117" s="35"/>
      <c r="B117" s="36"/>
      <c r="C117" s="180" t="s">
        <v>309</v>
      </c>
      <c r="D117" s="180" t="s">
        <v>162</v>
      </c>
      <c r="E117" s="181" t="s">
        <v>1820</v>
      </c>
      <c r="F117" s="182" t="s">
        <v>1821</v>
      </c>
      <c r="G117" s="183" t="s">
        <v>249</v>
      </c>
      <c r="H117" s="184">
        <v>95</v>
      </c>
      <c r="I117" s="185"/>
      <c r="J117" s="186">
        <f>ROUND(I117*H117,2)</f>
        <v>0</v>
      </c>
      <c r="K117" s="182" t="s">
        <v>18</v>
      </c>
      <c r="L117" s="40"/>
      <c r="M117" s="187" t="s">
        <v>18</v>
      </c>
      <c r="N117" s="188" t="s">
        <v>42</v>
      </c>
      <c r="O117" s="65"/>
      <c r="P117" s="189">
        <f>O117*H117</f>
        <v>0</v>
      </c>
      <c r="Q117" s="189">
        <v>0</v>
      </c>
      <c r="R117" s="189">
        <f>Q117*H117</f>
        <v>0</v>
      </c>
      <c r="S117" s="189">
        <v>0</v>
      </c>
      <c r="T117" s="190">
        <f>S117*H117</f>
        <v>0</v>
      </c>
      <c r="U117" s="35"/>
      <c r="V117" s="35"/>
      <c r="W117" s="35"/>
      <c r="X117" s="35"/>
      <c r="Y117" s="35"/>
      <c r="Z117" s="35"/>
      <c r="AA117" s="35"/>
      <c r="AB117" s="35"/>
      <c r="AC117" s="35"/>
      <c r="AD117" s="35"/>
      <c r="AE117" s="35"/>
      <c r="AR117" s="191" t="s">
        <v>166</v>
      </c>
      <c r="AT117" s="191" t="s">
        <v>162</v>
      </c>
      <c r="AU117" s="191" t="s">
        <v>80</v>
      </c>
      <c r="AY117" s="18" t="s">
        <v>160</v>
      </c>
      <c r="BE117" s="192">
        <f>IF(N117="základní",J117,0)</f>
        <v>0</v>
      </c>
      <c r="BF117" s="192">
        <f>IF(N117="snížená",J117,0)</f>
        <v>0</v>
      </c>
      <c r="BG117" s="192">
        <f>IF(N117="zákl. přenesená",J117,0)</f>
        <v>0</v>
      </c>
      <c r="BH117" s="192">
        <f>IF(N117="sníž. přenesená",J117,0)</f>
        <v>0</v>
      </c>
      <c r="BI117" s="192">
        <f>IF(N117="nulová",J117,0)</f>
        <v>0</v>
      </c>
      <c r="BJ117" s="18" t="s">
        <v>78</v>
      </c>
      <c r="BK117" s="192">
        <f>ROUND(I117*H117,2)</f>
        <v>0</v>
      </c>
      <c r="BL117" s="18" t="s">
        <v>166</v>
      </c>
      <c r="BM117" s="191" t="s">
        <v>560</v>
      </c>
    </row>
    <row r="118" spans="1:65" s="2" customFormat="1" ht="16.5" customHeight="1">
      <c r="A118" s="35"/>
      <c r="B118" s="36"/>
      <c r="C118" s="180" t="s">
        <v>316</v>
      </c>
      <c r="D118" s="180" t="s">
        <v>162</v>
      </c>
      <c r="E118" s="181" t="s">
        <v>1822</v>
      </c>
      <c r="F118" s="182" t="s">
        <v>1823</v>
      </c>
      <c r="G118" s="183" t="s">
        <v>249</v>
      </c>
      <c r="H118" s="184">
        <v>50</v>
      </c>
      <c r="I118" s="185"/>
      <c r="J118" s="186">
        <f>ROUND(I118*H118,2)</f>
        <v>0</v>
      </c>
      <c r="K118" s="182" t="s">
        <v>18</v>
      </c>
      <c r="L118" s="40"/>
      <c r="M118" s="187" t="s">
        <v>18</v>
      </c>
      <c r="N118" s="188" t="s">
        <v>42</v>
      </c>
      <c r="O118" s="65"/>
      <c r="P118" s="189">
        <f>O118*H118</f>
        <v>0</v>
      </c>
      <c r="Q118" s="189">
        <v>0</v>
      </c>
      <c r="R118" s="189">
        <f>Q118*H118</f>
        <v>0</v>
      </c>
      <c r="S118" s="189">
        <v>0</v>
      </c>
      <c r="T118" s="190">
        <f>S118*H118</f>
        <v>0</v>
      </c>
      <c r="U118" s="35"/>
      <c r="V118" s="35"/>
      <c r="W118" s="35"/>
      <c r="X118" s="35"/>
      <c r="Y118" s="35"/>
      <c r="Z118" s="35"/>
      <c r="AA118" s="35"/>
      <c r="AB118" s="35"/>
      <c r="AC118" s="35"/>
      <c r="AD118" s="35"/>
      <c r="AE118" s="35"/>
      <c r="AR118" s="191" t="s">
        <v>166</v>
      </c>
      <c r="AT118" s="191" t="s">
        <v>162</v>
      </c>
      <c r="AU118" s="191" t="s">
        <v>80</v>
      </c>
      <c r="AY118" s="18" t="s">
        <v>160</v>
      </c>
      <c r="BE118" s="192">
        <f>IF(N118="základní",J118,0)</f>
        <v>0</v>
      </c>
      <c r="BF118" s="192">
        <f>IF(N118="snížená",J118,0)</f>
        <v>0</v>
      </c>
      <c r="BG118" s="192">
        <f>IF(N118="zákl. přenesená",J118,0)</f>
        <v>0</v>
      </c>
      <c r="BH118" s="192">
        <f>IF(N118="sníž. přenesená",J118,0)</f>
        <v>0</v>
      </c>
      <c r="BI118" s="192">
        <f>IF(N118="nulová",J118,0)</f>
        <v>0</v>
      </c>
      <c r="BJ118" s="18" t="s">
        <v>78</v>
      </c>
      <c r="BK118" s="192">
        <f>ROUND(I118*H118,2)</f>
        <v>0</v>
      </c>
      <c r="BL118" s="18" t="s">
        <v>166</v>
      </c>
      <c r="BM118" s="191" t="s">
        <v>572</v>
      </c>
    </row>
    <row r="119" spans="1:65" s="2" customFormat="1" ht="24.15" customHeight="1">
      <c r="A119" s="35"/>
      <c r="B119" s="36"/>
      <c r="C119" s="180" t="s">
        <v>322</v>
      </c>
      <c r="D119" s="180" t="s">
        <v>162</v>
      </c>
      <c r="E119" s="181" t="s">
        <v>1824</v>
      </c>
      <c r="F119" s="182" t="s">
        <v>1825</v>
      </c>
      <c r="G119" s="183" t="s">
        <v>249</v>
      </c>
      <c r="H119" s="184">
        <v>100</v>
      </c>
      <c r="I119" s="185"/>
      <c r="J119" s="186">
        <f>ROUND(I119*H119,2)</f>
        <v>0</v>
      </c>
      <c r="K119" s="182" t="s">
        <v>18</v>
      </c>
      <c r="L119" s="40"/>
      <c r="M119" s="187" t="s">
        <v>18</v>
      </c>
      <c r="N119" s="188" t="s">
        <v>42</v>
      </c>
      <c r="O119" s="65"/>
      <c r="P119" s="189">
        <f>O119*H119</f>
        <v>0</v>
      </c>
      <c r="Q119" s="189">
        <v>0</v>
      </c>
      <c r="R119" s="189">
        <f>Q119*H119</f>
        <v>0</v>
      </c>
      <c r="S119" s="189">
        <v>0</v>
      </c>
      <c r="T119" s="190">
        <f>S119*H119</f>
        <v>0</v>
      </c>
      <c r="U119" s="35"/>
      <c r="V119" s="35"/>
      <c r="W119" s="35"/>
      <c r="X119" s="35"/>
      <c r="Y119" s="35"/>
      <c r="Z119" s="35"/>
      <c r="AA119" s="35"/>
      <c r="AB119" s="35"/>
      <c r="AC119" s="35"/>
      <c r="AD119" s="35"/>
      <c r="AE119" s="35"/>
      <c r="AR119" s="191" t="s">
        <v>166</v>
      </c>
      <c r="AT119" s="191" t="s">
        <v>162</v>
      </c>
      <c r="AU119" s="191" t="s">
        <v>80</v>
      </c>
      <c r="AY119" s="18" t="s">
        <v>160</v>
      </c>
      <c r="BE119" s="192">
        <f>IF(N119="základní",J119,0)</f>
        <v>0</v>
      </c>
      <c r="BF119" s="192">
        <f>IF(N119="snížená",J119,0)</f>
        <v>0</v>
      </c>
      <c r="BG119" s="192">
        <f>IF(N119="zákl. přenesená",J119,0)</f>
        <v>0</v>
      </c>
      <c r="BH119" s="192">
        <f>IF(N119="sníž. přenesená",J119,0)</f>
        <v>0</v>
      </c>
      <c r="BI119" s="192">
        <f>IF(N119="nulová",J119,0)</f>
        <v>0</v>
      </c>
      <c r="BJ119" s="18" t="s">
        <v>78</v>
      </c>
      <c r="BK119" s="192">
        <f>ROUND(I119*H119,2)</f>
        <v>0</v>
      </c>
      <c r="BL119" s="18" t="s">
        <v>166</v>
      </c>
      <c r="BM119" s="191" t="s">
        <v>581</v>
      </c>
    </row>
    <row r="120" spans="1:65" s="2" customFormat="1" ht="16.5" customHeight="1">
      <c r="A120" s="35"/>
      <c r="B120" s="36"/>
      <c r="C120" s="180" t="s">
        <v>328</v>
      </c>
      <c r="D120" s="180" t="s">
        <v>162</v>
      </c>
      <c r="E120" s="181" t="s">
        <v>1826</v>
      </c>
      <c r="F120" s="182" t="s">
        <v>1827</v>
      </c>
      <c r="G120" s="183" t="s">
        <v>249</v>
      </c>
      <c r="H120" s="184">
        <v>80</v>
      </c>
      <c r="I120" s="185"/>
      <c r="J120" s="186">
        <f>ROUND(I120*H120,2)</f>
        <v>0</v>
      </c>
      <c r="K120" s="182" t="s">
        <v>18</v>
      </c>
      <c r="L120" s="40"/>
      <c r="M120" s="187" t="s">
        <v>18</v>
      </c>
      <c r="N120" s="188" t="s">
        <v>42</v>
      </c>
      <c r="O120" s="65"/>
      <c r="P120" s="189">
        <f>O120*H120</f>
        <v>0</v>
      </c>
      <c r="Q120" s="189">
        <v>0</v>
      </c>
      <c r="R120" s="189">
        <f>Q120*H120</f>
        <v>0</v>
      </c>
      <c r="S120" s="189">
        <v>0</v>
      </c>
      <c r="T120" s="190">
        <f>S120*H120</f>
        <v>0</v>
      </c>
      <c r="U120" s="35"/>
      <c r="V120" s="35"/>
      <c r="W120" s="35"/>
      <c r="X120" s="35"/>
      <c r="Y120" s="35"/>
      <c r="Z120" s="35"/>
      <c r="AA120" s="35"/>
      <c r="AB120" s="35"/>
      <c r="AC120" s="35"/>
      <c r="AD120" s="35"/>
      <c r="AE120" s="35"/>
      <c r="AR120" s="191" t="s">
        <v>166</v>
      </c>
      <c r="AT120" s="191" t="s">
        <v>162</v>
      </c>
      <c r="AU120" s="191" t="s">
        <v>80</v>
      </c>
      <c r="AY120" s="18" t="s">
        <v>160</v>
      </c>
      <c r="BE120" s="192">
        <f>IF(N120="základní",J120,0)</f>
        <v>0</v>
      </c>
      <c r="BF120" s="192">
        <f>IF(N120="snížená",J120,0)</f>
        <v>0</v>
      </c>
      <c r="BG120" s="192">
        <f>IF(N120="zákl. přenesená",J120,0)</f>
        <v>0</v>
      </c>
      <c r="BH120" s="192">
        <f>IF(N120="sníž. přenesená",J120,0)</f>
        <v>0</v>
      </c>
      <c r="BI120" s="192">
        <f>IF(N120="nulová",J120,0)</f>
        <v>0</v>
      </c>
      <c r="BJ120" s="18" t="s">
        <v>78</v>
      </c>
      <c r="BK120" s="192">
        <f>ROUND(I120*H120,2)</f>
        <v>0</v>
      </c>
      <c r="BL120" s="18" t="s">
        <v>166</v>
      </c>
      <c r="BM120" s="191" t="s">
        <v>589</v>
      </c>
    </row>
    <row r="121" spans="1:65" s="2" customFormat="1" ht="16.5" customHeight="1">
      <c r="A121" s="35"/>
      <c r="B121" s="36"/>
      <c r="C121" s="180" t="s">
        <v>334</v>
      </c>
      <c r="D121" s="180" t="s">
        <v>162</v>
      </c>
      <c r="E121" s="181" t="s">
        <v>1828</v>
      </c>
      <c r="F121" s="182" t="s">
        <v>1829</v>
      </c>
      <c r="G121" s="183" t="s">
        <v>249</v>
      </c>
      <c r="H121" s="184">
        <v>7</v>
      </c>
      <c r="I121" s="185"/>
      <c r="J121" s="186">
        <f>ROUND(I121*H121,2)</f>
        <v>0</v>
      </c>
      <c r="K121" s="182" t="s">
        <v>18</v>
      </c>
      <c r="L121" s="40"/>
      <c r="M121" s="187" t="s">
        <v>18</v>
      </c>
      <c r="N121" s="188" t="s">
        <v>42</v>
      </c>
      <c r="O121" s="65"/>
      <c r="P121" s="189">
        <f>O121*H121</f>
        <v>0</v>
      </c>
      <c r="Q121" s="189">
        <v>0</v>
      </c>
      <c r="R121" s="189">
        <f>Q121*H121</f>
        <v>0</v>
      </c>
      <c r="S121" s="189">
        <v>0</v>
      </c>
      <c r="T121" s="190">
        <f>S121*H121</f>
        <v>0</v>
      </c>
      <c r="U121" s="35"/>
      <c r="V121" s="35"/>
      <c r="W121" s="35"/>
      <c r="X121" s="35"/>
      <c r="Y121" s="35"/>
      <c r="Z121" s="35"/>
      <c r="AA121" s="35"/>
      <c r="AB121" s="35"/>
      <c r="AC121" s="35"/>
      <c r="AD121" s="35"/>
      <c r="AE121" s="35"/>
      <c r="AR121" s="191" t="s">
        <v>166</v>
      </c>
      <c r="AT121" s="191" t="s">
        <v>162</v>
      </c>
      <c r="AU121" s="191" t="s">
        <v>80</v>
      </c>
      <c r="AY121" s="18" t="s">
        <v>160</v>
      </c>
      <c r="BE121" s="192">
        <f>IF(N121="základní",J121,0)</f>
        <v>0</v>
      </c>
      <c r="BF121" s="192">
        <f>IF(N121="snížená",J121,0)</f>
        <v>0</v>
      </c>
      <c r="BG121" s="192">
        <f>IF(N121="zákl. přenesená",J121,0)</f>
        <v>0</v>
      </c>
      <c r="BH121" s="192">
        <f>IF(N121="sníž. přenesená",J121,0)</f>
        <v>0</v>
      </c>
      <c r="BI121" s="192">
        <f>IF(N121="nulová",J121,0)</f>
        <v>0</v>
      </c>
      <c r="BJ121" s="18" t="s">
        <v>78</v>
      </c>
      <c r="BK121" s="192">
        <f>ROUND(I121*H121,2)</f>
        <v>0</v>
      </c>
      <c r="BL121" s="18" t="s">
        <v>166</v>
      </c>
      <c r="BM121" s="191" t="s">
        <v>599</v>
      </c>
    </row>
    <row r="122" spans="1:65" s="12" customFormat="1" ht="22.8" customHeight="1">
      <c r="B122" s="164"/>
      <c r="C122" s="165"/>
      <c r="D122" s="166" t="s">
        <v>70</v>
      </c>
      <c r="E122" s="178" t="s">
        <v>1830</v>
      </c>
      <c r="F122" s="178" t="s">
        <v>1831</v>
      </c>
      <c r="G122" s="165"/>
      <c r="H122" s="165"/>
      <c r="I122" s="168"/>
      <c r="J122" s="179">
        <f>BK122</f>
        <v>0</v>
      </c>
      <c r="K122" s="165"/>
      <c r="L122" s="170"/>
      <c r="M122" s="171"/>
      <c r="N122" s="172"/>
      <c r="O122" s="172"/>
      <c r="P122" s="173">
        <f>SUM(P123:P130)</f>
        <v>0</v>
      </c>
      <c r="Q122" s="172"/>
      <c r="R122" s="173">
        <f>SUM(R123:R130)</f>
        <v>0</v>
      </c>
      <c r="S122" s="172"/>
      <c r="T122" s="174">
        <f>SUM(T123:T130)</f>
        <v>0</v>
      </c>
      <c r="AR122" s="175" t="s">
        <v>78</v>
      </c>
      <c r="AT122" s="176" t="s">
        <v>70</v>
      </c>
      <c r="AU122" s="176" t="s">
        <v>78</v>
      </c>
      <c r="AY122" s="175" t="s">
        <v>160</v>
      </c>
      <c r="BK122" s="177">
        <f>SUM(BK123:BK130)</f>
        <v>0</v>
      </c>
    </row>
    <row r="123" spans="1:65" s="2" customFormat="1" ht="24.15" customHeight="1">
      <c r="A123" s="35"/>
      <c r="B123" s="36"/>
      <c r="C123" s="180" t="s">
        <v>344</v>
      </c>
      <c r="D123" s="180" t="s">
        <v>162</v>
      </c>
      <c r="E123" s="181" t="s">
        <v>1832</v>
      </c>
      <c r="F123" s="182" t="s">
        <v>1833</v>
      </c>
      <c r="G123" s="183" t="s">
        <v>249</v>
      </c>
      <c r="H123" s="184">
        <v>70</v>
      </c>
      <c r="I123" s="185"/>
      <c r="J123" s="186">
        <f t="shared" ref="J123:J130" si="20">ROUND(I123*H123,2)</f>
        <v>0</v>
      </c>
      <c r="K123" s="182" t="s">
        <v>18</v>
      </c>
      <c r="L123" s="40"/>
      <c r="M123" s="187" t="s">
        <v>18</v>
      </c>
      <c r="N123" s="188" t="s">
        <v>42</v>
      </c>
      <c r="O123" s="65"/>
      <c r="P123" s="189">
        <f t="shared" ref="P123:P130" si="21">O123*H123</f>
        <v>0</v>
      </c>
      <c r="Q123" s="189">
        <v>0</v>
      </c>
      <c r="R123" s="189">
        <f t="shared" ref="R123:R130" si="22">Q123*H123</f>
        <v>0</v>
      </c>
      <c r="S123" s="189">
        <v>0</v>
      </c>
      <c r="T123" s="190">
        <f t="shared" ref="T123:T130" si="23">S123*H123</f>
        <v>0</v>
      </c>
      <c r="U123" s="35"/>
      <c r="V123" s="35"/>
      <c r="W123" s="35"/>
      <c r="X123" s="35"/>
      <c r="Y123" s="35"/>
      <c r="Z123" s="35"/>
      <c r="AA123" s="35"/>
      <c r="AB123" s="35"/>
      <c r="AC123" s="35"/>
      <c r="AD123" s="35"/>
      <c r="AE123" s="35"/>
      <c r="AR123" s="191" t="s">
        <v>166</v>
      </c>
      <c r="AT123" s="191" t="s">
        <v>162</v>
      </c>
      <c r="AU123" s="191" t="s">
        <v>80</v>
      </c>
      <c r="AY123" s="18" t="s">
        <v>160</v>
      </c>
      <c r="BE123" s="192">
        <f t="shared" ref="BE123:BE130" si="24">IF(N123="základní",J123,0)</f>
        <v>0</v>
      </c>
      <c r="BF123" s="192">
        <f t="shared" ref="BF123:BF130" si="25">IF(N123="snížená",J123,0)</f>
        <v>0</v>
      </c>
      <c r="BG123" s="192">
        <f t="shared" ref="BG123:BG130" si="26">IF(N123="zákl. přenesená",J123,0)</f>
        <v>0</v>
      </c>
      <c r="BH123" s="192">
        <f t="shared" ref="BH123:BH130" si="27">IF(N123="sníž. přenesená",J123,0)</f>
        <v>0</v>
      </c>
      <c r="BI123" s="192">
        <f t="shared" ref="BI123:BI130" si="28">IF(N123="nulová",J123,0)</f>
        <v>0</v>
      </c>
      <c r="BJ123" s="18" t="s">
        <v>78</v>
      </c>
      <c r="BK123" s="192">
        <f t="shared" ref="BK123:BK130" si="29">ROUND(I123*H123,2)</f>
        <v>0</v>
      </c>
      <c r="BL123" s="18" t="s">
        <v>166</v>
      </c>
      <c r="BM123" s="191" t="s">
        <v>611</v>
      </c>
    </row>
    <row r="124" spans="1:65" s="2" customFormat="1" ht="24.15" customHeight="1">
      <c r="A124" s="35"/>
      <c r="B124" s="36"/>
      <c r="C124" s="180" t="s">
        <v>572</v>
      </c>
      <c r="D124" s="180" t="s">
        <v>162</v>
      </c>
      <c r="E124" s="181" t="s">
        <v>1834</v>
      </c>
      <c r="F124" s="182" t="s">
        <v>1835</v>
      </c>
      <c r="G124" s="183" t="s">
        <v>249</v>
      </c>
      <c r="H124" s="184">
        <v>1340</v>
      </c>
      <c r="I124" s="185"/>
      <c r="J124" s="186">
        <f t="shared" si="20"/>
        <v>0</v>
      </c>
      <c r="K124" s="182" t="s">
        <v>18</v>
      </c>
      <c r="L124" s="40"/>
      <c r="M124" s="187" t="s">
        <v>18</v>
      </c>
      <c r="N124" s="188" t="s">
        <v>42</v>
      </c>
      <c r="O124" s="65"/>
      <c r="P124" s="189">
        <f t="shared" si="21"/>
        <v>0</v>
      </c>
      <c r="Q124" s="189">
        <v>0</v>
      </c>
      <c r="R124" s="189">
        <f t="shared" si="22"/>
        <v>0</v>
      </c>
      <c r="S124" s="189">
        <v>0</v>
      </c>
      <c r="T124" s="190">
        <f t="shared" si="23"/>
        <v>0</v>
      </c>
      <c r="U124" s="35"/>
      <c r="V124" s="35"/>
      <c r="W124" s="35"/>
      <c r="X124" s="35"/>
      <c r="Y124" s="35"/>
      <c r="Z124" s="35"/>
      <c r="AA124" s="35"/>
      <c r="AB124" s="35"/>
      <c r="AC124" s="35"/>
      <c r="AD124" s="35"/>
      <c r="AE124" s="35"/>
      <c r="AR124" s="191" t="s">
        <v>166</v>
      </c>
      <c r="AT124" s="191" t="s">
        <v>162</v>
      </c>
      <c r="AU124" s="191" t="s">
        <v>80</v>
      </c>
      <c r="AY124" s="18" t="s">
        <v>160</v>
      </c>
      <c r="BE124" s="192">
        <f t="shared" si="24"/>
        <v>0</v>
      </c>
      <c r="BF124" s="192">
        <f t="shared" si="25"/>
        <v>0</v>
      </c>
      <c r="BG124" s="192">
        <f t="shared" si="26"/>
        <v>0</v>
      </c>
      <c r="BH124" s="192">
        <f t="shared" si="27"/>
        <v>0</v>
      </c>
      <c r="BI124" s="192">
        <f t="shared" si="28"/>
        <v>0</v>
      </c>
      <c r="BJ124" s="18" t="s">
        <v>78</v>
      </c>
      <c r="BK124" s="192">
        <f t="shared" si="29"/>
        <v>0</v>
      </c>
      <c r="BL124" s="18" t="s">
        <v>166</v>
      </c>
      <c r="BM124" s="191" t="s">
        <v>618</v>
      </c>
    </row>
    <row r="125" spans="1:65" s="2" customFormat="1" ht="24.15" customHeight="1">
      <c r="A125" s="35"/>
      <c r="B125" s="36"/>
      <c r="C125" s="180" t="s">
        <v>576</v>
      </c>
      <c r="D125" s="180" t="s">
        <v>162</v>
      </c>
      <c r="E125" s="181" t="s">
        <v>1836</v>
      </c>
      <c r="F125" s="182" t="s">
        <v>1837</v>
      </c>
      <c r="G125" s="183" t="s">
        <v>249</v>
      </c>
      <c r="H125" s="184">
        <v>765</v>
      </c>
      <c r="I125" s="185"/>
      <c r="J125" s="186">
        <f t="shared" si="20"/>
        <v>0</v>
      </c>
      <c r="K125" s="182" t="s">
        <v>18</v>
      </c>
      <c r="L125" s="40"/>
      <c r="M125" s="187" t="s">
        <v>18</v>
      </c>
      <c r="N125" s="188" t="s">
        <v>42</v>
      </c>
      <c r="O125" s="65"/>
      <c r="P125" s="189">
        <f t="shared" si="21"/>
        <v>0</v>
      </c>
      <c r="Q125" s="189">
        <v>0</v>
      </c>
      <c r="R125" s="189">
        <f t="shared" si="22"/>
        <v>0</v>
      </c>
      <c r="S125" s="189">
        <v>0</v>
      </c>
      <c r="T125" s="190">
        <f t="shared" si="23"/>
        <v>0</v>
      </c>
      <c r="U125" s="35"/>
      <c r="V125" s="35"/>
      <c r="W125" s="35"/>
      <c r="X125" s="35"/>
      <c r="Y125" s="35"/>
      <c r="Z125" s="35"/>
      <c r="AA125" s="35"/>
      <c r="AB125" s="35"/>
      <c r="AC125" s="35"/>
      <c r="AD125" s="35"/>
      <c r="AE125" s="35"/>
      <c r="AR125" s="191" t="s">
        <v>166</v>
      </c>
      <c r="AT125" s="191" t="s">
        <v>162</v>
      </c>
      <c r="AU125" s="191" t="s">
        <v>80</v>
      </c>
      <c r="AY125" s="18" t="s">
        <v>160</v>
      </c>
      <c r="BE125" s="192">
        <f t="shared" si="24"/>
        <v>0</v>
      </c>
      <c r="BF125" s="192">
        <f t="shared" si="25"/>
        <v>0</v>
      </c>
      <c r="BG125" s="192">
        <f t="shared" si="26"/>
        <v>0</v>
      </c>
      <c r="BH125" s="192">
        <f t="shared" si="27"/>
        <v>0</v>
      </c>
      <c r="BI125" s="192">
        <f t="shared" si="28"/>
        <v>0</v>
      </c>
      <c r="BJ125" s="18" t="s">
        <v>78</v>
      </c>
      <c r="BK125" s="192">
        <f t="shared" si="29"/>
        <v>0</v>
      </c>
      <c r="BL125" s="18" t="s">
        <v>166</v>
      </c>
      <c r="BM125" s="191" t="s">
        <v>631</v>
      </c>
    </row>
    <row r="126" spans="1:65" s="2" customFormat="1" ht="24.15" customHeight="1">
      <c r="A126" s="35"/>
      <c r="B126" s="36"/>
      <c r="C126" s="180" t="s">
        <v>581</v>
      </c>
      <c r="D126" s="180" t="s">
        <v>162</v>
      </c>
      <c r="E126" s="181" t="s">
        <v>1838</v>
      </c>
      <c r="F126" s="182" t="s">
        <v>1839</v>
      </c>
      <c r="G126" s="183" t="s">
        <v>249</v>
      </c>
      <c r="H126" s="184">
        <v>50</v>
      </c>
      <c r="I126" s="185"/>
      <c r="J126" s="186">
        <f t="shared" si="20"/>
        <v>0</v>
      </c>
      <c r="K126" s="182" t="s">
        <v>18</v>
      </c>
      <c r="L126" s="40"/>
      <c r="M126" s="187" t="s">
        <v>18</v>
      </c>
      <c r="N126" s="188" t="s">
        <v>42</v>
      </c>
      <c r="O126" s="65"/>
      <c r="P126" s="189">
        <f t="shared" si="21"/>
        <v>0</v>
      </c>
      <c r="Q126" s="189">
        <v>0</v>
      </c>
      <c r="R126" s="189">
        <f t="shared" si="22"/>
        <v>0</v>
      </c>
      <c r="S126" s="189">
        <v>0</v>
      </c>
      <c r="T126" s="190">
        <f t="shared" si="23"/>
        <v>0</v>
      </c>
      <c r="U126" s="35"/>
      <c r="V126" s="35"/>
      <c r="W126" s="35"/>
      <c r="X126" s="35"/>
      <c r="Y126" s="35"/>
      <c r="Z126" s="35"/>
      <c r="AA126" s="35"/>
      <c r="AB126" s="35"/>
      <c r="AC126" s="35"/>
      <c r="AD126" s="35"/>
      <c r="AE126" s="35"/>
      <c r="AR126" s="191" t="s">
        <v>166</v>
      </c>
      <c r="AT126" s="191" t="s">
        <v>162</v>
      </c>
      <c r="AU126" s="191" t="s">
        <v>80</v>
      </c>
      <c r="AY126" s="18" t="s">
        <v>160</v>
      </c>
      <c r="BE126" s="192">
        <f t="shared" si="24"/>
        <v>0</v>
      </c>
      <c r="BF126" s="192">
        <f t="shared" si="25"/>
        <v>0</v>
      </c>
      <c r="BG126" s="192">
        <f t="shared" si="26"/>
        <v>0</v>
      </c>
      <c r="BH126" s="192">
        <f t="shared" si="27"/>
        <v>0</v>
      </c>
      <c r="BI126" s="192">
        <f t="shared" si="28"/>
        <v>0</v>
      </c>
      <c r="BJ126" s="18" t="s">
        <v>78</v>
      </c>
      <c r="BK126" s="192">
        <f t="shared" si="29"/>
        <v>0</v>
      </c>
      <c r="BL126" s="18" t="s">
        <v>166</v>
      </c>
      <c r="BM126" s="191" t="s">
        <v>642</v>
      </c>
    </row>
    <row r="127" spans="1:65" s="2" customFormat="1" ht="24.15" customHeight="1">
      <c r="A127" s="35"/>
      <c r="B127" s="36"/>
      <c r="C127" s="180" t="s">
        <v>585</v>
      </c>
      <c r="D127" s="180" t="s">
        <v>162</v>
      </c>
      <c r="E127" s="181" t="s">
        <v>1840</v>
      </c>
      <c r="F127" s="182" t="s">
        <v>1841</v>
      </c>
      <c r="G127" s="183" t="s">
        <v>249</v>
      </c>
      <c r="H127" s="184">
        <v>50</v>
      </c>
      <c r="I127" s="185"/>
      <c r="J127" s="186">
        <f t="shared" si="20"/>
        <v>0</v>
      </c>
      <c r="K127" s="182" t="s">
        <v>18</v>
      </c>
      <c r="L127" s="40"/>
      <c r="M127" s="187" t="s">
        <v>18</v>
      </c>
      <c r="N127" s="188" t="s">
        <v>42</v>
      </c>
      <c r="O127" s="65"/>
      <c r="P127" s="189">
        <f t="shared" si="21"/>
        <v>0</v>
      </c>
      <c r="Q127" s="189">
        <v>0</v>
      </c>
      <c r="R127" s="189">
        <f t="shared" si="22"/>
        <v>0</v>
      </c>
      <c r="S127" s="189">
        <v>0</v>
      </c>
      <c r="T127" s="190">
        <f t="shared" si="23"/>
        <v>0</v>
      </c>
      <c r="U127" s="35"/>
      <c r="V127" s="35"/>
      <c r="W127" s="35"/>
      <c r="X127" s="35"/>
      <c r="Y127" s="35"/>
      <c r="Z127" s="35"/>
      <c r="AA127" s="35"/>
      <c r="AB127" s="35"/>
      <c r="AC127" s="35"/>
      <c r="AD127" s="35"/>
      <c r="AE127" s="35"/>
      <c r="AR127" s="191" t="s">
        <v>166</v>
      </c>
      <c r="AT127" s="191" t="s">
        <v>162</v>
      </c>
      <c r="AU127" s="191" t="s">
        <v>80</v>
      </c>
      <c r="AY127" s="18" t="s">
        <v>160</v>
      </c>
      <c r="BE127" s="192">
        <f t="shared" si="24"/>
        <v>0</v>
      </c>
      <c r="BF127" s="192">
        <f t="shared" si="25"/>
        <v>0</v>
      </c>
      <c r="BG127" s="192">
        <f t="shared" si="26"/>
        <v>0</v>
      </c>
      <c r="BH127" s="192">
        <f t="shared" si="27"/>
        <v>0</v>
      </c>
      <c r="BI127" s="192">
        <f t="shared" si="28"/>
        <v>0</v>
      </c>
      <c r="BJ127" s="18" t="s">
        <v>78</v>
      </c>
      <c r="BK127" s="192">
        <f t="shared" si="29"/>
        <v>0</v>
      </c>
      <c r="BL127" s="18" t="s">
        <v>166</v>
      </c>
      <c r="BM127" s="191" t="s">
        <v>652</v>
      </c>
    </row>
    <row r="128" spans="1:65" s="2" customFormat="1" ht="24.15" customHeight="1">
      <c r="A128" s="35"/>
      <c r="B128" s="36"/>
      <c r="C128" s="180" t="s">
        <v>589</v>
      </c>
      <c r="D128" s="180" t="s">
        <v>162</v>
      </c>
      <c r="E128" s="181" t="s">
        <v>1842</v>
      </c>
      <c r="F128" s="182" t="s">
        <v>1843</v>
      </c>
      <c r="G128" s="183" t="s">
        <v>249</v>
      </c>
      <c r="H128" s="184">
        <v>70</v>
      </c>
      <c r="I128" s="185"/>
      <c r="J128" s="186">
        <f t="shared" si="20"/>
        <v>0</v>
      </c>
      <c r="K128" s="182" t="s">
        <v>18</v>
      </c>
      <c r="L128" s="40"/>
      <c r="M128" s="187" t="s">
        <v>18</v>
      </c>
      <c r="N128" s="188" t="s">
        <v>42</v>
      </c>
      <c r="O128" s="65"/>
      <c r="P128" s="189">
        <f t="shared" si="21"/>
        <v>0</v>
      </c>
      <c r="Q128" s="189">
        <v>0</v>
      </c>
      <c r="R128" s="189">
        <f t="shared" si="22"/>
        <v>0</v>
      </c>
      <c r="S128" s="189">
        <v>0</v>
      </c>
      <c r="T128" s="190">
        <f t="shared" si="23"/>
        <v>0</v>
      </c>
      <c r="U128" s="35"/>
      <c r="V128" s="35"/>
      <c r="W128" s="35"/>
      <c r="X128" s="35"/>
      <c r="Y128" s="35"/>
      <c r="Z128" s="35"/>
      <c r="AA128" s="35"/>
      <c r="AB128" s="35"/>
      <c r="AC128" s="35"/>
      <c r="AD128" s="35"/>
      <c r="AE128" s="35"/>
      <c r="AR128" s="191" t="s">
        <v>166</v>
      </c>
      <c r="AT128" s="191" t="s">
        <v>162</v>
      </c>
      <c r="AU128" s="191" t="s">
        <v>80</v>
      </c>
      <c r="AY128" s="18" t="s">
        <v>160</v>
      </c>
      <c r="BE128" s="192">
        <f t="shared" si="24"/>
        <v>0</v>
      </c>
      <c r="BF128" s="192">
        <f t="shared" si="25"/>
        <v>0</v>
      </c>
      <c r="BG128" s="192">
        <f t="shared" si="26"/>
        <v>0</v>
      </c>
      <c r="BH128" s="192">
        <f t="shared" si="27"/>
        <v>0</v>
      </c>
      <c r="BI128" s="192">
        <f t="shared" si="28"/>
        <v>0</v>
      </c>
      <c r="BJ128" s="18" t="s">
        <v>78</v>
      </c>
      <c r="BK128" s="192">
        <f t="shared" si="29"/>
        <v>0</v>
      </c>
      <c r="BL128" s="18" t="s">
        <v>166</v>
      </c>
      <c r="BM128" s="191" t="s">
        <v>657</v>
      </c>
    </row>
    <row r="129" spans="1:65" s="2" customFormat="1" ht="24.15" customHeight="1">
      <c r="A129" s="35"/>
      <c r="B129" s="36"/>
      <c r="C129" s="180" t="s">
        <v>593</v>
      </c>
      <c r="D129" s="180" t="s">
        <v>162</v>
      </c>
      <c r="E129" s="181" t="s">
        <v>1844</v>
      </c>
      <c r="F129" s="182" t="s">
        <v>1845</v>
      </c>
      <c r="G129" s="183" t="s">
        <v>249</v>
      </c>
      <c r="H129" s="184">
        <v>80</v>
      </c>
      <c r="I129" s="185"/>
      <c r="J129" s="186">
        <f t="shared" si="20"/>
        <v>0</v>
      </c>
      <c r="K129" s="182" t="s">
        <v>18</v>
      </c>
      <c r="L129" s="40"/>
      <c r="M129" s="187" t="s">
        <v>18</v>
      </c>
      <c r="N129" s="188" t="s">
        <v>42</v>
      </c>
      <c r="O129" s="65"/>
      <c r="P129" s="189">
        <f t="shared" si="21"/>
        <v>0</v>
      </c>
      <c r="Q129" s="189">
        <v>0</v>
      </c>
      <c r="R129" s="189">
        <f t="shared" si="22"/>
        <v>0</v>
      </c>
      <c r="S129" s="189">
        <v>0</v>
      </c>
      <c r="T129" s="190">
        <f t="shared" si="23"/>
        <v>0</v>
      </c>
      <c r="U129" s="35"/>
      <c r="V129" s="35"/>
      <c r="W129" s="35"/>
      <c r="X129" s="35"/>
      <c r="Y129" s="35"/>
      <c r="Z129" s="35"/>
      <c r="AA129" s="35"/>
      <c r="AB129" s="35"/>
      <c r="AC129" s="35"/>
      <c r="AD129" s="35"/>
      <c r="AE129" s="35"/>
      <c r="AR129" s="191" t="s">
        <v>166</v>
      </c>
      <c r="AT129" s="191" t="s">
        <v>162</v>
      </c>
      <c r="AU129" s="191" t="s">
        <v>80</v>
      </c>
      <c r="AY129" s="18" t="s">
        <v>160</v>
      </c>
      <c r="BE129" s="192">
        <f t="shared" si="24"/>
        <v>0</v>
      </c>
      <c r="BF129" s="192">
        <f t="shared" si="25"/>
        <v>0</v>
      </c>
      <c r="BG129" s="192">
        <f t="shared" si="26"/>
        <v>0</v>
      </c>
      <c r="BH129" s="192">
        <f t="shared" si="27"/>
        <v>0</v>
      </c>
      <c r="BI129" s="192">
        <f t="shared" si="28"/>
        <v>0</v>
      </c>
      <c r="BJ129" s="18" t="s">
        <v>78</v>
      </c>
      <c r="BK129" s="192">
        <f t="shared" si="29"/>
        <v>0</v>
      </c>
      <c r="BL129" s="18" t="s">
        <v>166</v>
      </c>
      <c r="BM129" s="191" t="s">
        <v>663</v>
      </c>
    </row>
    <row r="130" spans="1:65" s="2" customFormat="1" ht="24.15" customHeight="1">
      <c r="A130" s="35"/>
      <c r="B130" s="36"/>
      <c r="C130" s="180" t="s">
        <v>599</v>
      </c>
      <c r="D130" s="180" t="s">
        <v>162</v>
      </c>
      <c r="E130" s="181" t="s">
        <v>1846</v>
      </c>
      <c r="F130" s="182" t="s">
        <v>1847</v>
      </c>
      <c r="G130" s="183" t="s">
        <v>249</v>
      </c>
      <c r="H130" s="184">
        <v>70</v>
      </c>
      <c r="I130" s="185"/>
      <c r="J130" s="186">
        <f t="shared" si="20"/>
        <v>0</v>
      </c>
      <c r="K130" s="182" t="s">
        <v>18</v>
      </c>
      <c r="L130" s="40"/>
      <c r="M130" s="187" t="s">
        <v>18</v>
      </c>
      <c r="N130" s="188" t="s">
        <v>42</v>
      </c>
      <c r="O130" s="65"/>
      <c r="P130" s="189">
        <f t="shared" si="21"/>
        <v>0</v>
      </c>
      <c r="Q130" s="189">
        <v>0</v>
      </c>
      <c r="R130" s="189">
        <f t="shared" si="22"/>
        <v>0</v>
      </c>
      <c r="S130" s="189">
        <v>0</v>
      </c>
      <c r="T130" s="190">
        <f t="shared" si="23"/>
        <v>0</v>
      </c>
      <c r="U130" s="35"/>
      <c r="V130" s="35"/>
      <c r="W130" s="35"/>
      <c r="X130" s="35"/>
      <c r="Y130" s="35"/>
      <c r="Z130" s="35"/>
      <c r="AA130" s="35"/>
      <c r="AB130" s="35"/>
      <c r="AC130" s="35"/>
      <c r="AD130" s="35"/>
      <c r="AE130" s="35"/>
      <c r="AR130" s="191" t="s">
        <v>166</v>
      </c>
      <c r="AT130" s="191" t="s">
        <v>162</v>
      </c>
      <c r="AU130" s="191" t="s">
        <v>80</v>
      </c>
      <c r="AY130" s="18" t="s">
        <v>160</v>
      </c>
      <c r="BE130" s="192">
        <f t="shared" si="24"/>
        <v>0</v>
      </c>
      <c r="BF130" s="192">
        <f t="shared" si="25"/>
        <v>0</v>
      </c>
      <c r="BG130" s="192">
        <f t="shared" si="26"/>
        <v>0</v>
      </c>
      <c r="BH130" s="192">
        <f t="shared" si="27"/>
        <v>0</v>
      </c>
      <c r="BI130" s="192">
        <f t="shared" si="28"/>
        <v>0</v>
      </c>
      <c r="BJ130" s="18" t="s">
        <v>78</v>
      </c>
      <c r="BK130" s="192">
        <f t="shared" si="29"/>
        <v>0</v>
      </c>
      <c r="BL130" s="18" t="s">
        <v>166</v>
      </c>
      <c r="BM130" s="191" t="s">
        <v>669</v>
      </c>
    </row>
    <row r="131" spans="1:65" s="12" customFormat="1" ht="22.8" customHeight="1">
      <c r="B131" s="164"/>
      <c r="C131" s="165"/>
      <c r="D131" s="166" t="s">
        <v>70</v>
      </c>
      <c r="E131" s="178" t="s">
        <v>1848</v>
      </c>
      <c r="F131" s="178" t="s">
        <v>1849</v>
      </c>
      <c r="G131" s="165"/>
      <c r="H131" s="165"/>
      <c r="I131" s="168"/>
      <c r="J131" s="179">
        <f>BK131</f>
        <v>0</v>
      </c>
      <c r="K131" s="165"/>
      <c r="L131" s="170"/>
      <c r="M131" s="171"/>
      <c r="N131" s="172"/>
      <c r="O131" s="172"/>
      <c r="P131" s="173">
        <f>P132</f>
        <v>0</v>
      </c>
      <c r="Q131" s="172"/>
      <c r="R131" s="173">
        <f>R132</f>
        <v>0</v>
      </c>
      <c r="S131" s="172"/>
      <c r="T131" s="174">
        <f>T132</f>
        <v>0</v>
      </c>
      <c r="AR131" s="175" t="s">
        <v>78</v>
      </c>
      <c r="AT131" s="176" t="s">
        <v>70</v>
      </c>
      <c r="AU131" s="176" t="s">
        <v>78</v>
      </c>
      <c r="AY131" s="175" t="s">
        <v>160</v>
      </c>
      <c r="BK131" s="177">
        <f>BK132</f>
        <v>0</v>
      </c>
    </row>
    <row r="132" spans="1:65" s="2" customFormat="1" ht="24.15" customHeight="1">
      <c r="A132" s="35"/>
      <c r="B132" s="36"/>
      <c r="C132" s="180" t="s">
        <v>605</v>
      </c>
      <c r="D132" s="180" t="s">
        <v>162</v>
      </c>
      <c r="E132" s="181" t="s">
        <v>1850</v>
      </c>
      <c r="F132" s="182" t="s">
        <v>1851</v>
      </c>
      <c r="G132" s="183" t="s">
        <v>1413</v>
      </c>
      <c r="H132" s="184">
        <v>1</v>
      </c>
      <c r="I132" s="185"/>
      <c r="J132" s="186">
        <f>ROUND(I132*H132,2)</f>
        <v>0</v>
      </c>
      <c r="K132" s="182" t="s">
        <v>18</v>
      </c>
      <c r="L132" s="40"/>
      <c r="M132" s="187" t="s">
        <v>18</v>
      </c>
      <c r="N132" s="188" t="s">
        <v>42</v>
      </c>
      <c r="O132" s="65"/>
      <c r="P132" s="189">
        <f>O132*H132</f>
        <v>0</v>
      </c>
      <c r="Q132" s="189">
        <v>0</v>
      </c>
      <c r="R132" s="189">
        <f>Q132*H132</f>
        <v>0</v>
      </c>
      <c r="S132" s="189">
        <v>0</v>
      </c>
      <c r="T132" s="190">
        <f>S132*H132</f>
        <v>0</v>
      </c>
      <c r="U132" s="35"/>
      <c r="V132" s="35"/>
      <c r="W132" s="35"/>
      <c r="X132" s="35"/>
      <c r="Y132" s="35"/>
      <c r="Z132" s="35"/>
      <c r="AA132" s="35"/>
      <c r="AB132" s="35"/>
      <c r="AC132" s="35"/>
      <c r="AD132" s="35"/>
      <c r="AE132" s="35"/>
      <c r="AR132" s="191" t="s">
        <v>166</v>
      </c>
      <c r="AT132" s="191" t="s">
        <v>162</v>
      </c>
      <c r="AU132" s="191" t="s">
        <v>80</v>
      </c>
      <c r="AY132" s="18" t="s">
        <v>160</v>
      </c>
      <c r="BE132" s="192">
        <f>IF(N132="základní",J132,0)</f>
        <v>0</v>
      </c>
      <c r="BF132" s="192">
        <f>IF(N132="snížená",J132,0)</f>
        <v>0</v>
      </c>
      <c r="BG132" s="192">
        <f>IF(N132="zákl. přenesená",J132,0)</f>
        <v>0</v>
      </c>
      <c r="BH132" s="192">
        <f>IF(N132="sníž. přenesená",J132,0)</f>
        <v>0</v>
      </c>
      <c r="BI132" s="192">
        <f>IF(N132="nulová",J132,0)</f>
        <v>0</v>
      </c>
      <c r="BJ132" s="18" t="s">
        <v>78</v>
      </c>
      <c r="BK132" s="192">
        <f>ROUND(I132*H132,2)</f>
        <v>0</v>
      </c>
      <c r="BL132" s="18" t="s">
        <v>166</v>
      </c>
      <c r="BM132" s="191" t="s">
        <v>682</v>
      </c>
    </row>
    <row r="133" spans="1:65" s="12" customFormat="1" ht="22.8" customHeight="1">
      <c r="B133" s="164"/>
      <c r="C133" s="165"/>
      <c r="D133" s="166" t="s">
        <v>70</v>
      </c>
      <c r="E133" s="178" t="s">
        <v>1852</v>
      </c>
      <c r="F133" s="178" t="s">
        <v>1853</v>
      </c>
      <c r="G133" s="165"/>
      <c r="H133" s="165"/>
      <c r="I133" s="168"/>
      <c r="J133" s="179">
        <f>BK133</f>
        <v>0</v>
      </c>
      <c r="K133" s="165"/>
      <c r="L133" s="170"/>
      <c r="M133" s="171"/>
      <c r="N133" s="172"/>
      <c r="O133" s="172"/>
      <c r="P133" s="173">
        <f>SUM(P134:P137)</f>
        <v>0</v>
      </c>
      <c r="Q133" s="172"/>
      <c r="R133" s="173">
        <f>SUM(R134:R137)</f>
        <v>0</v>
      </c>
      <c r="S133" s="172"/>
      <c r="T133" s="174">
        <f>SUM(T134:T137)</f>
        <v>0</v>
      </c>
      <c r="AR133" s="175" t="s">
        <v>78</v>
      </c>
      <c r="AT133" s="176" t="s">
        <v>70</v>
      </c>
      <c r="AU133" s="176" t="s">
        <v>78</v>
      </c>
      <c r="AY133" s="175" t="s">
        <v>160</v>
      </c>
      <c r="BK133" s="177">
        <f>SUM(BK134:BK137)</f>
        <v>0</v>
      </c>
    </row>
    <row r="134" spans="1:65" s="2" customFormat="1" ht="33" customHeight="1">
      <c r="A134" s="35"/>
      <c r="B134" s="36"/>
      <c r="C134" s="180" t="s">
        <v>611</v>
      </c>
      <c r="D134" s="180" t="s">
        <v>162</v>
      </c>
      <c r="E134" s="181" t="s">
        <v>1854</v>
      </c>
      <c r="F134" s="182" t="s">
        <v>1855</v>
      </c>
      <c r="G134" s="183" t="s">
        <v>125</v>
      </c>
      <c r="H134" s="184">
        <v>2</v>
      </c>
      <c r="I134" s="185"/>
      <c r="J134" s="186">
        <f>ROUND(I134*H134,2)</f>
        <v>0</v>
      </c>
      <c r="K134" s="182" t="s">
        <v>18</v>
      </c>
      <c r="L134" s="40"/>
      <c r="M134" s="187" t="s">
        <v>18</v>
      </c>
      <c r="N134" s="188" t="s">
        <v>42</v>
      </c>
      <c r="O134" s="65"/>
      <c r="P134" s="189">
        <f>O134*H134</f>
        <v>0</v>
      </c>
      <c r="Q134" s="189">
        <v>0</v>
      </c>
      <c r="R134" s="189">
        <f>Q134*H134</f>
        <v>0</v>
      </c>
      <c r="S134" s="189">
        <v>0</v>
      </c>
      <c r="T134" s="190">
        <f>S134*H134</f>
        <v>0</v>
      </c>
      <c r="U134" s="35"/>
      <c r="V134" s="35"/>
      <c r="W134" s="35"/>
      <c r="X134" s="35"/>
      <c r="Y134" s="35"/>
      <c r="Z134" s="35"/>
      <c r="AA134" s="35"/>
      <c r="AB134" s="35"/>
      <c r="AC134" s="35"/>
      <c r="AD134" s="35"/>
      <c r="AE134" s="35"/>
      <c r="AR134" s="191" t="s">
        <v>166</v>
      </c>
      <c r="AT134" s="191" t="s">
        <v>162</v>
      </c>
      <c r="AU134" s="191" t="s">
        <v>80</v>
      </c>
      <c r="AY134" s="18" t="s">
        <v>160</v>
      </c>
      <c r="BE134" s="192">
        <f>IF(N134="základní",J134,0)</f>
        <v>0</v>
      </c>
      <c r="BF134" s="192">
        <f>IF(N134="snížená",J134,0)</f>
        <v>0</v>
      </c>
      <c r="BG134" s="192">
        <f>IF(N134="zákl. přenesená",J134,0)</f>
        <v>0</v>
      </c>
      <c r="BH134" s="192">
        <f>IF(N134="sníž. přenesená",J134,0)</f>
        <v>0</v>
      </c>
      <c r="BI134" s="192">
        <f>IF(N134="nulová",J134,0)</f>
        <v>0</v>
      </c>
      <c r="BJ134" s="18" t="s">
        <v>78</v>
      </c>
      <c r="BK134" s="192">
        <f>ROUND(I134*H134,2)</f>
        <v>0</v>
      </c>
      <c r="BL134" s="18" t="s">
        <v>166</v>
      </c>
      <c r="BM134" s="191" t="s">
        <v>693</v>
      </c>
    </row>
    <row r="135" spans="1:65" s="2" customFormat="1" ht="33" customHeight="1">
      <c r="A135" s="35"/>
      <c r="B135" s="36"/>
      <c r="C135" s="180" t="s">
        <v>614</v>
      </c>
      <c r="D135" s="180" t="s">
        <v>162</v>
      </c>
      <c r="E135" s="181" t="s">
        <v>1856</v>
      </c>
      <c r="F135" s="182" t="s">
        <v>1857</v>
      </c>
      <c r="G135" s="183" t="s">
        <v>249</v>
      </c>
      <c r="H135" s="184">
        <v>150</v>
      </c>
      <c r="I135" s="185"/>
      <c r="J135" s="186">
        <f>ROUND(I135*H135,2)</f>
        <v>0</v>
      </c>
      <c r="K135" s="182" t="s">
        <v>18</v>
      </c>
      <c r="L135" s="40"/>
      <c r="M135" s="187" t="s">
        <v>18</v>
      </c>
      <c r="N135" s="188" t="s">
        <v>42</v>
      </c>
      <c r="O135" s="65"/>
      <c r="P135" s="189">
        <f>O135*H135</f>
        <v>0</v>
      </c>
      <c r="Q135" s="189">
        <v>0</v>
      </c>
      <c r="R135" s="189">
        <f>Q135*H135</f>
        <v>0</v>
      </c>
      <c r="S135" s="189">
        <v>0</v>
      </c>
      <c r="T135" s="190">
        <f>S135*H135</f>
        <v>0</v>
      </c>
      <c r="U135" s="35"/>
      <c r="V135" s="35"/>
      <c r="W135" s="35"/>
      <c r="X135" s="35"/>
      <c r="Y135" s="35"/>
      <c r="Z135" s="35"/>
      <c r="AA135" s="35"/>
      <c r="AB135" s="35"/>
      <c r="AC135" s="35"/>
      <c r="AD135" s="35"/>
      <c r="AE135" s="35"/>
      <c r="AR135" s="191" t="s">
        <v>166</v>
      </c>
      <c r="AT135" s="191" t="s">
        <v>162</v>
      </c>
      <c r="AU135" s="191" t="s">
        <v>80</v>
      </c>
      <c r="AY135" s="18" t="s">
        <v>160</v>
      </c>
      <c r="BE135" s="192">
        <f>IF(N135="základní",J135,0)</f>
        <v>0</v>
      </c>
      <c r="BF135" s="192">
        <f>IF(N135="snížená",J135,0)</f>
        <v>0</v>
      </c>
      <c r="BG135" s="192">
        <f>IF(N135="zákl. přenesená",J135,0)</f>
        <v>0</v>
      </c>
      <c r="BH135" s="192">
        <f>IF(N135="sníž. přenesená",J135,0)</f>
        <v>0</v>
      </c>
      <c r="BI135" s="192">
        <f>IF(N135="nulová",J135,0)</f>
        <v>0</v>
      </c>
      <c r="BJ135" s="18" t="s">
        <v>78</v>
      </c>
      <c r="BK135" s="192">
        <f>ROUND(I135*H135,2)</f>
        <v>0</v>
      </c>
      <c r="BL135" s="18" t="s">
        <v>166</v>
      </c>
      <c r="BM135" s="191" t="s">
        <v>702</v>
      </c>
    </row>
    <row r="136" spans="1:65" s="2" customFormat="1" ht="37.799999999999997" customHeight="1">
      <c r="A136" s="35"/>
      <c r="B136" s="36"/>
      <c r="C136" s="180" t="s">
        <v>618</v>
      </c>
      <c r="D136" s="180" t="s">
        <v>162</v>
      </c>
      <c r="E136" s="181" t="s">
        <v>1858</v>
      </c>
      <c r="F136" s="182" t="s">
        <v>1859</v>
      </c>
      <c r="G136" s="183" t="s">
        <v>1413</v>
      </c>
      <c r="H136" s="184">
        <v>130</v>
      </c>
      <c r="I136" s="185"/>
      <c r="J136" s="186">
        <f>ROUND(I136*H136,2)</f>
        <v>0</v>
      </c>
      <c r="K136" s="182" t="s">
        <v>18</v>
      </c>
      <c r="L136" s="40"/>
      <c r="M136" s="187" t="s">
        <v>18</v>
      </c>
      <c r="N136" s="188" t="s">
        <v>42</v>
      </c>
      <c r="O136" s="65"/>
      <c r="P136" s="189">
        <f>O136*H136</f>
        <v>0</v>
      </c>
      <c r="Q136" s="189">
        <v>0</v>
      </c>
      <c r="R136" s="189">
        <f>Q136*H136</f>
        <v>0</v>
      </c>
      <c r="S136" s="189">
        <v>0</v>
      </c>
      <c r="T136" s="190">
        <f>S136*H136</f>
        <v>0</v>
      </c>
      <c r="U136" s="35"/>
      <c r="V136" s="35"/>
      <c r="W136" s="35"/>
      <c r="X136" s="35"/>
      <c r="Y136" s="35"/>
      <c r="Z136" s="35"/>
      <c r="AA136" s="35"/>
      <c r="AB136" s="35"/>
      <c r="AC136" s="35"/>
      <c r="AD136" s="35"/>
      <c r="AE136" s="35"/>
      <c r="AR136" s="191" t="s">
        <v>166</v>
      </c>
      <c r="AT136" s="191" t="s">
        <v>162</v>
      </c>
      <c r="AU136" s="191" t="s">
        <v>80</v>
      </c>
      <c r="AY136" s="18" t="s">
        <v>160</v>
      </c>
      <c r="BE136" s="192">
        <f>IF(N136="základní",J136,0)</f>
        <v>0</v>
      </c>
      <c r="BF136" s="192">
        <f>IF(N136="snížená",J136,0)</f>
        <v>0</v>
      </c>
      <c r="BG136" s="192">
        <f>IF(N136="zákl. přenesená",J136,0)</f>
        <v>0</v>
      </c>
      <c r="BH136" s="192">
        <f>IF(N136="sníž. přenesená",J136,0)</f>
        <v>0</v>
      </c>
      <c r="BI136" s="192">
        <f>IF(N136="nulová",J136,0)</f>
        <v>0</v>
      </c>
      <c r="BJ136" s="18" t="s">
        <v>78</v>
      </c>
      <c r="BK136" s="192">
        <f>ROUND(I136*H136,2)</f>
        <v>0</v>
      </c>
      <c r="BL136" s="18" t="s">
        <v>166</v>
      </c>
      <c r="BM136" s="191" t="s">
        <v>713</v>
      </c>
    </row>
    <row r="137" spans="1:65" s="2" customFormat="1" ht="24.15" customHeight="1">
      <c r="A137" s="35"/>
      <c r="B137" s="36"/>
      <c r="C137" s="180" t="s">
        <v>624</v>
      </c>
      <c r="D137" s="180" t="s">
        <v>162</v>
      </c>
      <c r="E137" s="181" t="s">
        <v>1860</v>
      </c>
      <c r="F137" s="182" t="s">
        <v>1861</v>
      </c>
      <c r="G137" s="183" t="s">
        <v>1413</v>
      </c>
      <c r="H137" s="184">
        <v>2</v>
      </c>
      <c r="I137" s="185"/>
      <c r="J137" s="186">
        <f>ROUND(I137*H137,2)</f>
        <v>0</v>
      </c>
      <c r="K137" s="182" t="s">
        <v>18</v>
      </c>
      <c r="L137" s="40"/>
      <c r="M137" s="187" t="s">
        <v>18</v>
      </c>
      <c r="N137" s="188" t="s">
        <v>42</v>
      </c>
      <c r="O137" s="65"/>
      <c r="P137" s="189">
        <f>O137*H137</f>
        <v>0</v>
      </c>
      <c r="Q137" s="189">
        <v>0</v>
      </c>
      <c r="R137" s="189">
        <f>Q137*H137</f>
        <v>0</v>
      </c>
      <c r="S137" s="189">
        <v>0</v>
      </c>
      <c r="T137" s="190">
        <f>S137*H137</f>
        <v>0</v>
      </c>
      <c r="U137" s="35"/>
      <c r="V137" s="35"/>
      <c r="W137" s="35"/>
      <c r="X137" s="35"/>
      <c r="Y137" s="35"/>
      <c r="Z137" s="35"/>
      <c r="AA137" s="35"/>
      <c r="AB137" s="35"/>
      <c r="AC137" s="35"/>
      <c r="AD137" s="35"/>
      <c r="AE137" s="35"/>
      <c r="AR137" s="191" t="s">
        <v>166</v>
      </c>
      <c r="AT137" s="191" t="s">
        <v>162</v>
      </c>
      <c r="AU137" s="191" t="s">
        <v>80</v>
      </c>
      <c r="AY137" s="18" t="s">
        <v>160</v>
      </c>
      <c r="BE137" s="192">
        <f>IF(N137="základní",J137,0)</f>
        <v>0</v>
      </c>
      <c r="BF137" s="192">
        <f>IF(N137="snížená",J137,0)</f>
        <v>0</v>
      </c>
      <c r="BG137" s="192">
        <f>IF(N137="zákl. přenesená",J137,0)</f>
        <v>0</v>
      </c>
      <c r="BH137" s="192">
        <f>IF(N137="sníž. přenesená",J137,0)</f>
        <v>0</v>
      </c>
      <c r="BI137" s="192">
        <f>IF(N137="nulová",J137,0)</f>
        <v>0</v>
      </c>
      <c r="BJ137" s="18" t="s">
        <v>78</v>
      </c>
      <c r="BK137" s="192">
        <f>ROUND(I137*H137,2)</f>
        <v>0</v>
      </c>
      <c r="BL137" s="18" t="s">
        <v>166</v>
      </c>
      <c r="BM137" s="191" t="s">
        <v>725</v>
      </c>
    </row>
    <row r="138" spans="1:65" s="12" customFormat="1" ht="22.8" customHeight="1">
      <c r="B138" s="164"/>
      <c r="C138" s="165"/>
      <c r="D138" s="166" t="s">
        <v>70</v>
      </c>
      <c r="E138" s="178" t="s">
        <v>1862</v>
      </c>
      <c r="F138" s="178" t="s">
        <v>1863</v>
      </c>
      <c r="G138" s="165"/>
      <c r="H138" s="165"/>
      <c r="I138" s="168"/>
      <c r="J138" s="179">
        <f>BK138</f>
        <v>0</v>
      </c>
      <c r="K138" s="165"/>
      <c r="L138" s="170"/>
      <c r="M138" s="171"/>
      <c r="N138" s="172"/>
      <c r="O138" s="172"/>
      <c r="P138" s="173">
        <f>SUM(P139:P143)</f>
        <v>0</v>
      </c>
      <c r="Q138" s="172"/>
      <c r="R138" s="173">
        <f>SUM(R139:R143)</f>
        <v>0</v>
      </c>
      <c r="S138" s="172"/>
      <c r="T138" s="174">
        <f>SUM(T139:T143)</f>
        <v>0</v>
      </c>
      <c r="AR138" s="175" t="s">
        <v>78</v>
      </c>
      <c r="AT138" s="176" t="s">
        <v>70</v>
      </c>
      <c r="AU138" s="176" t="s">
        <v>78</v>
      </c>
      <c r="AY138" s="175" t="s">
        <v>160</v>
      </c>
      <c r="BK138" s="177">
        <f>SUM(BK139:BK143)</f>
        <v>0</v>
      </c>
    </row>
    <row r="139" spans="1:65" s="2" customFormat="1" ht="24.15" customHeight="1">
      <c r="A139" s="35"/>
      <c r="B139" s="36"/>
      <c r="C139" s="180" t="s">
        <v>631</v>
      </c>
      <c r="D139" s="180" t="s">
        <v>162</v>
      </c>
      <c r="E139" s="181" t="s">
        <v>1864</v>
      </c>
      <c r="F139" s="182" t="s">
        <v>1865</v>
      </c>
      <c r="G139" s="183" t="s">
        <v>1699</v>
      </c>
      <c r="H139" s="184">
        <v>1</v>
      </c>
      <c r="I139" s="185"/>
      <c r="J139" s="186">
        <f>ROUND(I139*H139,2)</f>
        <v>0</v>
      </c>
      <c r="K139" s="182" t="s">
        <v>18</v>
      </c>
      <c r="L139" s="40"/>
      <c r="M139" s="187" t="s">
        <v>18</v>
      </c>
      <c r="N139" s="188" t="s">
        <v>42</v>
      </c>
      <c r="O139" s="65"/>
      <c r="P139" s="189">
        <f>O139*H139</f>
        <v>0</v>
      </c>
      <c r="Q139" s="189">
        <v>0</v>
      </c>
      <c r="R139" s="189">
        <f>Q139*H139</f>
        <v>0</v>
      </c>
      <c r="S139" s="189">
        <v>0</v>
      </c>
      <c r="T139" s="190">
        <f>S139*H139</f>
        <v>0</v>
      </c>
      <c r="U139" s="35"/>
      <c r="V139" s="35"/>
      <c r="W139" s="35"/>
      <c r="X139" s="35"/>
      <c r="Y139" s="35"/>
      <c r="Z139" s="35"/>
      <c r="AA139" s="35"/>
      <c r="AB139" s="35"/>
      <c r="AC139" s="35"/>
      <c r="AD139" s="35"/>
      <c r="AE139" s="35"/>
      <c r="AR139" s="191" t="s">
        <v>166</v>
      </c>
      <c r="AT139" s="191" t="s">
        <v>162</v>
      </c>
      <c r="AU139" s="191" t="s">
        <v>80</v>
      </c>
      <c r="AY139" s="18" t="s">
        <v>160</v>
      </c>
      <c r="BE139" s="192">
        <f>IF(N139="základní",J139,0)</f>
        <v>0</v>
      </c>
      <c r="BF139" s="192">
        <f>IF(N139="snížená",J139,0)</f>
        <v>0</v>
      </c>
      <c r="BG139" s="192">
        <f>IF(N139="zákl. přenesená",J139,0)</f>
        <v>0</v>
      </c>
      <c r="BH139" s="192">
        <f>IF(N139="sníž. přenesená",J139,0)</f>
        <v>0</v>
      </c>
      <c r="BI139" s="192">
        <f>IF(N139="nulová",J139,0)</f>
        <v>0</v>
      </c>
      <c r="BJ139" s="18" t="s">
        <v>78</v>
      </c>
      <c r="BK139" s="192">
        <f>ROUND(I139*H139,2)</f>
        <v>0</v>
      </c>
      <c r="BL139" s="18" t="s">
        <v>166</v>
      </c>
      <c r="BM139" s="191" t="s">
        <v>739</v>
      </c>
    </row>
    <row r="140" spans="1:65" s="2" customFormat="1" ht="37.799999999999997" customHeight="1">
      <c r="A140" s="35"/>
      <c r="B140" s="36"/>
      <c r="C140" s="180" t="s">
        <v>637</v>
      </c>
      <c r="D140" s="180" t="s">
        <v>162</v>
      </c>
      <c r="E140" s="181" t="s">
        <v>1866</v>
      </c>
      <c r="F140" s="182" t="s">
        <v>1867</v>
      </c>
      <c r="G140" s="183" t="s">
        <v>1699</v>
      </c>
      <c r="H140" s="184">
        <v>1</v>
      </c>
      <c r="I140" s="185"/>
      <c r="J140" s="186">
        <f>ROUND(I140*H140,2)</f>
        <v>0</v>
      </c>
      <c r="K140" s="182" t="s">
        <v>18</v>
      </c>
      <c r="L140" s="40"/>
      <c r="M140" s="187" t="s">
        <v>18</v>
      </c>
      <c r="N140" s="188" t="s">
        <v>42</v>
      </c>
      <c r="O140" s="65"/>
      <c r="P140" s="189">
        <f>O140*H140</f>
        <v>0</v>
      </c>
      <c r="Q140" s="189">
        <v>0</v>
      </c>
      <c r="R140" s="189">
        <f>Q140*H140</f>
        <v>0</v>
      </c>
      <c r="S140" s="189">
        <v>0</v>
      </c>
      <c r="T140" s="190">
        <f>S140*H140</f>
        <v>0</v>
      </c>
      <c r="U140" s="35"/>
      <c r="V140" s="35"/>
      <c r="W140" s="35"/>
      <c r="X140" s="35"/>
      <c r="Y140" s="35"/>
      <c r="Z140" s="35"/>
      <c r="AA140" s="35"/>
      <c r="AB140" s="35"/>
      <c r="AC140" s="35"/>
      <c r="AD140" s="35"/>
      <c r="AE140" s="35"/>
      <c r="AR140" s="191" t="s">
        <v>166</v>
      </c>
      <c r="AT140" s="191" t="s">
        <v>162</v>
      </c>
      <c r="AU140" s="191" t="s">
        <v>80</v>
      </c>
      <c r="AY140" s="18" t="s">
        <v>160</v>
      </c>
      <c r="BE140" s="192">
        <f>IF(N140="základní",J140,0)</f>
        <v>0</v>
      </c>
      <c r="BF140" s="192">
        <f>IF(N140="snížená",J140,0)</f>
        <v>0</v>
      </c>
      <c r="BG140" s="192">
        <f>IF(N140="zákl. přenesená",J140,0)</f>
        <v>0</v>
      </c>
      <c r="BH140" s="192">
        <f>IF(N140="sníž. přenesená",J140,0)</f>
        <v>0</v>
      </c>
      <c r="BI140" s="192">
        <f>IF(N140="nulová",J140,0)</f>
        <v>0</v>
      </c>
      <c r="BJ140" s="18" t="s">
        <v>78</v>
      </c>
      <c r="BK140" s="192">
        <f>ROUND(I140*H140,2)</f>
        <v>0</v>
      </c>
      <c r="BL140" s="18" t="s">
        <v>166</v>
      </c>
      <c r="BM140" s="191" t="s">
        <v>749</v>
      </c>
    </row>
    <row r="141" spans="1:65" s="2" customFormat="1" ht="16.5" customHeight="1">
      <c r="A141" s="35"/>
      <c r="B141" s="36"/>
      <c r="C141" s="180" t="s">
        <v>642</v>
      </c>
      <c r="D141" s="180" t="s">
        <v>162</v>
      </c>
      <c r="E141" s="181" t="s">
        <v>1868</v>
      </c>
      <c r="F141" s="182" t="s">
        <v>1869</v>
      </c>
      <c r="G141" s="183" t="s">
        <v>1699</v>
      </c>
      <c r="H141" s="184">
        <v>1</v>
      </c>
      <c r="I141" s="185"/>
      <c r="J141" s="186">
        <f>ROUND(I141*H141,2)</f>
        <v>0</v>
      </c>
      <c r="K141" s="182" t="s">
        <v>18</v>
      </c>
      <c r="L141" s="40"/>
      <c r="M141" s="187" t="s">
        <v>18</v>
      </c>
      <c r="N141" s="188" t="s">
        <v>42</v>
      </c>
      <c r="O141" s="65"/>
      <c r="P141" s="189">
        <f>O141*H141</f>
        <v>0</v>
      </c>
      <c r="Q141" s="189">
        <v>0</v>
      </c>
      <c r="R141" s="189">
        <f>Q141*H141</f>
        <v>0</v>
      </c>
      <c r="S141" s="189">
        <v>0</v>
      </c>
      <c r="T141" s="190">
        <f>S141*H141</f>
        <v>0</v>
      </c>
      <c r="U141" s="35"/>
      <c r="V141" s="35"/>
      <c r="W141" s="35"/>
      <c r="X141" s="35"/>
      <c r="Y141" s="35"/>
      <c r="Z141" s="35"/>
      <c r="AA141" s="35"/>
      <c r="AB141" s="35"/>
      <c r="AC141" s="35"/>
      <c r="AD141" s="35"/>
      <c r="AE141" s="35"/>
      <c r="AR141" s="191" t="s">
        <v>166</v>
      </c>
      <c r="AT141" s="191" t="s">
        <v>162</v>
      </c>
      <c r="AU141" s="191" t="s">
        <v>80</v>
      </c>
      <c r="AY141" s="18" t="s">
        <v>160</v>
      </c>
      <c r="BE141" s="192">
        <f>IF(N141="základní",J141,0)</f>
        <v>0</v>
      </c>
      <c r="BF141" s="192">
        <f>IF(N141="snížená",J141,0)</f>
        <v>0</v>
      </c>
      <c r="BG141" s="192">
        <f>IF(N141="zákl. přenesená",J141,0)</f>
        <v>0</v>
      </c>
      <c r="BH141" s="192">
        <f>IF(N141="sníž. přenesená",J141,0)</f>
        <v>0</v>
      </c>
      <c r="BI141" s="192">
        <f>IF(N141="nulová",J141,0)</f>
        <v>0</v>
      </c>
      <c r="BJ141" s="18" t="s">
        <v>78</v>
      </c>
      <c r="BK141" s="192">
        <f>ROUND(I141*H141,2)</f>
        <v>0</v>
      </c>
      <c r="BL141" s="18" t="s">
        <v>166</v>
      </c>
      <c r="BM141" s="191" t="s">
        <v>760</v>
      </c>
    </row>
    <row r="142" spans="1:65" s="2" customFormat="1" ht="16.5" customHeight="1">
      <c r="A142" s="35"/>
      <c r="B142" s="36"/>
      <c r="C142" s="180" t="s">
        <v>647</v>
      </c>
      <c r="D142" s="180" t="s">
        <v>162</v>
      </c>
      <c r="E142" s="181" t="s">
        <v>1870</v>
      </c>
      <c r="F142" s="182" t="s">
        <v>1871</v>
      </c>
      <c r="G142" s="183" t="s">
        <v>1699</v>
      </c>
      <c r="H142" s="184">
        <v>1</v>
      </c>
      <c r="I142" s="185"/>
      <c r="J142" s="186">
        <f>ROUND(I142*H142,2)</f>
        <v>0</v>
      </c>
      <c r="K142" s="182" t="s">
        <v>18</v>
      </c>
      <c r="L142" s="40"/>
      <c r="M142" s="187" t="s">
        <v>18</v>
      </c>
      <c r="N142" s="188" t="s">
        <v>42</v>
      </c>
      <c r="O142" s="65"/>
      <c r="P142" s="189">
        <f>O142*H142</f>
        <v>0</v>
      </c>
      <c r="Q142" s="189">
        <v>0</v>
      </c>
      <c r="R142" s="189">
        <f>Q142*H142</f>
        <v>0</v>
      </c>
      <c r="S142" s="189">
        <v>0</v>
      </c>
      <c r="T142" s="190">
        <f>S142*H142</f>
        <v>0</v>
      </c>
      <c r="U142" s="35"/>
      <c r="V142" s="35"/>
      <c r="W142" s="35"/>
      <c r="X142" s="35"/>
      <c r="Y142" s="35"/>
      <c r="Z142" s="35"/>
      <c r="AA142" s="35"/>
      <c r="AB142" s="35"/>
      <c r="AC142" s="35"/>
      <c r="AD142" s="35"/>
      <c r="AE142" s="35"/>
      <c r="AR142" s="191" t="s">
        <v>166</v>
      </c>
      <c r="AT142" s="191" t="s">
        <v>162</v>
      </c>
      <c r="AU142" s="191" t="s">
        <v>80</v>
      </c>
      <c r="AY142" s="18" t="s">
        <v>160</v>
      </c>
      <c r="BE142" s="192">
        <f>IF(N142="základní",J142,0)</f>
        <v>0</v>
      </c>
      <c r="BF142" s="192">
        <f>IF(N142="snížená",J142,0)</f>
        <v>0</v>
      </c>
      <c r="BG142" s="192">
        <f>IF(N142="zákl. přenesená",J142,0)</f>
        <v>0</v>
      </c>
      <c r="BH142" s="192">
        <f>IF(N142="sníž. přenesená",J142,0)</f>
        <v>0</v>
      </c>
      <c r="BI142" s="192">
        <f>IF(N142="nulová",J142,0)</f>
        <v>0</v>
      </c>
      <c r="BJ142" s="18" t="s">
        <v>78</v>
      </c>
      <c r="BK142" s="192">
        <f>ROUND(I142*H142,2)</f>
        <v>0</v>
      </c>
      <c r="BL142" s="18" t="s">
        <v>166</v>
      </c>
      <c r="BM142" s="191" t="s">
        <v>770</v>
      </c>
    </row>
    <row r="143" spans="1:65" s="2" customFormat="1" ht="33" customHeight="1">
      <c r="A143" s="35"/>
      <c r="B143" s="36"/>
      <c r="C143" s="180" t="s">
        <v>652</v>
      </c>
      <c r="D143" s="180" t="s">
        <v>162</v>
      </c>
      <c r="E143" s="181" t="s">
        <v>1872</v>
      </c>
      <c r="F143" s="182" t="s">
        <v>1873</v>
      </c>
      <c r="G143" s="183" t="s">
        <v>1874</v>
      </c>
      <c r="H143" s="243"/>
      <c r="I143" s="185"/>
      <c r="J143" s="186">
        <f>ROUND(I143*H143,2)</f>
        <v>0</v>
      </c>
      <c r="K143" s="182" t="s">
        <v>18</v>
      </c>
      <c r="L143" s="40"/>
      <c r="M143" s="239" t="s">
        <v>18</v>
      </c>
      <c r="N143" s="240" t="s">
        <v>42</v>
      </c>
      <c r="O143" s="237"/>
      <c r="P143" s="241">
        <f>O143*H143</f>
        <v>0</v>
      </c>
      <c r="Q143" s="241">
        <v>0</v>
      </c>
      <c r="R143" s="241">
        <f>Q143*H143</f>
        <v>0</v>
      </c>
      <c r="S143" s="241">
        <v>0</v>
      </c>
      <c r="T143" s="242">
        <f>S143*H143</f>
        <v>0</v>
      </c>
      <c r="U143" s="35"/>
      <c r="V143" s="35"/>
      <c r="W143" s="35"/>
      <c r="X143" s="35"/>
      <c r="Y143" s="35"/>
      <c r="Z143" s="35"/>
      <c r="AA143" s="35"/>
      <c r="AB143" s="35"/>
      <c r="AC143" s="35"/>
      <c r="AD143" s="35"/>
      <c r="AE143" s="35"/>
      <c r="AR143" s="191" t="s">
        <v>166</v>
      </c>
      <c r="AT143" s="191" t="s">
        <v>162</v>
      </c>
      <c r="AU143" s="191" t="s">
        <v>80</v>
      </c>
      <c r="AY143" s="18" t="s">
        <v>160</v>
      </c>
      <c r="BE143" s="192">
        <f>IF(N143="základní",J143,0)</f>
        <v>0</v>
      </c>
      <c r="BF143" s="192">
        <f>IF(N143="snížená",J143,0)</f>
        <v>0</v>
      </c>
      <c r="BG143" s="192">
        <f>IF(N143="zákl. přenesená",J143,0)</f>
        <v>0</v>
      </c>
      <c r="BH143" s="192">
        <f>IF(N143="sníž. přenesená",J143,0)</f>
        <v>0</v>
      </c>
      <c r="BI143" s="192">
        <f>IF(N143="nulová",J143,0)</f>
        <v>0</v>
      </c>
      <c r="BJ143" s="18" t="s">
        <v>78</v>
      </c>
      <c r="BK143" s="192">
        <f>ROUND(I143*H143,2)</f>
        <v>0</v>
      </c>
      <c r="BL143" s="18" t="s">
        <v>166</v>
      </c>
      <c r="BM143" s="191" t="s">
        <v>781</v>
      </c>
    </row>
    <row r="144" spans="1:65" s="2" customFormat="1" ht="6.9" customHeight="1">
      <c r="A144" s="35"/>
      <c r="B144" s="48"/>
      <c r="C144" s="49"/>
      <c r="D144" s="49"/>
      <c r="E144" s="49"/>
      <c r="F144" s="49"/>
      <c r="G144" s="49"/>
      <c r="H144" s="49"/>
      <c r="I144" s="49"/>
      <c r="J144" s="49"/>
      <c r="K144" s="49"/>
      <c r="L144" s="40"/>
      <c r="M144" s="35"/>
      <c r="O144" s="35"/>
      <c r="P144" s="35"/>
      <c r="Q144" s="35"/>
      <c r="R144" s="35"/>
      <c r="S144" s="35"/>
      <c r="T144" s="35"/>
      <c r="U144" s="35"/>
      <c r="V144" s="35"/>
      <c r="W144" s="35"/>
      <c r="X144" s="35"/>
      <c r="Y144" s="35"/>
      <c r="Z144" s="35"/>
      <c r="AA144" s="35"/>
      <c r="AB144" s="35"/>
      <c r="AC144" s="35"/>
      <c r="AD144" s="35"/>
      <c r="AE144" s="35"/>
    </row>
  </sheetData>
  <sheetProtection algorithmName="SHA-512" hashValue="01Kx+xcZtiRckRd2zDo8I3he6xNJnYaYwCHnbD+26JG3vEoNZAvIznYjCA9JNpjYBMzXmQxUK2xUZuQYyIqjLA==" saltValue="j/WseRMwTLCkC3frR8Bw05LCpye/ECjAS9Y6Y1Jo1Fln3nQpjR/0lwiUdyR7u5XU/PRdMipBy/qOydu9hmwJ8g==" spinCount="100000" sheet="1" objects="1" scenarios="1" formatColumns="0" formatRows="0" autoFilter="0"/>
  <autoFilter ref="C93:K143"/>
  <mergeCells count="12">
    <mergeCell ref="E86:H86"/>
    <mergeCell ref="L2:V2"/>
    <mergeCell ref="E50:H50"/>
    <mergeCell ref="E52:H52"/>
    <mergeCell ref="E54:H54"/>
    <mergeCell ref="E82:H82"/>
    <mergeCell ref="E84:H84"/>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8"/>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103</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ht="13.2">
      <c r="B8" s="21"/>
      <c r="D8" s="114" t="s">
        <v>132</v>
      </c>
      <c r="L8" s="21"/>
    </row>
    <row r="9" spans="1:46" s="1" customFormat="1" ht="16.5" customHeight="1">
      <c r="B9" s="21"/>
      <c r="E9" s="387" t="s">
        <v>133</v>
      </c>
      <c r="F9" s="369"/>
      <c r="G9" s="369"/>
      <c r="H9" s="369"/>
      <c r="L9" s="21"/>
    </row>
    <row r="10" spans="1:46" s="1" customFormat="1" ht="12" customHeight="1">
      <c r="B10" s="21"/>
      <c r="D10" s="114" t="s">
        <v>365</v>
      </c>
      <c r="L10" s="21"/>
    </row>
    <row r="11" spans="1:46" s="2" customFormat="1" ht="16.5" customHeight="1">
      <c r="A11" s="35"/>
      <c r="B11" s="40"/>
      <c r="C11" s="35"/>
      <c r="D11" s="35"/>
      <c r="E11" s="397" t="s">
        <v>1875</v>
      </c>
      <c r="F11" s="390"/>
      <c r="G11" s="390"/>
      <c r="H11" s="390"/>
      <c r="I11" s="35"/>
      <c r="J11" s="35"/>
      <c r="K11" s="35"/>
      <c r="L11" s="115"/>
      <c r="S11" s="35"/>
      <c r="T11" s="35"/>
      <c r="U11" s="35"/>
      <c r="V11" s="35"/>
      <c r="W11" s="35"/>
      <c r="X11" s="35"/>
      <c r="Y11" s="35"/>
      <c r="Z11" s="35"/>
      <c r="AA11" s="35"/>
      <c r="AB11" s="35"/>
      <c r="AC11" s="35"/>
      <c r="AD11" s="35"/>
      <c r="AE11" s="35"/>
    </row>
    <row r="12" spans="1:46" s="2" customFormat="1" ht="12" customHeight="1">
      <c r="A12" s="35"/>
      <c r="B12" s="40"/>
      <c r="C12" s="35"/>
      <c r="D12" s="114" t="s">
        <v>1876</v>
      </c>
      <c r="E12" s="35"/>
      <c r="F12" s="35"/>
      <c r="G12" s="35"/>
      <c r="H12" s="35"/>
      <c r="I12" s="35"/>
      <c r="J12" s="35"/>
      <c r="K12" s="35"/>
      <c r="L12" s="115"/>
      <c r="S12" s="35"/>
      <c r="T12" s="35"/>
      <c r="U12" s="35"/>
      <c r="V12" s="35"/>
      <c r="W12" s="35"/>
      <c r="X12" s="35"/>
      <c r="Y12" s="35"/>
      <c r="Z12" s="35"/>
      <c r="AA12" s="35"/>
      <c r="AB12" s="35"/>
      <c r="AC12" s="35"/>
      <c r="AD12" s="35"/>
      <c r="AE12" s="35"/>
    </row>
    <row r="13" spans="1:46" s="2" customFormat="1" ht="16.5" customHeight="1">
      <c r="A13" s="35"/>
      <c r="B13" s="40"/>
      <c r="C13" s="35"/>
      <c r="D13" s="35"/>
      <c r="E13" s="389" t="s">
        <v>1877</v>
      </c>
      <c r="F13" s="390"/>
      <c r="G13" s="390"/>
      <c r="H13" s="390"/>
      <c r="I13" s="35"/>
      <c r="J13" s="35"/>
      <c r="K13" s="35"/>
      <c r="L13" s="115"/>
      <c r="S13" s="35"/>
      <c r="T13" s="35"/>
      <c r="U13" s="35"/>
      <c r="V13" s="35"/>
      <c r="W13" s="35"/>
      <c r="X13" s="35"/>
      <c r="Y13" s="35"/>
      <c r="Z13" s="35"/>
      <c r="AA13" s="35"/>
      <c r="AB13" s="35"/>
      <c r="AC13" s="35"/>
      <c r="AD13" s="35"/>
      <c r="AE13" s="35"/>
    </row>
    <row r="14" spans="1:46" s="2" customFormat="1" ht="10.199999999999999">
      <c r="A14" s="35"/>
      <c r="B14" s="40"/>
      <c r="C14" s="35"/>
      <c r="D14" s="35"/>
      <c r="E14" s="35"/>
      <c r="F14" s="35"/>
      <c r="G14" s="35"/>
      <c r="H14" s="35"/>
      <c r="I14" s="35"/>
      <c r="J14" s="35"/>
      <c r="K14" s="35"/>
      <c r="L14" s="115"/>
      <c r="S14" s="35"/>
      <c r="T14" s="35"/>
      <c r="U14" s="35"/>
      <c r="V14" s="35"/>
      <c r="W14" s="35"/>
      <c r="X14" s="35"/>
      <c r="Y14" s="35"/>
      <c r="Z14" s="35"/>
      <c r="AA14" s="35"/>
      <c r="AB14" s="35"/>
      <c r="AC14" s="35"/>
      <c r="AD14" s="35"/>
      <c r="AE14" s="35"/>
    </row>
    <row r="15" spans="1:46" s="2" customFormat="1" ht="12" customHeight="1">
      <c r="A15" s="35"/>
      <c r="B15" s="40"/>
      <c r="C15" s="35"/>
      <c r="D15" s="114" t="s">
        <v>17</v>
      </c>
      <c r="E15" s="35"/>
      <c r="F15" s="104" t="s">
        <v>18</v>
      </c>
      <c r="G15" s="35"/>
      <c r="H15" s="35"/>
      <c r="I15" s="114" t="s">
        <v>19</v>
      </c>
      <c r="J15" s="104" t="s">
        <v>18</v>
      </c>
      <c r="K15" s="35"/>
      <c r="L15" s="115"/>
      <c r="S15" s="35"/>
      <c r="T15" s="35"/>
      <c r="U15" s="35"/>
      <c r="V15" s="35"/>
      <c r="W15" s="35"/>
      <c r="X15" s="35"/>
      <c r="Y15" s="35"/>
      <c r="Z15" s="35"/>
      <c r="AA15" s="35"/>
      <c r="AB15" s="35"/>
      <c r="AC15" s="35"/>
      <c r="AD15" s="35"/>
      <c r="AE15" s="35"/>
    </row>
    <row r="16" spans="1:46" s="2" customFormat="1" ht="12" customHeight="1">
      <c r="A16" s="35"/>
      <c r="B16" s="40"/>
      <c r="C16" s="35"/>
      <c r="D16" s="114" t="s">
        <v>20</v>
      </c>
      <c r="E16" s="35"/>
      <c r="F16" s="104" t="s">
        <v>1236</v>
      </c>
      <c r="G16" s="35"/>
      <c r="H16" s="35"/>
      <c r="I16" s="114" t="s">
        <v>22</v>
      </c>
      <c r="J16" s="116" t="str">
        <f>'Rekapitulace stavby'!AN8</f>
        <v>4. 4. 2024</v>
      </c>
      <c r="K16" s="35"/>
      <c r="L16" s="115"/>
      <c r="S16" s="35"/>
      <c r="T16" s="35"/>
      <c r="U16" s="35"/>
      <c r="V16" s="35"/>
      <c r="W16" s="35"/>
      <c r="X16" s="35"/>
      <c r="Y16" s="35"/>
      <c r="Z16" s="35"/>
      <c r="AA16" s="35"/>
      <c r="AB16" s="35"/>
      <c r="AC16" s="35"/>
      <c r="AD16" s="35"/>
      <c r="AE16" s="35"/>
    </row>
    <row r="17" spans="1:31" s="2" customFormat="1" ht="10.8" customHeight="1">
      <c r="A17" s="35"/>
      <c r="B17" s="40"/>
      <c r="C17" s="35"/>
      <c r="D17" s="35"/>
      <c r="E17" s="35"/>
      <c r="F17" s="35"/>
      <c r="G17" s="35"/>
      <c r="H17" s="35"/>
      <c r="I17" s="35"/>
      <c r="J17" s="35"/>
      <c r="K17" s="35"/>
      <c r="L17" s="115"/>
      <c r="S17" s="35"/>
      <c r="T17" s="35"/>
      <c r="U17" s="35"/>
      <c r="V17" s="35"/>
      <c r="W17" s="35"/>
      <c r="X17" s="35"/>
      <c r="Y17" s="35"/>
      <c r="Z17" s="35"/>
      <c r="AA17" s="35"/>
      <c r="AB17" s="35"/>
      <c r="AC17" s="35"/>
      <c r="AD17" s="35"/>
      <c r="AE17" s="35"/>
    </row>
    <row r="18" spans="1:31" s="2" customFormat="1" ht="12" customHeight="1">
      <c r="A18" s="35"/>
      <c r="B18" s="40"/>
      <c r="C18" s="35"/>
      <c r="D18" s="114" t="s">
        <v>24</v>
      </c>
      <c r="E18" s="35"/>
      <c r="F18" s="35"/>
      <c r="G18" s="35"/>
      <c r="H18" s="35"/>
      <c r="I18" s="114" t="s">
        <v>25</v>
      </c>
      <c r="J18" s="104" t="str">
        <f>IF('Rekapitulace stavby'!AN10="","",'Rekapitulace stavby'!AN10)</f>
        <v/>
      </c>
      <c r="K18" s="35"/>
      <c r="L18" s="115"/>
      <c r="S18" s="35"/>
      <c r="T18" s="35"/>
      <c r="U18" s="35"/>
      <c r="V18" s="35"/>
      <c r="W18" s="35"/>
      <c r="X18" s="35"/>
      <c r="Y18" s="35"/>
      <c r="Z18" s="35"/>
      <c r="AA18" s="35"/>
      <c r="AB18" s="35"/>
      <c r="AC18" s="35"/>
      <c r="AD18" s="35"/>
      <c r="AE18" s="35"/>
    </row>
    <row r="19" spans="1:31" s="2" customFormat="1" ht="18" customHeight="1">
      <c r="A19" s="35"/>
      <c r="B19" s="40"/>
      <c r="C19" s="35"/>
      <c r="D19" s="35"/>
      <c r="E19" s="104" t="str">
        <f>IF('Rekapitulace stavby'!E11="","",'Rekapitulace stavby'!E11)</f>
        <v>Česká zemědělská univerzoita</v>
      </c>
      <c r="F19" s="35"/>
      <c r="G19" s="35"/>
      <c r="H19" s="35"/>
      <c r="I19" s="114" t="s">
        <v>27</v>
      </c>
      <c r="J19" s="104" t="str">
        <f>IF('Rekapitulace stavby'!AN11="","",'Rekapitulace stavby'!AN11)</f>
        <v/>
      </c>
      <c r="K19" s="35"/>
      <c r="L19" s="115"/>
      <c r="S19" s="35"/>
      <c r="T19" s="35"/>
      <c r="U19" s="35"/>
      <c r="V19" s="35"/>
      <c r="W19" s="35"/>
      <c r="X19" s="35"/>
      <c r="Y19" s="35"/>
      <c r="Z19" s="35"/>
      <c r="AA19" s="35"/>
      <c r="AB19" s="35"/>
      <c r="AC19" s="35"/>
      <c r="AD19" s="35"/>
      <c r="AE19" s="35"/>
    </row>
    <row r="20" spans="1:31" s="2" customFormat="1" ht="6.9" customHeight="1">
      <c r="A20" s="35"/>
      <c r="B20" s="40"/>
      <c r="C20" s="35"/>
      <c r="D20" s="35"/>
      <c r="E20" s="35"/>
      <c r="F20" s="35"/>
      <c r="G20" s="35"/>
      <c r="H20" s="35"/>
      <c r="I20" s="35"/>
      <c r="J20" s="35"/>
      <c r="K20" s="35"/>
      <c r="L20" s="115"/>
      <c r="S20" s="35"/>
      <c r="T20" s="35"/>
      <c r="U20" s="35"/>
      <c r="V20" s="35"/>
      <c r="W20" s="35"/>
      <c r="X20" s="35"/>
      <c r="Y20" s="35"/>
      <c r="Z20" s="35"/>
      <c r="AA20" s="35"/>
      <c r="AB20" s="35"/>
      <c r="AC20" s="35"/>
      <c r="AD20" s="35"/>
      <c r="AE20" s="35"/>
    </row>
    <row r="21" spans="1:31" s="2" customFormat="1" ht="12" customHeight="1">
      <c r="A21" s="35"/>
      <c r="B21" s="40"/>
      <c r="C21" s="35"/>
      <c r="D21" s="114" t="s">
        <v>28</v>
      </c>
      <c r="E21" s="35"/>
      <c r="F21" s="35"/>
      <c r="G21" s="35"/>
      <c r="H21" s="35"/>
      <c r="I21" s="114" t="s">
        <v>25</v>
      </c>
      <c r="J21" s="31" t="str">
        <f>'Rekapitulace stavby'!AN13</f>
        <v>Vyplň údaj</v>
      </c>
      <c r="K21" s="35"/>
      <c r="L21" s="115"/>
      <c r="S21" s="35"/>
      <c r="T21" s="35"/>
      <c r="U21" s="35"/>
      <c r="V21" s="35"/>
      <c r="W21" s="35"/>
      <c r="X21" s="35"/>
      <c r="Y21" s="35"/>
      <c r="Z21" s="35"/>
      <c r="AA21" s="35"/>
      <c r="AB21" s="35"/>
      <c r="AC21" s="35"/>
      <c r="AD21" s="35"/>
      <c r="AE21" s="35"/>
    </row>
    <row r="22" spans="1:31" s="2" customFormat="1" ht="18" customHeight="1">
      <c r="A22" s="35"/>
      <c r="B22" s="40"/>
      <c r="C22" s="35"/>
      <c r="D22" s="35"/>
      <c r="E22" s="391" t="str">
        <f>'Rekapitulace stavby'!E14</f>
        <v>Vyplň údaj</v>
      </c>
      <c r="F22" s="392"/>
      <c r="G22" s="392"/>
      <c r="H22" s="392"/>
      <c r="I22" s="114" t="s">
        <v>27</v>
      </c>
      <c r="J22" s="31" t="str">
        <f>'Rekapitulace stavby'!AN14</f>
        <v>Vyplň údaj</v>
      </c>
      <c r="K22" s="35"/>
      <c r="L22" s="115"/>
      <c r="S22" s="35"/>
      <c r="T22" s="35"/>
      <c r="U22" s="35"/>
      <c r="V22" s="35"/>
      <c r="W22" s="35"/>
      <c r="X22" s="35"/>
      <c r="Y22" s="35"/>
      <c r="Z22" s="35"/>
      <c r="AA22" s="35"/>
      <c r="AB22" s="35"/>
      <c r="AC22" s="35"/>
      <c r="AD22" s="35"/>
      <c r="AE22" s="35"/>
    </row>
    <row r="23" spans="1:31" s="2" customFormat="1" ht="6.9" customHeight="1">
      <c r="A23" s="35"/>
      <c r="B23" s="40"/>
      <c r="C23" s="35"/>
      <c r="D23" s="35"/>
      <c r="E23" s="35"/>
      <c r="F23" s="35"/>
      <c r="G23" s="35"/>
      <c r="H23" s="35"/>
      <c r="I23" s="35"/>
      <c r="J23" s="35"/>
      <c r="K23" s="35"/>
      <c r="L23" s="115"/>
      <c r="S23" s="35"/>
      <c r="T23" s="35"/>
      <c r="U23" s="35"/>
      <c r="V23" s="35"/>
      <c r="W23" s="35"/>
      <c r="X23" s="35"/>
      <c r="Y23" s="35"/>
      <c r="Z23" s="35"/>
      <c r="AA23" s="35"/>
      <c r="AB23" s="35"/>
      <c r="AC23" s="35"/>
      <c r="AD23" s="35"/>
      <c r="AE23" s="35"/>
    </row>
    <row r="24" spans="1:31" s="2" customFormat="1" ht="12" customHeight="1">
      <c r="A24" s="35"/>
      <c r="B24" s="40"/>
      <c r="C24" s="35"/>
      <c r="D24" s="114" t="s">
        <v>30</v>
      </c>
      <c r="E24" s="35"/>
      <c r="F24" s="35"/>
      <c r="G24" s="35"/>
      <c r="H24" s="35"/>
      <c r="I24" s="114" t="s">
        <v>25</v>
      </c>
      <c r="J24" s="104" t="str">
        <f>IF('Rekapitulace stavby'!AN16="","",'Rekapitulace stavby'!AN16)</f>
        <v/>
      </c>
      <c r="K24" s="35"/>
      <c r="L24" s="115"/>
      <c r="S24" s="35"/>
      <c r="T24" s="35"/>
      <c r="U24" s="35"/>
      <c r="V24" s="35"/>
      <c r="W24" s="35"/>
      <c r="X24" s="35"/>
      <c r="Y24" s="35"/>
      <c r="Z24" s="35"/>
      <c r="AA24" s="35"/>
      <c r="AB24" s="35"/>
      <c r="AC24" s="35"/>
      <c r="AD24" s="35"/>
      <c r="AE24" s="35"/>
    </row>
    <row r="25" spans="1:31" s="2" customFormat="1" ht="18" customHeight="1">
      <c r="A25" s="35"/>
      <c r="B25" s="40"/>
      <c r="C25" s="35"/>
      <c r="D25" s="35"/>
      <c r="E25" s="104" t="str">
        <f>IF('Rekapitulace stavby'!E17="","",'Rekapitulace stavby'!E17)</f>
        <v>GREBNER, spol. s r-o-</v>
      </c>
      <c r="F25" s="35"/>
      <c r="G25" s="35"/>
      <c r="H25" s="35"/>
      <c r="I25" s="114" t="s">
        <v>27</v>
      </c>
      <c r="J25" s="104" t="str">
        <f>IF('Rekapitulace stavby'!AN17="","",'Rekapitulace stavby'!AN17)</f>
        <v/>
      </c>
      <c r="K25" s="35"/>
      <c r="L25" s="115"/>
      <c r="S25" s="35"/>
      <c r="T25" s="35"/>
      <c r="U25" s="35"/>
      <c r="V25" s="35"/>
      <c r="W25" s="35"/>
      <c r="X25" s="35"/>
      <c r="Y25" s="35"/>
      <c r="Z25" s="35"/>
      <c r="AA25" s="35"/>
      <c r="AB25" s="35"/>
      <c r="AC25" s="35"/>
      <c r="AD25" s="35"/>
      <c r="AE25" s="35"/>
    </row>
    <row r="26" spans="1:31" s="2" customFormat="1" ht="6.9" customHeight="1">
      <c r="A26" s="35"/>
      <c r="B26" s="40"/>
      <c r="C26" s="35"/>
      <c r="D26" s="35"/>
      <c r="E26" s="35"/>
      <c r="F26" s="35"/>
      <c r="G26" s="35"/>
      <c r="H26" s="35"/>
      <c r="I26" s="35"/>
      <c r="J26" s="35"/>
      <c r="K26" s="35"/>
      <c r="L26" s="115"/>
      <c r="S26" s="35"/>
      <c r="T26" s="35"/>
      <c r="U26" s="35"/>
      <c r="V26" s="35"/>
      <c r="W26" s="35"/>
      <c r="X26" s="35"/>
      <c r="Y26" s="35"/>
      <c r="Z26" s="35"/>
      <c r="AA26" s="35"/>
      <c r="AB26" s="35"/>
      <c r="AC26" s="35"/>
      <c r="AD26" s="35"/>
      <c r="AE26" s="35"/>
    </row>
    <row r="27" spans="1:31" s="2" customFormat="1" ht="12" customHeight="1">
      <c r="A27" s="35"/>
      <c r="B27" s="40"/>
      <c r="C27" s="35"/>
      <c r="D27" s="114" t="s">
        <v>33</v>
      </c>
      <c r="E27" s="35"/>
      <c r="F27" s="35"/>
      <c r="G27" s="35"/>
      <c r="H27" s="35"/>
      <c r="I27" s="114" t="s">
        <v>25</v>
      </c>
      <c r="J27" s="104" t="str">
        <f>IF('Rekapitulace stavby'!AN19="","",'Rekapitulace stavby'!AN19)</f>
        <v/>
      </c>
      <c r="K27" s="35"/>
      <c r="L27" s="115"/>
      <c r="S27" s="35"/>
      <c r="T27" s="35"/>
      <c r="U27" s="35"/>
      <c r="V27" s="35"/>
      <c r="W27" s="35"/>
      <c r="X27" s="35"/>
      <c r="Y27" s="35"/>
      <c r="Z27" s="35"/>
      <c r="AA27" s="35"/>
      <c r="AB27" s="35"/>
      <c r="AC27" s="35"/>
      <c r="AD27" s="35"/>
      <c r="AE27" s="35"/>
    </row>
    <row r="28" spans="1:31" s="2" customFormat="1" ht="18" customHeight="1">
      <c r="A28" s="35"/>
      <c r="B28" s="40"/>
      <c r="C28" s="35"/>
      <c r="D28" s="35"/>
      <c r="E28" s="104" t="str">
        <f>IF('Rekapitulace stavby'!E20="","",'Rekapitulace stavby'!E20)</f>
        <v>Ing. Josef Němeček</v>
      </c>
      <c r="F28" s="35"/>
      <c r="G28" s="35"/>
      <c r="H28" s="35"/>
      <c r="I28" s="114" t="s">
        <v>27</v>
      </c>
      <c r="J28" s="104" t="str">
        <f>IF('Rekapitulace stavby'!AN20="","",'Rekapitulace stavby'!AN20)</f>
        <v/>
      </c>
      <c r="K28" s="35"/>
      <c r="L28" s="115"/>
      <c r="S28" s="35"/>
      <c r="T28" s="35"/>
      <c r="U28" s="35"/>
      <c r="V28" s="35"/>
      <c r="W28" s="35"/>
      <c r="X28" s="35"/>
      <c r="Y28" s="35"/>
      <c r="Z28" s="35"/>
      <c r="AA28" s="35"/>
      <c r="AB28" s="35"/>
      <c r="AC28" s="35"/>
      <c r="AD28" s="35"/>
      <c r="AE28" s="35"/>
    </row>
    <row r="29" spans="1:31" s="2" customFormat="1" ht="6.9" customHeight="1">
      <c r="A29" s="35"/>
      <c r="B29" s="40"/>
      <c r="C29" s="35"/>
      <c r="D29" s="35"/>
      <c r="E29" s="35"/>
      <c r="F29" s="35"/>
      <c r="G29" s="35"/>
      <c r="H29" s="35"/>
      <c r="I29" s="35"/>
      <c r="J29" s="35"/>
      <c r="K29" s="35"/>
      <c r="L29" s="115"/>
      <c r="S29" s="35"/>
      <c r="T29" s="35"/>
      <c r="U29" s="35"/>
      <c r="V29" s="35"/>
      <c r="W29" s="35"/>
      <c r="X29" s="35"/>
      <c r="Y29" s="35"/>
      <c r="Z29" s="35"/>
      <c r="AA29" s="35"/>
      <c r="AB29" s="35"/>
      <c r="AC29" s="35"/>
      <c r="AD29" s="35"/>
      <c r="AE29" s="35"/>
    </row>
    <row r="30" spans="1:31" s="2" customFormat="1" ht="12" customHeight="1">
      <c r="A30" s="35"/>
      <c r="B30" s="40"/>
      <c r="C30" s="35"/>
      <c r="D30" s="114" t="s">
        <v>35</v>
      </c>
      <c r="E30" s="35"/>
      <c r="F30" s="35"/>
      <c r="G30" s="35"/>
      <c r="H30" s="35"/>
      <c r="I30" s="35"/>
      <c r="J30" s="35"/>
      <c r="K30" s="35"/>
      <c r="L30" s="115"/>
      <c r="S30" s="35"/>
      <c r="T30" s="35"/>
      <c r="U30" s="35"/>
      <c r="V30" s="35"/>
      <c r="W30" s="35"/>
      <c r="X30" s="35"/>
      <c r="Y30" s="35"/>
      <c r="Z30" s="35"/>
      <c r="AA30" s="35"/>
      <c r="AB30" s="35"/>
      <c r="AC30" s="35"/>
      <c r="AD30" s="35"/>
      <c r="AE30" s="35"/>
    </row>
    <row r="31" spans="1:31" s="8" customFormat="1" ht="16.5" customHeight="1">
      <c r="A31" s="117"/>
      <c r="B31" s="118"/>
      <c r="C31" s="117"/>
      <c r="D31" s="117"/>
      <c r="E31" s="393" t="s">
        <v>18</v>
      </c>
      <c r="F31" s="393"/>
      <c r="G31" s="393"/>
      <c r="H31" s="393"/>
      <c r="I31" s="117"/>
      <c r="J31" s="117"/>
      <c r="K31" s="117"/>
      <c r="L31" s="119"/>
      <c r="S31" s="117"/>
      <c r="T31" s="117"/>
      <c r="U31" s="117"/>
      <c r="V31" s="117"/>
      <c r="W31" s="117"/>
      <c r="X31" s="117"/>
      <c r="Y31" s="117"/>
      <c r="Z31" s="117"/>
      <c r="AA31" s="117"/>
      <c r="AB31" s="117"/>
      <c r="AC31" s="117"/>
      <c r="AD31" s="117"/>
      <c r="AE31" s="117"/>
    </row>
    <row r="32" spans="1:31" s="2" customFormat="1" ht="6.9" customHeight="1">
      <c r="A32" s="35"/>
      <c r="B32" s="40"/>
      <c r="C32" s="35"/>
      <c r="D32" s="35"/>
      <c r="E32" s="35"/>
      <c r="F32" s="35"/>
      <c r="G32" s="35"/>
      <c r="H32" s="35"/>
      <c r="I32" s="35"/>
      <c r="J32" s="35"/>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25.35" customHeight="1">
      <c r="A34" s="35"/>
      <c r="B34" s="40"/>
      <c r="C34" s="35"/>
      <c r="D34" s="121" t="s">
        <v>37</v>
      </c>
      <c r="E34" s="35"/>
      <c r="F34" s="35"/>
      <c r="G34" s="35"/>
      <c r="H34" s="35"/>
      <c r="I34" s="35"/>
      <c r="J34" s="122">
        <f>ROUND(J99, 2)</f>
        <v>0</v>
      </c>
      <c r="K34" s="35"/>
      <c r="L34" s="115"/>
      <c r="S34" s="35"/>
      <c r="T34" s="35"/>
      <c r="U34" s="35"/>
      <c r="V34" s="35"/>
      <c r="W34" s="35"/>
      <c r="X34" s="35"/>
      <c r="Y34" s="35"/>
      <c r="Z34" s="35"/>
      <c r="AA34" s="35"/>
      <c r="AB34" s="35"/>
      <c r="AC34" s="35"/>
      <c r="AD34" s="35"/>
      <c r="AE34" s="35"/>
    </row>
    <row r="35" spans="1:31" s="2" customFormat="1" ht="6.9" customHeight="1">
      <c r="A35" s="35"/>
      <c r="B35" s="40"/>
      <c r="C35" s="35"/>
      <c r="D35" s="120"/>
      <c r="E35" s="120"/>
      <c r="F35" s="120"/>
      <c r="G35" s="120"/>
      <c r="H35" s="120"/>
      <c r="I35" s="120"/>
      <c r="J35" s="120"/>
      <c r="K35" s="120"/>
      <c r="L35" s="115"/>
      <c r="S35" s="35"/>
      <c r="T35" s="35"/>
      <c r="U35" s="35"/>
      <c r="V35" s="35"/>
      <c r="W35" s="35"/>
      <c r="X35" s="35"/>
      <c r="Y35" s="35"/>
      <c r="Z35" s="35"/>
      <c r="AA35" s="35"/>
      <c r="AB35" s="35"/>
      <c r="AC35" s="35"/>
      <c r="AD35" s="35"/>
      <c r="AE35" s="35"/>
    </row>
    <row r="36" spans="1:31" s="2" customFormat="1" ht="14.4" customHeight="1">
      <c r="A36" s="35"/>
      <c r="B36" s="40"/>
      <c r="C36" s="35"/>
      <c r="D36" s="35"/>
      <c r="E36" s="35"/>
      <c r="F36" s="123" t="s">
        <v>39</v>
      </c>
      <c r="G36" s="35"/>
      <c r="H36" s="35"/>
      <c r="I36" s="123" t="s">
        <v>38</v>
      </c>
      <c r="J36" s="123" t="s">
        <v>40</v>
      </c>
      <c r="K36" s="35"/>
      <c r="L36" s="115"/>
      <c r="S36" s="35"/>
      <c r="T36" s="35"/>
      <c r="U36" s="35"/>
      <c r="V36" s="35"/>
      <c r="W36" s="35"/>
      <c r="X36" s="35"/>
      <c r="Y36" s="35"/>
      <c r="Z36" s="35"/>
      <c r="AA36" s="35"/>
      <c r="AB36" s="35"/>
      <c r="AC36" s="35"/>
      <c r="AD36" s="35"/>
      <c r="AE36" s="35"/>
    </row>
    <row r="37" spans="1:31" s="2" customFormat="1" ht="14.4" customHeight="1">
      <c r="A37" s="35"/>
      <c r="B37" s="40"/>
      <c r="C37" s="35"/>
      <c r="D37" s="124" t="s">
        <v>41</v>
      </c>
      <c r="E37" s="114" t="s">
        <v>42</v>
      </c>
      <c r="F37" s="125">
        <f>ROUND((SUM(BE99:BE157)),  2)</f>
        <v>0</v>
      </c>
      <c r="G37" s="35"/>
      <c r="H37" s="35"/>
      <c r="I37" s="126">
        <v>0.21</v>
      </c>
      <c r="J37" s="125">
        <f>ROUND(((SUM(BE99:BE157))*I37),  2)</f>
        <v>0</v>
      </c>
      <c r="K37" s="35"/>
      <c r="L37" s="115"/>
      <c r="S37" s="35"/>
      <c r="T37" s="35"/>
      <c r="U37" s="35"/>
      <c r="V37" s="35"/>
      <c r="W37" s="35"/>
      <c r="X37" s="35"/>
      <c r="Y37" s="35"/>
      <c r="Z37" s="35"/>
      <c r="AA37" s="35"/>
      <c r="AB37" s="35"/>
      <c r="AC37" s="35"/>
      <c r="AD37" s="35"/>
      <c r="AE37" s="35"/>
    </row>
    <row r="38" spans="1:31" s="2" customFormat="1" ht="14.4" customHeight="1">
      <c r="A38" s="35"/>
      <c r="B38" s="40"/>
      <c r="C38" s="35"/>
      <c r="D38" s="35"/>
      <c r="E38" s="114" t="s">
        <v>43</v>
      </c>
      <c r="F38" s="125">
        <f>ROUND((SUM(BF99:BF157)),  2)</f>
        <v>0</v>
      </c>
      <c r="G38" s="35"/>
      <c r="H38" s="35"/>
      <c r="I38" s="126">
        <v>0.12</v>
      </c>
      <c r="J38" s="125">
        <f>ROUND(((SUM(BF99:BF157))*I38),  2)</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44</v>
      </c>
      <c r="F39" s="125">
        <f>ROUND((SUM(BG99:BG157)),  2)</f>
        <v>0</v>
      </c>
      <c r="G39" s="35"/>
      <c r="H39" s="35"/>
      <c r="I39" s="126">
        <v>0.21</v>
      </c>
      <c r="J39" s="125">
        <f>0</f>
        <v>0</v>
      </c>
      <c r="K39" s="35"/>
      <c r="L39" s="115"/>
      <c r="S39" s="35"/>
      <c r="T39" s="35"/>
      <c r="U39" s="35"/>
      <c r="V39" s="35"/>
      <c r="W39" s="35"/>
      <c r="X39" s="35"/>
      <c r="Y39" s="35"/>
      <c r="Z39" s="35"/>
      <c r="AA39" s="35"/>
      <c r="AB39" s="35"/>
      <c r="AC39" s="35"/>
      <c r="AD39" s="35"/>
      <c r="AE39" s="35"/>
    </row>
    <row r="40" spans="1:31" s="2" customFormat="1" ht="14.4" hidden="1" customHeight="1">
      <c r="A40" s="35"/>
      <c r="B40" s="40"/>
      <c r="C40" s="35"/>
      <c r="D40" s="35"/>
      <c r="E40" s="114" t="s">
        <v>45</v>
      </c>
      <c r="F40" s="125">
        <f>ROUND((SUM(BH99:BH157)),  2)</f>
        <v>0</v>
      </c>
      <c r="G40" s="35"/>
      <c r="H40" s="35"/>
      <c r="I40" s="126">
        <v>0.12</v>
      </c>
      <c r="J40" s="125">
        <f>0</f>
        <v>0</v>
      </c>
      <c r="K40" s="35"/>
      <c r="L40" s="115"/>
      <c r="S40" s="35"/>
      <c r="T40" s="35"/>
      <c r="U40" s="35"/>
      <c r="V40" s="35"/>
      <c r="W40" s="35"/>
      <c r="X40" s="35"/>
      <c r="Y40" s="35"/>
      <c r="Z40" s="35"/>
      <c r="AA40" s="35"/>
      <c r="AB40" s="35"/>
      <c r="AC40" s="35"/>
      <c r="AD40" s="35"/>
      <c r="AE40" s="35"/>
    </row>
    <row r="41" spans="1:31" s="2" customFormat="1" ht="14.4" hidden="1" customHeight="1">
      <c r="A41" s="35"/>
      <c r="B41" s="40"/>
      <c r="C41" s="35"/>
      <c r="D41" s="35"/>
      <c r="E41" s="114" t="s">
        <v>46</v>
      </c>
      <c r="F41" s="125">
        <f>ROUND((SUM(BI99:BI157)),  2)</f>
        <v>0</v>
      </c>
      <c r="G41" s="35"/>
      <c r="H41" s="35"/>
      <c r="I41" s="126">
        <v>0</v>
      </c>
      <c r="J41" s="125">
        <f>0</f>
        <v>0</v>
      </c>
      <c r="K41" s="35"/>
      <c r="L41" s="115"/>
      <c r="S41" s="35"/>
      <c r="T41" s="35"/>
      <c r="U41" s="35"/>
      <c r="V41" s="35"/>
      <c r="W41" s="35"/>
      <c r="X41" s="35"/>
      <c r="Y41" s="35"/>
      <c r="Z41" s="35"/>
      <c r="AA41" s="35"/>
      <c r="AB41" s="35"/>
      <c r="AC41" s="35"/>
      <c r="AD41" s="35"/>
      <c r="AE41" s="35"/>
    </row>
    <row r="42" spans="1:31" s="2" customFormat="1" ht="6.9" customHeight="1">
      <c r="A42" s="35"/>
      <c r="B42" s="40"/>
      <c r="C42" s="35"/>
      <c r="D42" s="35"/>
      <c r="E42" s="35"/>
      <c r="F42" s="35"/>
      <c r="G42" s="35"/>
      <c r="H42" s="35"/>
      <c r="I42" s="35"/>
      <c r="J42" s="35"/>
      <c r="K42" s="35"/>
      <c r="L42" s="115"/>
      <c r="S42" s="35"/>
      <c r="T42" s="35"/>
      <c r="U42" s="35"/>
      <c r="V42" s="35"/>
      <c r="W42" s="35"/>
      <c r="X42" s="35"/>
      <c r="Y42" s="35"/>
      <c r="Z42" s="35"/>
      <c r="AA42" s="35"/>
      <c r="AB42" s="35"/>
      <c r="AC42" s="35"/>
      <c r="AD42" s="35"/>
      <c r="AE42" s="35"/>
    </row>
    <row r="43" spans="1:31" s="2" customFormat="1" ht="25.35" customHeight="1">
      <c r="A43" s="35"/>
      <c r="B43" s="40"/>
      <c r="C43" s="127"/>
      <c r="D43" s="128" t="s">
        <v>47</v>
      </c>
      <c r="E43" s="129"/>
      <c r="F43" s="129"/>
      <c r="G43" s="130" t="s">
        <v>48</v>
      </c>
      <c r="H43" s="131" t="s">
        <v>49</v>
      </c>
      <c r="I43" s="129"/>
      <c r="J43" s="132">
        <f>SUM(J34:J41)</f>
        <v>0</v>
      </c>
      <c r="K43" s="133"/>
      <c r="L43" s="115"/>
      <c r="S43" s="35"/>
      <c r="T43" s="35"/>
      <c r="U43" s="35"/>
      <c r="V43" s="35"/>
      <c r="W43" s="35"/>
      <c r="X43" s="35"/>
      <c r="Y43" s="35"/>
      <c r="Z43" s="35"/>
      <c r="AA43" s="35"/>
      <c r="AB43" s="35"/>
      <c r="AC43" s="35"/>
      <c r="AD43" s="35"/>
      <c r="AE43" s="35"/>
    </row>
    <row r="44" spans="1:31" s="2" customFormat="1" ht="14.4" customHeight="1">
      <c r="A44" s="35"/>
      <c r="B44" s="134"/>
      <c r="C44" s="135"/>
      <c r="D44" s="135"/>
      <c r="E44" s="135"/>
      <c r="F44" s="135"/>
      <c r="G44" s="135"/>
      <c r="H44" s="135"/>
      <c r="I44" s="135"/>
      <c r="J44" s="135"/>
      <c r="K44" s="135"/>
      <c r="L44" s="115"/>
      <c r="S44" s="35"/>
      <c r="T44" s="35"/>
      <c r="U44" s="35"/>
      <c r="V44" s="35"/>
      <c r="W44" s="35"/>
      <c r="X44" s="35"/>
      <c r="Y44" s="35"/>
      <c r="Z44" s="35"/>
      <c r="AA44" s="35"/>
      <c r="AB44" s="35"/>
      <c r="AC44" s="35"/>
      <c r="AD44" s="35"/>
      <c r="AE44" s="35"/>
    </row>
    <row r="48" spans="1:31" s="2" customFormat="1" ht="6.9" customHeight="1">
      <c r="A48" s="35"/>
      <c r="B48" s="136"/>
      <c r="C48" s="137"/>
      <c r="D48" s="137"/>
      <c r="E48" s="137"/>
      <c r="F48" s="137"/>
      <c r="G48" s="137"/>
      <c r="H48" s="137"/>
      <c r="I48" s="137"/>
      <c r="J48" s="137"/>
      <c r="K48" s="137"/>
      <c r="L48" s="115"/>
      <c r="S48" s="35"/>
      <c r="T48" s="35"/>
      <c r="U48" s="35"/>
      <c r="V48" s="35"/>
      <c r="W48" s="35"/>
      <c r="X48" s="35"/>
      <c r="Y48" s="35"/>
      <c r="Z48" s="35"/>
      <c r="AA48" s="35"/>
      <c r="AB48" s="35"/>
      <c r="AC48" s="35"/>
      <c r="AD48" s="35"/>
      <c r="AE48" s="35"/>
    </row>
    <row r="49" spans="1:31" s="2" customFormat="1" ht="24.9" customHeight="1">
      <c r="A49" s="35"/>
      <c r="B49" s="36"/>
      <c r="C49" s="24" t="s">
        <v>134</v>
      </c>
      <c r="D49" s="37"/>
      <c r="E49" s="37"/>
      <c r="F49" s="37"/>
      <c r="G49" s="37"/>
      <c r="H49" s="37"/>
      <c r="I49" s="37"/>
      <c r="J49" s="37"/>
      <c r="K49" s="37"/>
      <c r="L49" s="115"/>
      <c r="S49" s="35"/>
      <c r="T49" s="35"/>
      <c r="U49" s="35"/>
      <c r="V49" s="35"/>
      <c r="W49" s="35"/>
      <c r="X49" s="35"/>
      <c r="Y49" s="35"/>
      <c r="Z49" s="35"/>
      <c r="AA49" s="35"/>
      <c r="AB49" s="35"/>
      <c r="AC49" s="35"/>
      <c r="AD49" s="35"/>
      <c r="AE49" s="35"/>
    </row>
    <row r="50" spans="1:31" s="2" customFormat="1" ht="6.9" customHeight="1">
      <c r="A50" s="35"/>
      <c r="B50" s="36"/>
      <c r="C50" s="37"/>
      <c r="D50" s="37"/>
      <c r="E50" s="37"/>
      <c r="F50" s="37"/>
      <c r="G50" s="37"/>
      <c r="H50" s="37"/>
      <c r="I50" s="37"/>
      <c r="J50" s="37"/>
      <c r="K50" s="37"/>
      <c r="L50" s="115"/>
      <c r="S50" s="35"/>
      <c r="T50" s="35"/>
      <c r="U50" s="35"/>
      <c r="V50" s="35"/>
      <c r="W50" s="35"/>
      <c r="X50" s="35"/>
      <c r="Y50" s="35"/>
      <c r="Z50" s="35"/>
      <c r="AA50" s="35"/>
      <c r="AB50" s="35"/>
      <c r="AC50" s="35"/>
      <c r="AD50" s="35"/>
      <c r="AE50" s="35"/>
    </row>
    <row r="51" spans="1:31" s="2" customFormat="1" ht="12" customHeight="1">
      <c r="A51" s="35"/>
      <c r="B51" s="36"/>
      <c r="C51" s="30" t="s">
        <v>15</v>
      </c>
      <c r="D51" s="37"/>
      <c r="E51" s="37"/>
      <c r="F51" s="37"/>
      <c r="G51" s="37"/>
      <c r="H51" s="37"/>
      <c r="I51" s="37"/>
      <c r="J51" s="37"/>
      <c r="K51" s="37"/>
      <c r="L51" s="115"/>
      <c r="S51" s="35"/>
      <c r="T51" s="35"/>
      <c r="U51" s="35"/>
      <c r="V51" s="35"/>
      <c r="W51" s="35"/>
      <c r="X51" s="35"/>
      <c r="Y51" s="35"/>
      <c r="Z51" s="35"/>
      <c r="AA51" s="35"/>
      <c r="AB51" s="35"/>
      <c r="AC51" s="35"/>
      <c r="AD51" s="35"/>
      <c r="AE51" s="35"/>
    </row>
    <row r="52" spans="1:31" s="2" customFormat="1" ht="16.5" customHeight="1">
      <c r="A52" s="35"/>
      <c r="B52" s="36"/>
      <c r="C52" s="37"/>
      <c r="D52" s="37"/>
      <c r="E52" s="394" t="str">
        <f>E7</f>
        <v>Zázemí pro studenty se speciálními potřebami - F, úprava 13.6.2025</v>
      </c>
      <c r="F52" s="395"/>
      <c r="G52" s="395"/>
      <c r="H52" s="395"/>
      <c r="I52" s="37"/>
      <c r="J52" s="37"/>
      <c r="K52" s="37"/>
      <c r="L52" s="115"/>
      <c r="S52" s="35"/>
      <c r="T52" s="35"/>
      <c r="U52" s="35"/>
      <c r="V52" s="35"/>
      <c r="W52" s="35"/>
      <c r="X52" s="35"/>
      <c r="Y52" s="35"/>
      <c r="Z52" s="35"/>
      <c r="AA52" s="35"/>
      <c r="AB52" s="35"/>
      <c r="AC52" s="35"/>
      <c r="AD52" s="35"/>
      <c r="AE52" s="35"/>
    </row>
    <row r="53" spans="1:31" s="1" customFormat="1" ht="12" customHeight="1">
      <c r="B53" s="22"/>
      <c r="C53" s="30" t="s">
        <v>132</v>
      </c>
      <c r="D53" s="23"/>
      <c r="E53" s="23"/>
      <c r="F53" s="23"/>
      <c r="G53" s="23"/>
      <c r="H53" s="23"/>
      <c r="I53" s="23"/>
      <c r="J53" s="23"/>
      <c r="K53" s="23"/>
      <c r="L53" s="21"/>
    </row>
    <row r="54" spans="1:31" s="1" customFormat="1" ht="16.5" customHeight="1">
      <c r="B54" s="22"/>
      <c r="C54" s="23"/>
      <c r="D54" s="23"/>
      <c r="E54" s="394" t="s">
        <v>133</v>
      </c>
      <c r="F54" s="354"/>
      <c r="G54" s="354"/>
      <c r="H54" s="354"/>
      <c r="I54" s="23"/>
      <c r="J54" s="23"/>
      <c r="K54" s="23"/>
      <c r="L54" s="21"/>
    </row>
    <row r="55" spans="1:31" s="1" customFormat="1" ht="12" customHeight="1">
      <c r="B55" s="22"/>
      <c r="C55" s="30" t="s">
        <v>365</v>
      </c>
      <c r="D55" s="23"/>
      <c r="E55" s="23"/>
      <c r="F55" s="23"/>
      <c r="G55" s="23"/>
      <c r="H55" s="23"/>
      <c r="I55" s="23"/>
      <c r="J55" s="23"/>
      <c r="K55" s="23"/>
      <c r="L55" s="21"/>
    </row>
    <row r="56" spans="1:31" s="2" customFormat="1" ht="16.5" customHeight="1">
      <c r="A56" s="35"/>
      <c r="B56" s="36"/>
      <c r="C56" s="37"/>
      <c r="D56" s="37"/>
      <c r="E56" s="398" t="s">
        <v>1875</v>
      </c>
      <c r="F56" s="396"/>
      <c r="G56" s="396"/>
      <c r="H56" s="396"/>
      <c r="I56" s="37"/>
      <c r="J56" s="37"/>
      <c r="K56" s="37"/>
      <c r="L56" s="115"/>
      <c r="S56" s="35"/>
      <c r="T56" s="35"/>
      <c r="U56" s="35"/>
      <c r="V56" s="35"/>
      <c r="W56" s="35"/>
      <c r="X56" s="35"/>
      <c r="Y56" s="35"/>
      <c r="Z56" s="35"/>
      <c r="AA56" s="35"/>
      <c r="AB56" s="35"/>
      <c r="AC56" s="35"/>
      <c r="AD56" s="35"/>
      <c r="AE56" s="35"/>
    </row>
    <row r="57" spans="1:31" s="2" customFormat="1" ht="12" customHeight="1">
      <c r="A57" s="35"/>
      <c r="B57" s="36"/>
      <c r="C57" s="30" t="s">
        <v>1876</v>
      </c>
      <c r="D57" s="37"/>
      <c r="E57" s="37"/>
      <c r="F57" s="37"/>
      <c r="G57" s="37"/>
      <c r="H57" s="37"/>
      <c r="I57" s="37"/>
      <c r="J57" s="37"/>
      <c r="K57" s="37"/>
      <c r="L57" s="115"/>
      <c r="S57" s="35"/>
      <c r="T57" s="35"/>
      <c r="U57" s="35"/>
      <c r="V57" s="35"/>
      <c r="W57" s="35"/>
      <c r="X57" s="35"/>
      <c r="Y57" s="35"/>
      <c r="Z57" s="35"/>
      <c r="AA57" s="35"/>
      <c r="AB57" s="35"/>
      <c r="AC57" s="35"/>
      <c r="AD57" s="35"/>
      <c r="AE57" s="35"/>
    </row>
    <row r="58" spans="1:31" s="2" customFormat="1" ht="16.5" customHeight="1">
      <c r="A58" s="35"/>
      <c r="B58" s="36"/>
      <c r="C58" s="37"/>
      <c r="D58" s="37"/>
      <c r="E58" s="350" t="str">
        <f>E13</f>
        <v xml:space="preserve">01 - PZTS </v>
      </c>
      <c r="F58" s="396"/>
      <c r="G58" s="396"/>
      <c r="H58" s="396"/>
      <c r="I58" s="37"/>
      <c r="J58" s="37"/>
      <c r="K58" s="37"/>
      <c r="L58" s="115"/>
      <c r="S58" s="35"/>
      <c r="T58" s="35"/>
      <c r="U58" s="35"/>
      <c r="V58" s="35"/>
      <c r="W58" s="35"/>
      <c r="X58" s="35"/>
      <c r="Y58" s="35"/>
      <c r="Z58" s="35"/>
      <c r="AA58" s="35"/>
      <c r="AB58" s="35"/>
      <c r="AC58" s="35"/>
      <c r="AD58" s="35"/>
      <c r="AE58" s="35"/>
    </row>
    <row r="59" spans="1:31" s="2" customFormat="1" ht="6.9" customHeight="1">
      <c r="A59" s="35"/>
      <c r="B59" s="36"/>
      <c r="C59" s="37"/>
      <c r="D59" s="37"/>
      <c r="E59" s="37"/>
      <c r="F59" s="37"/>
      <c r="G59" s="37"/>
      <c r="H59" s="37"/>
      <c r="I59" s="37"/>
      <c r="J59" s="37"/>
      <c r="K59" s="37"/>
      <c r="L59" s="115"/>
      <c r="S59" s="35"/>
      <c r="T59" s="35"/>
      <c r="U59" s="35"/>
      <c r="V59" s="35"/>
      <c r="W59" s="35"/>
      <c r="X59" s="35"/>
      <c r="Y59" s="35"/>
      <c r="Z59" s="35"/>
      <c r="AA59" s="35"/>
      <c r="AB59" s="35"/>
      <c r="AC59" s="35"/>
      <c r="AD59" s="35"/>
      <c r="AE59" s="35"/>
    </row>
    <row r="60" spans="1:31" s="2" customFormat="1" ht="12" customHeight="1">
      <c r="A60" s="35"/>
      <c r="B60" s="36"/>
      <c r="C60" s="30" t="s">
        <v>20</v>
      </c>
      <c r="D60" s="37"/>
      <c r="E60" s="37"/>
      <c r="F60" s="28" t="str">
        <f>F16</f>
        <v xml:space="preserve"> </v>
      </c>
      <c r="G60" s="37"/>
      <c r="H60" s="37"/>
      <c r="I60" s="30" t="s">
        <v>22</v>
      </c>
      <c r="J60" s="60" t="str">
        <f>IF(J16="","",J16)</f>
        <v>4. 4. 2024</v>
      </c>
      <c r="K60" s="37"/>
      <c r="L60" s="115"/>
      <c r="S60" s="35"/>
      <c r="T60" s="35"/>
      <c r="U60" s="35"/>
      <c r="V60" s="35"/>
      <c r="W60" s="35"/>
      <c r="X60" s="35"/>
      <c r="Y60" s="35"/>
      <c r="Z60" s="35"/>
      <c r="AA60" s="35"/>
      <c r="AB60" s="35"/>
      <c r="AC60" s="35"/>
      <c r="AD60" s="35"/>
      <c r="AE60" s="35"/>
    </row>
    <row r="61" spans="1:31" s="2" customFormat="1" ht="6.9" customHeight="1">
      <c r="A61" s="35"/>
      <c r="B61" s="36"/>
      <c r="C61" s="37"/>
      <c r="D61" s="37"/>
      <c r="E61" s="37"/>
      <c r="F61" s="37"/>
      <c r="G61" s="37"/>
      <c r="H61" s="37"/>
      <c r="I61" s="37"/>
      <c r="J61" s="37"/>
      <c r="K61" s="37"/>
      <c r="L61" s="115"/>
      <c r="S61" s="35"/>
      <c r="T61" s="35"/>
      <c r="U61" s="35"/>
      <c r="V61" s="35"/>
      <c r="W61" s="35"/>
      <c r="X61" s="35"/>
      <c r="Y61" s="35"/>
      <c r="Z61" s="35"/>
      <c r="AA61" s="35"/>
      <c r="AB61" s="35"/>
      <c r="AC61" s="35"/>
      <c r="AD61" s="35"/>
      <c r="AE61" s="35"/>
    </row>
    <row r="62" spans="1:31" s="2" customFormat="1" ht="25.65" customHeight="1">
      <c r="A62" s="35"/>
      <c r="B62" s="36"/>
      <c r="C62" s="30" t="s">
        <v>24</v>
      </c>
      <c r="D62" s="37"/>
      <c r="E62" s="37"/>
      <c r="F62" s="28" t="str">
        <f>E19</f>
        <v>Česká zemědělská univerzoita</v>
      </c>
      <c r="G62" s="37"/>
      <c r="H62" s="37"/>
      <c r="I62" s="30" t="s">
        <v>30</v>
      </c>
      <c r="J62" s="33" t="str">
        <f>E25</f>
        <v>GREBNER, spol. s r-o-</v>
      </c>
      <c r="K62" s="37"/>
      <c r="L62" s="115"/>
      <c r="S62" s="35"/>
      <c r="T62" s="35"/>
      <c r="U62" s="35"/>
      <c r="V62" s="35"/>
      <c r="W62" s="35"/>
      <c r="X62" s="35"/>
      <c r="Y62" s="35"/>
      <c r="Z62" s="35"/>
      <c r="AA62" s="35"/>
      <c r="AB62" s="35"/>
      <c r="AC62" s="35"/>
      <c r="AD62" s="35"/>
      <c r="AE62" s="35"/>
    </row>
    <row r="63" spans="1:31" s="2" customFormat="1" ht="15.15" customHeight="1">
      <c r="A63" s="35"/>
      <c r="B63" s="36"/>
      <c r="C63" s="30" t="s">
        <v>28</v>
      </c>
      <c r="D63" s="37"/>
      <c r="E63" s="37"/>
      <c r="F63" s="28" t="str">
        <f>IF(E22="","",E22)</f>
        <v>Vyplň údaj</v>
      </c>
      <c r="G63" s="37"/>
      <c r="H63" s="37"/>
      <c r="I63" s="30" t="s">
        <v>33</v>
      </c>
      <c r="J63" s="33" t="str">
        <f>E28</f>
        <v>Ing. Josef Němeček</v>
      </c>
      <c r="K63" s="37"/>
      <c r="L63" s="115"/>
      <c r="S63" s="35"/>
      <c r="T63" s="35"/>
      <c r="U63" s="35"/>
      <c r="V63" s="35"/>
      <c r="W63" s="35"/>
      <c r="X63" s="35"/>
      <c r="Y63" s="35"/>
      <c r="Z63" s="35"/>
      <c r="AA63" s="35"/>
      <c r="AB63" s="35"/>
      <c r="AC63" s="35"/>
      <c r="AD63" s="35"/>
      <c r="AE63" s="35"/>
    </row>
    <row r="64" spans="1:31" s="2" customFormat="1" ht="10.35" customHeight="1">
      <c r="A64" s="35"/>
      <c r="B64" s="36"/>
      <c r="C64" s="37"/>
      <c r="D64" s="37"/>
      <c r="E64" s="37"/>
      <c r="F64" s="37"/>
      <c r="G64" s="37"/>
      <c r="H64" s="37"/>
      <c r="I64" s="37"/>
      <c r="J64" s="37"/>
      <c r="K64" s="37"/>
      <c r="L64" s="115"/>
      <c r="S64" s="35"/>
      <c r="T64" s="35"/>
      <c r="U64" s="35"/>
      <c r="V64" s="35"/>
      <c r="W64" s="35"/>
      <c r="X64" s="35"/>
      <c r="Y64" s="35"/>
      <c r="Z64" s="35"/>
      <c r="AA64" s="35"/>
      <c r="AB64" s="35"/>
      <c r="AC64" s="35"/>
      <c r="AD64" s="35"/>
      <c r="AE64" s="35"/>
    </row>
    <row r="65" spans="1:47" s="2" customFormat="1" ht="29.25" customHeight="1">
      <c r="A65" s="35"/>
      <c r="B65" s="36"/>
      <c r="C65" s="138" t="s">
        <v>135</v>
      </c>
      <c r="D65" s="139"/>
      <c r="E65" s="139"/>
      <c r="F65" s="139"/>
      <c r="G65" s="139"/>
      <c r="H65" s="139"/>
      <c r="I65" s="139"/>
      <c r="J65" s="140" t="s">
        <v>136</v>
      </c>
      <c r="K65" s="139"/>
      <c r="L65" s="115"/>
      <c r="S65" s="35"/>
      <c r="T65" s="35"/>
      <c r="U65" s="35"/>
      <c r="V65" s="35"/>
      <c r="W65" s="35"/>
      <c r="X65" s="35"/>
      <c r="Y65" s="35"/>
      <c r="Z65" s="35"/>
      <c r="AA65" s="35"/>
      <c r="AB65" s="35"/>
      <c r="AC65" s="35"/>
      <c r="AD65" s="35"/>
      <c r="AE65" s="35"/>
    </row>
    <row r="66" spans="1:47" s="2" customFormat="1" ht="10.3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47" s="2" customFormat="1" ht="22.8" customHeight="1">
      <c r="A67" s="35"/>
      <c r="B67" s="36"/>
      <c r="C67" s="141" t="s">
        <v>69</v>
      </c>
      <c r="D67" s="37"/>
      <c r="E67" s="37"/>
      <c r="F67" s="37"/>
      <c r="G67" s="37"/>
      <c r="H67" s="37"/>
      <c r="I67" s="37"/>
      <c r="J67" s="78">
        <f>J99</f>
        <v>0</v>
      </c>
      <c r="K67" s="37"/>
      <c r="L67" s="115"/>
      <c r="S67" s="35"/>
      <c r="T67" s="35"/>
      <c r="U67" s="35"/>
      <c r="V67" s="35"/>
      <c r="W67" s="35"/>
      <c r="X67" s="35"/>
      <c r="Y67" s="35"/>
      <c r="Z67" s="35"/>
      <c r="AA67" s="35"/>
      <c r="AB67" s="35"/>
      <c r="AC67" s="35"/>
      <c r="AD67" s="35"/>
      <c r="AE67" s="35"/>
      <c r="AU67" s="18" t="s">
        <v>137</v>
      </c>
    </row>
    <row r="68" spans="1:47" s="9" customFormat="1" ht="24.9" customHeight="1">
      <c r="B68" s="142"/>
      <c r="C68" s="143"/>
      <c r="D68" s="144" t="s">
        <v>138</v>
      </c>
      <c r="E68" s="145"/>
      <c r="F68" s="145"/>
      <c r="G68" s="145"/>
      <c r="H68" s="145"/>
      <c r="I68" s="145"/>
      <c r="J68" s="146">
        <f>J100</f>
        <v>0</v>
      </c>
      <c r="K68" s="143"/>
      <c r="L68" s="147"/>
    </row>
    <row r="69" spans="1:47" s="10" customFormat="1" ht="19.95" customHeight="1">
      <c r="B69" s="148"/>
      <c r="C69" s="98"/>
      <c r="D69" s="149" t="s">
        <v>1878</v>
      </c>
      <c r="E69" s="150"/>
      <c r="F69" s="150"/>
      <c r="G69" s="150"/>
      <c r="H69" s="150"/>
      <c r="I69" s="150"/>
      <c r="J69" s="151">
        <f>J101</f>
        <v>0</v>
      </c>
      <c r="K69" s="98"/>
      <c r="L69" s="152"/>
    </row>
    <row r="70" spans="1:47" s="10" customFormat="1" ht="19.95" customHeight="1">
      <c r="B70" s="148"/>
      <c r="C70" s="98"/>
      <c r="D70" s="149" t="s">
        <v>1879</v>
      </c>
      <c r="E70" s="150"/>
      <c r="F70" s="150"/>
      <c r="G70" s="150"/>
      <c r="H70" s="150"/>
      <c r="I70" s="150"/>
      <c r="J70" s="151">
        <f>J109</f>
        <v>0</v>
      </c>
      <c r="K70" s="98"/>
      <c r="L70" s="152"/>
    </row>
    <row r="71" spans="1:47" s="10" customFormat="1" ht="19.95" customHeight="1">
      <c r="B71" s="148"/>
      <c r="C71" s="98"/>
      <c r="D71" s="149" t="s">
        <v>1880</v>
      </c>
      <c r="E71" s="150"/>
      <c r="F71" s="150"/>
      <c r="G71" s="150"/>
      <c r="H71" s="150"/>
      <c r="I71" s="150"/>
      <c r="J71" s="151">
        <f>J119</f>
        <v>0</v>
      </c>
      <c r="K71" s="98"/>
      <c r="L71" s="152"/>
    </row>
    <row r="72" spans="1:47" s="10" customFormat="1" ht="19.95" customHeight="1">
      <c r="B72" s="148"/>
      <c r="C72" s="98"/>
      <c r="D72" s="149" t="s">
        <v>1881</v>
      </c>
      <c r="E72" s="150"/>
      <c r="F72" s="150"/>
      <c r="G72" s="150"/>
      <c r="H72" s="150"/>
      <c r="I72" s="150"/>
      <c r="J72" s="151">
        <f>J123</f>
        <v>0</v>
      </c>
      <c r="K72" s="98"/>
      <c r="L72" s="152"/>
    </row>
    <row r="73" spans="1:47" s="10" customFormat="1" ht="19.95" customHeight="1">
      <c r="B73" s="148"/>
      <c r="C73" s="98"/>
      <c r="D73" s="149" t="s">
        <v>1882</v>
      </c>
      <c r="E73" s="150"/>
      <c r="F73" s="150"/>
      <c r="G73" s="150"/>
      <c r="H73" s="150"/>
      <c r="I73" s="150"/>
      <c r="J73" s="151">
        <f>J125</f>
        <v>0</v>
      </c>
      <c r="K73" s="98"/>
      <c r="L73" s="152"/>
    </row>
    <row r="74" spans="1:47" s="10" customFormat="1" ht="19.95" customHeight="1">
      <c r="B74" s="148"/>
      <c r="C74" s="98"/>
      <c r="D74" s="149" t="s">
        <v>1883</v>
      </c>
      <c r="E74" s="150"/>
      <c r="F74" s="150"/>
      <c r="G74" s="150"/>
      <c r="H74" s="150"/>
      <c r="I74" s="150"/>
      <c r="J74" s="151">
        <f>J129</f>
        <v>0</v>
      </c>
      <c r="K74" s="98"/>
      <c r="L74" s="152"/>
    </row>
    <row r="75" spans="1:47" s="10" customFormat="1" ht="19.95" customHeight="1">
      <c r="B75" s="148"/>
      <c r="C75" s="98"/>
      <c r="D75" s="149" t="s">
        <v>1564</v>
      </c>
      <c r="E75" s="150"/>
      <c r="F75" s="150"/>
      <c r="G75" s="150"/>
      <c r="H75" s="150"/>
      <c r="I75" s="150"/>
      <c r="J75" s="151">
        <f>J136</f>
        <v>0</v>
      </c>
      <c r="K75" s="98"/>
      <c r="L75" s="152"/>
    </row>
    <row r="76" spans="1:47" s="2" customFormat="1" ht="21.75" customHeight="1">
      <c r="A76" s="35"/>
      <c r="B76" s="36"/>
      <c r="C76" s="37"/>
      <c r="D76" s="37"/>
      <c r="E76" s="37"/>
      <c r="F76" s="37"/>
      <c r="G76" s="37"/>
      <c r="H76" s="37"/>
      <c r="I76" s="37"/>
      <c r="J76" s="37"/>
      <c r="K76" s="37"/>
      <c r="L76" s="115"/>
      <c r="S76" s="35"/>
      <c r="T76" s="35"/>
      <c r="U76" s="35"/>
      <c r="V76" s="35"/>
      <c r="W76" s="35"/>
      <c r="X76" s="35"/>
      <c r="Y76" s="35"/>
      <c r="Z76" s="35"/>
      <c r="AA76" s="35"/>
      <c r="AB76" s="35"/>
      <c r="AC76" s="35"/>
      <c r="AD76" s="35"/>
      <c r="AE76" s="35"/>
    </row>
    <row r="77" spans="1:47" s="2" customFormat="1" ht="6.9" customHeight="1">
      <c r="A77" s="35"/>
      <c r="B77" s="48"/>
      <c r="C77" s="49"/>
      <c r="D77" s="49"/>
      <c r="E77" s="49"/>
      <c r="F77" s="49"/>
      <c r="G77" s="49"/>
      <c r="H77" s="49"/>
      <c r="I77" s="49"/>
      <c r="J77" s="49"/>
      <c r="K77" s="49"/>
      <c r="L77" s="115"/>
      <c r="S77" s="35"/>
      <c r="T77" s="35"/>
      <c r="U77" s="35"/>
      <c r="V77" s="35"/>
      <c r="W77" s="35"/>
      <c r="X77" s="35"/>
      <c r="Y77" s="35"/>
      <c r="Z77" s="35"/>
      <c r="AA77" s="35"/>
      <c r="AB77" s="35"/>
      <c r="AC77" s="35"/>
      <c r="AD77" s="35"/>
      <c r="AE77" s="35"/>
    </row>
    <row r="81" spans="1:31" s="2" customFormat="1" ht="6.9" customHeight="1">
      <c r="A81" s="35"/>
      <c r="B81" s="50"/>
      <c r="C81" s="51"/>
      <c r="D81" s="51"/>
      <c r="E81" s="51"/>
      <c r="F81" s="51"/>
      <c r="G81" s="51"/>
      <c r="H81" s="51"/>
      <c r="I81" s="51"/>
      <c r="J81" s="51"/>
      <c r="K81" s="51"/>
      <c r="L81" s="115"/>
      <c r="S81" s="35"/>
      <c r="T81" s="35"/>
      <c r="U81" s="35"/>
      <c r="V81" s="35"/>
      <c r="W81" s="35"/>
      <c r="X81" s="35"/>
      <c r="Y81" s="35"/>
      <c r="Z81" s="35"/>
      <c r="AA81" s="35"/>
      <c r="AB81" s="35"/>
      <c r="AC81" s="35"/>
      <c r="AD81" s="35"/>
      <c r="AE81" s="35"/>
    </row>
    <row r="82" spans="1:31" s="2" customFormat="1" ht="24.9" customHeight="1">
      <c r="A82" s="35"/>
      <c r="B82" s="36"/>
      <c r="C82" s="24" t="s">
        <v>145</v>
      </c>
      <c r="D82" s="37"/>
      <c r="E82" s="37"/>
      <c r="F82" s="37"/>
      <c r="G82" s="37"/>
      <c r="H82" s="37"/>
      <c r="I82" s="37"/>
      <c r="J82" s="37"/>
      <c r="K82" s="37"/>
      <c r="L82" s="115"/>
      <c r="S82" s="35"/>
      <c r="T82" s="35"/>
      <c r="U82" s="35"/>
      <c r="V82" s="35"/>
      <c r="W82" s="35"/>
      <c r="X82" s="35"/>
      <c r="Y82" s="35"/>
      <c r="Z82" s="35"/>
      <c r="AA82" s="35"/>
      <c r="AB82" s="35"/>
      <c r="AC82" s="35"/>
      <c r="AD82" s="35"/>
      <c r="AE82" s="35"/>
    </row>
    <row r="83" spans="1:31" s="2" customFormat="1" ht="6.9" customHeight="1">
      <c r="A83" s="35"/>
      <c r="B83" s="36"/>
      <c r="C83" s="37"/>
      <c r="D83" s="37"/>
      <c r="E83" s="37"/>
      <c r="F83" s="37"/>
      <c r="G83" s="37"/>
      <c r="H83" s="37"/>
      <c r="I83" s="37"/>
      <c r="J83" s="37"/>
      <c r="K83" s="37"/>
      <c r="L83" s="115"/>
      <c r="S83" s="35"/>
      <c r="T83" s="35"/>
      <c r="U83" s="35"/>
      <c r="V83" s="35"/>
      <c r="W83" s="35"/>
      <c r="X83" s="35"/>
      <c r="Y83" s="35"/>
      <c r="Z83" s="35"/>
      <c r="AA83" s="35"/>
      <c r="AB83" s="35"/>
      <c r="AC83" s="35"/>
      <c r="AD83" s="35"/>
      <c r="AE83" s="35"/>
    </row>
    <row r="84" spans="1:31" s="2" customFormat="1" ht="12" customHeight="1">
      <c r="A84" s="35"/>
      <c r="B84" s="36"/>
      <c r="C84" s="30" t="s">
        <v>15</v>
      </c>
      <c r="D84" s="37"/>
      <c r="E84" s="37"/>
      <c r="F84" s="37"/>
      <c r="G84" s="37"/>
      <c r="H84" s="37"/>
      <c r="I84" s="37"/>
      <c r="J84" s="37"/>
      <c r="K84" s="37"/>
      <c r="L84" s="115"/>
      <c r="S84" s="35"/>
      <c r="T84" s="35"/>
      <c r="U84" s="35"/>
      <c r="V84" s="35"/>
      <c r="W84" s="35"/>
      <c r="X84" s="35"/>
      <c r="Y84" s="35"/>
      <c r="Z84" s="35"/>
      <c r="AA84" s="35"/>
      <c r="AB84" s="35"/>
      <c r="AC84" s="35"/>
      <c r="AD84" s="35"/>
      <c r="AE84" s="35"/>
    </row>
    <row r="85" spans="1:31" s="2" customFormat="1" ht="16.5" customHeight="1">
      <c r="A85" s="35"/>
      <c r="B85" s="36"/>
      <c r="C85" s="37"/>
      <c r="D85" s="37"/>
      <c r="E85" s="394" t="str">
        <f>E7</f>
        <v>Zázemí pro studenty se speciálními potřebami - F, úprava 13.6.2025</v>
      </c>
      <c r="F85" s="395"/>
      <c r="G85" s="395"/>
      <c r="H85" s="395"/>
      <c r="I85" s="37"/>
      <c r="J85" s="37"/>
      <c r="K85" s="37"/>
      <c r="L85" s="115"/>
      <c r="S85" s="35"/>
      <c r="T85" s="35"/>
      <c r="U85" s="35"/>
      <c r="V85" s="35"/>
      <c r="W85" s="35"/>
      <c r="X85" s="35"/>
      <c r="Y85" s="35"/>
      <c r="Z85" s="35"/>
      <c r="AA85" s="35"/>
      <c r="AB85" s="35"/>
      <c r="AC85" s="35"/>
      <c r="AD85" s="35"/>
      <c r="AE85" s="35"/>
    </row>
    <row r="86" spans="1:31" s="1" customFormat="1" ht="12" customHeight="1">
      <c r="B86" s="22"/>
      <c r="C86" s="30" t="s">
        <v>132</v>
      </c>
      <c r="D86" s="23"/>
      <c r="E86" s="23"/>
      <c r="F86" s="23"/>
      <c r="G86" s="23"/>
      <c r="H86" s="23"/>
      <c r="I86" s="23"/>
      <c r="J86" s="23"/>
      <c r="K86" s="23"/>
      <c r="L86" s="21"/>
    </row>
    <row r="87" spans="1:31" s="1" customFormat="1" ht="16.5" customHeight="1">
      <c r="B87" s="22"/>
      <c r="C87" s="23"/>
      <c r="D87" s="23"/>
      <c r="E87" s="394" t="s">
        <v>133</v>
      </c>
      <c r="F87" s="354"/>
      <c r="G87" s="354"/>
      <c r="H87" s="354"/>
      <c r="I87" s="23"/>
      <c r="J87" s="23"/>
      <c r="K87" s="23"/>
      <c r="L87" s="21"/>
    </row>
    <row r="88" spans="1:31" s="1" customFormat="1" ht="12" customHeight="1">
      <c r="B88" s="22"/>
      <c r="C88" s="30" t="s">
        <v>365</v>
      </c>
      <c r="D88" s="23"/>
      <c r="E88" s="23"/>
      <c r="F88" s="23"/>
      <c r="G88" s="23"/>
      <c r="H88" s="23"/>
      <c r="I88" s="23"/>
      <c r="J88" s="23"/>
      <c r="K88" s="23"/>
      <c r="L88" s="21"/>
    </row>
    <row r="89" spans="1:31" s="2" customFormat="1" ht="16.5" customHeight="1">
      <c r="A89" s="35"/>
      <c r="B89" s="36"/>
      <c r="C89" s="37"/>
      <c r="D89" s="37"/>
      <c r="E89" s="398" t="s">
        <v>1875</v>
      </c>
      <c r="F89" s="396"/>
      <c r="G89" s="396"/>
      <c r="H89" s="396"/>
      <c r="I89" s="37"/>
      <c r="J89" s="37"/>
      <c r="K89" s="37"/>
      <c r="L89" s="115"/>
      <c r="S89" s="35"/>
      <c r="T89" s="35"/>
      <c r="U89" s="35"/>
      <c r="V89" s="35"/>
      <c r="W89" s="35"/>
      <c r="X89" s="35"/>
      <c r="Y89" s="35"/>
      <c r="Z89" s="35"/>
      <c r="AA89" s="35"/>
      <c r="AB89" s="35"/>
      <c r="AC89" s="35"/>
      <c r="AD89" s="35"/>
      <c r="AE89" s="35"/>
    </row>
    <row r="90" spans="1:31" s="2" customFormat="1" ht="12" customHeight="1">
      <c r="A90" s="35"/>
      <c r="B90" s="36"/>
      <c r="C90" s="30" t="s">
        <v>1876</v>
      </c>
      <c r="D90" s="37"/>
      <c r="E90" s="37"/>
      <c r="F90" s="37"/>
      <c r="G90" s="37"/>
      <c r="H90" s="37"/>
      <c r="I90" s="37"/>
      <c r="J90" s="37"/>
      <c r="K90" s="37"/>
      <c r="L90" s="115"/>
      <c r="S90" s="35"/>
      <c r="T90" s="35"/>
      <c r="U90" s="35"/>
      <c r="V90" s="35"/>
      <c r="W90" s="35"/>
      <c r="X90" s="35"/>
      <c r="Y90" s="35"/>
      <c r="Z90" s="35"/>
      <c r="AA90" s="35"/>
      <c r="AB90" s="35"/>
      <c r="AC90" s="35"/>
      <c r="AD90" s="35"/>
      <c r="AE90" s="35"/>
    </row>
    <row r="91" spans="1:31" s="2" customFormat="1" ht="16.5" customHeight="1">
      <c r="A91" s="35"/>
      <c r="B91" s="36"/>
      <c r="C91" s="37"/>
      <c r="D91" s="37"/>
      <c r="E91" s="350" t="str">
        <f>E13</f>
        <v xml:space="preserve">01 - PZTS </v>
      </c>
      <c r="F91" s="396"/>
      <c r="G91" s="396"/>
      <c r="H91" s="396"/>
      <c r="I91" s="37"/>
      <c r="J91" s="37"/>
      <c r="K91" s="37"/>
      <c r="L91" s="115"/>
      <c r="S91" s="35"/>
      <c r="T91" s="35"/>
      <c r="U91" s="35"/>
      <c r="V91" s="35"/>
      <c r="W91" s="35"/>
      <c r="X91" s="35"/>
      <c r="Y91" s="35"/>
      <c r="Z91" s="35"/>
      <c r="AA91" s="35"/>
      <c r="AB91" s="35"/>
      <c r="AC91" s="35"/>
      <c r="AD91" s="35"/>
      <c r="AE91" s="35"/>
    </row>
    <row r="92" spans="1:31" s="2" customFormat="1" ht="6.9" customHeight="1">
      <c r="A92" s="35"/>
      <c r="B92" s="36"/>
      <c r="C92" s="37"/>
      <c r="D92" s="37"/>
      <c r="E92" s="37"/>
      <c r="F92" s="37"/>
      <c r="G92" s="37"/>
      <c r="H92" s="37"/>
      <c r="I92" s="37"/>
      <c r="J92" s="37"/>
      <c r="K92" s="37"/>
      <c r="L92" s="115"/>
      <c r="S92" s="35"/>
      <c r="T92" s="35"/>
      <c r="U92" s="35"/>
      <c r="V92" s="35"/>
      <c r="W92" s="35"/>
      <c r="X92" s="35"/>
      <c r="Y92" s="35"/>
      <c r="Z92" s="35"/>
      <c r="AA92" s="35"/>
      <c r="AB92" s="35"/>
      <c r="AC92" s="35"/>
      <c r="AD92" s="35"/>
      <c r="AE92" s="35"/>
    </row>
    <row r="93" spans="1:31" s="2" customFormat="1" ht="12" customHeight="1">
      <c r="A93" s="35"/>
      <c r="B93" s="36"/>
      <c r="C93" s="30" t="s">
        <v>20</v>
      </c>
      <c r="D93" s="37"/>
      <c r="E93" s="37"/>
      <c r="F93" s="28" t="str">
        <f>F16</f>
        <v xml:space="preserve"> </v>
      </c>
      <c r="G93" s="37"/>
      <c r="H93" s="37"/>
      <c r="I93" s="30" t="s">
        <v>22</v>
      </c>
      <c r="J93" s="60" t="str">
        <f>IF(J16="","",J16)</f>
        <v>4. 4. 2024</v>
      </c>
      <c r="K93" s="37"/>
      <c r="L93" s="115"/>
      <c r="S93" s="35"/>
      <c r="T93" s="35"/>
      <c r="U93" s="35"/>
      <c r="V93" s="35"/>
      <c r="W93" s="35"/>
      <c r="X93" s="35"/>
      <c r="Y93" s="35"/>
      <c r="Z93" s="35"/>
      <c r="AA93" s="35"/>
      <c r="AB93" s="35"/>
      <c r="AC93" s="35"/>
      <c r="AD93" s="35"/>
      <c r="AE93" s="35"/>
    </row>
    <row r="94" spans="1:31" s="2" customFormat="1" ht="6.9" customHeight="1">
      <c r="A94" s="35"/>
      <c r="B94" s="36"/>
      <c r="C94" s="37"/>
      <c r="D94" s="37"/>
      <c r="E94" s="37"/>
      <c r="F94" s="37"/>
      <c r="G94" s="37"/>
      <c r="H94" s="37"/>
      <c r="I94" s="37"/>
      <c r="J94" s="37"/>
      <c r="K94" s="37"/>
      <c r="L94" s="115"/>
      <c r="S94" s="35"/>
      <c r="T94" s="35"/>
      <c r="U94" s="35"/>
      <c r="V94" s="35"/>
      <c r="W94" s="35"/>
      <c r="X94" s="35"/>
      <c r="Y94" s="35"/>
      <c r="Z94" s="35"/>
      <c r="AA94" s="35"/>
      <c r="AB94" s="35"/>
      <c r="AC94" s="35"/>
      <c r="AD94" s="35"/>
      <c r="AE94" s="35"/>
    </row>
    <row r="95" spans="1:31" s="2" customFormat="1" ht="25.65" customHeight="1">
      <c r="A95" s="35"/>
      <c r="B95" s="36"/>
      <c r="C95" s="30" t="s">
        <v>24</v>
      </c>
      <c r="D95" s="37"/>
      <c r="E95" s="37"/>
      <c r="F95" s="28" t="str">
        <f>E19</f>
        <v>Česká zemědělská univerzoita</v>
      </c>
      <c r="G95" s="37"/>
      <c r="H95" s="37"/>
      <c r="I95" s="30" t="s">
        <v>30</v>
      </c>
      <c r="J95" s="33" t="str">
        <f>E25</f>
        <v>GREBNER, spol. s r-o-</v>
      </c>
      <c r="K95" s="37"/>
      <c r="L95" s="115"/>
      <c r="S95" s="35"/>
      <c r="T95" s="35"/>
      <c r="U95" s="35"/>
      <c r="V95" s="35"/>
      <c r="W95" s="35"/>
      <c r="X95" s="35"/>
      <c r="Y95" s="35"/>
      <c r="Z95" s="35"/>
      <c r="AA95" s="35"/>
      <c r="AB95" s="35"/>
      <c r="AC95" s="35"/>
      <c r="AD95" s="35"/>
      <c r="AE95" s="35"/>
    </row>
    <row r="96" spans="1:31" s="2" customFormat="1" ht="15.15" customHeight="1">
      <c r="A96" s="35"/>
      <c r="B96" s="36"/>
      <c r="C96" s="30" t="s">
        <v>28</v>
      </c>
      <c r="D96" s="37"/>
      <c r="E96" s="37"/>
      <c r="F96" s="28" t="str">
        <f>IF(E22="","",E22)</f>
        <v>Vyplň údaj</v>
      </c>
      <c r="G96" s="37"/>
      <c r="H96" s="37"/>
      <c r="I96" s="30" t="s">
        <v>33</v>
      </c>
      <c r="J96" s="33" t="str">
        <f>E28</f>
        <v>Ing. Josef Němeček</v>
      </c>
      <c r="K96" s="37"/>
      <c r="L96" s="115"/>
      <c r="S96" s="35"/>
      <c r="T96" s="35"/>
      <c r="U96" s="35"/>
      <c r="V96" s="35"/>
      <c r="W96" s="35"/>
      <c r="X96" s="35"/>
      <c r="Y96" s="35"/>
      <c r="Z96" s="35"/>
      <c r="AA96" s="35"/>
      <c r="AB96" s="35"/>
      <c r="AC96" s="35"/>
      <c r="AD96" s="35"/>
      <c r="AE96" s="35"/>
    </row>
    <row r="97" spans="1:65" s="2" customFormat="1" ht="10.35" customHeight="1">
      <c r="A97" s="35"/>
      <c r="B97" s="36"/>
      <c r="C97" s="37"/>
      <c r="D97" s="37"/>
      <c r="E97" s="37"/>
      <c r="F97" s="37"/>
      <c r="G97" s="37"/>
      <c r="H97" s="37"/>
      <c r="I97" s="37"/>
      <c r="J97" s="37"/>
      <c r="K97" s="37"/>
      <c r="L97" s="115"/>
      <c r="S97" s="35"/>
      <c r="T97" s="35"/>
      <c r="U97" s="35"/>
      <c r="V97" s="35"/>
      <c r="W97" s="35"/>
      <c r="X97" s="35"/>
      <c r="Y97" s="35"/>
      <c r="Z97" s="35"/>
      <c r="AA97" s="35"/>
      <c r="AB97" s="35"/>
      <c r="AC97" s="35"/>
      <c r="AD97" s="35"/>
      <c r="AE97" s="35"/>
    </row>
    <row r="98" spans="1:65" s="11" customFormat="1" ht="29.25" customHeight="1">
      <c r="A98" s="153"/>
      <c r="B98" s="154"/>
      <c r="C98" s="155" t="s">
        <v>146</v>
      </c>
      <c r="D98" s="156" t="s">
        <v>56</v>
      </c>
      <c r="E98" s="156" t="s">
        <v>52</v>
      </c>
      <c r="F98" s="156" t="s">
        <v>53</v>
      </c>
      <c r="G98" s="156" t="s">
        <v>147</v>
      </c>
      <c r="H98" s="156" t="s">
        <v>148</v>
      </c>
      <c r="I98" s="156" t="s">
        <v>149</v>
      </c>
      <c r="J98" s="156" t="s">
        <v>136</v>
      </c>
      <c r="K98" s="157" t="s">
        <v>150</v>
      </c>
      <c r="L98" s="158"/>
      <c r="M98" s="69" t="s">
        <v>18</v>
      </c>
      <c r="N98" s="70" t="s">
        <v>41</v>
      </c>
      <c r="O98" s="70" t="s">
        <v>151</v>
      </c>
      <c r="P98" s="70" t="s">
        <v>152</v>
      </c>
      <c r="Q98" s="70" t="s">
        <v>153</v>
      </c>
      <c r="R98" s="70" t="s">
        <v>154</v>
      </c>
      <c r="S98" s="70" t="s">
        <v>155</v>
      </c>
      <c r="T98" s="71" t="s">
        <v>156</v>
      </c>
      <c r="U98" s="153"/>
      <c r="V98" s="153"/>
      <c r="W98" s="153"/>
      <c r="X98" s="153"/>
      <c r="Y98" s="153"/>
      <c r="Z98" s="153"/>
      <c r="AA98" s="153"/>
      <c r="AB98" s="153"/>
      <c r="AC98" s="153"/>
      <c r="AD98" s="153"/>
      <c r="AE98" s="153"/>
    </row>
    <row r="99" spans="1:65" s="2" customFormat="1" ht="22.8" customHeight="1">
      <c r="A99" s="35"/>
      <c r="B99" s="36"/>
      <c r="C99" s="76" t="s">
        <v>157</v>
      </c>
      <c r="D99" s="37"/>
      <c r="E99" s="37"/>
      <c r="F99" s="37"/>
      <c r="G99" s="37"/>
      <c r="H99" s="37"/>
      <c r="I99" s="37"/>
      <c r="J99" s="159">
        <f>BK99</f>
        <v>0</v>
      </c>
      <c r="K99" s="37"/>
      <c r="L99" s="40"/>
      <c r="M99" s="72"/>
      <c r="N99" s="160"/>
      <c r="O99" s="73"/>
      <c r="P99" s="161">
        <f>P100</f>
        <v>0</v>
      </c>
      <c r="Q99" s="73"/>
      <c r="R99" s="161">
        <f>R100</f>
        <v>0</v>
      </c>
      <c r="S99" s="73"/>
      <c r="T99" s="162">
        <f>T100</f>
        <v>0</v>
      </c>
      <c r="U99" s="35"/>
      <c r="V99" s="35"/>
      <c r="W99" s="35"/>
      <c r="X99" s="35"/>
      <c r="Y99" s="35"/>
      <c r="Z99" s="35"/>
      <c r="AA99" s="35"/>
      <c r="AB99" s="35"/>
      <c r="AC99" s="35"/>
      <c r="AD99" s="35"/>
      <c r="AE99" s="35"/>
      <c r="AT99" s="18" t="s">
        <v>70</v>
      </c>
      <c r="AU99" s="18" t="s">
        <v>137</v>
      </c>
      <c r="BK99" s="163">
        <f>BK100</f>
        <v>0</v>
      </c>
    </row>
    <row r="100" spans="1:65" s="12" customFormat="1" ht="25.95" customHeight="1">
      <c r="B100" s="164"/>
      <c r="C100" s="165"/>
      <c r="D100" s="166" t="s">
        <v>70</v>
      </c>
      <c r="E100" s="167" t="s">
        <v>158</v>
      </c>
      <c r="F100" s="167" t="s">
        <v>159</v>
      </c>
      <c r="G100" s="165"/>
      <c r="H100" s="165"/>
      <c r="I100" s="168"/>
      <c r="J100" s="169">
        <f>BK100</f>
        <v>0</v>
      </c>
      <c r="K100" s="165"/>
      <c r="L100" s="170"/>
      <c r="M100" s="171"/>
      <c r="N100" s="172"/>
      <c r="O100" s="172"/>
      <c r="P100" s="173">
        <f>P101+P109+P119+P123+P125+P129+P136</f>
        <v>0</v>
      </c>
      <c r="Q100" s="172"/>
      <c r="R100" s="173">
        <f>R101+R109+R119+R123+R125+R129+R136</f>
        <v>0</v>
      </c>
      <c r="S100" s="172"/>
      <c r="T100" s="174">
        <f>T101+T109+T119+T123+T125+T129+T136</f>
        <v>0</v>
      </c>
      <c r="AR100" s="175" t="s">
        <v>78</v>
      </c>
      <c r="AT100" s="176" t="s">
        <v>70</v>
      </c>
      <c r="AU100" s="176" t="s">
        <v>71</v>
      </c>
      <c r="AY100" s="175" t="s">
        <v>160</v>
      </c>
      <c r="BK100" s="177">
        <f>BK101+BK109+BK119+BK123+BK125+BK129+BK136</f>
        <v>0</v>
      </c>
    </row>
    <row r="101" spans="1:65" s="12" customFormat="1" ht="22.8" customHeight="1">
      <c r="B101" s="164"/>
      <c r="C101" s="165"/>
      <c r="D101" s="166" t="s">
        <v>70</v>
      </c>
      <c r="E101" s="178" t="s">
        <v>1565</v>
      </c>
      <c r="F101" s="178" t="s">
        <v>1884</v>
      </c>
      <c r="G101" s="165"/>
      <c r="H101" s="165"/>
      <c r="I101" s="168"/>
      <c r="J101" s="179">
        <f>BK101</f>
        <v>0</v>
      </c>
      <c r="K101" s="165"/>
      <c r="L101" s="170"/>
      <c r="M101" s="171"/>
      <c r="N101" s="172"/>
      <c r="O101" s="172"/>
      <c r="P101" s="173">
        <f>SUM(P102:P108)</f>
        <v>0</v>
      </c>
      <c r="Q101" s="172"/>
      <c r="R101" s="173">
        <f>SUM(R102:R108)</f>
        <v>0</v>
      </c>
      <c r="S101" s="172"/>
      <c r="T101" s="174">
        <f>SUM(T102:T108)</f>
        <v>0</v>
      </c>
      <c r="AR101" s="175" t="s">
        <v>78</v>
      </c>
      <c r="AT101" s="176" t="s">
        <v>70</v>
      </c>
      <c r="AU101" s="176" t="s">
        <v>78</v>
      </c>
      <c r="AY101" s="175" t="s">
        <v>160</v>
      </c>
      <c r="BK101" s="177">
        <f>SUM(BK102:BK108)</f>
        <v>0</v>
      </c>
    </row>
    <row r="102" spans="1:65" s="2" customFormat="1" ht="16.5" customHeight="1">
      <c r="A102" s="35"/>
      <c r="B102" s="36"/>
      <c r="C102" s="180" t="s">
        <v>78</v>
      </c>
      <c r="D102" s="180" t="s">
        <v>162</v>
      </c>
      <c r="E102" s="181" t="s">
        <v>1885</v>
      </c>
      <c r="F102" s="182" t="s">
        <v>1886</v>
      </c>
      <c r="G102" s="183" t="s">
        <v>1699</v>
      </c>
      <c r="H102" s="184">
        <v>1</v>
      </c>
      <c r="I102" s="185"/>
      <c r="J102" s="186">
        <f t="shared" ref="J102:J108" si="0">ROUND(I102*H102,2)</f>
        <v>0</v>
      </c>
      <c r="K102" s="182" t="s">
        <v>18</v>
      </c>
      <c r="L102" s="40"/>
      <c r="M102" s="187" t="s">
        <v>18</v>
      </c>
      <c r="N102" s="188" t="s">
        <v>42</v>
      </c>
      <c r="O102" s="65"/>
      <c r="P102" s="189">
        <f t="shared" ref="P102:P108" si="1">O102*H102</f>
        <v>0</v>
      </c>
      <c r="Q102" s="189">
        <v>0</v>
      </c>
      <c r="R102" s="189">
        <f t="shared" ref="R102:R108" si="2">Q102*H102</f>
        <v>0</v>
      </c>
      <c r="S102" s="189">
        <v>0</v>
      </c>
      <c r="T102" s="190">
        <f t="shared" ref="T102:T108" si="3">S102*H102</f>
        <v>0</v>
      </c>
      <c r="U102" s="35"/>
      <c r="V102" s="35"/>
      <c r="W102" s="35"/>
      <c r="X102" s="35"/>
      <c r="Y102" s="35"/>
      <c r="Z102" s="35"/>
      <c r="AA102" s="35"/>
      <c r="AB102" s="35"/>
      <c r="AC102" s="35"/>
      <c r="AD102" s="35"/>
      <c r="AE102" s="35"/>
      <c r="AR102" s="191" t="s">
        <v>166</v>
      </c>
      <c r="AT102" s="191" t="s">
        <v>162</v>
      </c>
      <c r="AU102" s="191" t="s">
        <v>80</v>
      </c>
      <c r="AY102" s="18" t="s">
        <v>160</v>
      </c>
      <c r="BE102" s="192">
        <f t="shared" ref="BE102:BE108" si="4">IF(N102="základní",J102,0)</f>
        <v>0</v>
      </c>
      <c r="BF102" s="192">
        <f t="shared" ref="BF102:BF108" si="5">IF(N102="snížená",J102,0)</f>
        <v>0</v>
      </c>
      <c r="BG102" s="192">
        <f t="shared" ref="BG102:BG108" si="6">IF(N102="zákl. přenesená",J102,0)</f>
        <v>0</v>
      </c>
      <c r="BH102" s="192">
        <f t="shared" ref="BH102:BH108" si="7">IF(N102="sníž. přenesená",J102,0)</f>
        <v>0</v>
      </c>
      <c r="BI102" s="192">
        <f t="shared" ref="BI102:BI108" si="8">IF(N102="nulová",J102,0)</f>
        <v>0</v>
      </c>
      <c r="BJ102" s="18" t="s">
        <v>78</v>
      </c>
      <c r="BK102" s="192">
        <f t="shared" ref="BK102:BK108" si="9">ROUND(I102*H102,2)</f>
        <v>0</v>
      </c>
      <c r="BL102" s="18" t="s">
        <v>166</v>
      </c>
      <c r="BM102" s="191" t="s">
        <v>80</v>
      </c>
    </row>
    <row r="103" spans="1:65" s="2" customFormat="1" ht="16.5" customHeight="1">
      <c r="A103" s="35"/>
      <c r="B103" s="36"/>
      <c r="C103" s="180" t="s">
        <v>80</v>
      </c>
      <c r="D103" s="180" t="s">
        <v>162</v>
      </c>
      <c r="E103" s="181" t="s">
        <v>1887</v>
      </c>
      <c r="F103" s="182" t="s">
        <v>1888</v>
      </c>
      <c r="G103" s="183" t="s">
        <v>1413</v>
      </c>
      <c r="H103" s="184">
        <v>3</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166</v>
      </c>
    </row>
    <row r="104" spans="1:65" s="2" customFormat="1" ht="16.5" customHeight="1">
      <c r="A104" s="35"/>
      <c r="B104" s="36"/>
      <c r="C104" s="180" t="s">
        <v>102</v>
      </c>
      <c r="D104" s="180" t="s">
        <v>162</v>
      </c>
      <c r="E104" s="181" t="s">
        <v>1889</v>
      </c>
      <c r="F104" s="182" t="s">
        <v>1890</v>
      </c>
      <c r="G104" s="183" t="s">
        <v>1413</v>
      </c>
      <c r="H104" s="184">
        <v>1</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189</v>
      </c>
    </row>
    <row r="105" spans="1:65" s="2" customFormat="1" ht="16.5" customHeight="1">
      <c r="A105" s="35"/>
      <c r="B105" s="36"/>
      <c r="C105" s="180" t="s">
        <v>166</v>
      </c>
      <c r="D105" s="180" t="s">
        <v>162</v>
      </c>
      <c r="E105" s="181" t="s">
        <v>1891</v>
      </c>
      <c r="F105" s="182" t="s">
        <v>1892</v>
      </c>
      <c r="G105" s="183" t="s">
        <v>1699</v>
      </c>
      <c r="H105" s="184">
        <v>5</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208</v>
      </c>
    </row>
    <row r="106" spans="1:65" s="2" customFormat="1" ht="16.5" customHeight="1">
      <c r="A106" s="35"/>
      <c r="B106" s="36"/>
      <c r="C106" s="180" t="s">
        <v>196</v>
      </c>
      <c r="D106" s="180" t="s">
        <v>162</v>
      </c>
      <c r="E106" s="181" t="s">
        <v>1893</v>
      </c>
      <c r="F106" s="182" t="s">
        <v>1894</v>
      </c>
      <c r="G106" s="183" t="s">
        <v>1699</v>
      </c>
      <c r="H106" s="184">
        <v>1</v>
      </c>
      <c r="I106" s="185"/>
      <c r="J106" s="186">
        <f t="shared" si="0"/>
        <v>0</v>
      </c>
      <c r="K106" s="182" t="s">
        <v>18</v>
      </c>
      <c r="L106" s="40"/>
      <c r="M106" s="187" t="s">
        <v>18</v>
      </c>
      <c r="N106" s="188" t="s">
        <v>42</v>
      </c>
      <c r="O106" s="65"/>
      <c r="P106" s="189">
        <f t="shared" si="1"/>
        <v>0</v>
      </c>
      <c r="Q106" s="189">
        <v>0</v>
      </c>
      <c r="R106" s="189">
        <f t="shared" si="2"/>
        <v>0</v>
      </c>
      <c r="S106" s="189">
        <v>0</v>
      </c>
      <c r="T106" s="190">
        <f t="shared" si="3"/>
        <v>0</v>
      </c>
      <c r="U106" s="35"/>
      <c r="V106" s="35"/>
      <c r="W106" s="35"/>
      <c r="X106" s="35"/>
      <c r="Y106" s="35"/>
      <c r="Z106" s="35"/>
      <c r="AA106" s="35"/>
      <c r="AB106" s="35"/>
      <c r="AC106" s="35"/>
      <c r="AD106" s="35"/>
      <c r="AE106" s="35"/>
      <c r="AR106" s="191" t="s">
        <v>166</v>
      </c>
      <c r="AT106" s="191" t="s">
        <v>162</v>
      </c>
      <c r="AU106" s="191" t="s">
        <v>80</v>
      </c>
      <c r="AY106" s="18" t="s">
        <v>160</v>
      </c>
      <c r="BE106" s="192">
        <f t="shared" si="4"/>
        <v>0</v>
      </c>
      <c r="BF106" s="192">
        <f t="shared" si="5"/>
        <v>0</v>
      </c>
      <c r="BG106" s="192">
        <f t="shared" si="6"/>
        <v>0</v>
      </c>
      <c r="BH106" s="192">
        <f t="shared" si="7"/>
        <v>0</v>
      </c>
      <c r="BI106" s="192">
        <f t="shared" si="8"/>
        <v>0</v>
      </c>
      <c r="BJ106" s="18" t="s">
        <v>78</v>
      </c>
      <c r="BK106" s="192">
        <f t="shared" si="9"/>
        <v>0</v>
      </c>
      <c r="BL106" s="18" t="s">
        <v>166</v>
      </c>
      <c r="BM106" s="191" t="s">
        <v>219</v>
      </c>
    </row>
    <row r="107" spans="1:65" s="2" customFormat="1" ht="16.5" customHeight="1">
      <c r="A107" s="35"/>
      <c r="B107" s="36"/>
      <c r="C107" s="180" t="s">
        <v>189</v>
      </c>
      <c r="D107" s="180" t="s">
        <v>162</v>
      </c>
      <c r="E107" s="181" t="s">
        <v>1895</v>
      </c>
      <c r="F107" s="182" t="s">
        <v>1896</v>
      </c>
      <c r="G107" s="183" t="s">
        <v>1413</v>
      </c>
      <c r="H107" s="184">
        <v>2</v>
      </c>
      <c r="I107" s="185"/>
      <c r="J107" s="186">
        <f t="shared" si="0"/>
        <v>0</v>
      </c>
      <c r="K107" s="182" t="s">
        <v>18</v>
      </c>
      <c r="L107" s="40"/>
      <c r="M107" s="187" t="s">
        <v>18</v>
      </c>
      <c r="N107" s="188" t="s">
        <v>42</v>
      </c>
      <c r="O107" s="65"/>
      <c r="P107" s="189">
        <f t="shared" si="1"/>
        <v>0</v>
      </c>
      <c r="Q107" s="189">
        <v>0</v>
      </c>
      <c r="R107" s="189">
        <f t="shared" si="2"/>
        <v>0</v>
      </c>
      <c r="S107" s="189">
        <v>0</v>
      </c>
      <c r="T107" s="190">
        <f t="shared" si="3"/>
        <v>0</v>
      </c>
      <c r="U107" s="35"/>
      <c r="V107" s="35"/>
      <c r="W107" s="35"/>
      <c r="X107" s="35"/>
      <c r="Y107" s="35"/>
      <c r="Z107" s="35"/>
      <c r="AA107" s="35"/>
      <c r="AB107" s="35"/>
      <c r="AC107" s="35"/>
      <c r="AD107" s="35"/>
      <c r="AE107" s="35"/>
      <c r="AR107" s="191" t="s">
        <v>166</v>
      </c>
      <c r="AT107" s="191" t="s">
        <v>162</v>
      </c>
      <c r="AU107" s="191" t="s">
        <v>80</v>
      </c>
      <c r="AY107" s="18" t="s">
        <v>160</v>
      </c>
      <c r="BE107" s="192">
        <f t="shared" si="4"/>
        <v>0</v>
      </c>
      <c r="BF107" s="192">
        <f t="shared" si="5"/>
        <v>0</v>
      </c>
      <c r="BG107" s="192">
        <f t="shared" si="6"/>
        <v>0</v>
      </c>
      <c r="BH107" s="192">
        <f t="shared" si="7"/>
        <v>0</v>
      </c>
      <c r="BI107" s="192">
        <f t="shared" si="8"/>
        <v>0</v>
      </c>
      <c r="BJ107" s="18" t="s">
        <v>78</v>
      </c>
      <c r="BK107" s="192">
        <f t="shared" si="9"/>
        <v>0</v>
      </c>
      <c r="BL107" s="18" t="s">
        <v>166</v>
      </c>
      <c r="BM107" s="191" t="s">
        <v>8</v>
      </c>
    </row>
    <row r="108" spans="1:65" s="2" customFormat="1" ht="16.5" customHeight="1">
      <c r="A108" s="35"/>
      <c r="B108" s="36"/>
      <c r="C108" s="180" t="s">
        <v>202</v>
      </c>
      <c r="D108" s="180" t="s">
        <v>162</v>
      </c>
      <c r="E108" s="181" t="s">
        <v>1897</v>
      </c>
      <c r="F108" s="182" t="s">
        <v>1898</v>
      </c>
      <c r="G108" s="183" t="s">
        <v>1413</v>
      </c>
      <c r="H108" s="184">
        <v>1</v>
      </c>
      <c r="I108" s="185"/>
      <c r="J108" s="186">
        <f t="shared" si="0"/>
        <v>0</v>
      </c>
      <c r="K108" s="182" t="s">
        <v>18</v>
      </c>
      <c r="L108" s="40"/>
      <c r="M108" s="187" t="s">
        <v>18</v>
      </c>
      <c r="N108" s="188" t="s">
        <v>42</v>
      </c>
      <c r="O108" s="65"/>
      <c r="P108" s="189">
        <f t="shared" si="1"/>
        <v>0</v>
      </c>
      <c r="Q108" s="189">
        <v>0</v>
      </c>
      <c r="R108" s="189">
        <f t="shared" si="2"/>
        <v>0</v>
      </c>
      <c r="S108" s="189">
        <v>0</v>
      </c>
      <c r="T108" s="190">
        <f t="shared" si="3"/>
        <v>0</v>
      </c>
      <c r="U108" s="35"/>
      <c r="V108" s="35"/>
      <c r="W108" s="35"/>
      <c r="X108" s="35"/>
      <c r="Y108" s="35"/>
      <c r="Z108" s="35"/>
      <c r="AA108" s="35"/>
      <c r="AB108" s="35"/>
      <c r="AC108" s="35"/>
      <c r="AD108" s="35"/>
      <c r="AE108" s="35"/>
      <c r="AR108" s="191" t="s">
        <v>166</v>
      </c>
      <c r="AT108" s="191" t="s">
        <v>162</v>
      </c>
      <c r="AU108" s="191" t="s">
        <v>80</v>
      </c>
      <c r="AY108" s="18" t="s">
        <v>160</v>
      </c>
      <c r="BE108" s="192">
        <f t="shared" si="4"/>
        <v>0</v>
      </c>
      <c r="BF108" s="192">
        <f t="shared" si="5"/>
        <v>0</v>
      </c>
      <c r="BG108" s="192">
        <f t="shared" si="6"/>
        <v>0</v>
      </c>
      <c r="BH108" s="192">
        <f t="shared" si="7"/>
        <v>0</v>
      </c>
      <c r="BI108" s="192">
        <f t="shared" si="8"/>
        <v>0</v>
      </c>
      <c r="BJ108" s="18" t="s">
        <v>78</v>
      </c>
      <c r="BK108" s="192">
        <f t="shared" si="9"/>
        <v>0</v>
      </c>
      <c r="BL108" s="18" t="s">
        <v>166</v>
      </c>
      <c r="BM108" s="191" t="s">
        <v>240</v>
      </c>
    </row>
    <row r="109" spans="1:65" s="12" customFormat="1" ht="22.8" customHeight="1">
      <c r="B109" s="164"/>
      <c r="C109" s="165"/>
      <c r="D109" s="166" t="s">
        <v>70</v>
      </c>
      <c r="E109" s="178" t="s">
        <v>1617</v>
      </c>
      <c r="F109" s="178" t="s">
        <v>1899</v>
      </c>
      <c r="G109" s="165"/>
      <c r="H109" s="165"/>
      <c r="I109" s="168"/>
      <c r="J109" s="179">
        <f>BK109</f>
        <v>0</v>
      </c>
      <c r="K109" s="165"/>
      <c r="L109" s="170"/>
      <c r="M109" s="171"/>
      <c r="N109" s="172"/>
      <c r="O109" s="172"/>
      <c r="P109" s="173">
        <f>SUM(P110:P118)</f>
        <v>0</v>
      </c>
      <c r="Q109" s="172"/>
      <c r="R109" s="173">
        <f>SUM(R110:R118)</f>
        <v>0</v>
      </c>
      <c r="S109" s="172"/>
      <c r="T109" s="174">
        <f>SUM(T110:T118)</f>
        <v>0</v>
      </c>
      <c r="AR109" s="175" t="s">
        <v>78</v>
      </c>
      <c r="AT109" s="176" t="s">
        <v>70</v>
      </c>
      <c r="AU109" s="176" t="s">
        <v>78</v>
      </c>
      <c r="AY109" s="175" t="s">
        <v>160</v>
      </c>
      <c r="BK109" s="177">
        <f>SUM(BK110:BK118)</f>
        <v>0</v>
      </c>
    </row>
    <row r="110" spans="1:65" s="2" customFormat="1" ht="16.5" customHeight="1">
      <c r="A110" s="35"/>
      <c r="B110" s="36"/>
      <c r="C110" s="180" t="s">
        <v>208</v>
      </c>
      <c r="D110" s="180" t="s">
        <v>162</v>
      </c>
      <c r="E110" s="181" t="s">
        <v>1900</v>
      </c>
      <c r="F110" s="182" t="s">
        <v>1901</v>
      </c>
      <c r="G110" s="183" t="s">
        <v>1413</v>
      </c>
      <c r="H110" s="184">
        <v>9</v>
      </c>
      <c r="I110" s="185"/>
      <c r="J110" s="186">
        <f t="shared" ref="J110:J118" si="10">ROUND(I110*H110,2)</f>
        <v>0</v>
      </c>
      <c r="K110" s="182" t="s">
        <v>18</v>
      </c>
      <c r="L110" s="40"/>
      <c r="M110" s="187" t="s">
        <v>18</v>
      </c>
      <c r="N110" s="188" t="s">
        <v>42</v>
      </c>
      <c r="O110" s="65"/>
      <c r="P110" s="189">
        <f t="shared" ref="P110:P118" si="11">O110*H110</f>
        <v>0</v>
      </c>
      <c r="Q110" s="189">
        <v>0</v>
      </c>
      <c r="R110" s="189">
        <f t="shared" ref="R110:R118" si="12">Q110*H110</f>
        <v>0</v>
      </c>
      <c r="S110" s="189">
        <v>0</v>
      </c>
      <c r="T110" s="190">
        <f t="shared" ref="T110:T118" si="13">S110*H110</f>
        <v>0</v>
      </c>
      <c r="U110" s="35"/>
      <c r="V110" s="35"/>
      <c r="W110" s="35"/>
      <c r="X110" s="35"/>
      <c r="Y110" s="35"/>
      <c r="Z110" s="35"/>
      <c r="AA110" s="35"/>
      <c r="AB110" s="35"/>
      <c r="AC110" s="35"/>
      <c r="AD110" s="35"/>
      <c r="AE110" s="35"/>
      <c r="AR110" s="191" t="s">
        <v>166</v>
      </c>
      <c r="AT110" s="191" t="s">
        <v>162</v>
      </c>
      <c r="AU110" s="191" t="s">
        <v>80</v>
      </c>
      <c r="AY110" s="18" t="s">
        <v>160</v>
      </c>
      <c r="BE110" s="192">
        <f t="shared" ref="BE110:BE118" si="14">IF(N110="základní",J110,0)</f>
        <v>0</v>
      </c>
      <c r="BF110" s="192">
        <f t="shared" ref="BF110:BF118" si="15">IF(N110="snížená",J110,0)</f>
        <v>0</v>
      </c>
      <c r="BG110" s="192">
        <f t="shared" ref="BG110:BG118" si="16">IF(N110="zákl. přenesená",J110,0)</f>
        <v>0</v>
      </c>
      <c r="BH110" s="192">
        <f t="shared" ref="BH110:BH118" si="17">IF(N110="sníž. přenesená",J110,0)</f>
        <v>0</v>
      </c>
      <c r="BI110" s="192">
        <f t="shared" ref="BI110:BI118" si="18">IF(N110="nulová",J110,0)</f>
        <v>0</v>
      </c>
      <c r="BJ110" s="18" t="s">
        <v>78</v>
      </c>
      <c r="BK110" s="192">
        <f t="shared" ref="BK110:BK118" si="19">ROUND(I110*H110,2)</f>
        <v>0</v>
      </c>
      <c r="BL110" s="18" t="s">
        <v>166</v>
      </c>
      <c r="BM110" s="191" t="s">
        <v>255</v>
      </c>
    </row>
    <row r="111" spans="1:65" s="2" customFormat="1" ht="16.5" customHeight="1">
      <c r="A111" s="35"/>
      <c r="B111" s="36"/>
      <c r="C111" s="180" t="s">
        <v>214</v>
      </c>
      <c r="D111" s="180" t="s">
        <v>162</v>
      </c>
      <c r="E111" s="181" t="s">
        <v>1902</v>
      </c>
      <c r="F111" s="182" t="s">
        <v>1903</v>
      </c>
      <c r="G111" s="183" t="s">
        <v>1413</v>
      </c>
      <c r="H111" s="184">
        <v>2</v>
      </c>
      <c r="I111" s="185"/>
      <c r="J111" s="186">
        <f t="shared" si="10"/>
        <v>0</v>
      </c>
      <c r="K111" s="182" t="s">
        <v>18</v>
      </c>
      <c r="L111" s="40"/>
      <c r="M111" s="187" t="s">
        <v>18</v>
      </c>
      <c r="N111" s="188" t="s">
        <v>42</v>
      </c>
      <c r="O111" s="65"/>
      <c r="P111" s="189">
        <f t="shared" si="11"/>
        <v>0</v>
      </c>
      <c r="Q111" s="189">
        <v>0</v>
      </c>
      <c r="R111" s="189">
        <f t="shared" si="12"/>
        <v>0</v>
      </c>
      <c r="S111" s="189">
        <v>0</v>
      </c>
      <c r="T111" s="190">
        <f t="shared" si="13"/>
        <v>0</v>
      </c>
      <c r="U111" s="35"/>
      <c r="V111" s="35"/>
      <c r="W111" s="35"/>
      <c r="X111" s="35"/>
      <c r="Y111" s="35"/>
      <c r="Z111" s="35"/>
      <c r="AA111" s="35"/>
      <c r="AB111" s="35"/>
      <c r="AC111" s="35"/>
      <c r="AD111" s="35"/>
      <c r="AE111" s="35"/>
      <c r="AR111" s="191" t="s">
        <v>166</v>
      </c>
      <c r="AT111" s="191" t="s">
        <v>162</v>
      </c>
      <c r="AU111" s="191" t="s">
        <v>80</v>
      </c>
      <c r="AY111" s="18" t="s">
        <v>160</v>
      </c>
      <c r="BE111" s="192">
        <f t="shared" si="14"/>
        <v>0</v>
      </c>
      <c r="BF111" s="192">
        <f t="shared" si="15"/>
        <v>0</v>
      </c>
      <c r="BG111" s="192">
        <f t="shared" si="16"/>
        <v>0</v>
      </c>
      <c r="BH111" s="192">
        <f t="shared" si="17"/>
        <v>0</v>
      </c>
      <c r="BI111" s="192">
        <f t="shared" si="18"/>
        <v>0</v>
      </c>
      <c r="BJ111" s="18" t="s">
        <v>78</v>
      </c>
      <c r="BK111" s="192">
        <f t="shared" si="19"/>
        <v>0</v>
      </c>
      <c r="BL111" s="18" t="s">
        <v>166</v>
      </c>
      <c r="BM111" s="191" t="s">
        <v>271</v>
      </c>
    </row>
    <row r="112" spans="1:65" s="2" customFormat="1" ht="24.15" customHeight="1">
      <c r="A112" s="35"/>
      <c r="B112" s="36"/>
      <c r="C112" s="180" t="s">
        <v>219</v>
      </c>
      <c r="D112" s="180" t="s">
        <v>162</v>
      </c>
      <c r="E112" s="181" t="s">
        <v>1904</v>
      </c>
      <c r="F112" s="182" t="s">
        <v>1905</v>
      </c>
      <c r="G112" s="183" t="s">
        <v>1413</v>
      </c>
      <c r="H112" s="184">
        <v>4</v>
      </c>
      <c r="I112" s="185"/>
      <c r="J112" s="186">
        <f t="shared" si="10"/>
        <v>0</v>
      </c>
      <c r="K112" s="182" t="s">
        <v>18</v>
      </c>
      <c r="L112" s="40"/>
      <c r="M112" s="187" t="s">
        <v>18</v>
      </c>
      <c r="N112" s="188" t="s">
        <v>42</v>
      </c>
      <c r="O112" s="65"/>
      <c r="P112" s="189">
        <f t="shared" si="11"/>
        <v>0</v>
      </c>
      <c r="Q112" s="189">
        <v>0</v>
      </c>
      <c r="R112" s="189">
        <f t="shared" si="12"/>
        <v>0</v>
      </c>
      <c r="S112" s="189">
        <v>0</v>
      </c>
      <c r="T112" s="190">
        <f t="shared" si="13"/>
        <v>0</v>
      </c>
      <c r="U112" s="35"/>
      <c r="V112" s="35"/>
      <c r="W112" s="35"/>
      <c r="X112" s="35"/>
      <c r="Y112" s="35"/>
      <c r="Z112" s="35"/>
      <c r="AA112" s="35"/>
      <c r="AB112" s="35"/>
      <c r="AC112" s="35"/>
      <c r="AD112" s="35"/>
      <c r="AE112" s="35"/>
      <c r="AR112" s="191" t="s">
        <v>166</v>
      </c>
      <c r="AT112" s="191" t="s">
        <v>162</v>
      </c>
      <c r="AU112" s="191" t="s">
        <v>80</v>
      </c>
      <c r="AY112" s="18" t="s">
        <v>160</v>
      </c>
      <c r="BE112" s="192">
        <f t="shared" si="14"/>
        <v>0</v>
      </c>
      <c r="BF112" s="192">
        <f t="shared" si="15"/>
        <v>0</v>
      </c>
      <c r="BG112" s="192">
        <f t="shared" si="16"/>
        <v>0</v>
      </c>
      <c r="BH112" s="192">
        <f t="shared" si="17"/>
        <v>0</v>
      </c>
      <c r="BI112" s="192">
        <f t="shared" si="18"/>
        <v>0</v>
      </c>
      <c r="BJ112" s="18" t="s">
        <v>78</v>
      </c>
      <c r="BK112" s="192">
        <f t="shared" si="19"/>
        <v>0</v>
      </c>
      <c r="BL112" s="18" t="s">
        <v>166</v>
      </c>
      <c r="BM112" s="191" t="s">
        <v>286</v>
      </c>
    </row>
    <row r="113" spans="1:65" s="2" customFormat="1" ht="16.5" customHeight="1">
      <c r="A113" s="35"/>
      <c r="B113" s="36"/>
      <c r="C113" s="180" t="s">
        <v>224</v>
      </c>
      <c r="D113" s="180" t="s">
        <v>162</v>
      </c>
      <c r="E113" s="181" t="s">
        <v>1906</v>
      </c>
      <c r="F113" s="182" t="s">
        <v>1907</v>
      </c>
      <c r="G113" s="183" t="s">
        <v>1413</v>
      </c>
      <c r="H113" s="184">
        <v>1</v>
      </c>
      <c r="I113" s="185"/>
      <c r="J113" s="186">
        <f t="shared" si="10"/>
        <v>0</v>
      </c>
      <c r="K113" s="182" t="s">
        <v>18</v>
      </c>
      <c r="L113" s="40"/>
      <c r="M113" s="187" t="s">
        <v>18</v>
      </c>
      <c r="N113" s="188" t="s">
        <v>42</v>
      </c>
      <c r="O113" s="65"/>
      <c r="P113" s="189">
        <f t="shared" si="11"/>
        <v>0</v>
      </c>
      <c r="Q113" s="189">
        <v>0</v>
      </c>
      <c r="R113" s="189">
        <f t="shared" si="12"/>
        <v>0</v>
      </c>
      <c r="S113" s="189">
        <v>0</v>
      </c>
      <c r="T113" s="190">
        <f t="shared" si="13"/>
        <v>0</v>
      </c>
      <c r="U113" s="35"/>
      <c r="V113" s="35"/>
      <c r="W113" s="35"/>
      <c r="X113" s="35"/>
      <c r="Y113" s="35"/>
      <c r="Z113" s="35"/>
      <c r="AA113" s="35"/>
      <c r="AB113" s="35"/>
      <c r="AC113" s="35"/>
      <c r="AD113" s="35"/>
      <c r="AE113" s="35"/>
      <c r="AR113" s="191" t="s">
        <v>166</v>
      </c>
      <c r="AT113" s="191" t="s">
        <v>162</v>
      </c>
      <c r="AU113" s="191" t="s">
        <v>80</v>
      </c>
      <c r="AY113" s="18" t="s">
        <v>160</v>
      </c>
      <c r="BE113" s="192">
        <f t="shared" si="14"/>
        <v>0</v>
      </c>
      <c r="BF113" s="192">
        <f t="shared" si="15"/>
        <v>0</v>
      </c>
      <c r="BG113" s="192">
        <f t="shared" si="16"/>
        <v>0</v>
      </c>
      <c r="BH113" s="192">
        <f t="shared" si="17"/>
        <v>0</v>
      </c>
      <c r="BI113" s="192">
        <f t="shared" si="18"/>
        <v>0</v>
      </c>
      <c r="BJ113" s="18" t="s">
        <v>78</v>
      </c>
      <c r="BK113" s="192">
        <f t="shared" si="19"/>
        <v>0</v>
      </c>
      <c r="BL113" s="18" t="s">
        <v>166</v>
      </c>
      <c r="BM113" s="191" t="s">
        <v>304</v>
      </c>
    </row>
    <row r="114" spans="1:65" s="2" customFormat="1" ht="16.5" customHeight="1">
      <c r="A114" s="35"/>
      <c r="B114" s="36"/>
      <c r="C114" s="180" t="s">
        <v>8</v>
      </c>
      <c r="D114" s="180" t="s">
        <v>162</v>
      </c>
      <c r="E114" s="181" t="s">
        <v>1908</v>
      </c>
      <c r="F114" s="182" t="s">
        <v>1909</v>
      </c>
      <c r="G114" s="183" t="s">
        <v>1413</v>
      </c>
      <c r="H114" s="184">
        <v>2</v>
      </c>
      <c r="I114" s="185"/>
      <c r="J114" s="186">
        <f t="shared" si="10"/>
        <v>0</v>
      </c>
      <c r="K114" s="182" t="s">
        <v>18</v>
      </c>
      <c r="L114" s="40"/>
      <c r="M114" s="187" t="s">
        <v>18</v>
      </c>
      <c r="N114" s="188" t="s">
        <v>42</v>
      </c>
      <c r="O114" s="65"/>
      <c r="P114" s="189">
        <f t="shared" si="11"/>
        <v>0</v>
      </c>
      <c r="Q114" s="189">
        <v>0</v>
      </c>
      <c r="R114" s="189">
        <f t="shared" si="12"/>
        <v>0</v>
      </c>
      <c r="S114" s="189">
        <v>0</v>
      </c>
      <c r="T114" s="190">
        <f t="shared" si="13"/>
        <v>0</v>
      </c>
      <c r="U114" s="35"/>
      <c r="V114" s="35"/>
      <c r="W114" s="35"/>
      <c r="X114" s="35"/>
      <c r="Y114" s="35"/>
      <c r="Z114" s="35"/>
      <c r="AA114" s="35"/>
      <c r="AB114" s="35"/>
      <c r="AC114" s="35"/>
      <c r="AD114" s="35"/>
      <c r="AE114" s="35"/>
      <c r="AR114" s="191" t="s">
        <v>166</v>
      </c>
      <c r="AT114" s="191" t="s">
        <v>162</v>
      </c>
      <c r="AU114" s="191" t="s">
        <v>80</v>
      </c>
      <c r="AY114" s="18" t="s">
        <v>160</v>
      </c>
      <c r="BE114" s="192">
        <f t="shared" si="14"/>
        <v>0</v>
      </c>
      <c r="BF114" s="192">
        <f t="shared" si="15"/>
        <v>0</v>
      </c>
      <c r="BG114" s="192">
        <f t="shared" si="16"/>
        <v>0</v>
      </c>
      <c r="BH114" s="192">
        <f t="shared" si="17"/>
        <v>0</v>
      </c>
      <c r="BI114" s="192">
        <f t="shared" si="18"/>
        <v>0</v>
      </c>
      <c r="BJ114" s="18" t="s">
        <v>78</v>
      </c>
      <c r="BK114" s="192">
        <f t="shared" si="19"/>
        <v>0</v>
      </c>
      <c r="BL114" s="18" t="s">
        <v>166</v>
      </c>
      <c r="BM114" s="191" t="s">
        <v>316</v>
      </c>
    </row>
    <row r="115" spans="1:65" s="2" customFormat="1" ht="16.5" customHeight="1">
      <c r="A115" s="35"/>
      <c r="B115" s="36"/>
      <c r="C115" s="180" t="s">
        <v>235</v>
      </c>
      <c r="D115" s="180" t="s">
        <v>162</v>
      </c>
      <c r="E115" s="181" t="s">
        <v>1910</v>
      </c>
      <c r="F115" s="182" t="s">
        <v>1911</v>
      </c>
      <c r="G115" s="183" t="s">
        <v>1413</v>
      </c>
      <c r="H115" s="184">
        <v>1</v>
      </c>
      <c r="I115" s="185"/>
      <c r="J115" s="186">
        <f t="shared" si="10"/>
        <v>0</v>
      </c>
      <c r="K115" s="182" t="s">
        <v>18</v>
      </c>
      <c r="L115" s="40"/>
      <c r="M115" s="187" t="s">
        <v>18</v>
      </c>
      <c r="N115" s="188" t="s">
        <v>42</v>
      </c>
      <c r="O115" s="65"/>
      <c r="P115" s="189">
        <f t="shared" si="11"/>
        <v>0</v>
      </c>
      <c r="Q115" s="189">
        <v>0</v>
      </c>
      <c r="R115" s="189">
        <f t="shared" si="12"/>
        <v>0</v>
      </c>
      <c r="S115" s="189">
        <v>0</v>
      </c>
      <c r="T115" s="190">
        <f t="shared" si="13"/>
        <v>0</v>
      </c>
      <c r="U115" s="35"/>
      <c r="V115" s="35"/>
      <c r="W115" s="35"/>
      <c r="X115" s="35"/>
      <c r="Y115" s="35"/>
      <c r="Z115" s="35"/>
      <c r="AA115" s="35"/>
      <c r="AB115" s="35"/>
      <c r="AC115" s="35"/>
      <c r="AD115" s="35"/>
      <c r="AE115" s="35"/>
      <c r="AR115" s="191" t="s">
        <v>166</v>
      </c>
      <c r="AT115" s="191" t="s">
        <v>162</v>
      </c>
      <c r="AU115" s="191" t="s">
        <v>80</v>
      </c>
      <c r="AY115" s="18" t="s">
        <v>160</v>
      </c>
      <c r="BE115" s="192">
        <f t="shared" si="14"/>
        <v>0</v>
      </c>
      <c r="BF115" s="192">
        <f t="shared" si="15"/>
        <v>0</v>
      </c>
      <c r="BG115" s="192">
        <f t="shared" si="16"/>
        <v>0</v>
      </c>
      <c r="BH115" s="192">
        <f t="shared" si="17"/>
        <v>0</v>
      </c>
      <c r="BI115" s="192">
        <f t="shared" si="18"/>
        <v>0</v>
      </c>
      <c r="BJ115" s="18" t="s">
        <v>78</v>
      </c>
      <c r="BK115" s="192">
        <f t="shared" si="19"/>
        <v>0</v>
      </c>
      <c r="BL115" s="18" t="s">
        <v>166</v>
      </c>
      <c r="BM115" s="191" t="s">
        <v>328</v>
      </c>
    </row>
    <row r="116" spans="1:65" s="2" customFormat="1" ht="16.5" customHeight="1">
      <c r="A116" s="35"/>
      <c r="B116" s="36"/>
      <c r="C116" s="180" t="s">
        <v>240</v>
      </c>
      <c r="D116" s="180" t="s">
        <v>162</v>
      </c>
      <c r="E116" s="181" t="s">
        <v>1912</v>
      </c>
      <c r="F116" s="182" t="s">
        <v>1913</v>
      </c>
      <c r="G116" s="183" t="s">
        <v>1413</v>
      </c>
      <c r="H116" s="184">
        <v>2</v>
      </c>
      <c r="I116" s="185"/>
      <c r="J116" s="186">
        <f t="shared" si="10"/>
        <v>0</v>
      </c>
      <c r="K116" s="182" t="s">
        <v>18</v>
      </c>
      <c r="L116" s="40"/>
      <c r="M116" s="187" t="s">
        <v>18</v>
      </c>
      <c r="N116" s="188" t="s">
        <v>42</v>
      </c>
      <c r="O116" s="65"/>
      <c r="P116" s="189">
        <f t="shared" si="11"/>
        <v>0</v>
      </c>
      <c r="Q116" s="189">
        <v>0</v>
      </c>
      <c r="R116" s="189">
        <f t="shared" si="12"/>
        <v>0</v>
      </c>
      <c r="S116" s="189">
        <v>0</v>
      </c>
      <c r="T116" s="190">
        <f t="shared" si="13"/>
        <v>0</v>
      </c>
      <c r="U116" s="35"/>
      <c r="V116" s="35"/>
      <c r="W116" s="35"/>
      <c r="X116" s="35"/>
      <c r="Y116" s="35"/>
      <c r="Z116" s="35"/>
      <c r="AA116" s="35"/>
      <c r="AB116" s="35"/>
      <c r="AC116" s="35"/>
      <c r="AD116" s="35"/>
      <c r="AE116" s="35"/>
      <c r="AR116" s="191" t="s">
        <v>166</v>
      </c>
      <c r="AT116" s="191" t="s">
        <v>162</v>
      </c>
      <c r="AU116" s="191" t="s">
        <v>80</v>
      </c>
      <c r="AY116" s="18" t="s">
        <v>160</v>
      </c>
      <c r="BE116" s="192">
        <f t="shared" si="14"/>
        <v>0</v>
      </c>
      <c r="BF116" s="192">
        <f t="shared" si="15"/>
        <v>0</v>
      </c>
      <c r="BG116" s="192">
        <f t="shared" si="16"/>
        <v>0</v>
      </c>
      <c r="BH116" s="192">
        <f t="shared" si="17"/>
        <v>0</v>
      </c>
      <c r="BI116" s="192">
        <f t="shared" si="18"/>
        <v>0</v>
      </c>
      <c r="BJ116" s="18" t="s">
        <v>78</v>
      </c>
      <c r="BK116" s="192">
        <f t="shared" si="19"/>
        <v>0</v>
      </c>
      <c r="BL116" s="18" t="s">
        <v>166</v>
      </c>
      <c r="BM116" s="191" t="s">
        <v>344</v>
      </c>
    </row>
    <row r="117" spans="1:65" s="2" customFormat="1" ht="16.5" customHeight="1">
      <c r="A117" s="35"/>
      <c r="B117" s="36"/>
      <c r="C117" s="180" t="s">
        <v>246</v>
      </c>
      <c r="D117" s="180" t="s">
        <v>162</v>
      </c>
      <c r="E117" s="181" t="s">
        <v>1914</v>
      </c>
      <c r="F117" s="182" t="s">
        <v>1915</v>
      </c>
      <c r="G117" s="183" t="s">
        <v>1413</v>
      </c>
      <c r="H117" s="184">
        <v>1</v>
      </c>
      <c r="I117" s="185"/>
      <c r="J117" s="186">
        <f t="shared" si="10"/>
        <v>0</v>
      </c>
      <c r="K117" s="182" t="s">
        <v>18</v>
      </c>
      <c r="L117" s="40"/>
      <c r="M117" s="187" t="s">
        <v>18</v>
      </c>
      <c r="N117" s="188" t="s">
        <v>42</v>
      </c>
      <c r="O117" s="65"/>
      <c r="P117" s="189">
        <f t="shared" si="11"/>
        <v>0</v>
      </c>
      <c r="Q117" s="189">
        <v>0</v>
      </c>
      <c r="R117" s="189">
        <f t="shared" si="12"/>
        <v>0</v>
      </c>
      <c r="S117" s="189">
        <v>0</v>
      </c>
      <c r="T117" s="190">
        <f t="shared" si="13"/>
        <v>0</v>
      </c>
      <c r="U117" s="35"/>
      <c r="V117" s="35"/>
      <c r="W117" s="35"/>
      <c r="X117" s="35"/>
      <c r="Y117" s="35"/>
      <c r="Z117" s="35"/>
      <c r="AA117" s="35"/>
      <c r="AB117" s="35"/>
      <c r="AC117" s="35"/>
      <c r="AD117" s="35"/>
      <c r="AE117" s="35"/>
      <c r="AR117" s="191" t="s">
        <v>166</v>
      </c>
      <c r="AT117" s="191" t="s">
        <v>162</v>
      </c>
      <c r="AU117" s="191" t="s">
        <v>80</v>
      </c>
      <c r="AY117" s="18" t="s">
        <v>160</v>
      </c>
      <c r="BE117" s="192">
        <f t="shared" si="14"/>
        <v>0</v>
      </c>
      <c r="BF117" s="192">
        <f t="shared" si="15"/>
        <v>0</v>
      </c>
      <c r="BG117" s="192">
        <f t="shared" si="16"/>
        <v>0</v>
      </c>
      <c r="BH117" s="192">
        <f t="shared" si="17"/>
        <v>0</v>
      </c>
      <c r="BI117" s="192">
        <f t="shared" si="18"/>
        <v>0</v>
      </c>
      <c r="BJ117" s="18" t="s">
        <v>78</v>
      </c>
      <c r="BK117" s="192">
        <f t="shared" si="19"/>
        <v>0</v>
      </c>
      <c r="BL117" s="18" t="s">
        <v>166</v>
      </c>
      <c r="BM117" s="191" t="s">
        <v>292</v>
      </c>
    </row>
    <row r="118" spans="1:65" s="2" customFormat="1" ht="16.5" customHeight="1">
      <c r="A118" s="35"/>
      <c r="B118" s="36"/>
      <c r="C118" s="180" t="s">
        <v>255</v>
      </c>
      <c r="D118" s="180" t="s">
        <v>162</v>
      </c>
      <c r="E118" s="181" t="s">
        <v>1916</v>
      </c>
      <c r="F118" s="182" t="s">
        <v>1917</v>
      </c>
      <c r="G118" s="183" t="s">
        <v>1413</v>
      </c>
      <c r="H118" s="184">
        <v>1</v>
      </c>
      <c r="I118" s="185"/>
      <c r="J118" s="186">
        <f t="shared" si="10"/>
        <v>0</v>
      </c>
      <c r="K118" s="182" t="s">
        <v>18</v>
      </c>
      <c r="L118" s="40"/>
      <c r="M118" s="187" t="s">
        <v>18</v>
      </c>
      <c r="N118" s="188" t="s">
        <v>42</v>
      </c>
      <c r="O118" s="65"/>
      <c r="P118" s="189">
        <f t="shared" si="11"/>
        <v>0</v>
      </c>
      <c r="Q118" s="189">
        <v>0</v>
      </c>
      <c r="R118" s="189">
        <f t="shared" si="12"/>
        <v>0</v>
      </c>
      <c r="S118" s="189">
        <v>0</v>
      </c>
      <c r="T118" s="190">
        <f t="shared" si="13"/>
        <v>0</v>
      </c>
      <c r="U118" s="35"/>
      <c r="V118" s="35"/>
      <c r="W118" s="35"/>
      <c r="X118" s="35"/>
      <c r="Y118" s="35"/>
      <c r="Z118" s="35"/>
      <c r="AA118" s="35"/>
      <c r="AB118" s="35"/>
      <c r="AC118" s="35"/>
      <c r="AD118" s="35"/>
      <c r="AE118" s="35"/>
      <c r="AR118" s="191" t="s">
        <v>166</v>
      </c>
      <c r="AT118" s="191" t="s">
        <v>162</v>
      </c>
      <c r="AU118" s="191" t="s">
        <v>80</v>
      </c>
      <c r="AY118" s="18" t="s">
        <v>160</v>
      </c>
      <c r="BE118" s="192">
        <f t="shared" si="14"/>
        <v>0</v>
      </c>
      <c r="BF118" s="192">
        <f t="shared" si="15"/>
        <v>0</v>
      </c>
      <c r="BG118" s="192">
        <f t="shared" si="16"/>
        <v>0</v>
      </c>
      <c r="BH118" s="192">
        <f t="shared" si="17"/>
        <v>0</v>
      </c>
      <c r="BI118" s="192">
        <f t="shared" si="18"/>
        <v>0</v>
      </c>
      <c r="BJ118" s="18" t="s">
        <v>78</v>
      </c>
      <c r="BK118" s="192">
        <f t="shared" si="19"/>
        <v>0</v>
      </c>
      <c r="BL118" s="18" t="s">
        <v>166</v>
      </c>
      <c r="BM118" s="191" t="s">
        <v>538</v>
      </c>
    </row>
    <row r="119" spans="1:65" s="12" customFormat="1" ht="22.8" customHeight="1">
      <c r="B119" s="164"/>
      <c r="C119" s="165"/>
      <c r="D119" s="166" t="s">
        <v>70</v>
      </c>
      <c r="E119" s="178" t="s">
        <v>1641</v>
      </c>
      <c r="F119" s="178" t="s">
        <v>1918</v>
      </c>
      <c r="G119" s="165"/>
      <c r="H119" s="165"/>
      <c r="I119" s="168"/>
      <c r="J119" s="179">
        <f>BK119</f>
        <v>0</v>
      </c>
      <c r="K119" s="165"/>
      <c r="L119" s="170"/>
      <c r="M119" s="171"/>
      <c r="N119" s="172"/>
      <c r="O119" s="172"/>
      <c r="P119" s="173">
        <f>SUM(P120:P122)</f>
        <v>0</v>
      </c>
      <c r="Q119" s="172"/>
      <c r="R119" s="173">
        <f>SUM(R120:R122)</f>
        <v>0</v>
      </c>
      <c r="S119" s="172"/>
      <c r="T119" s="174">
        <f>SUM(T120:T122)</f>
        <v>0</v>
      </c>
      <c r="AR119" s="175" t="s">
        <v>78</v>
      </c>
      <c r="AT119" s="176" t="s">
        <v>70</v>
      </c>
      <c r="AU119" s="176" t="s">
        <v>78</v>
      </c>
      <c r="AY119" s="175" t="s">
        <v>160</v>
      </c>
      <c r="BK119" s="177">
        <f>SUM(BK120:BK122)</f>
        <v>0</v>
      </c>
    </row>
    <row r="120" spans="1:65" s="2" customFormat="1" ht="16.5" customHeight="1">
      <c r="A120" s="35"/>
      <c r="B120" s="36"/>
      <c r="C120" s="180" t="s">
        <v>262</v>
      </c>
      <c r="D120" s="180" t="s">
        <v>162</v>
      </c>
      <c r="E120" s="181" t="s">
        <v>1919</v>
      </c>
      <c r="F120" s="182" t="s">
        <v>1920</v>
      </c>
      <c r="G120" s="183" t="s">
        <v>249</v>
      </c>
      <c r="H120" s="184">
        <v>470</v>
      </c>
      <c r="I120" s="185"/>
      <c r="J120" s="186">
        <f>ROUND(I120*H120,2)</f>
        <v>0</v>
      </c>
      <c r="K120" s="182" t="s">
        <v>18</v>
      </c>
      <c r="L120" s="40"/>
      <c r="M120" s="187" t="s">
        <v>18</v>
      </c>
      <c r="N120" s="188" t="s">
        <v>42</v>
      </c>
      <c r="O120" s="65"/>
      <c r="P120" s="189">
        <f>O120*H120</f>
        <v>0</v>
      </c>
      <c r="Q120" s="189">
        <v>0</v>
      </c>
      <c r="R120" s="189">
        <f>Q120*H120</f>
        <v>0</v>
      </c>
      <c r="S120" s="189">
        <v>0</v>
      </c>
      <c r="T120" s="190">
        <f>S120*H120</f>
        <v>0</v>
      </c>
      <c r="U120" s="35"/>
      <c r="V120" s="35"/>
      <c r="W120" s="35"/>
      <c r="X120" s="35"/>
      <c r="Y120" s="35"/>
      <c r="Z120" s="35"/>
      <c r="AA120" s="35"/>
      <c r="AB120" s="35"/>
      <c r="AC120" s="35"/>
      <c r="AD120" s="35"/>
      <c r="AE120" s="35"/>
      <c r="AR120" s="191" t="s">
        <v>166</v>
      </c>
      <c r="AT120" s="191" t="s">
        <v>162</v>
      </c>
      <c r="AU120" s="191" t="s">
        <v>80</v>
      </c>
      <c r="AY120" s="18" t="s">
        <v>160</v>
      </c>
      <c r="BE120" s="192">
        <f>IF(N120="základní",J120,0)</f>
        <v>0</v>
      </c>
      <c r="BF120" s="192">
        <f>IF(N120="snížená",J120,0)</f>
        <v>0</v>
      </c>
      <c r="BG120" s="192">
        <f>IF(N120="zákl. přenesená",J120,0)</f>
        <v>0</v>
      </c>
      <c r="BH120" s="192">
        <f>IF(N120="sníž. přenesená",J120,0)</f>
        <v>0</v>
      </c>
      <c r="BI120" s="192">
        <f>IF(N120="nulová",J120,0)</f>
        <v>0</v>
      </c>
      <c r="BJ120" s="18" t="s">
        <v>78</v>
      </c>
      <c r="BK120" s="192">
        <f>ROUND(I120*H120,2)</f>
        <v>0</v>
      </c>
      <c r="BL120" s="18" t="s">
        <v>166</v>
      </c>
      <c r="BM120" s="191" t="s">
        <v>547</v>
      </c>
    </row>
    <row r="121" spans="1:65" s="2" customFormat="1" ht="16.5" customHeight="1">
      <c r="A121" s="35"/>
      <c r="B121" s="36"/>
      <c r="C121" s="180" t="s">
        <v>271</v>
      </c>
      <c r="D121" s="180" t="s">
        <v>162</v>
      </c>
      <c r="E121" s="181" t="s">
        <v>1921</v>
      </c>
      <c r="F121" s="182" t="s">
        <v>1922</v>
      </c>
      <c r="G121" s="183" t="s">
        <v>249</v>
      </c>
      <c r="H121" s="184">
        <v>220</v>
      </c>
      <c r="I121" s="185"/>
      <c r="J121" s="186">
        <f>ROUND(I121*H121,2)</f>
        <v>0</v>
      </c>
      <c r="K121" s="182" t="s">
        <v>18</v>
      </c>
      <c r="L121" s="40"/>
      <c r="M121" s="187" t="s">
        <v>18</v>
      </c>
      <c r="N121" s="188" t="s">
        <v>42</v>
      </c>
      <c r="O121" s="65"/>
      <c r="P121" s="189">
        <f>O121*H121</f>
        <v>0</v>
      </c>
      <c r="Q121" s="189">
        <v>0</v>
      </c>
      <c r="R121" s="189">
        <f>Q121*H121</f>
        <v>0</v>
      </c>
      <c r="S121" s="189">
        <v>0</v>
      </c>
      <c r="T121" s="190">
        <f>S121*H121</f>
        <v>0</v>
      </c>
      <c r="U121" s="35"/>
      <c r="V121" s="35"/>
      <c r="W121" s="35"/>
      <c r="X121" s="35"/>
      <c r="Y121" s="35"/>
      <c r="Z121" s="35"/>
      <c r="AA121" s="35"/>
      <c r="AB121" s="35"/>
      <c r="AC121" s="35"/>
      <c r="AD121" s="35"/>
      <c r="AE121" s="35"/>
      <c r="AR121" s="191" t="s">
        <v>166</v>
      </c>
      <c r="AT121" s="191" t="s">
        <v>162</v>
      </c>
      <c r="AU121" s="191" t="s">
        <v>80</v>
      </c>
      <c r="AY121" s="18" t="s">
        <v>160</v>
      </c>
      <c r="BE121" s="192">
        <f>IF(N121="základní",J121,0)</f>
        <v>0</v>
      </c>
      <c r="BF121" s="192">
        <f>IF(N121="snížená",J121,0)</f>
        <v>0</v>
      </c>
      <c r="BG121" s="192">
        <f>IF(N121="zákl. přenesená",J121,0)</f>
        <v>0</v>
      </c>
      <c r="BH121" s="192">
        <f>IF(N121="sníž. přenesená",J121,0)</f>
        <v>0</v>
      </c>
      <c r="BI121" s="192">
        <f>IF(N121="nulová",J121,0)</f>
        <v>0</v>
      </c>
      <c r="BJ121" s="18" t="s">
        <v>78</v>
      </c>
      <c r="BK121" s="192">
        <f>ROUND(I121*H121,2)</f>
        <v>0</v>
      </c>
      <c r="BL121" s="18" t="s">
        <v>166</v>
      </c>
      <c r="BM121" s="191" t="s">
        <v>560</v>
      </c>
    </row>
    <row r="122" spans="1:65" s="2" customFormat="1" ht="16.5" customHeight="1">
      <c r="A122" s="35"/>
      <c r="B122" s="36"/>
      <c r="C122" s="180" t="s">
        <v>280</v>
      </c>
      <c r="D122" s="180" t="s">
        <v>162</v>
      </c>
      <c r="E122" s="181" t="s">
        <v>1923</v>
      </c>
      <c r="F122" s="182" t="s">
        <v>1924</v>
      </c>
      <c r="G122" s="183" t="s">
        <v>249</v>
      </c>
      <c r="H122" s="184">
        <v>170</v>
      </c>
      <c r="I122" s="185"/>
      <c r="J122" s="186">
        <f>ROUND(I122*H122,2)</f>
        <v>0</v>
      </c>
      <c r="K122" s="182" t="s">
        <v>18</v>
      </c>
      <c r="L122" s="40"/>
      <c r="M122" s="187" t="s">
        <v>18</v>
      </c>
      <c r="N122" s="188" t="s">
        <v>42</v>
      </c>
      <c r="O122" s="65"/>
      <c r="P122" s="189">
        <f>O122*H122</f>
        <v>0</v>
      </c>
      <c r="Q122" s="189">
        <v>0</v>
      </c>
      <c r="R122" s="189">
        <f>Q122*H122</f>
        <v>0</v>
      </c>
      <c r="S122" s="189">
        <v>0</v>
      </c>
      <c r="T122" s="190">
        <f>S122*H122</f>
        <v>0</v>
      </c>
      <c r="U122" s="35"/>
      <c r="V122" s="35"/>
      <c r="W122" s="35"/>
      <c r="X122" s="35"/>
      <c r="Y122" s="35"/>
      <c r="Z122" s="35"/>
      <c r="AA122" s="35"/>
      <c r="AB122" s="35"/>
      <c r="AC122" s="35"/>
      <c r="AD122" s="35"/>
      <c r="AE122" s="35"/>
      <c r="AR122" s="191" t="s">
        <v>166</v>
      </c>
      <c r="AT122" s="191" t="s">
        <v>162</v>
      </c>
      <c r="AU122" s="191" t="s">
        <v>80</v>
      </c>
      <c r="AY122" s="18" t="s">
        <v>160</v>
      </c>
      <c r="BE122" s="192">
        <f>IF(N122="základní",J122,0)</f>
        <v>0</v>
      </c>
      <c r="BF122" s="192">
        <f>IF(N122="snížená",J122,0)</f>
        <v>0</v>
      </c>
      <c r="BG122" s="192">
        <f>IF(N122="zákl. přenesená",J122,0)</f>
        <v>0</v>
      </c>
      <c r="BH122" s="192">
        <f>IF(N122="sníž. přenesená",J122,0)</f>
        <v>0</v>
      </c>
      <c r="BI122" s="192">
        <f>IF(N122="nulová",J122,0)</f>
        <v>0</v>
      </c>
      <c r="BJ122" s="18" t="s">
        <v>78</v>
      </c>
      <c r="BK122" s="192">
        <f>ROUND(I122*H122,2)</f>
        <v>0</v>
      </c>
      <c r="BL122" s="18" t="s">
        <v>166</v>
      </c>
      <c r="BM122" s="191" t="s">
        <v>572</v>
      </c>
    </row>
    <row r="123" spans="1:65" s="12" customFormat="1" ht="22.8" customHeight="1">
      <c r="B123" s="164"/>
      <c r="C123" s="165"/>
      <c r="D123" s="166" t="s">
        <v>70</v>
      </c>
      <c r="E123" s="178" t="s">
        <v>1643</v>
      </c>
      <c r="F123" s="178" t="s">
        <v>1925</v>
      </c>
      <c r="G123" s="165"/>
      <c r="H123" s="165"/>
      <c r="I123" s="168"/>
      <c r="J123" s="179">
        <f>BK123</f>
        <v>0</v>
      </c>
      <c r="K123" s="165"/>
      <c r="L123" s="170"/>
      <c r="M123" s="171"/>
      <c r="N123" s="172"/>
      <c r="O123" s="172"/>
      <c r="P123" s="173">
        <f>P124</f>
        <v>0</v>
      </c>
      <c r="Q123" s="172"/>
      <c r="R123" s="173">
        <f>R124</f>
        <v>0</v>
      </c>
      <c r="S123" s="172"/>
      <c r="T123" s="174">
        <f>T124</f>
        <v>0</v>
      </c>
      <c r="AR123" s="175" t="s">
        <v>78</v>
      </c>
      <c r="AT123" s="176" t="s">
        <v>70</v>
      </c>
      <c r="AU123" s="176" t="s">
        <v>78</v>
      </c>
      <c r="AY123" s="175" t="s">
        <v>160</v>
      </c>
      <c r="BK123" s="177">
        <f>BK124</f>
        <v>0</v>
      </c>
    </row>
    <row r="124" spans="1:65" s="2" customFormat="1" ht="16.5" customHeight="1">
      <c r="A124" s="35"/>
      <c r="B124" s="36"/>
      <c r="C124" s="180" t="s">
        <v>286</v>
      </c>
      <c r="D124" s="180" t="s">
        <v>162</v>
      </c>
      <c r="E124" s="181" t="s">
        <v>1926</v>
      </c>
      <c r="F124" s="182" t="s">
        <v>1927</v>
      </c>
      <c r="G124" s="183" t="s">
        <v>1699</v>
      </c>
      <c r="H124" s="184">
        <v>8</v>
      </c>
      <c r="I124" s="185"/>
      <c r="J124" s="186">
        <f>ROUND(I124*H124,2)</f>
        <v>0</v>
      </c>
      <c r="K124" s="182" t="s">
        <v>18</v>
      </c>
      <c r="L124" s="40"/>
      <c r="M124" s="187" t="s">
        <v>18</v>
      </c>
      <c r="N124" s="188" t="s">
        <v>42</v>
      </c>
      <c r="O124" s="65"/>
      <c r="P124" s="189">
        <f>O124*H124</f>
        <v>0</v>
      </c>
      <c r="Q124" s="189">
        <v>0</v>
      </c>
      <c r="R124" s="189">
        <f>Q124*H124</f>
        <v>0</v>
      </c>
      <c r="S124" s="189">
        <v>0</v>
      </c>
      <c r="T124" s="190">
        <f>S124*H124</f>
        <v>0</v>
      </c>
      <c r="U124" s="35"/>
      <c r="V124" s="35"/>
      <c r="W124" s="35"/>
      <c r="X124" s="35"/>
      <c r="Y124" s="35"/>
      <c r="Z124" s="35"/>
      <c r="AA124" s="35"/>
      <c r="AB124" s="35"/>
      <c r="AC124" s="35"/>
      <c r="AD124" s="35"/>
      <c r="AE124" s="35"/>
      <c r="AR124" s="191" t="s">
        <v>166</v>
      </c>
      <c r="AT124" s="191" t="s">
        <v>162</v>
      </c>
      <c r="AU124" s="191" t="s">
        <v>80</v>
      </c>
      <c r="AY124" s="18" t="s">
        <v>160</v>
      </c>
      <c r="BE124" s="192">
        <f>IF(N124="základní",J124,0)</f>
        <v>0</v>
      </c>
      <c r="BF124" s="192">
        <f>IF(N124="snížená",J124,0)</f>
        <v>0</v>
      </c>
      <c r="BG124" s="192">
        <f>IF(N124="zákl. přenesená",J124,0)</f>
        <v>0</v>
      </c>
      <c r="BH124" s="192">
        <f>IF(N124="sníž. přenesená",J124,0)</f>
        <v>0</v>
      </c>
      <c r="BI124" s="192">
        <f>IF(N124="nulová",J124,0)</f>
        <v>0</v>
      </c>
      <c r="BJ124" s="18" t="s">
        <v>78</v>
      </c>
      <c r="BK124" s="192">
        <f>ROUND(I124*H124,2)</f>
        <v>0</v>
      </c>
      <c r="BL124" s="18" t="s">
        <v>166</v>
      </c>
      <c r="BM124" s="191" t="s">
        <v>581</v>
      </c>
    </row>
    <row r="125" spans="1:65" s="12" customFormat="1" ht="22.8" customHeight="1">
      <c r="B125" s="164"/>
      <c r="C125" s="165"/>
      <c r="D125" s="166" t="s">
        <v>70</v>
      </c>
      <c r="E125" s="178" t="s">
        <v>1662</v>
      </c>
      <c r="F125" s="178" t="s">
        <v>1928</v>
      </c>
      <c r="G125" s="165"/>
      <c r="H125" s="165"/>
      <c r="I125" s="168"/>
      <c r="J125" s="179">
        <f>BK125</f>
        <v>0</v>
      </c>
      <c r="K125" s="165"/>
      <c r="L125" s="170"/>
      <c r="M125" s="171"/>
      <c r="N125" s="172"/>
      <c r="O125" s="172"/>
      <c r="P125" s="173">
        <f>SUM(P126:P128)</f>
        <v>0</v>
      </c>
      <c r="Q125" s="172"/>
      <c r="R125" s="173">
        <f>SUM(R126:R128)</f>
        <v>0</v>
      </c>
      <c r="S125" s="172"/>
      <c r="T125" s="174">
        <f>SUM(T126:T128)</f>
        <v>0</v>
      </c>
      <c r="AR125" s="175" t="s">
        <v>78</v>
      </c>
      <c r="AT125" s="176" t="s">
        <v>70</v>
      </c>
      <c r="AU125" s="176" t="s">
        <v>78</v>
      </c>
      <c r="AY125" s="175" t="s">
        <v>160</v>
      </c>
      <c r="BK125" s="177">
        <f>SUM(BK126:BK128)</f>
        <v>0</v>
      </c>
    </row>
    <row r="126" spans="1:65" s="2" customFormat="1" ht="24.15" customHeight="1">
      <c r="A126" s="35"/>
      <c r="B126" s="36"/>
      <c r="C126" s="180" t="s">
        <v>7</v>
      </c>
      <c r="D126" s="180" t="s">
        <v>162</v>
      </c>
      <c r="E126" s="181" t="s">
        <v>1929</v>
      </c>
      <c r="F126" s="182" t="s">
        <v>1930</v>
      </c>
      <c r="G126" s="183" t="s">
        <v>249</v>
      </c>
      <c r="H126" s="184">
        <v>350</v>
      </c>
      <c r="I126" s="185"/>
      <c r="J126" s="186">
        <f>ROUND(I126*H126,2)</f>
        <v>0</v>
      </c>
      <c r="K126" s="182" t="s">
        <v>18</v>
      </c>
      <c r="L126" s="40"/>
      <c r="M126" s="187" t="s">
        <v>18</v>
      </c>
      <c r="N126" s="188" t="s">
        <v>42</v>
      </c>
      <c r="O126" s="65"/>
      <c r="P126" s="189">
        <f>O126*H126</f>
        <v>0</v>
      </c>
      <c r="Q126" s="189">
        <v>0</v>
      </c>
      <c r="R126" s="189">
        <f>Q126*H126</f>
        <v>0</v>
      </c>
      <c r="S126" s="189">
        <v>0</v>
      </c>
      <c r="T126" s="190">
        <f>S126*H126</f>
        <v>0</v>
      </c>
      <c r="U126" s="35"/>
      <c r="V126" s="35"/>
      <c r="W126" s="35"/>
      <c r="X126" s="35"/>
      <c r="Y126" s="35"/>
      <c r="Z126" s="35"/>
      <c r="AA126" s="35"/>
      <c r="AB126" s="35"/>
      <c r="AC126" s="35"/>
      <c r="AD126" s="35"/>
      <c r="AE126" s="35"/>
      <c r="AR126" s="191" t="s">
        <v>166</v>
      </c>
      <c r="AT126" s="191" t="s">
        <v>162</v>
      </c>
      <c r="AU126" s="191" t="s">
        <v>80</v>
      </c>
      <c r="AY126" s="18" t="s">
        <v>160</v>
      </c>
      <c r="BE126" s="192">
        <f>IF(N126="základní",J126,0)</f>
        <v>0</v>
      </c>
      <c r="BF126" s="192">
        <f>IF(N126="snížená",J126,0)</f>
        <v>0</v>
      </c>
      <c r="BG126" s="192">
        <f>IF(N126="zákl. přenesená",J126,0)</f>
        <v>0</v>
      </c>
      <c r="BH126" s="192">
        <f>IF(N126="sníž. přenesená",J126,0)</f>
        <v>0</v>
      </c>
      <c r="BI126" s="192">
        <f>IF(N126="nulová",J126,0)</f>
        <v>0</v>
      </c>
      <c r="BJ126" s="18" t="s">
        <v>78</v>
      </c>
      <c r="BK126" s="192">
        <f>ROUND(I126*H126,2)</f>
        <v>0</v>
      </c>
      <c r="BL126" s="18" t="s">
        <v>166</v>
      </c>
      <c r="BM126" s="191" t="s">
        <v>589</v>
      </c>
    </row>
    <row r="127" spans="1:65" s="2" customFormat="1" ht="24.15" customHeight="1">
      <c r="A127" s="35"/>
      <c r="B127" s="36"/>
      <c r="C127" s="180" t="s">
        <v>304</v>
      </c>
      <c r="D127" s="180" t="s">
        <v>162</v>
      </c>
      <c r="E127" s="181" t="s">
        <v>1931</v>
      </c>
      <c r="F127" s="182" t="s">
        <v>1932</v>
      </c>
      <c r="G127" s="183" t="s">
        <v>249</v>
      </c>
      <c r="H127" s="184">
        <v>200</v>
      </c>
      <c r="I127" s="185"/>
      <c r="J127" s="186">
        <f>ROUND(I127*H127,2)</f>
        <v>0</v>
      </c>
      <c r="K127" s="182" t="s">
        <v>18</v>
      </c>
      <c r="L127" s="40"/>
      <c r="M127" s="187" t="s">
        <v>18</v>
      </c>
      <c r="N127" s="188" t="s">
        <v>42</v>
      </c>
      <c r="O127" s="65"/>
      <c r="P127" s="189">
        <f>O127*H127</f>
        <v>0</v>
      </c>
      <c r="Q127" s="189">
        <v>0</v>
      </c>
      <c r="R127" s="189">
        <f>Q127*H127</f>
        <v>0</v>
      </c>
      <c r="S127" s="189">
        <v>0</v>
      </c>
      <c r="T127" s="190">
        <f>S127*H127</f>
        <v>0</v>
      </c>
      <c r="U127" s="35"/>
      <c r="V127" s="35"/>
      <c r="W127" s="35"/>
      <c r="X127" s="35"/>
      <c r="Y127" s="35"/>
      <c r="Z127" s="35"/>
      <c r="AA127" s="35"/>
      <c r="AB127" s="35"/>
      <c r="AC127" s="35"/>
      <c r="AD127" s="35"/>
      <c r="AE127" s="35"/>
      <c r="AR127" s="191" t="s">
        <v>166</v>
      </c>
      <c r="AT127" s="191" t="s">
        <v>162</v>
      </c>
      <c r="AU127" s="191" t="s">
        <v>80</v>
      </c>
      <c r="AY127" s="18" t="s">
        <v>160</v>
      </c>
      <c r="BE127" s="192">
        <f>IF(N127="základní",J127,0)</f>
        <v>0</v>
      </c>
      <c r="BF127" s="192">
        <f>IF(N127="snížená",J127,0)</f>
        <v>0</v>
      </c>
      <c r="BG127" s="192">
        <f>IF(N127="zákl. přenesená",J127,0)</f>
        <v>0</v>
      </c>
      <c r="BH127" s="192">
        <f>IF(N127="sníž. přenesená",J127,0)</f>
        <v>0</v>
      </c>
      <c r="BI127" s="192">
        <f>IF(N127="nulová",J127,0)</f>
        <v>0</v>
      </c>
      <c r="BJ127" s="18" t="s">
        <v>78</v>
      </c>
      <c r="BK127" s="192">
        <f>ROUND(I127*H127,2)</f>
        <v>0</v>
      </c>
      <c r="BL127" s="18" t="s">
        <v>166</v>
      </c>
      <c r="BM127" s="191" t="s">
        <v>599</v>
      </c>
    </row>
    <row r="128" spans="1:65" s="2" customFormat="1" ht="16.5" customHeight="1">
      <c r="A128" s="35"/>
      <c r="B128" s="36"/>
      <c r="C128" s="180" t="s">
        <v>309</v>
      </c>
      <c r="D128" s="180" t="s">
        <v>162</v>
      </c>
      <c r="E128" s="181" t="s">
        <v>1933</v>
      </c>
      <c r="F128" s="182" t="s">
        <v>1934</v>
      </c>
      <c r="G128" s="183" t="s">
        <v>1699</v>
      </c>
      <c r="H128" s="184">
        <v>1</v>
      </c>
      <c r="I128" s="185"/>
      <c r="J128" s="186">
        <f>ROUND(I128*H128,2)</f>
        <v>0</v>
      </c>
      <c r="K128" s="182" t="s">
        <v>18</v>
      </c>
      <c r="L128" s="40"/>
      <c r="M128" s="187" t="s">
        <v>18</v>
      </c>
      <c r="N128" s="188" t="s">
        <v>42</v>
      </c>
      <c r="O128" s="65"/>
      <c r="P128" s="189">
        <f>O128*H128</f>
        <v>0</v>
      </c>
      <c r="Q128" s="189">
        <v>0</v>
      </c>
      <c r="R128" s="189">
        <f>Q128*H128</f>
        <v>0</v>
      </c>
      <c r="S128" s="189">
        <v>0</v>
      </c>
      <c r="T128" s="190">
        <f>S128*H128</f>
        <v>0</v>
      </c>
      <c r="U128" s="35"/>
      <c r="V128" s="35"/>
      <c r="W128" s="35"/>
      <c r="X128" s="35"/>
      <c r="Y128" s="35"/>
      <c r="Z128" s="35"/>
      <c r="AA128" s="35"/>
      <c r="AB128" s="35"/>
      <c r="AC128" s="35"/>
      <c r="AD128" s="35"/>
      <c r="AE128" s="35"/>
      <c r="AR128" s="191" t="s">
        <v>166</v>
      </c>
      <c r="AT128" s="191" t="s">
        <v>162</v>
      </c>
      <c r="AU128" s="191" t="s">
        <v>80</v>
      </c>
      <c r="AY128" s="18" t="s">
        <v>160</v>
      </c>
      <c r="BE128" s="192">
        <f>IF(N128="základní",J128,0)</f>
        <v>0</v>
      </c>
      <c r="BF128" s="192">
        <f>IF(N128="snížená",J128,0)</f>
        <v>0</v>
      </c>
      <c r="BG128" s="192">
        <f>IF(N128="zákl. přenesená",J128,0)</f>
        <v>0</v>
      </c>
      <c r="BH128" s="192">
        <f>IF(N128="sníž. přenesená",J128,0)</f>
        <v>0</v>
      </c>
      <c r="BI128" s="192">
        <f>IF(N128="nulová",J128,0)</f>
        <v>0</v>
      </c>
      <c r="BJ128" s="18" t="s">
        <v>78</v>
      </c>
      <c r="BK128" s="192">
        <f>ROUND(I128*H128,2)</f>
        <v>0</v>
      </c>
      <c r="BL128" s="18" t="s">
        <v>166</v>
      </c>
      <c r="BM128" s="191" t="s">
        <v>611</v>
      </c>
    </row>
    <row r="129" spans="1:65" s="12" customFormat="1" ht="22.8" customHeight="1">
      <c r="B129" s="164"/>
      <c r="C129" s="165"/>
      <c r="D129" s="166" t="s">
        <v>70</v>
      </c>
      <c r="E129" s="178" t="s">
        <v>1678</v>
      </c>
      <c r="F129" s="178" t="s">
        <v>1935</v>
      </c>
      <c r="G129" s="165"/>
      <c r="H129" s="165"/>
      <c r="I129" s="168"/>
      <c r="J129" s="179">
        <f>BK129</f>
        <v>0</v>
      </c>
      <c r="K129" s="165"/>
      <c r="L129" s="170"/>
      <c r="M129" s="171"/>
      <c r="N129" s="172"/>
      <c r="O129" s="172"/>
      <c r="P129" s="173">
        <f>SUM(P130:P135)</f>
        <v>0</v>
      </c>
      <c r="Q129" s="172"/>
      <c r="R129" s="173">
        <f>SUM(R130:R135)</f>
        <v>0</v>
      </c>
      <c r="S129" s="172"/>
      <c r="T129" s="174">
        <f>SUM(T130:T135)</f>
        <v>0</v>
      </c>
      <c r="AR129" s="175" t="s">
        <v>78</v>
      </c>
      <c r="AT129" s="176" t="s">
        <v>70</v>
      </c>
      <c r="AU129" s="176" t="s">
        <v>78</v>
      </c>
      <c r="AY129" s="175" t="s">
        <v>160</v>
      </c>
      <c r="BK129" s="177">
        <f>SUM(BK130:BK135)</f>
        <v>0</v>
      </c>
    </row>
    <row r="130" spans="1:65" s="2" customFormat="1" ht="16.5" customHeight="1">
      <c r="A130" s="35"/>
      <c r="B130" s="36"/>
      <c r="C130" s="180" t="s">
        <v>316</v>
      </c>
      <c r="D130" s="180" t="s">
        <v>162</v>
      </c>
      <c r="E130" s="181" t="s">
        <v>1936</v>
      </c>
      <c r="F130" s="182" t="s">
        <v>1937</v>
      </c>
      <c r="G130" s="183" t="s">
        <v>1699</v>
      </c>
      <c r="H130" s="184">
        <v>1</v>
      </c>
      <c r="I130" s="185"/>
      <c r="J130" s="186">
        <f t="shared" ref="J130:J135" si="20">ROUND(I130*H130,2)</f>
        <v>0</v>
      </c>
      <c r="K130" s="182" t="s">
        <v>18</v>
      </c>
      <c r="L130" s="40"/>
      <c r="M130" s="187" t="s">
        <v>18</v>
      </c>
      <c r="N130" s="188" t="s">
        <v>42</v>
      </c>
      <c r="O130" s="65"/>
      <c r="P130" s="189">
        <f t="shared" ref="P130:P135" si="21">O130*H130</f>
        <v>0</v>
      </c>
      <c r="Q130" s="189">
        <v>0</v>
      </c>
      <c r="R130" s="189">
        <f t="shared" ref="R130:R135" si="22">Q130*H130</f>
        <v>0</v>
      </c>
      <c r="S130" s="189">
        <v>0</v>
      </c>
      <c r="T130" s="190">
        <f t="shared" ref="T130:T135" si="23">S130*H130</f>
        <v>0</v>
      </c>
      <c r="U130" s="35"/>
      <c r="V130" s="35"/>
      <c r="W130" s="35"/>
      <c r="X130" s="35"/>
      <c r="Y130" s="35"/>
      <c r="Z130" s="35"/>
      <c r="AA130" s="35"/>
      <c r="AB130" s="35"/>
      <c r="AC130" s="35"/>
      <c r="AD130" s="35"/>
      <c r="AE130" s="35"/>
      <c r="AR130" s="191" t="s">
        <v>166</v>
      </c>
      <c r="AT130" s="191" t="s">
        <v>162</v>
      </c>
      <c r="AU130" s="191" t="s">
        <v>80</v>
      </c>
      <c r="AY130" s="18" t="s">
        <v>160</v>
      </c>
      <c r="BE130" s="192">
        <f t="shared" ref="BE130:BE135" si="24">IF(N130="základní",J130,0)</f>
        <v>0</v>
      </c>
      <c r="BF130" s="192">
        <f t="shared" ref="BF130:BF135" si="25">IF(N130="snížená",J130,0)</f>
        <v>0</v>
      </c>
      <c r="BG130" s="192">
        <f t="shared" ref="BG130:BG135" si="26">IF(N130="zákl. přenesená",J130,0)</f>
        <v>0</v>
      </c>
      <c r="BH130" s="192">
        <f t="shared" ref="BH130:BH135" si="27">IF(N130="sníž. přenesená",J130,0)</f>
        <v>0</v>
      </c>
      <c r="BI130" s="192">
        <f t="shared" ref="BI130:BI135" si="28">IF(N130="nulová",J130,0)</f>
        <v>0</v>
      </c>
      <c r="BJ130" s="18" t="s">
        <v>78</v>
      </c>
      <c r="BK130" s="192">
        <f t="shared" ref="BK130:BK135" si="29">ROUND(I130*H130,2)</f>
        <v>0</v>
      </c>
      <c r="BL130" s="18" t="s">
        <v>166</v>
      </c>
      <c r="BM130" s="191" t="s">
        <v>618</v>
      </c>
    </row>
    <row r="131" spans="1:65" s="2" customFormat="1" ht="16.5" customHeight="1">
      <c r="A131" s="35"/>
      <c r="B131" s="36"/>
      <c r="C131" s="180" t="s">
        <v>322</v>
      </c>
      <c r="D131" s="180" t="s">
        <v>162</v>
      </c>
      <c r="E131" s="181" t="s">
        <v>1938</v>
      </c>
      <c r="F131" s="182" t="s">
        <v>1939</v>
      </c>
      <c r="G131" s="183" t="s">
        <v>249</v>
      </c>
      <c r="H131" s="184">
        <v>250</v>
      </c>
      <c r="I131" s="185"/>
      <c r="J131" s="186">
        <f t="shared" si="20"/>
        <v>0</v>
      </c>
      <c r="K131" s="182" t="s">
        <v>18</v>
      </c>
      <c r="L131" s="40"/>
      <c r="M131" s="187" t="s">
        <v>18</v>
      </c>
      <c r="N131" s="188" t="s">
        <v>42</v>
      </c>
      <c r="O131" s="65"/>
      <c r="P131" s="189">
        <f t="shared" si="21"/>
        <v>0</v>
      </c>
      <c r="Q131" s="189">
        <v>0</v>
      </c>
      <c r="R131" s="189">
        <f t="shared" si="22"/>
        <v>0</v>
      </c>
      <c r="S131" s="189">
        <v>0</v>
      </c>
      <c r="T131" s="190">
        <f t="shared" si="23"/>
        <v>0</v>
      </c>
      <c r="U131" s="35"/>
      <c r="V131" s="35"/>
      <c r="W131" s="35"/>
      <c r="X131" s="35"/>
      <c r="Y131" s="35"/>
      <c r="Z131" s="35"/>
      <c r="AA131" s="35"/>
      <c r="AB131" s="35"/>
      <c r="AC131" s="35"/>
      <c r="AD131" s="35"/>
      <c r="AE131" s="35"/>
      <c r="AR131" s="191" t="s">
        <v>166</v>
      </c>
      <c r="AT131" s="191" t="s">
        <v>162</v>
      </c>
      <c r="AU131" s="191" t="s">
        <v>80</v>
      </c>
      <c r="AY131" s="18" t="s">
        <v>160</v>
      </c>
      <c r="BE131" s="192">
        <f t="shared" si="24"/>
        <v>0</v>
      </c>
      <c r="BF131" s="192">
        <f t="shared" si="25"/>
        <v>0</v>
      </c>
      <c r="BG131" s="192">
        <f t="shared" si="26"/>
        <v>0</v>
      </c>
      <c r="BH131" s="192">
        <f t="shared" si="27"/>
        <v>0</v>
      </c>
      <c r="BI131" s="192">
        <f t="shared" si="28"/>
        <v>0</v>
      </c>
      <c r="BJ131" s="18" t="s">
        <v>78</v>
      </c>
      <c r="BK131" s="192">
        <f t="shared" si="29"/>
        <v>0</v>
      </c>
      <c r="BL131" s="18" t="s">
        <v>166</v>
      </c>
      <c r="BM131" s="191" t="s">
        <v>631</v>
      </c>
    </row>
    <row r="132" spans="1:65" s="2" customFormat="1" ht="16.5" customHeight="1">
      <c r="A132" s="35"/>
      <c r="B132" s="36"/>
      <c r="C132" s="180" t="s">
        <v>328</v>
      </c>
      <c r="D132" s="180" t="s">
        <v>162</v>
      </c>
      <c r="E132" s="181" t="s">
        <v>1940</v>
      </c>
      <c r="F132" s="182" t="s">
        <v>1941</v>
      </c>
      <c r="G132" s="183" t="s">
        <v>1699</v>
      </c>
      <c r="H132" s="184">
        <v>1</v>
      </c>
      <c r="I132" s="185"/>
      <c r="J132" s="186">
        <f t="shared" si="20"/>
        <v>0</v>
      </c>
      <c r="K132" s="182" t="s">
        <v>18</v>
      </c>
      <c r="L132" s="40"/>
      <c r="M132" s="187" t="s">
        <v>18</v>
      </c>
      <c r="N132" s="188" t="s">
        <v>42</v>
      </c>
      <c r="O132" s="65"/>
      <c r="P132" s="189">
        <f t="shared" si="21"/>
        <v>0</v>
      </c>
      <c r="Q132" s="189">
        <v>0</v>
      </c>
      <c r="R132" s="189">
        <f t="shared" si="22"/>
        <v>0</v>
      </c>
      <c r="S132" s="189">
        <v>0</v>
      </c>
      <c r="T132" s="190">
        <f t="shared" si="23"/>
        <v>0</v>
      </c>
      <c r="U132" s="35"/>
      <c r="V132" s="35"/>
      <c r="W132" s="35"/>
      <c r="X132" s="35"/>
      <c r="Y132" s="35"/>
      <c r="Z132" s="35"/>
      <c r="AA132" s="35"/>
      <c r="AB132" s="35"/>
      <c r="AC132" s="35"/>
      <c r="AD132" s="35"/>
      <c r="AE132" s="35"/>
      <c r="AR132" s="191" t="s">
        <v>166</v>
      </c>
      <c r="AT132" s="191" t="s">
        <v>162</v>
      </c>
      <c r="AU132" s="191" t="s">
        <v>80</v>
      </c>
      <c r="AY132" s="18" t="s">
        <v>160</v>
      </c>
      <c r="BE132" s="192">
        <f t="shared" si="24"/>
        <v>0</v>
      </c>
      <c r="BF132" s="192">
        <f t="shared" si="25"/>
        <v>0</v>
      </c>
      <c r="BG132" s="192">
        <f t="shared" si="26"/>
        <v>0</v>
      </c>
      <c r="BH132" s="192">
        <f t="shared" si="27"/>
        <v>0</v>
      </c>
      <c r="BI132" s="192">
        <f t="shared" si="28"/>
        <v>0</v>
      </c>
      <c r="BJ132" s="18" t="s">
        <v>78</v>
      </c>
      <c r="BK132" s="192">
        <f t="shared" si="29"/>
        <v>0</v>
      </c>
      <c r="BL132" s="18" t="s">
        <v>166</v>
      </c>
      <c r="BM132" s="191" t="s">
        <v>642</v>
      </c>
    </row>
    <row r="133" spans="1:65" s="2" customFormat="1" ht="16.5" customHeight="1">
      <c r="A133" s="35"/>
      <c r="B133" s="36"/>
      <c r="C133" s="180" t="s">
        <v>334</v>
      </c>
      <c r="D133" s="180" t="s">
        <v>162</v>
      </c>
      <c r="E133" s="181" t="s">
        <v>1942</v>
      </c>
      <c r="F133" s="182" t="s">
        <v>1943</v>
      </c>
      <c r="G133" s="183" t="s">
        <v>1699</v>
      </c>
      <c r="H133" s="184">
        <v>1</v>
      </c>
      <c r="I133" s="185"/>
      <c r="J133" s="186">
        <f t="shared" si="20"/>
        <v>0</v>
      </c>
      <c r="K133" s="182" t="s">
        <v>18</v>
      </c>
      <c r="L133" s="40"/>
      <c r="M133" s="187" t="s">
        <v>18</v>
      </c>
      <c r="N133" s="188" t="s">
        <v>42</v>
      </c>
      <c r="O133" s="65"/>
      <c r="P133" s="189">
        <f t="shared" si="21"/>
        <v>0</v>
      </c>
      <c r="Q133" s="189">
        <v>0</v>
      </c>
      <c r="R133" s="189">
        <f t="shared" si="22"/>
        <v>0</v>
      </c>
      <c r="S133" s="189">
        <v>0</v>
      </c>
      <c r="T133" s="190">
        <f t="shared" si="23"/>
        <v>0</v>
      </c>
      <c r="U133" s="35"/>
      <c r="V133" s="35"/>
      <c r="W133" s="35"/>
      <c r="X133" s="35"/>
      <c r="Y133" s="35"/>
      <c r="Z133" s="35"/>
      <c r="AA133" s="35"/>
      <c r="AB133" s="35"/>
      <c r="AC133" s="35"/>
      <c r="AD133" s="35"/>
      <c r="AE133" s="35"/>
      <c r="AR133" s="191" t="s">
        <v>166</v>
      </c>
      <c r="AT133" s="191" t="s">
        <v>162</v>
      </c>
      <c r="AU133" s="191" t="s">
        <v>80</v>
      </c>
      <c r="AY133" s="18" t="s">
        <v>160</v>
      </c>
      <c r="BE133" s="192">
        <f t="shared" si="24"/>
        <v>0</v>
      </c>
      <c r="BF133" s="192">
        <f t="shared" si="25"/>
        <v>0</v>
      </c>
      <c r="BG133" s="192">
        <f t="shared" si="26"/>
        <v>0</v>
      </c>
      <c r="BH133" s="192">
        <f t="shared" si="27"/>
        <v>0</v>
      </c>
      <c r="BI133" s="192">
        <f t="shared" si="28"/>
        <v>0</v>
      </c>
      <c r="BJ133" s="18" t="s">
        <v>78</v>
      </c>
      <c r="BK133" s="192">
        <f t="shared" si="29"/>
        <v>0</v>
      </c>
      <c r="BL133" s="18" t="s">
        <v>166</v>
      </c>
      <c r="BM133" s="191" t="s">
        <v>652</v>
      </c>
    </row>
    <row r="134" spans="1:65" s="2" customFormat="1" ht="16.5" customHeight="1">
      <c r="A134" s="35"/>
      <c r="B134" s="36"/>
      <c r="C134" s="180" t="s">
        <v>344</v>
      </c>
      <c r="D134" s="180" t="s">
        <v>162</v>
      </c>
      <c r="E134" s="181" t="s">
        <v>1944</v>
      </c>
      <c r="F134" s="182" t="s">
        <v>1945</v>
      </c>
      <c r="G134" s="183" t="s">
        <v>1699</v>
      </c>
      <c r="H134" s="184">
        <v>1</v>
      </c>
      <c r="I134" s="185"/>
      <c r="J134" s="186">
        <f t="shared" si="20"/>
        <v>0</v>
      </c>
      <c r="K134" s="182" t="s">
        <v>18</v>
      </c>
      <c r="L134" s="40"/>
      <c r="M134" s="187" t="s">
        <v>18</v>
      </c>
      <c r="N134" s="188" t="s">
        <v>42</v>
      </c>
      <c r="O134" s="65"/>
      <c r="P134" s="189">
        <f t="shared" si="21"/>
        <v>0</v>
      </c>
      <c r="Q134" s="189">
        <v>0</v>
      </c>
      <c r="R134" s="189">
        <f t="shared" si="22"/>
        <v>0</v>
      </c>
      <c r="S134" s="189">
        <v>0</v>
      </c>
      <c r="T134" s="190">
        <f t="shared" si="23"/>
        <v>0</v>
      </c>
      <c r="U134" s="35"/>
      <c r="V134" s="35"/>
      <c r="W134" s="35"/>
      <c r="X134" s="35"/>
      <c r="Y134" s="35"/>
      <c r="Z134" s="35"/>
      <c r="AA134" s="35"/>
      <c r="AB134" s="35"/>
      <c r="AC134" s="35"/>
      <c r="AD134" s="35"/>
      <c r="AE134" s="35"/>
      <c r="AR134" s="191" t="s">
        <v>166</v>
      </c>
      <c r="AT134" s="191" t="s">
        <v>162</v>
      </c>
      <c r="AU134" s="191" t="s">
        <v>80</v>
      </c>
      <c r="AY134" s="18" t="s">
        <v>160</v>
      </c>
      <c r="BE134" s="192">
        <f t="shared" si="24"/>
        <v>0</v>
      </c>
      <c r="BF134" s="192">
        <f t="shared" si="25"/>
        <v>0</v>
      </c>
      <c r="BG134" s="192">
        <f t="shared" si="26"/>
        <v>0</v>
      </c>
      <c r="BH134" s="192">
        <f t="shared" si="27"/>
        <v>0</v>
      </c>
      <c r="BI134" s="192">
        <f t="shared" si="28"/>
        <v>0</v>
      </c>
      <c r="BJ134" s="18" t="s">
        <v>78</v>
      </c>
      <c r="BK134" s="192">
        <f t="shared" si="29"/>
        <v>0</v>
      </c>
      <c r="BL134" s="18" t="s">
        <v>166</v>
      </c>
      <c r="BM134" s="191" t="s">
        <v>657</v>
      </c>
    </row>
    <row r="135" spans="1:65" s="2" customFormat="1" ht="16.5" customHeight="1">
      <c r="A135" s="35"/>
      <c r="B135" s="36"/>
      <c r="C135" s="180" t="s">
        <v>352</v>
      </c>
      <c r="D135" s="180" t="s">
        <v>162</v>
      </c>
      <c r="E135" s="181" t="s">
        <v>1946</v>
      </c>
      <c r="F135" s="182" t="s">
        <v>1947</v>
      </c>
      <c r="G135" s="183" t="s">
        <v>1699</v>
      </c>
      <c r="H135" s="184">
        <v>1</v>
      </c>
      <c r="I135" s="185"/>
      <c r="J135" s="186">
        <f t="shared" si="20"/>
        <v>0</v>
      </c>
      <c r="K135" s="182" t="s">
        <v>18</v>
      </c>
      <c r="L135" s="40"/>
      <c r="M135" s="187" t="s">
        <v>18</v>
      </c>
      <c r="N135" s="188" t="s">
        <v>42</v>
      </c>
      <c r="O135" s="65"/>
      <c r="P135" s="189">
        <f t="shared" si="21"/>
        <v>0</v>
      </c>
      <c r="Q135" s="189">
        <v>0</v>
      </c>
      <c r="R135" s="189">
        <f t="shared" si="22"/>
        <v>0</v>
      </c>
      <c r="S135" s="189">
        <v>0</v>
      </c>
      <c r="T135" s="190">
        <f t="shared" si="23"/>
        <v>0</v>
      </c>
      <c r="U135" s="35"/>
      <c r="V135" s="35"/>
      <c r="W135" s="35"/>
      <c r="X135" s="35"/>
      <c r="Y135" s="35"/>
      <c r="Z135" s="35"/>
      <c r="AA135" s="35"/>
      <c r="AB135" s="35"/>
      <c r="AC135" s="35"/>
      <c r="AD135" s="35"/>
      <c r="AE135" s="35"/>
      <c r="AR135" s="191" t="s">
        <v>166</v>
      </c>
      <c r="AT135" s="191" t="s">
        <v>162</v>
      </c>
      <c r="AU135" s="191" t="s">
        <v>80</v>
      </c>
      <c r="AY135" s="18" t="s">
        <v>160</v>
      </c>
      <c r="BE135" s="192">
        <f t="shared" si="24"/>
        <v>0</v>
      </c>
      <c r="BF135" s="192">
        <f t="shared" si="25"/>
        <v>0</v>
      </c>
      <c r="BG135" s="192">
        <f t="shared" si="26"/>
        <v>0</v>
      </c>
      <c r="BH135" s="192">
        <f t="shared" si="27"/>
        <v>0</v>
      </c>
      <c r="BI135" s="192">
        <f t="shared" si="28"/>
        <v>0</v>
      </c>
      <c r="BJ135" s="18" t="s">
        <v>78</v>
      </c>
      <c r="BK135" s="192">
        <f t="shared" si="29"/>
        <v>0</v>
      </c>
      <c r="BL135" s="18" t="s">
        <v>166</v>
      </c>
      <c r="BM135" s="191" t="s">
        <v>663</v>
      </c>
    </row>
    <row r="136" spans="1:65" s="12" customFormat="1" ht="22.8" customHeight="1">
      <c r="B136" s="164"/>
      <c r="C136" s="165"/>
      <c r="D136" s="166" t="s">
        <v>70</v>
      </c>
      <c r="E136" s="178" t="s">
        <v>1692</v>
      </c>
      <c r="F136" s="178" t="s">
        <v>1693</v>
      </c>
      <c r="G136" s="165"/>
      <c r="H136" s="165"/>
      <c r="I136" s="168"/>
      <c r="J136" s="179">
        <f>BK136</f>
        <v>0</v>
      </c>
      <c r="K136" s="165"/>
      <c r="L136" s="170"/>
      <c r="M136" s="171"/>
      <c r="N136" s="172"/>
      <c r="O136" s="172"/>
      <c r="P136" s="173">
        <f>SUM(P137:P157)</f>
        <v>0</v>
      </c>
      <c r="Q136" s="172"/>
      <c r="R136" s="173">
        <f>SUM(R137:R157)</f>
        <v>0</v>
      </c>
      <c r="S136" s="172"/>
      <c r="T136" s="174">
        <f>SUM(T137:T157)</f>
        <v>0</v>
      </c>
      <c r="AR136" s="175" t="s">
        <v>78</v>
      </c>
      <c r="AT136" s="176" t="s">
        <v>70</v>
      </c>
      <c r="AU136" s="176" t="s">
        <v>78</v>
      </c>
      <c r="AY136" s="175" t="s">
        <v>160</v>
      </c>
      <c r="BK136" s="177">
        <f>SUM(BK137:BK157)</f>
        <v>0</v>
      </c>
    </row>
    <row r="137" spans="1:65" s="2" customFormat="1" ht="16.5" customHeight="1">
      <c r="A137" s="35"/>
      <c r="B137" s="36"/>
      <c r="C137" s="180" t="s">
        <v>292</v>
      </c>
      <c r="D137" s="180" t="s">
        <v>162</v>
      </c>
      <c r="E137" s="181" t="s">
        <v>1948</v>
      </c>
      <c r="F137" s="182" t="s">
        <v>1949</v>
      </c>
      <c r="G137" s="183" t="s">
        <v>1699</v>
      </c>
      <c r="H137" s="184">
        <v>1</v>
      </c>
      <c r="I137" s="185"/>
      <c r="J137" s="186">
        <f t="shared" ref="J137:J157" si="30">ROUND(I137*H137,2)</f>
        <v>0</v>
      </c>
      <c r="K137" s="182" t="s">
        <v>18</v>
      </c>
      <c r="L137" s="40"/>
      <c r="M137" s="187" t="s">
        <v>18</v>
      </c>
      <c r="N137" s="188" t="s">
        <v>42</v>
      </c>
      <c r="O137" s="65"/>
      <c r="P137" s="189">
        <f t="shared" ref="P137:P157" si="31">O137*H137</f>
        <v>0</v>
      </c>
      <c r="Q137" s="189">
        <v>0</v>
      </c>
      <c r="R137" s="189">
        <f t="shared" ref="R137:R157" si="32">Q137*H137</f>
        <v>0</v>
      </c>
      <c r="S137" s="189">
        <v>0</v>
      </c>
      <c r="T137" s="190">
        <f t="shared" ref="T137:T157" si="33">S137*H137</f>
        <v>0</v>
      </c>
      <c r="U137" s="35"/>
      <c r="V137" s="35"/>
      <c r="W137" s="35"/>
      <c r="X137" s="35"/>
      <c r="Y137" s="35"/>
      <c r="Z137" s="35"/>
      <c r="AA137" s="35"/>
      <c r="AB137" s="35"/>
      <c r="AC137" s="35"/>
      <c r="AD137" s="35"/>
      <c r="AE137" s="35"/>
      <c r="AR137" s="191" t="s">
        <v>166</v>
      </c>
      <c r="AT137" s="191" t="s">
        <v>162</v>
      </c>
      <c r="AU137" s="191" t="s">
        <v>80</v>
      </c>
      <c r="AY137" s="18" t="s">
        <v>160</v>
      </c>
      <c r="BE137" s="192">
        <f t="shared" ref="BE137:BE157" si="34">IF(N137="základní",J137,0)</f>
        <v>0</v>
      </c>
      <c r="BF137" s="192">
        <f t="shared" ref="BF137:BF157" si="35">IF(N137="snížená",J137,0)</f>
        <v>0</v>
      </c>
      <c r="BG137" s="192">
        <f t="shared" ref="BG137:BG157" si="36">IF(N137="zákl. přenesená",J137,0)</f>
        <v>0</v>
      </c>
      <c r="BH137" s="192">
        <f t="shared" ref="BH137:BH157" si="37">IF(N137="sníž. přenesená",J137,0)</f>
        <v>0</v>
      </c>
      <c r="BI137" s="192">
        <f t="shared" ref="BI137:BI157" si="38">IF(N137="nulová",J137,0)</f>
        <v>0</v>
      </c>
      <c r="BJ137" s="18" t="s">
        <v>78</v>
      </c>
      <c r="BK137" s="192">
        <f t="shared" ref="BK137:BK157" si="39">ROUND(I137*H137,2)</f>
        <v>0</v>
      </c>
      <c r="BL137" s="18" t="s">
        <v>166</v>
      </c>
      <c r="BM137" s="191" t="s">
        <v>669</v>
      </c>
    </row>
    <row r="138" spans="1:65" s="2" customFormat="1" ht="16.5" customHeight="1">
      <c r="A138" s="35"/>
      <c r="B138" s="36"/>
      <c r="C138" s="180" t="s">
        <v>533</v>
      </c>
      <c r="D138" s="180" t="s">
        <v>162</v>
      </c>
      <c r="E138" s="181" t="s">
        <v>1950</v>
      </c>
      <c r="F138" s="182" t="s">
        <v>1555</v>
      </c>
      <c r="G138" s="183" t="s">
        <v>1699</v>
      </c>
      <c r="H138" s="184">
        <v>1</v>
      </c>
      <c r="I138" s="185"/>
      <c r="J138" s="186">
        <f t="shared" si="30"/>
        <v>0</v>
      </c>
      <c r="K138" s="182" t="s">
        <v>18</v>
      </c>
      <c r="L138" s="40"/>
      <c r="M138" s="187" t="s">
        <v>18</v>
      </c>
      <c r="N138" s="188" t="s">
        <v>42</v>
      </c>
      <c r="O138" s="65"/>
      <c r="P138" s="189">
        <f t="shared" si="31"/>
        <v>0</v>
      </c>
      <c r="Q138" s="189">
        <v>0</v>
      </c>
      <c r="R138" s="189">
        <f t="shared" si="32"/>
        <v>0</v>
      </c>
      <c r="S138" s="189">
        <v>0</v>
      </c>
      <c r="T138" s="190">
        <f t="shared" si="33"/>
        <v>0</v>
      </c>
      <c r="U138" s="35"/>
      <c r="V138" s="35"/>
      <c r="W138" s="35"/>
      <c r="X138" s="35"/>
      <c r="Y138" s="35"/>
      <c r="Z138" s="35"/>
      <c r="AA138" s="35"/>
      <c r="AB138" s="35"/>
      <c r="AC138" s="35"/>
      <c r="AD138" s="35"/>
      <c r="AE138" s="35"/>
      <c r="AR138" s="191" t="s">
        <v>166</v>
      </c>
      <c r="AT138" s="191" t="s">
        <v>162</v>
      </c>
      <c r="AU138" s="191" t="s">
        <v>80</v>
      </c>
      <c r="AY138" s="18" t="s">
        <v>160</v>
      </c>
      <c r="BE138" s="192">
        <f t="shared" si="34"/>
        <v>0</v>
      </c>
      <c r="BF138" s="192">
        <f t="shared" si="35"/>
        <v>0</v>
      </c>
      <c r="BG138" s="192">
        <f t="shared" si="36"/>
        <v>0</v>
      </c>
      <c r="BH138" s="192">
        <f t="shared" si="37"/>
        <v>0</v>
      </c>
      <c r="BI138" s="192">
        <f t="shared" si="38"/>
        <v>0</v>
      </c>
      <c r="BJ138" s="18" t="s">
        <v>78</v>
      </c>
      <c r="BK138" s="192">
        <f t="shared" si="39"/>
        <v>0</v>
      </c>
      <c r="BL138" s="18" t="s">
        <v>166</v>
      </c>
      <c r="BM138" s="191" t="s">
        <v>682</v>
      </c>
    </row>
    <row r="139" spans="1:65" s="2" customFormat="1" ht="16.5" customHeight="1">
      <c r="A139" s="35"/>
      <c r="B139" s="36"/>
      <c r="C139" s="180" t="s">
        <v>538</v>
      </c>
      <c r="D139" s="180" t="s">
        <v>162</v>
      </c>
      <c r="E139" s="181" t="s">
        <v>1951</v>
      </c>
      <c r="F139" s="182" t="s">
        <v>1952</v>
      </c>
      <c r="G139" s="183" t="s">
        <v>1699</v>
      </c>
      <c r="H139" s="184">
        <v>1</v>
      </c>
      <c r="I139" s="185"/>
      <c r="J139" s="186">
        <f t="shared" si="30"/>
        <v>0</v>
      </c>
      <c r="K139" s="182" t="s">
        <v>18</v>
      </c>
      <c r="L139" s="40"/>
      <c r="M139" s="187" t="s">
        <v>18</v>
      </c>
      <c r="N139" s="188" t="s">
        <v>42</v>
      </c>
      <c r="O139" s="65"/>
      <c r="P139" s="189">
        <f t="shared" si="31"/>
        <v>0</v>
      </c>
      <c r="Q139" s="189">
        <v>0</v>
      </c>
      <c r="R139" s="189">
        <f t="shared" si="32"/>
        <v>0</v>
      </c>
      <c r="S139" s="189">
        <v>0</v>
      </c>
      <c r="T139" s="190">
        <f t="shared" si="33"/>
        <v>0</v>
      </c>
      <c r="U139" s="35"/>
      <c r="V139" s="35"/>
      <c r="W139" s="35"/>
      <c r="X139" s="35"/>
      <c r="Y139" s="35"/>
      <c r="Z139" s="35"/>
      <c r="AA139" s="35"/>
      <c r="AB139" s="35"/>
      <c r="AC139" s="35"/>
      <c r="AD139" s="35"/>
      <c r="AE139" s="35"/>
      <c r="AR139" s="191" t="s">
        <v>166</v>
      </c>
      <c r="AT139" s="191" t="s">
        <v>162</v>
      </c>
      <c r="AU139" s="191" t="s">
        <v>80</v>
      </c>
      <c r="AY139" s="18" t="s">
        <v>160</v>
      </c>
      <c r="BE139" s="192">
        <f t="shared" si="34"/>
        <v>0</v>
      </c>
      <c r="BF139" s="192">
        <f t="shared" si="35"/>
        <v>0</v>
      </c>
      <c r="BG139" s="192">
        <f t="shared" si="36"/>
        <v>0</v>
      </c>
      <c r="BH139" s="192">
        <f t="shared" si="37"/>
        <v>0</v>
      </c>
      <c r="BI139" s="192">
        <f t="shared" si="38"/>
        <v>0</v>
      </c>
      <c r="BJ139" s="18" t="s">
        <v>78</v>
      </c>
      <c r="BK139" s="192">
        <f t="shared" si="39"/>
        <v>0</v>
      </c>
      <c r="BL139" s="18" t="s">
        <v>166</v>
      </c>
      <c r="BM139" s="191" t="s">
        <v>693</v>
      </c>
    </row>
    <row r="140" spans="1:65" s="2" customFormat="1" ht="16.5" customHeight="1">
      <c r="A140" s="35"/>
      <c r="B140" s="36"/>
      <c r="C140" s="180" t="s">
        <v>544</v>
      </c>
      <c r="D140" s="180" t="s">
        <v>162</v>
      </c>
      <c r="E140" s="181" t="s">
        <v>1953</v>
      </c>
      <c r="F140" s="182" t="s">
        <v>1954</v>
      </c>
      <c r="G140" s="183" t="s">
        <v>1699</v>
      </c>
      <c r="H140" s="184">
        <v>1</v>
      </c>
      <c r="I140" s="185"/>
      <c r="J140" s="186">
        <f t="shared" si="30"/>
        <v>0</v>
      </c>
      <c r="K140" s="182" t="s">
        <v>18</v>
      </c>
      <c r="L140" s="40"/>
      <c r="M140" s="187" t="s">
        <v>18</v>
      </c>
      <c r="N140" s="188" t="s">
        <v>42</v>
      </c>
      <c r="O140" s="65"/>
      <c r="P140" s="189">
        <f t="shared" si="31"/>
        <v>0</v>
      </c>
      <c r="Q140" s="189">
        <v>0</v>
      </c>
      <c r="R140" s="189">
        <f t="shared" si="32"/>
        <v>0</v>
      </c>
      <c r="S140" s="189">
        <v>0</v>
      </c>
      <c r="T140" s="190">
        <f t="shared" si="33"/>
        <v>0</v>
      </c>
      <c r="U140" s="35"/>
      <c r="V140" s="35"/>
      <c r="W140" s="35"/>
      <c r="X140" s="35"/>
      <c r="Y140" s="35"/>
      <c r="Z140" s="35"/>
      <c r="AA140" s="35"/>
      <c r="AB140" s="35"/>
      <c r="AC140" s="35"/>
      <c r="AD140" s="35"/>
      <c r="AE140" s="35"/>
      <c r="AR140" s="191" t="s">
        <v>166</v>
      </c>
      <c r="AT140" s="191" t="s">
        <v>162</v>
      </c>
      <c r="AU140" s="191" t="s">
        <v>80</v>
      </c>
      <c r="AY140" s="18" t="s">
        <v>160</v>
      </c>
      <c r="BE140" s="192">
        <f t="shared" si="34"/>
        <v>0</v>
      </c>
      <c r="BF140" s="192">
        <f t="shared" si="35"/>
        <v>0</v>
      </c>
      <c r="BG140" s="192">
        <f t="shared" si="36"/>
        <v>0</v>
      </c>
      <c r="BH140" s="192">
        <f t="shared" si="37"/>
        <v>0</v>
      </c>
      <c r="BI140" s="192">
        <f t="shared" si="38"/>
        <v>0</v>
      </c>
      <c r="BJ140" s="18" t="s">
        <v>78</v>
      </c>
      <c r="BK140" s="192">
        <f t="shared" si="39"/>
        <v>0</v>
      </c>
      <c r="BL140" s="18" t="s">
        <v>166</v>
      </c>
      <c r="BM140" s="191" t="s">
        <v>702</v>
      </c>
    </row>
    <row r="141" spans="1:65" s="2" customFormat="1" ht="16.5" customHeight="1">
      <c r="A141" s="35"/>
      <c r="B141" s="36"/>
      <c r="C141" s="180" t="s">
        <v>547</v>
      </c>
      <c r="D141" s="180" t="s">
        <v>162</v>
      </c>
      <c r="E141" s="181" t="s">
        <v>1955</v>
      </c>
      <c r="F141" s="182" t="s">
        <v>1956</v>
      </c>
      <c r="G141" s="183" t="s">
        <v>1699</v>
      </c>
      <c r="H141" s="184">
        <v>1</v>
      </c>
      <c r="I141" s="185"/>
      <c r="J141" s="186">
        <f t="shared" si="30"/>
        <v>0</v>
      </c>
      <c r="K141" s="182" t="s">
        <v>18</v>
      </c>
      <c r="L141" s="40"/>
      <c r="M141" s="187" t="s">
        <v>18</v>
      </c>
      <c r="N141" s="188" t="s">
        <v>42</v>
      </c>
      <c r="O141" s="65"/>
      <c r="P141" s="189">
        <f t="shared" si="31"/>
        <v>0</v>
      </c>
      <c r="Q141" s="189">
        <v>0</v>
      </c>
      <c r="R141" s="189">
        <f t="shared" si="32"/>
        <v>0</v>
      </c>
      <c r="S141" s="189">
        <v>0</v>
      </c>
      <c r="T141" s="190">
        <f t="shared" si="33"/>
        <v>0</v>
      </c>
      <c r="U141" s="35"/>
      <c r="V141" s="35"/>
      <c r="W141" s="35"/>
      <c r="X141" s="35"/>
      <c r="Y141" s="35"/>
      <c r="Z141" s="35"/>
      <c r="AA141" s="35"/>
      <c r="AB141" s="35"/>
      <c r="AC141" s="35"/>
      <c r="AD141" s="35"/>
      <c r="AE141" s="35"/>
      <c r="AR141" s="191" t="s">
        <v>166</v>
      </c>
      <c r="AT141" s="191" t="s">
        <v>162</v>
      </c>
      <c r="AU141" s="191" t="s">
        <v>80</v>
      </c>
      <c r="AY141" s="18" t="s">
        <v>160</v>
      </c>
      <c r="BE141" s="192">
        <f t="shared" si="34"/>
        <v>0</v>
      </c>
      <c r="BF141" s="192">
        <f t="shared" si="35"/>
        <v>0</v>
      </c>
      <c r="BG141" s="192">
        <f t="shared" si="36"/>
        <v>0</v>
      </c>
      <c r="BH141" s="192">
        <f t="shared" si="37"/>
        <v>0</v>
      </c>
      <c r="BI141" s="192">
        <f t="shared" si="38"/>
        <v>0</v>
      </c>
      <c r="BJ141" s="18" t="s">
        <v>78</v>
      </c>
      <c r="BK141" s="192">
        <f t="shared" si="39"/>
        <v>0</v>
      </c>
      <c r="BL141" s="18" t="s">
        <v>166</v>
      </c>
      <c r="BM141" s="191" t="s">
        <v>713</v>
      </c>
    </row>
    <row r="142" spans="1:65" s="2" customFormat="1" ht="16.5" customHeight="1">
      <c r="A142" s="35"/>
      <c r="B142" s="36"/>
      <c r="C142" s="180" t="s">
        <v>554</v>
      </c>
      <c r="D142" s="180" t="s">
        <v>162</v>
      </c>
      <c r="E142" s="181" t="s">
        <v>1957</v>
      </c>
      <c r="F142" s="182" t="s">
        <v>1958</v>
      </c>
      <c r="G142" s="183" t="s">
        <v>1699</v>
      </c>
      <c r="H142" s="184">
        <v>1</v>
      </c>
      <c r="I142" s="185"/>
      <c r="J142" s="186">
        <f t="shared" si="30"/>
        <v>0</v>
      </c>
      <c r="K142" s="182" t="s">
        <v>18</v>
      </c>
      <c r="L142" s="40"/>
      <c r="M142" s="187" t="s">
        <v>18</v>
      </c>
      <c r="N142" s="188" t="s">
        <v>42</v>
      </c>
      <c r="O142" s="65"/>
      <c r="P142" s="189">
        <f t="shared" si="31"/>
        <v>0</v>
      </c>
      <c r="Q142" s="189">
        <v>0</v>
      </c>
      <c r="R142" s="189">
        <f t="shared" si="32"/>
        <v>0</v>
      </c>
      <c r="S142" s="189">
        <v>0</v>
      </c>
      <c r="T142" s="190">
        <f t="shared" si="33"/>
        <v>0</v>
      </c>
      <c r="U142" s="35"/>
      <c r="V142" s="35"/>
      <c r="W142" s="35"/>
      <c r="X142" s="35"/>
      <c r="Y142" s="35"/>
      <c r="Z142" s="35"/>
      <c r="AA142" s="35"/>
      <c r="AB142" s="35"/>
      <c r="AC142" s="35"/>
      <c r="AD142" s="35"/>
      <c r="AE142" s="35"/>
      <c r="AR142" s="191" t="s">
        <v>166</v>
      </c>
      <c r="AT142" s="191" t="s">
        <v>162</v>
      </c>
      <c r="AU142" s="191" t="s">
        <v>80</v>
      </c>
      <c r="AY142" s="18" t="s">
        <v>160</v>
      </c>
      <c r="BE142" s="192">
        <f t="shared" si="34"/>
        <v>0</v>
      </c>
      <c r="BF142" s="192">
        <f t="shared" si="35"/>
        <v>0</v>
      </c>
      <c r="BG142" s="192">
        <f t="shared" si="36"/>
        <v>0</v>
      </c>
      <c r="BH142" s="192">
        <f t="shared" si="37"/>
        <v>0</v>
      </c>
      <c r="BI142" s="192">
        <f t="shared" si="38"/>
        <v>0</v>
      </c>
      <c r="BJ142" s="18" t="s">
        <v>78</v>
      </c>
      <c r="BK142" s="192">
        <f t="shared" si="39"/>
        <v>0</v>
      </c>
      <c r="BL142" s="18" t="s">
        <v>166</v>
      </c>
      <c r="BM142" s="191" t="s">
        <v>725</v>
      </c>
    </row>
    <row r="143" spans="1:65" s="2" customFormat="1" ht="16.5" customHeight="1">
      <c r="A143" s="35"/>
      <c r="B143" s="36"/>
      <c r="C143" s="180" t="s">
        <v>560</v>
      </c>
      <c r="D143" s="180" t="s">
        <v>162</v>
      </c>
      <c r="E143" s="181" t="s">
        <v>1959</v>
      </c>
      <c r="F143" s="182" t="s">
        <v>1960</v>
      </c>
      <c r="G143" s="183" t="s">
        <v>1699</v>
      </c>
      <c r="H143" s="184">
        <v>1</v>
      </c>
      <c r="I143" s="185"/>
      <c r="J143" s="186">
        <f t="shared" si="30"/>
        <v>0</v>
      </c>
      <c r="K143" s="182" t="s">
        <v>18</v>
      </c>
      <c r="L143" s="40"/>
      <c r="M143" s="187" t="s">
        <v>18</v>
      </c>
      <c r="N143" s="188" t="s">
        <v>42</v>
      </c>
      <c r="O143" s="65"/>
      <c r="P143" s="189">
        <f t="shared" si="31"/>
        <v>0</v>
      </c>
      <c r="Q143" s="189">
        <v>0</v>
      </c>
      <c r="R143" s="189">
        <f t="shared" si="32"/>
        <v>0</v>
      </c>
      <c r="S143" s="189">
        <v>0</v>
      </c>
      <c r="T143" s="190">
        <f t="shared" si="33"/>
        <v>0</v>
      </c>
      <c r="U143" s="35"/>
      <c r="V143" s="35"/>
      <c r="W143" s="35"/>
      <c r="X143" s="35"/>
      <c r="Y143" s="35"/>
      <c r="Z143" s="35"/>
      <c r="AA143" s="35"/>
      <c r="AB143" s="35"/>
      <c r="AC143" s="35"/>
      <c r="AD143" s="35"/>
      <c r="AE143" s="35"/>
      <c r="AR143" s="191" t="s">
        <v>166</v>
      </c>
      <c r="AT143" s="191" t="s">
        <v>162</v>
      </c>
      <c r="AU143" s="191" t="s">
        <v>80</v>
      </c>
      <c r="AY143" s="18" t="s">
        <v>160</v>
      </c>
      <c r="BE143" s="192">
        <f t="shared" si="34"/>
        <v>0</v>
      </c>
      <c r="BF143" s="192">
        <f t="shared" si="35"/>
        <v>0</v>
      </c>
      <c r="BG143" s="192">
        <f t="shared" si="36"/>
        <v>0</v>
      </c>
      <c r="BH143" s="192">
        <f t="shared" si="37"/>
        <v>0</v>
      </c>
      <c r="BI143" s="192">
        <f t="shared" si="38"/>
        <v>0</v>
      </c>
      <c r="BJ143" s="18" t="s">
        <v>78</v>
      </c>
      <c r="BK143" s="192">
        <f t="shared" si="39"/>
        <v>0</v>
      </c>
      <c r="BL143" s="18" t="s">
        <v>166</v>
      </c>
      <c r="BM143" s="191" t="s">
        <v>739</v>
      </c>
    </row>
    <row r="144" spans="1:65" s="2" customFormat="1" ht="16.5" customHeight="1">
      <c r="A144" s="35"/>
      <c r="B144" s="36"/>
      <c r="C144" s="180" t="s">
        <v>565</v>
      </c>
      <c r="D144" s="180" t="s">
        <v>162</v>
      </c>
      <c r="E144" s="181" t="s">
        <v>1961</v>
      </c>
      <c r="F144" s="182" t="s">
        <v>1962</v>
      </c>
      <c r="G144" s="183" t="s">
        <v>1699</v>
      </c>
      <c r="H144" s="184">
        <v>1</v>
      </c>
      <c r="I144" s="185"/>
      <c r="J144" s="186">
        <f t="shared" si="30"/>
        <v>0</v>
      </c>
      <c r="K144" s="182" t="s">
        <v>18</v>
      </c>
      <c r="L144" s="40"/>
      <c r="M144" s="187" t="s">
        <v>18</v>
      </c>
      <c r="N144" s="188" t="s">
        <v>42</v>
      </c>
      <c r="O144" s="65"/>
      <c r="P144" s="189">
        <f t="shared" si="31"/>
        <v>0</v>
      </c>
      <c r="Q144" s="189">
        <v>0</v>
      </c>
      <c r="R144" s="189">
        <f t="shared" si="32"/>
        <v>0</v>
      </c>
      <c r="S144" s="189">
        <v>0</v>
      </c>
      <c r="T144" s="190">
        <f t="shared" si="33"/>
        <v>0</v>
      </c>
      <c r="U144" s="35"/>
      <c r="V144" s="35"/>
      <c r="W144" s="35"/>
      <c r="X144" s="35"/>
      <c r="Y144" s="35"/>
      <c r="Z144" s="35"/>
      <c r="AA144" s="35"/>
      <c r="AB144" s="35"/>
      <c r="AC144" s="35"/>
      <c r="AD144" s="35"/>
      <c r="AE144" s="35"/>
      <c r="AR144" s="191" t="s">
        <v>166</v>
      </c>
      <c r="AT144" s="191" t="s">
        <v>162</v>
      </c>
      <c r="AU144" s="191" t="s">
        <v>80</v>
      </c>
      <c r="AY144" s="18" t="s">
        <v>160</v>
      </c>
      <c r="BE144" s="192">
        <f t="shared" si="34"/>
        <v>0</v>
      </c>
      <c r="BF144" s="192">
        <f t="shared" si="35"/>
        <v>0</v>
      </c>
      <c r="BG144" s="192">
        <f t="shared" si="36"/>
        <v>0</v>
      </c>
      <c r="BH144" s="192">
        <f t="shared" si="37"/>
        <v>0</v>
      </c>
      <c r="BI144" s="192">
        <f t="shared" si="38"/>
        <v>0</v>
      </c>
      <c r="BJ144" s="18" t="s">
        <v>78</v>
      </c>
      <c r="BK144" s="192">
        <f t="shared" si="39"/>
        <v>0</v>
      </c>
      <c r="BL144" s="18" t="s">
        <v>166</v>
      </c>
      <c r="BM144" s="191" t="s">
        <v>749</v>
      </c>
    </row>
    <row r="145" spans="1:65" s="2" customFormat="1" ht="16.5" customHeight="1">
      <c r="A145" s="35"/>
      <c r="B145" s="36"/>
      <c r="C145" s="180" t="s">
        <v>572</v>
      </c>
      <c r="D145" s="180" t="s">
        <v>162</v>
      </c>
      <c r="E145" s="181" t="s">
        <v>1963</v>
      </c>
      <c r="F145" s="182" t="s">
        <v>1964</v>
      </c>
      <c r="G145" s="183" t="s">
        <v>1699</v>
      </c>
      <c r="H145" s="184">
        <v>1</v>
      </c>
      <c r="I145" s="185"/>
      <c r="J145" s="186">
        <f t="shared" si="30"/>
        <v>0</v>
      </c>
      <c r="K145" s="182" t="s">
        <v>18</v>
      </c>
      <c r="L145" s="40"/>
      <c r="M145" s="187" t="s">
        <v>18</v>
      </c>
      <c r="N145" s="188" t="s">
        <v>42</v>
      </c>
      <c r="O145" s="65"/>
      <c r="P145" s="189">
        <f t="shared" si="31"/>
        <v>0</v>
      </c>
      <c r="Q145" s="189">
        <v>0</v>
      </c>
      <c r="R145" s="189">
        <f t="shared" si="32"/>
        <v>0</v>
      </c>
      <c r="S145" s="189">
        <v>0</v>
      </c>
      <c r="T145" s="190">
        <f t="shared" si="33"/>
        <v>0</v>
      </c>
      <c r="U145" s="35"/>
      <c r="V145" s="35"/>
      <c r="W145" s="35"/>
      <c r="X145" s="35"/>
      <c r="Y145" s="35"/>
      <c r="Z145" s="35"/>
      <c r="AA145" s="35"/>
      <c r="AB145" s="35"/>
      <c r="AC145" s="35"/>
      <c r="AD145" s="35"/>
      <c r="AE145" s="35"/>
      <c r="AR145" s="191" t="s">
        <v>166</v>
      </c>
      <c r="AT145" s="191" t="s">
        <v>162</v>
      </c>
      <c r="AU145" s="191" t="s">
        <v>80</v>
      </c>
      <c r="AY145" s="18" t="s">
        <v>160</v>
      </c>
      <c r="BE145" s="192">
        <f t="shared" si="34"/>
        <v>0</v>
      </c>
      <c r="BF145" s="192">
        <f t="shared" si="35"/>
        <v>0</v>
      </c>
      <c r="BG145" s="192">
        <f t="shared" si="36"/>
        <v>0</v>
      </c>
      <c r="BH145" s="192">
        <f t="shared" si="37"/>
        <v>0</v>
      </c>
      <c r="BI145" s="192">
        <f t="shared" si="38"/>
        <v>0</v>
      </c>
      <c r="BJ145" s="18" t="s">
        <v>78</v>
      </c>
      <c r="BK145" s="192">
        <f t="shared" si="39"/>
        <v>0</v>
      </c>
      <c r="BL145" s="18" t="s">
        <v>166</v>
      </c>
      <c r="BM145" s="191" t="s">
        <v>760</v>
      </c>
    </row>
    <row r="146" spans="1:65" s="2" customFormat="1" ht="16.5" customHeight="1">
      <c r="A146" s="35"/>
      <c r="B146" s="36"/>
      <c r="C146" s="180" t="s">
        <v>576</v>
      </c>
      <c r="D146" s="180" t="s">
        <v>162</v>
      </c>
      <c r="E146" s="181" t="s">
        <v>1965</v>
      </c>
      <c r="F146" s="182" t="s">
        <v>1966</v>
      </c>
      <c r="G146" s="183" t="s">
        <v>1699</v>
      </c>
      <c r="H146" s="184">
        <v>1</v>
      </c>
      <c r="I146" s="185"/>
      <c r="J146" s="186">
        <f t="shared" si="30"/>
        <v>0</v>
      </c>
      <c r="K146" s="182" t="s">
        <v>18</v>
      </c>
      <c r="L146" s="40"/>
      <c r="M146" s="187" t="s">
        <v>18</v>
      </c>
      <c r="N146" s="188" t="s">
        <v>42</v>
      </c>
      <c r="O146" s="65"/>
      <c r="P146" s="189">
        <f t="shared" si="31"/>
        <v>0</v>
      </c>
      <c r="Q146" s="189">
        <v>0</v>
      </c>
      <c r="R146" s="189">
        <f t="shared" si="32"/>
        <v>0</v>
      </c>
      <c r="S146" s="189">
        <v>0</v>
      </c>
      <c r="T146" s="190">
        <f t="shared" si="33"/>
        <v>0</v>
      </c>
      <c r="U146" s="35"/>
      <c r="V146" s="35"/>
      <c r="W146" s="35"/>
      <c r="X146" s="35"/>
      <c r="Y146" s="35"/>
      <c r="Z146" s="35"/>
      <c r="AA146" s="35"/>
      <c r="AB146" s="35"/>
      <c r="AC146" s="35"/>
      <c r="AD146" s="35"/>
      <c r="AE146" s="35"/>
      <c r="AR146" s="191" t="s">
        <v>166</v>
      </c>
      <c r="AT146" s="191" t="s">
        <v>162</v>
      </c>
      <c r="AU146" s="191" t="s">
        <v>80</v>
      </c>
      <c r="AY146" s="18" t="s">
        <v>160</v>
      </c>
      <c r="BE146" s="192">
        <f t="shared" si="34"/>
        <v>0</v>
      </c>
      <c r="BF146" s="192">
        <f t="shared" si="35"/>
        <v>0</v>
      </c>
      <c r="BG146" s="192">
        <f t="shared" si="36"/>
        <v>0</v>
      </c>
      <c r="BH146" s="192">
        <f t="shared" si="37"/>
        <v>0</v>
      </c>
      <c r="BI146" s="192">
        <f t="shared" si="38"/>
        <v>0</v>
      </c>
      <c r="BJ146" s="18" t="s">
        <v>78</v>
      </c>
      <c r="BK146" s="192">
        <f t="shared" si="39"/>
        <v>0</v>
      </c>
      <c r="BL146" s="18" t="s">
        <v>166</v>
      </c>
      <c r="BM146" s="191" t="s">
        <v>770</v>
      </c>
    </row>
    <row r="147" spans="1:65" s="2" customFormat="1" ht="16.5" customHeight="1">
      <c r="A147" s="35"/>
      <c r="B147" s="36"/>
      <c r="C147" s="180" t="s">
        <v>581</v>
      </c>
      <c r="D147" s="180" t="s">
        <v>162</v>
      </c>
      <c r="E147" s="181" t="s">
        <v>1967</v>
      </c>
      <c r="F147" s="182" t="s">
        <v>1968</v>
      </c>
      <c r="G147" s="183" t="s">
        <v>1699</v>
      </c>
      <c r="H147" s="184">
        <v>1</v>
      </c>
      <c r="I147" s="185"/>
      <c r="J147" s="186">
        <f t="shared" si="30"/>
        <v>0</v>
      </c>
      <c r="K147" s="182" t="s">
        <v>18</v>
      </c>
      <c r="L147" s="40"/>
      <c r="M147" s="187" t="s">
        <v>18</v>
      </c>
      <c r="N147" s="188" t="s">
        <v>42</v>
      </c>
      <c r="O147" s="65"/>
      <c r="P147" s="189">
        <f t="shared" si="31"/>
        <v>0</v>
      </c>
      <c r="Q147" s="189">
        <v>0</v>
      </c>
      <c r="R147" s="189">
        <f t="shared" si="32"/>
        <v>0</v>
      </c>
      <c r="S147" s="189">
        <v>0</v>
      </c>
      <c r="T147" s="190">
        <f t="shared" si="33"/>
        <v>0</v>
      </c>
      <c r="U147" s="35"/>
      <c r="V147" s="35"/>
      <c r="W147" s="35"/>
      <c r="X147" s="35"/>
      <c r="Y147" s="35"/>
      <c r="Z147" s="35"/>
      <c r="AA147" s="35"/>
      <c r="AB147" s="35"/>
      <c r="AC147" s="35"/>
      <c r="AD147" s="35"/>
      <c r="AE147" s="35"/>
      <c r="AR147" s="191" t="s">
        <v>166</v>
      </c>
      <c r="AT147" s="191" t="s">
        <v>162</v>
      </c>
      <c r="AU147" s="191" t="s">
        <v>80</v>
      </c>
      <c r="AY147" s="18" t="s">
        <v>160</v>
      </c>
      <c r="BE147" s="192">
        <f t="shared" si="34"/>
        <v>0</v>
      </c>
      <c r="BF147" s="192">
        <f t="shared" si="35"/>
        <v>0</v>
      </c>
      <c r="BG147" s="192">
        <f t="shared" si="36"/>
        <v>0</v>
      </c>
      <c r="BH147" s="192">
        <f t="shared" si="37"/>
        <v>0</v>
      </c>
      <c r="BI147" s="192">
        <f t="shared" si="38"/>
        <v>0</v>
      </c>
      <c r="BJ147" s="18" t="s">
        <v>78</v>
      </c>
      <c r="BK147" s="192">
        <f t="shared" si="39"/>
        <v>0</v>
      </c>
      <c r="BL147" s="18" t="s">
        <v>166</v>
      </c>
      <c r="BM147" s="191" t="s">
        <v>781</v>
      </c>
    </row>
    <row r="148" spans="1:65" s="2" customFormat="1" ht="16.5" customHeight="1">
      <c r="A148" s="35"/>
      <c r="B148" s="36"/>
      <c r="C148" s="180" t="s">
        <v>585</v>
      </c>
      <c r="D148" s="180" t="s">
        <v>162</v>
      </c>
      <c r="E148" s="181" t="s">
        <v>1969</v>
      </c>
      <c r="F148" s="182" t="s">
        <v>1970</v>
      </c>
      <c r="G148" s="183" t="s">
        <v>1699</v>
      </c>
      <c r="H148" s="184">
        <v>1</v>
      </c>
      <c r="I148" s="185"/>
      <c r="J148" s="186">
        <f t="shared" si="30"/>
        <v>0</v>
      </c>
      <c r="K148" s="182" t="s">
        <v>18</v>
      </c>
      <c r="L148" s="40"/>
      <c r="M148" s="187" t="s">
        <v>18</v>
      </c>
      <c r="N148" s="188" t="s">
        <v>42</v>
      </c>
      <c r="O148" s="65"/>
      <c r="P148" s="189">
        <f t="shared" si="31"/>
        <v>0</v>
      </c>
      <c r="Q148" s="189">
        <v>0</v>
      </c>
      <c r="R148" s="189">
        <f t="shared" si="32"/>
        <v>0</v>
      </c>
      <c r="S148" s="189">
        <v>0</v>
      </c>
      <c r="T148" s="190">
        <f t="shared" si="33"/>
        <v>0</v>
      </c>
      <c r="U148" s="35"/>
      <c r="V148" s="35"/>
      <c r="W148" s="35"/>
      <c r="X148" s="35"/>
      <c r="Y148" s="35"/>
      <c r="Z148" s="35"/>
      <c r="AA148" s="35"/>
      <c r="AB148" s="35"/>
      <c r="AC148" s="35"/>
      <c r="AD148" s="35"/>
      <c r="AE148" s="35"/>
      <c r="AR148" s="191" t="s">
        <v>166</v>
      </c>
      <c r="AT148" s="191" t="s">
        <v>162</v>
      </c>
      <c r="AU148" s="191" t="s">
        <v>80</v>
      </c>
      <c r="AY148" s="18" t="s">
        <v>160</v>
      </c>
      <c r="BE148" s="192">
        <f t="shared" si="34"/>
        <v>0</v>
      </c>
      <c r="BF148" s="192">
        <f t="shared" si="35"/>
        <v>0</v>
      </c>
      <c r="BG148" s="192">
        <f t="shared" si="36"/>
        <v>0</v>
      </c>
      <c r="BH148" s="192">
        <f t="shared" si="37"/>
        <v>0</v>
      </c>
      <c r="BI148" s="192">
        <f t="shared" si="38"/>
        <v>0</v>
      </c>
      <c r="BJ148" s="18" t="s">
        <v>78</v>
      </c>
      <c r="BK148" s="192">
        <f t="shared" si="39"/>
        <v>0</v>
      </c>
      <c r="BL148" s="18" t="s">
        <v>166</v>
      </c>
      <c r="BM148" s="191" t="s">
        <v>793</v>
      </c>
    </row>
    <row r="149" spans="1:65" s="2" customFormat="1" ht="16.5" customHeight="1">
      <c r="A149" s="35"/>
      <c r="B149" s="36"/>
      <c r="C149" s="180" t="s">
        <v>589</v>
      </c>
      <c r="D149" s="180" t="s">
        <v>162</v>
      </c>
      <c r="E149" s="181" t="s">
        <v>1971</v>
      </c>
      <c r="F149" s="182" t="s">
        <v>1972</v>
      </c>
      <c r="G149" s="183" t="s">
        <v>1699</v>
      </c>
      <c r="H149" s="184">
        <v>1</v>
      </c>
      <c r="I149" s="185"/>
      <c r="J149" s="186">
        <f t="shared" si="30"/>
        <v>0</v>
      </c>
      <c r="K149" s="182" t="s">
        <v>18</v>
      </c>
      <c r="L149" s="40"/>
      <c r="M149" s="187" t="s">
        <v>18</v>
      </c>
      <c r="N149" s="188" t="s">
        <v>42</v>
      </c>
      <c r="O149" s="65"/>
      <c r="P149" s="189">
        <f t="shared" si="31"/>
        <v>0</v>
      </c>
      <c r="Q149" s="189">
        <v>0</v>
      </c>
      <c r="R149" s="189">
        <f t="shared" si="32"/>
        <v>0</v>
      </c>
      <c r="S149" s="189">
        <v>0</v>
      </c>
      <c r="T149" s="190">
        <f t="shared" si="33"/>
        <v>0</v>
      </c>
      <c r="U149" s="35"/>
      <c r="V149" s="35"/>
      <c r="W149" s="35"/>
      <c r="X149" s="35"/>
      <c r="Y149" s="35"/>
      <c r="Z149" s="35"/>
      <c r="AA149" s="35"/>
      <c r="AB149" s="35"/>
      <c r="AC149" s="35"/>
      <c r="AD149" s="35"/>
      <c r="AE149" s="35"/>
      <c r="AR149" s="191" t="s">
        <v>166</v>
      </c>
      <c r="AT149" s="191" t="s">
        <v>162</v>
      </c>
      <c r="AU149" s="191" t="s">
        <v>80</v>
      </c>
      <c r="AY149" s="18" t="s">
        <v>160</v>
      </c>
      <c r="BE149" s="192">
        <f t="shared" si="34"/>
        <v>0</v>
      </c>
      <c r="BF149" s="192">
        <f t="shared" si="35"/>
        <v>0</v>
      </c>
      <c r="BG149" s="192">
        <f t="shared" si="36"/>
        <v>0</v>
      </c>
      <c r="BH149" s="192">
        <f t="shared" si="37"/>
        <v>0</v>
      </c>
      <c r="BI149" s="192">
        <f t="shared" si="38"/>
        <v>0</v>
      </c>
      <c r="BJ149" s="18" t="s">
        <v>78</v>
      </c>
      <c r="BK149" s="192">
        <f t="shared" si="39"/>
        <v>0</v>
      </c>
      <c r="BL149" s="18" t="s">
        <v>166</v>
      </c>
      <c r="BM149" s="191" t="s">
        <v>806</v>
      </c>
    </row>
    <row r="150" spans="1:65" s="2" customFormat="1" ht="16.5" customHeight="1">
      <c r="A150" s="35"/>
      <c r="B150" s="36"/>
      <c r="C150" s="180" t="s">
        <v>593</v>
      </c>
      <c r="D150" s="180" t="s">
        <v>162</v>
      </c>
      <c r="E150" s="181" t="s">
        <v>1973</v>
      </c>
      <c r="F150" s="182" t="s">
        <v>1974</v>
      </c>
      <c r="G150" s="183" t="s">
        <v>1699</v>
      </c>
      <c r="H150" s="184">
        <v>1</v>
      </c>
      <c r="I150" s="185"/>
      <c r="J150" s="186">
        <f t="shared" si="30"/>
        <v>0</v>
      </c>
      <c r="K150" s="182" t="s">
        <v>18</v>
      </c>
      <c r="L150" s="40"/>
      <c r="M150" s="187" t="s">
        <v>18</v>
      </c>
      <c r="N150" s="188" t="s">
        <v>42</v>
      </c>
      <c r="O150" s="65"/>
      <c r="P150" s="189">
        <f t="shared" si="31"/>
        <v>0</v>
      </c>
      <c r="Q150" s="189">
        <v>0</v>
      </c>
      <c r="R150" s="189">
        <f t="shared" si="32"/>
        <v>0</v>
      </c>
      <c r="S150" s="189">
        <v>0</v>
      </c>
      <c r="T150" s="190">
        <f t="shared" si="33"/>
        <v>0</v>
      </c>
      <c r="U150" s="35"/>
      <c r="V150" s="35"/>
      <c r="W150" s="35"/>
      <c r="X150" s="35"/>
      <c r="Y150" s="35"/>
      <c r="Z150" s="35"/>
      <c r="AA150" s="35"/>
      <c r="AB150" s="35"/>
      <c r="AC150" s="35"/>
      <c r="AD150" s="35"/>
      <c r="AE150" s="35"/>
      <c r="AR150" s="191" t="s">
        <v>166</v>
      </c>
      <c r="AT150" s="191" t="s">
        <v>162</v>
      </c>
      <c r="AU150" s="191" t="s">
        <v>80</v>
      </c>
      <c r="AY150" s="18" t="s">
        <v>160</v>
      </c>
      <c r="BE150" s="192">
        <f t="shared" si="34"/>
        <v>0</v>
      </c>
      <c r="BF150" s="192">
        <f t="shared" si="35"/>
        <v>0</v>
      </c>
      <c r="BG150" s="192">
        <f t="shared" si="36"/>
        <v>0</v>
      </c>
      <c r="BH150" s="192">
        <f t="shared" si="37"/>
        <v>0</v>
      </c>
      <c r="BI150" s="192">
        <f t="shared" si="38"/>
        <v>0</v>
      </c>
      <c r="BJ150" s="18" t="s">
        <v>78</v>
      </c>
      <c r="BK150" s="192">
        <f t="shared" si="39"/>
        <v>0</v>
      </c>
      <c r="BL150" s="18" t="s">
        <v>166</v>
      </c>
      <c r="BM150" s="191" t="s">
        <v>820</v>
      </c>
    </row>
    <row r="151" spans="1:65" s="2" customFormat="1" ht="16.5" customHeight="1">
      <c r="A151" s="35"/>
      <c r="B151" s="36"/>
      <c r="C151" s="180" t="s">
        <v>599</v>
      </c>
      <c r="D151" s="180" t="s">
        <v>162</v>
      </c>
      <c r="E151" s="181" t="s">
        <v>1975</v>
      </c>
      <c r="F151" s="182" t="s">
        <v>1976</v>
      </c>
      <c r="G151" s="183" t="s">
        <v>1699</v>
      </c>
      <c r="H151" s="184">
        <v>1</v>
      </c>
      <c r="I151" s="185"/>
      <c r="J151" s="186">
        <f t="shared" si="30"/>
        <v>0</v>
      </c>
      <c r="K151" s="182" t="s">
        <v>18</v>
      </c>
      <c r="L151" s="40"/>
      <c r="M151" s="187" t="s">
        <v>18</v>
      </c>
      <c r="N151" s="188" t="s">
        <v>42</v>
      </c>
      <c r="O151" s="65"/>
      <c r="P151" s="189">
        <f t="shared" si="31"/>
        <v>0</v>
      </c>
      <c r="Q151" s="189">
        <v>0</v>
      </c>
      <c r="R151" s="189">
        <f t="shared" si="32"/>
        <v>0</v>
      </c>
      <c r="S151" s="189">
        <v>0</v>
      </c>
      <c r="T151" s="190">
        <f t="shared" si="33"/>
        <v>0</v>
      </c>
      <c r="U151" s="35"/>
      <c r="V151" s="35"/>
      <c r="W151" s="35"/>
      <c r="X151" s="35"/>
      <c r="Y151" s="35"/>
      <c r="Z151" s="35"/>
      <c r="AA151" s="35"/>
      <c r="AB151" s="35"/>
      <c r="AC151" s="35"/>
      <c r="AD151" s="35"/>
      <c r="AE151" s="35"/>
      <c r="AR151" s="191" t="s">
        <v>166</v>
      </c>
      <c r="AT151" s="191" t="s">
        <v>162</v>
      </c>
      <c r="AU151" s="191" t="s">
        <v>80</v>
      </c>
      <c r="AY151" s="18" t="s">
        <v>160</v>
      </c>
      <c r="BE151" s="192">
        <f t="shared" si="34"/>
        <v>0</v>
      </c>
      <c r="BF151" s="192">
        <f t="shared" si="35"/>
        <v>0</v>
      </c>
      <c r="BG151" s="192">
        <f t="shared" si="36"/>
        <v>0</v>
      </c>
      <c r="BH151" s="192">
        <f t="shared" si="37"/>
        <v>0</v>
      </c>
      <c r="BI151" s="192">
        <f t="shared" si="38"/>
        <v>0</v>
      </c>
      <c r="BJ151" s="18" t="s">
        <v>78</v>
      </c>
      <c r="BK151" s="192">
        <f t="shared" si="39"/>
        <v>0</v>
      </c>
      <c r="BL151" s="18" t="s">
        <v>166</v>
      </c>
      <c r="BM151" s="191" t="s">
        <v>831</v>
      </c>
    </row>
    <row r="152" spans="1:65" s="2" customFormat="1" ht="16.5" customHeight="1">
      <c r="A152" s="35"/>
      <c r="B152" s="36"/>
      <c r="C152" s="180" t="s">
        <v>605</v>
      </c>
      <c r="D152" s="180" t="s">
        <v>162</v>
      </c>
      <c r="E152" s="181" t="s">
        <v>1977</v>
      </c>
      <c r="F152" s="182" t="s">
        <v>1978</v>
      </c>
      <c r="G152" s="183" t="s">
        <v>1699</v>
      </c>
      <c r="H152" s="184">
        <v>1</v>
      </c>
      <c r="I152" s="185"/>
      <c r="J152" s="186">
        <f t="shared" si="30"/>
        <v>0</v>
      </c>
      <c r="K152" s="182" t="s">
        <v>18</v>
      </c>
      <c r="L152" s="40"/>
      <c r="M152" s="187" t="s">
        <v>18</v>
      </c>
      <c r="N152" s="188" t="s">
        <v>42</v>
      </c>
      <c r="O152" s="65"/>
      <c r="P152" s="189">
        <f t="shared" si="31"/>
        <v>0</v>
      </c>
      <c r="Q152" s="189">
        <v>0</v>
      </c>
      <c r="R152" s="189">
        <f t="shared" si="32"/>
        <v>0</v>
      </c>
      <c r="S152" s="189">
        <v>0</v>
      </c>
      <c r="T152" s="190">
        <f t="shared" si="33"/>
        <v>0</v>
      </c>
      <c r="U152" s="35"/>
      <c r="V152" s="35"/>
      <c r="W152" s="35"/>
      <c r="X152" s="35"/>
      <c r="Y152" s="35"/>
      <c r="Z152" s="35"/>
      <c r="AA152" s="35"/>
      <c r="AB152" s="35"/>
      <c r="AC152" s="35"/>
      <c r="AD152" s="35"/>
      <c r="AE152" s="35"/>
      <c r="AR152" s="191" t="s">
        <v>166</v>
      </c>
      <c r="AT152" s="191" t="s">
        <v>162</v>
      </c>
      <c r="AU152" s="191" t="s">
        <v>80</v>
      </c>
      <c r="AY152" s="18" t="s">
        <v>160</v>
      </c>
      <c r="BE152" s="192">
        <f t="shared" si="34"/>
        <v>0</v>
      </c>
      <c r="BF152" s="192">
        <f t="shared" si="35"/>
        <v>0</v>
      </c>
      <c r="BG152" s="192">
        <f t="shared" si="36"/>
        <v>0</v>
      </c>
      <c r="BH152" s="192">
        <f t="shared" si="37"/>
        <v>0</v>
      </c>
      <c r="BI152" s="192">
        <f t="shared" si="38"/>
        <v>0</v>
      </c>
      <c r="BJ152" s="18" t="s">
        <v>78</v>
      </c>
      <c r="BK152" s="192">
        <f t="shared" si="39"/>
        <v>0</v>
      </c>
      <c r="BL152" s="18" t="s">
        <v>166</v>
      </c>
      <c r="BM152" s="191" t="s">
        <v>844</v>
      </c>
    </row>
    <row r="153" spans="1:65" s="2" customFormat="1" ht="16.5" customHeight="1">
      <c r="A153" s="35"/>
      <c r="B153" s="36"/>
      <c r="C153" s="180" t="s">
        <v>611</v>
      </c>
      <c r="D153" s="180" t="s">
        <v>162</v>
      </c>
      <c r="E153" s="181" t="s">
        <v>1979</v>
      </c>
      <c r="F153" s="182" t="s">
        <v>1980</v>
      </c>
      <c r="G153" s="183" t="s">
        <v>1699</v>
      </c>
      <c r="H153" s="184">
        <v>1</v>
      </c>
      <c r="I153" s="185"/>
      <c r="J153" s="186">
        <f t="shared" si="30"/>
        <v>0</v>
      </c>
      <c r="K153" s="182" t="s">
        <v>18</v>
      </c>
      <c r="L153" s="40"/>
      <c r="M153" s="187" t="s">
        <v>18</v>
      </c>
      <c r="N153" s="188" t="s">
        <v>42</v>
      </c>
      <c r="O153" s="65"/>
      <c r="P153" s="189">
        <f t="shared" si="31"/>
        <v>0</v>
      </c>
      <c r="Q153" s="189">
        <v>0</v>
      </c>
      <c r="R153" s="189">
        <f t="shared" si="32"/>
        <v>0</v>
      </c>
      <c r="S153" s="189">
        <v>0</v>
      </c>
      <c r="T153" s="190">
        <f t="shared" si="33"/>
        <v>0</v>
      </c>
      <c r="U153" s="35"/>
      <c r="V153" s="35"/>
      <c r="W153" s="35"/>
      <c r="X153" s="35"/>
      <c r="Y153" s="35"/>
      <c r="Z153" s="35"/>
      <c r="AA153" s="35"/>
      <c r="AB153" s="35"/>
      <c r="AC153" s="35"/>
      <c r="AD153" s="35"/>
      <c r="AE153" s="35"/>
      <c r="AR153" s="191" t="s">
        <v>166</v>
      </c>
      <c r="AT153" s="191" t="s">
        <v>162</v>
      </c>
      <c r="AU153" s="191" t="s">
        <v>80</v>
      </c>
      <c r="AY153" s="18" t="s">
        <v>160</v>
      </c>
      <c r="BE153" s="192">
        <f t="shared" si="34"/>
        <v>0</v>
      </c>
      <c r="BF153" s="192">
        <f t="shared" si="35"/>
        <v>0</v>
      </c>
      <c r="BG153" s="192">
        <f t="shared" si="36"/>
        <v>0</v>
      </c>
      <c r="BH153" s="192">
        <f t="shared" si="37"/>
        <v>0</v>
      </c>
      <c r="BI153" s="192">
        <f t="shared" si="38"/>
        <v>0</v>
      </c>
      <c r="BJ153" s="18" t="s">
        <v>78</v>
      </c>
      <c r="BK153" s="192">
        <f t="shared" si="39"/>
        <v>0</v>
      </c>
      <c r="BL153" s="18" t="s">
        <v>166</v>
      </c>
      <c r="BM153" s="191" t="s">
        <v>857</v>
      </c>
    </row>
    <row r="154" spans="1:65" s="2" customFormat="1" ht="16.5" customHeight="1">
      <c r="A154" s="35"/>
      <c r="B154" s="36"/>
      <c r="C154" s="180" t="s">
        <v>614</v>
      </c>
      <c r="D154" s="180" t="s">
        <v>162</v>
      </c>
      <c r="E154" s="181" t="s">
        <v>1981</v>
      </c>
      <c r="F154" s="182" t="s">
        <v>1982</v>
      </c>
      <c r="G154" s="183" t="s">
        <v>1699</v>
      </c>
      <c r="H154" s="184">
        <v>1</v>
      </c>
      <c r="I154" s="185"/>
      <c r="J154" s="186">
        <f t="shared" si="30"/>
        <v>0</v>
      </c>
      <c r="K154" s="182" t="s">
        <v>18</v>
      </c>
      <c r="L154" s="40"/>
      <c r="M154" s="187" t="s">
        <v>18</v>
      </c>
      <c r="N154" s="188" t="s">
        <v>42</v>
      </c>
      <c r="O154" s="65"/>
      <c r="P154" s="189">
        <f t="shared" si="31"/>
        <v>0</v>
      </c>
      <c r="Q154" s="189">
        <v>0</v>
      </c>
      <c r="R154" s="189">
        <f t="shared" si="32"/>
        <v>0</v>
      </c>
      <c r="S154" s="189">
        <v>0</v>
      </c>
      <c r="T154" s="190">
        <f t="shared" si="33"/>
        <v>0</v>
      </c>
      <c r="U154" s="35"/>
      <c r="V154" s="35"/>
      <c r="W154" s="35"/>
      <c r="X154" s="35"/>
      <c r="Y154" s="35"/>
      <c r="Z154" s="35"/>
      <c r="AA154" s="35"/>
      <c r="AB154" s="35"/>
      <c r="AC154" s="35"/>
      <c r="AD154" s="35"/>
      <c r="AE154" s="35"/>
      <c r="AR154" s="191" t="s">
        <v>166</v>
      </c>
      <c r="AT154" s="191" t="s">
        <v>162</v>
      </c>
      <c r="AU154" s="191" t="s">
        <v>80</v>
      </c>
      <c r="AY154" s="18" t="s">
        <v>160</v>
      </c>
      <c r="BE154" s="192">
        <f t="shared" si="34"/>
        <v>0</v>
      </c>
      <c r="BF154" s="192">
        <f t="shared" si="35"/>
        <v>0</v>
      </c>
      <c r="BG154" s="192">
        <f t="shared" si="36"/>
        <v>0</v>
      </c>
      <c r="BH154" s="192">
        <f t="shared" si="37"/>
        <v>0</v>
      </c>
      <c r="BI154" s="192">
        <f t="shared" si="38"/>
        <v>0</v>
      </c>
      <c r="BJ154" s="18" t="s">
        <v>78</v>
      </c>
      <c r="BK154" s="192">
        <f t="shared" si="39"/>
        <v>0</v>
      </c>
      <c r="BL154" s="18" t="s">
        <v>166</v>
      </c>
      <c r="BM154" s="191" t="s">
        <v>871</v>
      </c>
    </row>
    <row r="155" spans="1:65" s="2" customFormat="1" ht="16.5" customHeight="1">
      <c r="A155" s="35"/>
      <c r="B155" s="36"/>
      <c r="C155" s="180" t="s">
        <v>618</v>
      </c>
      <c r="D155" s="180" t="s">
        <v>162</v>
      </c>
      <c r="E155" s="181" t="s">
        <v>1983</v>
      </c>
      <c r="F155" s="182" t="s">
        <v>1984</v>
      </c>
      <c r="G155" s="183" t="s">
        <v>1699</v>
      </c>
      <c r="H155" s="184">
        <v>1</v>
      </c>
      <c r="I155" s="185"/>
      <c r="J155" s="186">
        <f t="shared" si="30"/>
        <v>0</v>
      </c>
      <c r="K155" s="182" t="s">
        <v>18</v>
      </c>
      <c r="L155" s="40"/>
      <c r="M155" s="187" t="s">
        <v>18</v>
      </c>
      <c r="N155" s="188" t="s">
        <v>42</v>
      </c>
      <c r="O155" s="65"/>
      <c r="P155" s="189">
        <f t="shared" si="31"/>
        <v>0</v>
      </c>
      <c r="Q155" s="189">
        <v>0</v>
      </c>
      <c r="R155" s="189">
        <f t="shared" si="32"/>
        <v>0</v>
      </c>
      <c r="S155" s="189">
        <v>0</v>
      </c>
      <c r="T155" s="190">
        <f t="shared" si="33"/>
        <v>0</v>
      </c>
      <c r="U155" s="35"/>
      <c r="V155" s="35"/>
      <c r="W155" s="35"/>
      <c r="X155" s="35"/>
      <c r="Y155" s="35"/>
      <c r="Z155" s="35"/>
      <c r="AA155" s="35"/>
      <c r="AB155" s="35"/>
      <c r="AC155" s="35"/>
      <c r="AD155" s="35"/>
      <c r="AE155" s="35"/>
      <c r="AR155" s="191" t="s">
        <v>166</v>
      </c>
      <c r="AT155" s="191" t="s">
        <v>162</v>
      </c>
      <c r="AU155" s="191" t="s">
        <v>80</v>
      </c>
      <c r="AY155" s="18" t="s">
        <v>160</v>
      </c>
      <c r="BE155" s="192">
        <f t="shared" si="34"/>
        <v>0</v>
      </c>
      <c r="BF155" s="192">
        <f t="shared" si="35"/>
        <v>0</v>
      </c>
      <c r="BG155" s="192">
        <f t="shared" si="36"/>
        <v>0</v>
      </c>
      <c r="BH155" s="192">
        <f t="shared" si="37"/>
        <v>0</v>
      </c>
      <c r="BI155" s="192">
        <f t="shared" si="38"/>
        <v>0</v>
      </c>
      <c r="BJ155" s="18" t="s">
        <v>78</v>
      </c>
      <c r="BK155" s="192">
        <f t="shared" si="39"/>
        <v>0</v>
      </c>
      <c r="BL155" s="18" t="s">
        <v>166</v>
      </c>
      <c r="BM155" s="191" t="s">
        <v>884</v>
      </c>
    </row>
    <row r="156" spans="1:65" s="2" customFormat="1" ht="16.5" customHeight="1">
      <c r="A156" s="35"/>
      <c r="B156" s="36"/>
      <c r="C156" s="180" t="s">
        <v>624</v>
      </c>
      <c r="D156" s="180" t="s">
        <v>162</v>
      </c>
      <c r="E156" s="181" t="s">
        <v>1985</v>
      </c>
      <c r="F156" s="182" t="s">
        <v>1986</v>
      </c>
      <c r="G156" s="183" t="s">
        <v>1699</v>
      </c>
      <c r="H156" s="184">
        <v>1</v>
      </c>
      <c r="I156" s="185"/>
      <c r="J156" s="186">
        <f t="shared" si="30"/>
        <v>0</v>
      </c>
      <c r="K156" s="182" t="s">
        <v>18</v>
      </c>
      <c r="L156" s="40"/>
      <c r="M156" s="187" t="s">
        <v>18</v>
      </c>
      <c r="N156" s="188" t="s">
        <v>42</v>
      </c>
      <c r="O156" s="65"/>
      <c r="P156" s="189">
        <f t="shared" si="31"/>
        <v>0</v>
      </c>
      <c r="Q156" s="189">
        <v>0</v>
      </c>
      <c r="R156" s="189">
        <f t="shared" si="32"/>
        <v>0</v>
      </c>
      <c r="S156" s="189">
        <v>0</v>
      </c>
      <c r="T156" s="190">
        <f t="shared" si="33"/>
        <v>0</v>
      </c>
      <c r="U156" s="35"/>
      <c r="V156" s="35"/>
      <c r="W156" s="35"/>
      <c r="X156" s="35"/>
      <c r="Y156" s="35"/>
      <c r="Z156" s="35"/>
      <c r="AA156" s="35"/>
      <c r="AB156" s="35"/>
      <c r="AC156" s="35"/>
      <c r="AD156" s="35"/>
      <c r="AE156" s="35"/>
      <c r="AR156" s="191" t="s">
        <v>166</v>
      </c>
      <c r="AT156" s="191" t="s">
        <v>162</v>
      </c>
      <c r="AU156" s="191" t="s">
        <v>80</v>
      </c>
      <c r="AY156" s="18" t="s">
        <v>160</v>
      </c>
      <c r="BE156" s="192">
        <f t="shared" si="34"/>
        <v>0</v>
      </c>
      <c r="BF156" s="192">
        <f t="shared" si="35"/>
        <v>0</v>
      </c>
      <c r="BG156" s="192">
        <f t="shared" si="36"/>
        <v>0</v>
      </c>
      <c r="BH156" s="192">
        <f t="shared" si="37"/>
        <v>0</v>
      </c>
      <c r="BI156" s="192">
        <f t="shared" si="38"/>
        <v>0</v>
      </c>
      <c r="BJ156" s="18" t="s">
        <v>78</v>
      </c>
      <c r="BK156" s="192">
        <f t="shared" si="39"/>
        <v>0</v>
      </c>
      <c r="BL156" s="18" t="s">
        <v>166</v>
      </c>
      <c r="BM156" s="191" t="s">
        <v>895</v>
      </c>
    </row>
    <row r="157" spans="1:65" s="2" customFormat="1" ht="16.5" customHeight="1">
      <c r="A157" s="35"/>
      <c r="B157" s="36"/>
      <c r="C157" s="180" t="s">
        <v>631</v>
      </c>
      <c r="D157" s="180" t="s">
        <v>162</v>
      </c>
      <c r="E157" s="181" t="s">
        <v>1987</v>
      </c>
      <c r="F157" s="182" t="s">
        <v>1988</v>
      </c>
      <c r="G157" s="183" t="s">
        <v>1699</v>
      </c>
      <c r="H157" s="184">
        <v>1</v>
      </c>
      <c r="I157" s="185"/>
      <c r="J157" s="186">
        <f t="shared" si="30"/>
        <v>0</v>
      </c>
      <c r="K157" s="182" t="s">
        <v>18</v>
      </c>
      <c r="L157" s="40"/>
      <c r="M157" s="239" t="s">
        <v>18</v>
      </c>
      <c r="N157" s="240" t="s">
        <v>42</v>
      </c>
      <c r="O157" s="237"/>
      <c r="P157" s="241">
        <f t="shared" si="31"/>
        <v>0</v>
      </c>
      <c r="Q157" s="241">
        <v>0</v>
      </c>
      <c r="R157" s="241">
        <f t="shared" si="32"/>
        <v>0</v>
      </c>
      <c r="S157" s="241">
        <v>0</v>
      </c>
      <c r="T157" s="242">
        <f t="shared" si="33"/>
        <v>0</v>
      </c>
      <c r="U157" s="35"/>
      <c r="V157" s="35"/>
      <c r="W157" s="35"/>
      <c r="X157" s="35"/>
      <c r="Y157" s="35"/>
      <c r="Z157" s="35"/>
      <c r="AA157" s="35"/>
      <c r="AB157" s="35"/>
      <c r="AC157" s="35"/>
      <c r="AD157" s="35"/>
      <c r="AE157" s="35"/>
      <c r="AR157" s="191" t="s">
        <v>166</v>
      </c>
      <c r="AT157" s="191" t="s">
        <v>162</v>
      </c>
      <c r="AU157" s="191" t="s">
        <v>80</v>
      </c>
      <c r="AY157" s="18" t="s">
        <v>160</v>
      </c>
      <c r="BE157" s="192">
        <f t="shared" si="34"/>
        <v>0</v>
      </c>
      <c r="BF157" s="192">
        <f t="shared" si="35"/>
        <v>0</v>
      </c>
      <c r="BG157" s="192">
        <f t="shared" si="36"/>
        <v>0</v>
      </c>
      <c r="BH157" s="192">
        <f t="shared" si="37"/>
        <v>0</v>
      </c>
      <c r="BI157" s="192">
        <f t="shared" si="38"/>
        <v>0</v>
      </c>
      <c r="BJ157" s="18" t="s">
        <v>78</v>
      </c>
      <c r="BK157" s="192">
        <f t="shared" si="39"/>
        <v>0</v>
      </c>
      <c r="BL157" s="18" t="s">
        <v>166</v>
      </c>
      <c r="BM157" s="191" t="s">
        <v>905</v>
      </c>
    </row>
    <row r="158" spans="1:65" s="2" customFormat="1" ht="6.9" customHeight="1">
      <c r="A158" s="35"/>
      <c r="B158" s="48"/>
      <c r="C158" s="49"/>
      <c r="D158" s="49"/>
      <c r="E158" s="49"/>
      <c r="F158" s="49"/>
      <c r="G158" s="49"/>
      <c r="H158" s="49"/>
      <c r="I158" s="49"/>
      <c r="J158" s="49"/>
      <c r="K158" s="49"/>
      <c r="L158" s="40"/>
      <c r="M158" s="35"/>
      <c r="O158" s="35"/>
      <c r="P158" s="35"/>
      <c r="Q158" s="35"/>
      <c r="R158" s="35"/>
      <c r="S158" s="35"/>
      <c r="T158" s="35"/>
      <c r="U158" s="35"/>
      <c r="V158" s="35"/>
      <c r="W158" s="35"/>
      <c r="X158" s="35"/>
      <c r="Y158" s="35"/>
      <c r="Z158" s="35"/>
      <c r="AA158" s="35"/>
      <c r="AB158" s="35"/>
      <c r="AC158" s="35"/>
      <c r="AD158" s="35"/>
      <c r="AE158" s="35"/>
    </row>
  </sheetData>
  <sheetProtection algorithmName="SHA-512" hashValue="1h9LvB8bXw99jgNN28/foLOr+sjHrRFz67qYf+xs+2mNjK76WYSQ0S7iT01be78OiEXRi8f8SpTTrdiW7A433w==" saltValue="0qy+tdRZrhbCjmmSx51Ai/gLGfyoY+i/3pCS+SldQIQj86ZUfJwKs+JzbDu5GT9yYvsHkzGLAc3xLyOHgOKC/A==" spinCount="100000" sheet="1" objects="1" scenarios="1" formatColumns="0" formatRows="0" autoFilter="0"/>
  <autoFilter ref="C98:K157"/>
  <mergeCells count="15">
    <mergeCell ref="E85:H85"/>
    <mergeCell ref="E89:H89"/>
    <mergeCell ref="E87:H87"/>
    <mergeCell ref="E91:H91"/>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7"/>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10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69"/>
      <c r="M2" s="369"/>
      <c r="N2" s="369"/>
      <c r="O2" s="369"/>
      <c r="P2" s="369"/>
      <c r="Q2" s="369"/>
      <c r="R2" s="369"/>
      <c r="S2" s="369"/>
      <c r="T2" s="369"/>
      <c r="U2" s="369"/>
      <c r="V2" s="369"/>
      <c r="AT2" s="18" t="s">
        <v>105</v>
      </c>
    </row>
    <row r="3" spans="1:46" s="1" customFormat="1" ht="6.9" customHeight="1">
      <c r="B3" s="110"/>
      <c r="C3" s="111"/>
      <c r="D3" s="111"/>
      <c r="E3" s="111"/>
      <c r="F3" s="111"/>
      <c r="G3" s="111"/>
      <c r="H3" s="111"/>
      <c r="I3" s="111"/>
      <c r="J3" s="111"/>
      <c r="K3" s="111"/>
      <c r="L3" s="21"/>
      <c r="AT3" s="18" t="s">
        <v>80</v>
      </c>
    </row>
    <row r="4" spans="1:46" s="1" customFormat="1" ht="24.9" customHeight="1">
      <c r="B4" s="21"/>
      <c r="D4" s="112" t="s">
        <v>131</v>
      </c>
      <c r="L4" s="21"/>
      <c r="M4" s="113" t="s">
        <v>10</v>
      </c>
      <c r="AT4" s="18" t="s">
        <v>4</v>
      </c>
    </row>
    <row r="5" spans="1:46" s="1" customFormat="1" ht="6.9" customHeight="1">
      <c r="B5" s="21"/>
      <c r="L5" s="21"/>
    </row>
    <row r="6" spans="1:46" s="1" customFormat="1" ht="12" customHeight="1">
      <c r="B6" s="21"/>
      <c r="D6" s="114" t="s">
        <v>15</v>
      </c>
      <c r="L6" s="21"/>
    </row>
    <row r="7" spans="1:46" s="1" customFormat="1" ht="16.5" customHeight="1">
      <c r="B7" s="21"/>
      <c r="E7" s="387" t="str">
        <f>'Rekapitulace stavby'!K6</f>
        <v>Zázemí pro studenty se speciálními potřebami - F, úprava 13.6.2025</v>
      </c>
      <c r="F7" s="388"/>
      <c r="G7" s="388"/>
      <c r="H7" s="388"/>
      <c r="L7" s="21"/>
    </row>
    <row r="8" spans="1:46" ht="13.2">
      <c r="B8" s="21"/>
      <c r="D8" s="114" t="s">
        <v>132</v>
      </c>
      <c r="L8" s="21"/>
    </row>
    <row r="9" spans="1:46" s="1" customFormat="1" ht="16.5" customHeight="1">
      <c r="B9" s="21"/>
      <c r="E9" s="387" t="s">
        <v>133</v>
      </c>
      <c r="F9" s="369"/>
      <c r="G9" s="369"/>
      <c r="H9" s="369"/>
      <c r="L9" s="21"/>
    </row>
    <row r="10" spans="1:46" s="1" customFormat="1" ht="12" customHeight="1">
      <c r="B10" s="21"/>
      <c r="D10" s="114" t="s">
        <v>365</v>
      </c>
      <c r="L10" s="21"/>
    </row>
    <row r="11" spans="1:46" s="2" customFormat="1" ht="16.5" customHeight="1">
      <c r="A11" s="35"/>
      <c r="B11" s="40"/>
      <c r="C11" s="35"/>
      <c r="D11" s="35"/>
      <c r="E11" s="397" t="s">
        <v>1875</v>
      </c>
      <c r="F11" s="390"/>
      <c r="G11" s="390"/>
      <c r="H11" s="390"/>
      <c r="I11" s="35"/>
      <c r="J11" s="35"/>
      <c r="K11" s="35"/>
      <c r="L11" s="115"/>
      <c r="S11" s="35"/>
      <c r="T11" s="35"/>
      <c r="U11" s="35"/>
      <c r="V11" s="35"/>
      <c r="W11" s="35"/>
      <c r="X11" s="35"/>
      <c r="Y11" s="35"/>
      <c r="Z11" s="35"/>
      <c r="AA11" s="35"/>
      <c r="AB11" s="35"/>
      <c r="AC11" s="35"/>
      <c r="AD11" s="35"/>
      <c r="AE11" s="35"/>
    </row>
    <row r="12" spans="1:46" s="2" customFormat="1" ht="12" customHeight="1">
      <c r="A12" s="35"/>
      <c r="B12" s="40"/>
      <c r="C12" s="35"/>
      <c r="D12" s="114" t="s">
        <v>1876</v>
      </c>
      <c r="E12" s="35"/>
      <c r="F12" s="35"/>
      <c r="G12" s="35"/>
      <c r="H12" s="35"/>
      <c r="I12" s="35"/>
      <c r="J12" s="35"/>
      <c r="K12" s="35"/>
      <c r="L12" s="115"/>
      <c r="S12" s="35"/>
      <c r="T12" s="35"/>
      <c r="U12" s="35"/>
      <c r="V12" s="35"/>
      <c r="W12" s="35"/>
      <c r="X12" s="35"/>
      <c r="Y12" s="35"/>
      <c r="Z12" s="35"/>
      <c r="AA12" s="35"/>
      <c r="AB12" s="35"/>
      <c r="AC12" s="35"/>
      <c r="AD12" s="35"/>
      <c r="AE12" s="35"/>
    </row>
    <row r="13" spans="1:46" s="2" customFormat="1" ht="16.5" customHeight="1">
      <c r="A13" s="35"/>
      <c r="B13" s="40"/>
      <c r="C13" s="35"/>
      <c r="D13" s="35"/>
      <c r="E13" s="389" t="s">
        <v>1989</v>
      </c>
      <c r="F13" s="390"/>
      <c r="G13" s="390"/>
      <c r="H13" s="390"/>
      <c r="I13" s="35"/>
      <c r="J13" s="35"/>
      <c r="K13" s="35"/>
      <c r="L13" s="115"/>
      <c r="S13" s="35"/>
      <c r="T13" s="35"/>
      <c r="U13" s="35"/>
      <c r="V13" s="35"/>
      <c r="W13" s="35"/>
      <c r="X13" s="35"/>
      <c r="Y13" s="35"/>
      <c r="Z13" s="35"/>
      <c r="AA13" s="35"/>
      <c r="AB13" s="35"/>
      <c r="AC13" s="35"/>
      <c r="AD13" s="35"/>
      <c r="AE13" s="35"/>
    </row>
    <row r="14" spans="1:46" s="2" customFormat="1" ht="10.199999999999999">
      <c r="A14" s="35"/>
      <c r="B14" s="40"/>
      <c r="C14" s="35"/>
      <c r="D14" s="35"/>
      <c r="E14" s="35"/>
      <c r="F14" s="35"/>
      <c r="G14" s="35"/>
      <c r="H14" s="35"/>
      <c r="I14" s="35"/>
      <c r="J14" s="35"/>
      <c r="K14" s="35"/>
      <c r="L14" s="115"/>
      <c r="S14" s="35"/>
      <c r="T14" s="35"/>
      <c r="U14" s="35"/>
      <c r="V14" s="35"/>
      <c r="W14" s="35"/>
      <c r="X14" s="35"/>
      <c r="Y14" s="35"/>
      <c r="Z14" s="35"/>
      <c r="AA14" s="35"/>
      <c r="AB14" s="35"/>
      <c r="AC14" s="35"/>
      <c r="AD14" s="35"/>
      <c r="AE14" s="35"/>
    </row>
    <row r="15" spans="1:46" s="2" customFormat="1" ht="12" customHeight="1">
      <c r="A15" s="35"/>
      <c r="B15" s="40"/>
      <c r="C15" s="35"/>
      <c r="D15" s="114" t="s">
        <v>17</v>
      </c>
      <c r="E15" s="35"/>
      <c r="F15" s="104" t="s">
        <v>18</v>
      </c>
      <c r="G15" s="35"/>
      <c r="H15" s="35"/>
      <c r="I15" s="114" t="s">
        <v>19</v>
      </c>
      <c r="J15" s="104" t="s">
        <v>18</v>
      </c>
      <c r="K15" s="35"/>
      <c r="L15" s="115"/>
      <c r="S15" s="35"/>
      <c r="T15" s="35"/>
      <c r="U15" s="35"/>
      <c r="V15" s="35"/>
      <c r="W15" s="35"/>
      <c r="X15" s="35"/>
      <c r="Y15" s="35"/>
      <c r="Z15" s="35"/>
      <c r="AA15" s="35"/>
      <c r="AB15" s="35"/>
      <c r="AC15" s="35"/>
      <c r="AD15" s="35"/>
      <c r="AE15" s="35"/>
    </row>
    <row r="16" spans="1:46" s="2" customFormat="1" ht="12" customHeight="1">
      <c r="A16" s="35"/>
      <c r="B16" s="40"/>
      <c r="C16" s="35"/>
      <c r="D16" s="114" t="s">
        <v>20</v>
      </c>
      <c r="E16" s="35"/>
      <c r="F16" s="104" t="s">
        <v>1236</v>
      </c>
      <c r="G16" s="35"/>
      <c r="H16" s="35"/>
      <c r="I16" s="114" t="s">
        <v>22</v>
      </c>
      <c r="J16" s="116" t="str">
        <f>'Rekapitulace stavby'!AN8</f>
        <v>4. 4. 2024</v>
      </c>
      <c r="K16" s="35"/>
      <c r="L16" s="115"/>
      <c r="S16" s="35"/>
      <c r="T16" s="35"/>
      <c r="U16" s="35"/>
      <c r="V16" s="35"/>
      <c r="W16" s="35"/>
      <c r="X16" s="35"/>
      <c r="Y16" s="35"/>
      <c r="Z16" s="35"/>
      <c r="AA16" s="35"/>
      <c r="AB16" s="35"/>
      <c r="AC16" s="35"/>
      <c r="AD16" s="35"/>
      <c r="AE16" s="35"/>
    </row>
    <row r="17" spans="1:31" s="2" customFormat="1" ht="10.8" customHeight="1">
      <c r="A17" s="35"/>
      <c r="B17" s="40"/>
      <c r="C17" s="35"/>
      <c r="D17" s="35"/>
      <c r="E17" s="35"/>
      <c r="F17" s="35"/>
      <c r="G17" s="35"/>
      <c r="H17" s="35"/>
      <c r="I17" s="35"/>
      <c r="J17" s="35"/>
      <c r="K17" s="35"/>
      <c r="L17" s="115"/>
      <c r="S17" s="35"/>
      <c r="T17" s="35"/>
      <c r="U17" s="35"/>
      <c r="V17" s="35"/>
      <c r="W17" s="35"/>
      <c r="X17" s="35"/>
      <c r="Y17" s="35"/>
      <c r="Z17" s="35"/>
      <c r="AA17" s="35"/>
      <c r="AB17" s="35"/>
      <c r="AC17" s="35"/>
      <c r="AD17" s="35"/>
      <c r="AE17" s="35"/>
    </row>
    <row r="18" spans="1:31" s="2" customFormat="1" ht="12" customHeight="1">
      <c r="A18" s="35"/>
      <c r="B18" s="40"/>
      <c r="C18" s="35"/>
      <c r="D18" s="114" t="s">
        <v>24</v>
      </c>
      <c r="E18" s="35"/>
      <c r="F18" s="35"/>
      <c r="G18" s="35"/>
      <c r="H18" s="35"/>
      <c r="I18" s="114" t="s">
        <v>25</v>
      </c>
      <c r="J18" s="104" t="str">
        <f>IF('Rekapitulace stavby'!AN10="","",'Rekapitulace stavby'!AN10)</f>
        <v/>
      </c>
      <c r="K18" s="35"/>
      <c r="L18" s="115"/>
      <c r="S18" s="35"/>
      <c r="T18" s="35"/>
      <c r="U18" s="35"/>
      <c r="V18" s="35"/>
      <c r="W18" s="35"/>
      <c r="X18" s="35"/>
      <c r="Y18" s="35"/>
      <c r="Z18" s="35"/>
      <c r="AA18" s="35"/>
      <c r="AB18" s="35"/>
      <c r="AC18" s="35"/>
      <c r="AD18" s="35"/>
      <c r="AE18" s="35"/>
    </row>
    <row r="19" spans="1:31" s="2" customFormat="1" ht="18" customHeight="1">
      <c r="A19" s="35"/>
      <c r="B19" s="40"/>
      <c r="C19" s="35"/>
      <c r="D19" s="35"/>
      <c r="E19" s="104" t="str">
        <f>IF('Rekapitulace stavby'!E11="","",'Rekapitulace stavby'!E11)</f>
        <v>Česká zemědělská univerzoita</v>
      </c>
      <c r="F19" s="35"/>
      <c r="G19" s="35"/>
      <c r="H19" s="35"/>
      <c r="I19" s="114" t="s">
        <v>27</v>
      </c>
      <c r="J19" s="104" t="str">
        <f>IF('Rekapitulace stavby'!AN11="","",'Rekapitulace stavby'!AN11)</f>
        <v/>
      </c>
      <c r="K19" s="35"/>
      <c r="L19" s="115"/>
      <c r="S19" s="35"/>
      <c r="T19" s="35"/>
      <c r="U19" s="35"/>
      <c r="V19" s="35"/>
      <c r="W19" s="35"/>
      <c r="X19" s="35"/>
      <c r="Y19" s="35"/>
      <c r="Z19" s="35"/>
      <c r="AA19" s="35"/>
      <c r="AB19" s="35"/>
      <c r="AC19" s="35"/>
      <c r="AD19" s="35"/>
      <c r="AE19" s="35"/>
    </row>
    <row r="20" spans="1:31" s="2" customFormat="1" ht="6.9" customHeight="1">
      <c r="A20" s="35"/>
      <c r="B20" s="40"/>
      <c r="C20" s="35"/>
      <c r="D20" s="35"/>
      <c r="E20" s="35"/>
      <c r="F20" s="35"/>
      <c r="G20" s="35"/>
      <c r="H20" s="35"/>
      <c r="I20" s="35"/>
      <c r="J20" s="35"/>
      <c r="K20" s="35"/>
      <c r="L20" s="115"/>
      <c r="S20" s="35"/>
      <c r="T20" s="35"/>
      <c r="U20" s="35"/>
      <c r="V20" s="35"/>
      <c r="W20" s="35"/>
      <c r="X20" s="35"/>
      <c r="Y20" s="35"/>
      <c r="Z20" s="35"/>
      <c r="AA20" s="35"/>
      <c r="AB20" s="35"/>
      <c r="AC20" s="35"/>
      <c r="AD20" s="35"/>
      <c r="AE20" s="35"/>
    </row>
    <row r="21" spans="1:31" s="2" customFormat="1" ht="12" customHeight="1">
      <c r="A21" s="35"/>
      <c r="B21" s="40"/>
      <c r="C21" s="35"/>
      <c r="D21" s="114" t="s">
        <v>28</v>
      </c>
      <c r="E21" s="35"/>
      <c r="F21" s="35"/>
      <c r="G21" s="35"/>
      <c r="H21" s="35"/>
      <c r="I21" s="114" t="s">
        <v>25</v>
      </c>
      <c r="J21" s="31" t="str">
        <f>'Rekapitulace stavby'!AN13</f>
        <v>Vyplň údaj</v>
      </c>
      <c r="K21" s="35"/>
      <c r="L21" s="115"/>
      <c r="S21" s="35"/>
      <c r="T21" s="35"/>
      <c r="U21" s="35"/>
      <c r="V21" s="35"/>
      <c r="W21" s="35"/>
      <c r="X21" s="35"/>
      <c r="Y21" s="35"/>
      <c r="Z21" s="35"/>
      <c r="AA21" s="35"/>
      <c r="AB21" s="35"/>
      <c r="AC21" s="35"/>
      <c r="AD21" s="35"/>
      <c r="AE21" s="35"/>
    </row>
    <row r="22" spans="1:31" s="2" customFormat="1" ht="18" customHeight="1">
      <c r="A22" s="35"/>
      <c r="B22" s="40"/>
      <c r="C22" s="35"/>
      <c r="D22" s="35"/>
      <c r="E22" s="391" t="str">
        <f>'Rekapitulace stavby'!E14</f>
        <v>Vyplň údaj</v>
      </c>
      <c r="F22" s="392"/>
      <c r="G22" s="392"/>
      <c r="H22" s="392"/>
      <c r="I22" s="114" t="s">
        <v>27</v>
      </c>
      <c r="J22" s="31" t="str">
        <f>'Rekapitulace stavby'!AN14</f>
        <v>Vyplň údaj</v>
      </c>
      <c r="K22" s="35"/>
      <c r="L22" s="115"/>
      <c r="S22" s="35"/>
      <c r="T22" s="35"/>
      <c r="U22" s="35"/>
      <c r="V22" s="35"/>
      <c r="W22" s="35"/>
      <c r="X22" s="35"/>
      <c r="Y22" s="35"/>
      <c r="Z22" s="35"/>
      <c r="AA22" s="35"/>
      <c r="AB22" s="35"/>
      <c r="AC22" s="35"/>
      <c r="AD22" s="35"/>
      <c r="AE22" s="35"/>
    </row>
    <row r="23" spans="1:31" s="2" customFormat="1" ht="6.9" customHeight="1">
      <c r="A23" s="35"/>
      <c r="B23" s="40"/>
      <c r="C23" s="35"/>
      <c r="D23" s="35"/>
      <c r="E23" s="35"/>
      <c r="F23" s="35"/>
      <c r="G23" s="35"/>
      <c r="H23" s="35"/>
      <c r="I23" s="35"/>
      <c r="J23" s="35"/>
      <c r="K23" s="35"/>
      <c r="L23" s="115"/>
      <c r="S23" s="35"/>
      <c r="T23" s="35"/>
      <c r="U23" s="35"/>
      <c r="V23" s="35"/>
      <c r="W23" s="35"/>
      <c r="X23" s="35"/>
      <c r="Y23" s="35"/>
      <c r="Z23" s="35"/>
      <c r="AA23" s="35"/>
      <c r="AB23" s="35"/>
      <c r="AC23" s="35"/>
      <c r="AD23" s="35"/>
      <c r="AE23" s="35"/>
    </row>
    <row r="24" spans="1:31" s="2" customFormat="1" ht="12" customHeight="1">
      <c r="A24" s="35"/>
      <c r="B24" s="40"/>
      <c r="C24" s="35"/>
      <c r="D24" s="114" t="s">
        <v>30</v>
      </c>
      <c r="E24" s="35"/>
      <c r="F24" s="35"/>
      <c r="G24" s="35"/>
      <c r="H24" s="35"/>
      <c r="I24" s="114" t="s">
        <v>25</v>
      </c>
      <c r="J24" s="104" t="str">
        <f>IF('Rekapitulace stavby'!AN16="","",'Rekapitulace stavby'!AN16)</f>
        <v/>
      </c>
      <c r="K24" s="35"/>
      <c r="L24" s="115"/>
      <c r="S24" s="35"/>
      <c r="T24" s="35"/>
      <c r="U24" s="35"/>
      <c r="V24" s="35"/>
      <c r="W24" s="35"/>
      <c r="X24" s="35"/>
      <c r="Y24" s="35"/>
      <c r="Z24" s="35"/>
      <c r="AA24" s="35"/>
      <c r="AB24" s="35"/>
      <c r="AC24" s="35"/>
      <c r="AD24" s="35"/>
      <c r="AE24" s="35"/>
    </row>
    <row r="25" spans="1:31" s="2" customFormat="1" ht="18" customHeight="1">
      <c r="A25" s="35"/>
      <c r="B25" s="40"/>
      <c r="C25" s="35"/>
      <c r="D25" s="35"/>
      <c r="E25" s="104" t="str">
        <f>IF('Rekapitulace stavby'!E17="","",'Rekapitulace stavby'!E17)</f>
        <v>GREBNER, spol. s r-o-</v>
      </c>
      <c r="F25" s="35"/>
      <c r="G25" s="35"/>
      <c r="H25" s="35"/>
      <c r="I25" s="114" t="s">
        <v>27</v>
      </c>
      <c r="J25" s="104" t="str">
        <f>IF('Rekapitulace stavby'!AN17="","",'Rekapitulace stavby'!AN17)</f>
        <v/>
      </c>
      <c r="K25" s="35"/>
      <c r="L25" s="115"/>
      <c r="S25" s="35"/>
      <c r="T25" s="35"/>
      <c r="U25" s="35"/>
      <c r="V25" s="35"/>
      <c r="W25" s="35"/>
      <c r="X25" s="35"/>
      <c r="Y25" s="35"/>
      <c r="Z25" s="35"/>
      <c r="AA25" s="35"/>
      <c r="AB25" s="35"/>
      <c r="AC25" s="35"/>
      <c r="AD25" s="35"/>
      <c r="AE25" s="35"/>
    </row>
    <row r="26" spans="1:31" s="2" customFormat="1" ht="6.9" customHeight="1">
      <c r="A26" s="35"/>
      <c r="B26" s="40"/>
      <c r="C26" s="35"/>
      <c r="D26" s="35"/>
      <c r="E26" s="35"/>
      <c r="F26" s="35"/>
      <c r="G26" s="35"/>
      <c r="H26" s="35"/>
      <c r="I26" s="35"/>
      <c r="J26" s="35"/>
      <c r="K26" s="35"/>
      <c r="L26" s="115"/>
      <c r="S26" s="35"/>
      <c r="T26" s="35"/>
      <c r="U26" s="35"/>
      <c r="V26" s="35"/>
      <c r="W26" s="35"/>
      <c r="X26" s="35"/>
      <c r="Y26" s="35"/>
      <c r="Z26" s="35"/>
      <c r="AA26" s="35"/>
      <c r="AB26" s="35"/>
      <c r="AC26" s="35"/>
      <c r="AD26" s="35"/>
      <c r="AE26" s="35"/>
    </row>
    <row r="27" spans="1:31" s="2" customFormat="1" ht="12" customHeight="1">
      <c r="A27" s="35"/>
      <c r="B27" s="40"/>
      <c r="C27" s="35"/>
      <c r="D27" s="114" t="s">
        <v>33</v>
      </c>
      <c r="E27" s="35"/>
      <c r="F27" s="35"/>
      <c r="G27" s="35"/>
      <c r="H27" s="35"/>
      <c r="I27" s="114" t="s">
        <v>25</v>
      </c>
      <c r="J27" s="104" t="str">
        <f>IF('Rekapitulace stavby'!AN19="","",'Rekapitulace stavby'!AN19)</f>
        <v/>
      </c>
      <c r="K27" s="35"/>
      <c r="L27" s="115"/>
      <c r="S27" s="35"/>
      <c r="T27" s="35"/>
      <c r="U27" s="35"/>
      <c r="V27" s="35"/>
      <c r="W27" s="35"/>
      <c r="X27" s="35"/>
      <c r="Y27" s="35"/>
      <c r="Z27" s="35"/>
      <c r="AA27" s="35"/>
      <c r="AB27" s="35"/>
      <c r="AC27" s="35"/>
      <c r="AD27" s="35"/>
      <c r="AE27" s="35"/>
    </row>
    <row r="28" spans="1:31" s="2" customFormat="1" ht="18" customHeight="1">
      <c r="A28" s="35"/>
      <c r="B28" s="40"/>
      <c r="C28" s="35"/>
      <c r="D28" s="35"/>
      <c r="E28" s="104" t="str">
        <f>IF('Rekapitulace stavby'!E20="","",'Rekapitulace stavby'!E20)</f>
        <v>Ing. Josef Němeček</v>
      </c>
      <c r="F28" s="35"/>
      <c r="G28" s="35"/>
      <c r="H28" s="35"/>
      <c r="I28" s="114" t="s">
        <v>27</v>
      </c>
      <c r="J28" s="104" t="str">
        <f>IF('Rekapitulace stavby'!AN20="","",'Rekapitulace stavby'!AN20)</f>
        <v/>
      </c>
      <c r="K28" s="35"/>
      <c r="L28" s="115"/>
      <c r="S28" s="35"/>
      <c r="T28" s="35"/>
      <c r="U28" s="35"/>
      <c r="V28" s="35"/>
      <c r="W28" s="35"/>
      <c r="X28" s="35"/>
      <c r="Y28" s="35"/>
      <c r="Z28" s="35"/>
      <c r="AA28" s="35"/>
      <c r="AB28" s="35"/>
      <c r="AC28" s="35"/>
      <c r="AD28" s="35"/>
      <c r="AE28" s="35"/>
    </row>
    <row r="29" spans="1:31" s="2" customFormat="1" ht="6.9" customHeight="1">
      <c r="A29" s="35"/>
      <c r="B29" s="40"/>
      <c r="C29" s="35"/>
      <c r="D29" s="35"/>
      <c r="E29" s="35"/>
      <c r="F29" s="35"/>
      <c r="G29" s="35"/>
      <c r="H29" s="35"/>
      <c r="I29" s="35"/>
      <c r="J29" s="35"/>
      <c r="K29" s="35"/>
      <c r="L29" s="115"/>
      <c r="S29" s="35"/>
      <c r="T29" s="35"/>
      <c r="U29" s="35"/>
      <c r="V29" s="35"/>
      <c r="W29" s="35"/>
      <c r="X29" s="35"/>
      <c r="Y29" s="35"/>
      <c r="Z29" s="35"/>
      <c r="AA29" s="35"/>
      <c r="AB29" s="35"/>
      <c r="AC29" s="35"/>
      <c r="AD29" s="35"/>
      <c r="AE29" s="35"/>
    </row>
    <row r="30" spans="1:31" s="2" customFormat="1" ht="12" customHeight="1">
      <c r="A30" s="35"/>
      <c r="B30" s="40"/>
      <c r="C30" s="35"/>
      <c r="D30" s="114" t="s">
        <v>35</v>
      </c>
      <c r="E30" s="35"/>
      <c r="F30" s="35"/>
      <c r="G30" s="35"/>
      <c r="H30" s="35"/>
      <c r="I30" s="35"/>
      <c r="J30" s="35"/>
      <c r="K30" s="35"/>
      <c r="L30" s="115"/>
      <c r="S30" s="35"/>
      <c r="T30" s="35"/>
      <c r="U30" s="35"/>
      <c r="V30" s="35"/>
      <c r="W30" s="35"/>
      <c r="X30" s="35"/>
      <c r="Y30" s="35"/>
      <c r="Z30" s="35"/>
      <c r="AA30" s="35"/>
      <c r="AB30" s="35"/>
      <c r="AC30" s="35"/>
      <c r="AD30" s="35"/>
      <c r="AE30" s="35"/>
    </row>
    <row r="31" spans="1:31" s="8" customFormat="1" ht="16.5" customHeight="1">
      <c r="A31" s="117"/>
      <c r="B31" s="118"/>
      <c r="C31" s="117"/>
      <c r="D31" s="117"/>
      <c r="E31" s="393" t="s">
        <v>18</v>
      </c>
      <c r="F31" s="393"/>
      <c r="G31" s="393"/>
      <c r="H31" s="393"/>
      <c r="I31" s="117"/>
      <c r="J31" s="117"/>
      <c r="K31" s="117"/>
      <c r="L31" s="119"/>
      <c r="S31" s="117"/>
      <c r="T31" s="117"/>
      <c r="U31" s="117"/>
      <c r="V31" s="117"/>
      <c r="W31" s="117"/>
      <c r="X31" s="117"/>
      <c r="Y31" s="117"/>
      <c r="Z31" s="117"/>
      <c r="AA31" s="117"/>
      <c r="AB31" s="117"/>
      <c r="AC31" s="117"/>
      <c r="AD31" s="117"/>
      <c r="AE31" s="117"/>
    </row>
    <row r="32" spans="1:31" s="2" customFormat="1" ht="6.9" customHeight="1">
      <c r="A32" s="35"/>
      <c r="B32" s="40"/>
      <c r="C32" s="35"/>
      <c r="D32" s="35"/>
      <c r="E32" s="35"/>
      <c r="F32" s="35"/>
      <c r="G32" s="35"/>
      <c r="H32" s="35"/>
      <c r="I32" s="35"/>
      <c r="J32" s="35"/>
      <c r="K32" s="35"/>
      <c r="L32" s="115"/>
      <c r="S32" s="35"/>
      <c r="T32" s="35"/>
      <c r="U32" s="35"/>
      <c r="V32" s="35"/>
      <c r="W32" s="35"/>
      <c r="X32" s="35"/>
      <c r="Y32" s="35"/>
      <c r="Z32" s="35"/>
      <c r="AA32" s="35"/>
      <c r="AB32" s="35"/>
      <c r="AC32" s="35"/>
      <c r="AD32" s="35"/>
      <c r="AE32" s="35"/>
    </row>
    <row r="33" spans="1:31" s="2" customFormat="1" ht="6.9" customHeight="1">
      <c r="A33" s="35"/>
      <c r="B33" s="40"/>
      <c r="C33" s="35"/>
      <c r="D33" s="120"/>
      <c r="E33" s="120"/>
      <c r="F33" s="120"/>
      <c r="G33" s="120"/>
      <c r="H33" s="120"/>
      <c r="I33" s="120"/>
      <c r="J33" s="120"/>
      <c r="K33" s="120"/>
      <c r="L33" s="115"/>
      <c r="S33" s="35"/>
      <c r="T33" s="35"/>
      <c r="U33" s="35"/>
      <c r="V33" s="35"/>
      <c r="W33" s="35"/>
      <c r="X33" s="35"/>
      <c r="Y33" s="35"/>
      <c r="Z33" s="35"/>
      <c r="AA33" s="35"/>
      <c r="AB33" s="35"/>
      <c r="AC33" s="35"/>
      <c r="AD33" s="35"/>
      <c r="AE33" s="35"/>
    </row>
    <row r="34" spans="1:31" s="2" customFormat="1" ht="25.35" customHeight="1">
      <c r="A34" s="35"/>
      <c r="B34" s="40"/>
      <c r="C34" s="35"/>
      <c r="D34" s="121" t="s">
        <v>37</v>
      </c>
      <c r="E34" s="35"/>
      <c r="F34" s="35"/>
      <c r="G34" s="35"/>
      <c r="H34" s="35"/>
      <c r="I34" s="35"/>
      <c r="J34" s="122">
        <f>ROUND(J98, 2)</f>
        <v>0</v>
      </c>
      <c r="K34" s="35"/>
      <c r="L34" s="115"/>
      <c r="S34" s="35"/>
      <c r="T34" s="35"/>
      <c r="U34" s="35"/>
      <c r="V34" s="35"/>
      <c r="W34" s="35"/>
      <c r="X34" s="35"/>
      <c r="Y34" s="35"/>
      <c r="Z34" s="35"/>
      <c r="AA34" s="35"/>
      <c r="AB34" s="35"/>
      <c r="AC34" s="35"/>
      <c r="AD34" s="35"/>
      <c r="AE34" s="35"/>
    </row>
    <row r="35" spans="1:31" s="2" customFormat="1" ht="6.9" customHeight="1">
      <c r="A35" s="35"/>
      <c r="B35" s="40"/>
      <c r="C35" s="35"/>
      <c r="D35" s="120"/>
      <c r="E35" s="120"/>
      <c r="F35" s="120"/>
      <c r="G35" s="120"/>
      <c r="H35" s="120"/>
      <c r="I35" s="120"/>
      <c r="J35" s="120"/>
      <c r="K35" s="120"/>
      <c r="L35" s="115"/>
      <c r="S35" s="35"/>
      <c r="T35" s="35"/>
      <c r="U35" s="35"/>
      <c r="V35" s="35"/>
      <c r="W35" s="35"/>
      <c r="X35" s="35"/>
      <c r="Y35" s="35"/>
      <c r="Z35" s="35"/>
      <c r="AA35" s="35"/>
      <c r="AB35" s="35"/>
      <c r="AC35" s="35"/>
      <c r="AD35" s="35"/>
      <c r="AE35" s="35"/>
    </row>
    <row r="36" spans="1:31" s="2" customFormat="1" ht="14.4" customHeight="1">
      <c r="A36" s="35"/>
      <c r="B36" s="40"/>
      <c r="C36" s="35"/>
      <c r="D36" s="35"/>
      <c r="E36" s="35"/>
      <c r="F36" s="123" t="s">
        <v>39</v>
      </c>
      <c r="G36" s="35"/>
      <c r="H36" s="35"/>
      <c r="I36" s="123" t="s">
        <v>38</v>
      </c>
      <c r="J36" s="123" t="s">
        <v>40</v>
      </c>
      <c r="K36" s="35"/>
      <c r="L36" s="115"/>
      <c r="S36" s="35"/>
      <c r="T36" s="35"/>
      <c r="U36" s="35"/>
      <c r="V36" s="35"/>
      <c r="W36" s="35"/>
      <c r="X36" s="35"/>
      <c r="Y36" s="35"/>
      <c r="Z36" s="35"/>
      <c r="AA36" s="35"/>
      <c r="AB36" s="35"/>
      <c r="AC36" s="35"/>
      <c r="AD36" s="35"/>
      <c r="AE36" s="35"/>
    </row>
    <row r="37" spans="1:31" s="2" customFormat="1" ht="14.4" customHeight="1">
      <c r="A37" s="35"/>
      <c r="B37" s="40"/>
      <c r="C37" s="35"/>
      <c r="D37" s="124" t="s">
        <v>41</v>
      </c>
      <c r="E37" s="114" t="s">
        <v>42</v>
      </c>
      <c r="F37" s="125">
        <f>ROUND((SUM(BE98:BE146)),  2)</f>
        <v>0</v>
      </c>
      <c r="G37" s="35"/>
      <c r="H37" s="35"/>
      <c r="I37" s="126">
        <v>0.21</v>
      </c>
      <c r="J37" s="125">
        <f>ROUND(((SUM(BE98:BE146))*I37),  2)</f>
        <v>0</v>
      </c>
      <c r="K37" s="35"/>
      <c r="L37" s="115"/>
      <c r="S37" s="35"/>
      <c r="T37" s="35"/>
      <c r="U37" s="35"/>
      <c r="V37" s="35"/>
      <c r="W37" s="35"/>
      <c r="X37" s="35"/>
      <c r="Y37" s="35"/>
      <c r="Z37" s="35"/>
      <c r="AA37" s="35"/>
      <c r="AB37" s="35"/>
      <c r="AC37" s="35"/>
      <c r="AD37" s="35"/>
      <c r="AE37" s="35"/>
    </row>
    <row r="38" spans="1:31" s="2" customFormat="1" ht="14.4" customHeight="1">
      <c r="A38" s="35"/>
      <c r="B38" s="40"/>
      <c r="C38" s="35"/>
      <c r="D38" s="35"/>
      <c r="E38" s="114" t="s">
        <v>43</v>
      </c>
      <c r="F38" s="125">
        <f>ROUND((SUM(BF98:BF146)),  2)</f>
        <v>0</v>
      </c>
      <c r="G38" s="35"/>
      <c r="H38" s="35"/>
      <c r="I38" s="126">
        <v>0.12</v>
      </c>
      <c r="J38" s="125">
        <f>ROUND(((SUM(BF98:BF146))*I38),  2)</f>
        <v>0</v>
      </c>
      <c r="K38" s="35"/>
      <c r="L38" s="115"/>
      <c r="S38" s="35"/>
      <c r="T38" s="35"/>
      <c r="U38" s="35"/>
      <c r="V38" s="35"/>
      <c r="W38" s="35"/>
      <c r="X38" s="35"/>
      <c r="Y38" s="35"/>
      <c r="Z38" s="35"/>
      <c r="AA38" s="35"/>
      <c r="AB38" s="35"/>
      <c r="AC38" s="35"/>
      <c r="AD38" s="35"/>
      <c r="AE38" s="35"/>
    </row>
    <row r="39" spans="1:31" s="2" customFormat="1" ht="14.4" hidden="1" customHeight="1">
      <c r="A39" s="35"/>
      <c r="B39" s="40"/>
      <c r="C39" s="35"/>
      <c r="D39" s="35"/>
      <c r="E39" s="114" t="s">
        <v>44</v>
      </c>
      <c r="F39" s="125">
        <f>ROUND((SUM(BG98:BG146)),  2)</f>
        <v>0</v>
      </c>
      <c r="G39" s="35"/>
      <c r="H39" s="35"/>
      <c r="I39" s="126">
        <v>0.21</v>
      </c>
      <c r="J39" s="125">
        <f>0</f>
        <v>0</v>
      </c>
      <c r="K39" s="35"/>
      <c r="L39" s="115"/>
      <c r="S39" s="35"/>
      <c r="T39" s="35"/>
      <c r="U39" s="35"/>
      <c r="V39" s="35"/>
      <c r="W39" s="35"/>
      <c r="X39" s="35"/>
      <c r="Y39" s="35"/>
      <c r="Z39" s="35"/>
      <c r="AA39" s="35"/>
      <c r="AB39" s="35"/>
      <c r="AC39" s="35"/>
      <c r="AD39" s="35"/>
      <c r="AE39" s="35"/>
    </row>
    <row r="40" spans="1:31" s="2" customFormat="1" ht="14.4" hidden="1" customHeight="1">
      <c r="A40" s="35"/>
      <c r="B40" s="40"/>
      <c r="C40" s="35"/>
      <c r="D40" s="35"/>
      <c r="E40" s="114" t="s">
        <v>45</v>
      </c>
      <c r="F40" s="125">
        <f>ROUND((SUM(BH98:BH146)),  2)</f>
        <v>0</v>
      </c>
      <c r="G40" s="35"/>
      <c r="H40" s="35"/>
      <c r="I40" s="126">
        <v>0.12</v>
      </c>
      <c r="J40" s="125">
        <f>0</f>
        <v>0</v>
      </c>
      <c r="K40" s="35"/>
      <c r="L40" s="115"/>
      <c r="S40" s="35"/>
      <c r="T40" s="35"/>
      <c r="U40" s="35"/>
      <c r="V40" s="35"/>
      <c r="W40" s="35"/>
      <c r="X40" s="35"/>
      <c r="Y40" s="35"/>
      <c r="Z40" s="35"/>
      <c r="AA40" s="35"/>
      <c r="AB40" s="35"/>
      <c r="AC40" s="35"/>
      <c r="AD40" s="35"/>
      <c r="AE40" s="35"/>
    </row>
    <row r="41" spans="1:31" s="2" customFormat="1" ht="14.4" hidden="1" customHeight="1">
      <c r="A41" s="35"/>
      <c r="B41" s="40"/>
      <c r="C41" s="35"/>
      <c r="D41" s="35"/>
      <c r="E41" s="114" t="s">
        <v>46</v>
      </c>
      <c r="F41" s="125">
        <f>ROUND((SUM(BI98:BI146)),  2)</f>
        <v>0</v>
      </c>
      <c r="G41" s="35"/>
      <c r="H41" s="35"/>
      <c r="I41" s="126">
        <v>0</v>
      </c>
      <c r="J41" s="125">
        <f>0</f>
        <v>0</v>
      </c>
      <c r="K41" s="35"/>
      <c r="L41" s="115"/>
      <c r="S41" s="35"/>
      <c r="T41" s="35"/>
      <c r="U41" s="35"/>
      <c r="V41" s="35"/>
      <c r="W41" s="35"/>
      <c r="X41" s="35"/>
      <c r="Y41" s="35"/>
      <c r="Z41" s="35"/>
      <c r="AA41" s="35"/>
      <c r="AB41" s="35"/>
      <c r="AC41" s="35"/>
      <c r="AD41" s="35"/>
      <c r="AE41" s="35"/>
    </row>
    <row r="42" spans="1:31" s="2" customFormat="1" ht="6.9" customHeight="1">
      <c r="A42" s="35"/>
      <c r="B42" s="40"/>
      <c r="C42" s="35"/>
      <c r="D42" s="35"/>
      <c r="E42" s="35"/>
      <c r="F42" s="35"/>
      <c r="G42" s="35"/>
      <c r="H42" s="35"/>
      <c r="I42" s="35"/>
      <c r="J42" s="35"/>
      <c r="K42" s="35"/>
      <c r="L42" s="115"/>
      <c r="S42" s="35"/>
      <c r="T42" s="35"/>
      <c r="U42" s="35"/>
      <c r="V42" s="35"/>
      <c r="W42" s="35"/>
      <c r="X42" s="35"/>
      <c r="Y42" s="35"/>
      <c r="Z42" s="35"/>
      <c r="AA42" s="35"/>
      <c r="AB42" s="35"/>
      <c r="AC42" s="35"/>
      <c r="AD42" s="35"/>
      <c r="AE42" s="35"/>
    </row>
    <row r="43" spans="1:31" s="2" customFormat="1" ht="25.35" customHeight="1">
      <c r="A43" s="35"/>
      <c r="B43" s="40"/>
      <c r="C43" s="127"/>
      <c r="D43" s="128" t="s">
        <v>47</v>
      </c>
      <c r="E43" s="129"/>
      <c r="F43" s="129"/>
      <c r="G43" s="130" t="s">
        <v>48</v>
      </c>
      <c r="H43" s="131" t="s">
        <v>49</v>
      </c>
      <c r="I43" s="129"/>
      <c r="J43" s="132">
        <f>SUM(J34:J41)</f>
        <v>0</v>
      </c>
      <c r="K43" s="133"/>
      <c r="L43" s="115"/>
      <c r="S43" s="35"/>
      <c r="T43" s="35"/>
      <c r="U43" s="35"/>
      <c r="V43" s="35"/>
      <c r="W43" s="35"/>
      <c r="X43" s="35"/>
      <c r="Y43" s="35"/>
      <c r="Z43" s="35"/>
      <c r="AA43" s="35"/>
      <c r="AB43" s="35"/>
      <c r="AC43" s="35"/>
      <c r="AD43" s="35"/>
      <c r="AE43" s="35"/>
    </row>
    <row r="44" spans="1:31" s="2" customFormat="1" ht="14.4" customHeight="1">
      <c r="A44" s="35"/>
      <c r="B44" s="134"/>
      <c r="C44" s="135"/>
      <c r="D44" s="135"/>
      <c r="E44" s="135"/>
      <c r="F44" s="135"/>
      <c r="G44" s="135"/>
      <c r="H44" s="135"/>
      <c r="I44" s="135"/>
      <c r="J44" s="135"/>
      <c r="K44" s="135"/>
      <c r="L44" s="115"/>
      <c r="S44" s="35"/>
      <c r="T44" s="35"/>
      <c r="U44" s="35"/>
      <c r="V44" s="35"/>
      <c r="W44" s="35"/>
      <c r="X44" s="35"/>
      <c r="Y44" s="35"/>
      <c r="Z44" s="35"/>
      <c r="AA44" s="35"/>
      <c r="AB44" s="35"/>
      <c r="AC44" s="35"/>
      <c r="AD44" s="35"/>
      <c r="AE44" s="35"/>
    </row>
    <row r="48" spans="1:31" s="2" customFormat="1" ht="6.9" customHeight="1">
      <c r="A48" s="35"/>
      <c r="B48" s="136"/>
      <c r="C48" s="137"/>
      <c r="D48" s="137"/>
      <c r="E48" s="137"/>
      <c r="F48" s="137"/>
      <c r="G48" s="137"/>
      <c r="H48" s="137"/>
      <c r="I48" s="137"/>
      <c r="J48" s="137"/>
      <c r="K48" s="137"/>
      <c r="L48" s="115"/>
      <c r="S48" s="35"/>
      <c r="T48" s="35"/>
      <c r="U48" s="35"/>
      <c r="V48" s="35"/>
      <c r="W48" s="35"/>
      <c r="X48" s="35"/>
      <c r="Y48" s="35"/>
      <c r="Z48" s="35"/>
      <c r="AA48" s="35"/>
      <c r="AB48" s="35"/>
      <c r="AC48" s="35"/>
      <c r="AD48" s="35"/>
      <c r="AE48" s="35"/>
    </row>
    <row r="49" spans="1:31" s="2" customFormat="1" ht="24.9" customHeight="1">
      <c r="A49" s="35"/>
      <c r="B49" s="36"/>
      <c r="C49" s="24" t="s">
        <v>134</v>
      </c>
      <c r="D49" s="37"/>
      <c r="E49" s="37"/>
      <c r="F49" s="37"/>
      <c r="G49" s="37"/>
      <c r="H49" s="37"/>
      <c r="I49" s="37"/>
      <c r="J49" s="37"/>
      <c r="K49" s="37"/>
      <c r="L49" s="115"/>
      <c r="S49" s="35"/>
      <c r="T49" s="35"/>
      <c r="U49" s="35"/>
      <c r="V49" s="35"/>
      <c r="W49" s="35"/>
      <c r="X49" s="35"/>
      <c r="Y49" s="35"/>
      <c r="Z49" s="35"/>
      <c r="AA49" s="35"/>
      <c r="AB49" s="35"/>
      <c r="AC49" s="35"/>
      <c r="AD49" s="35"/>
      <c r="AE49" s="35"/>
    </row>
    <row r="50" spans="1:31" s="2" customFormat="1" ht="6.9" customHeight="1">
      <c r="A50" s="35"/>
      <c r="B50" s="36"/>
      <c r="C50" s="37"/>
      <c r="D50" s="37"/>
      <c r="E50" s="37"/>
      <c r="F50" s="37"/>
      <c r="G50" s="37"/>
      <c r="H50" s="37"/>
      <c r="I50" s="37"/>
      <c r="J50" s="37"/>
      <c r="K50" s="37"/>
      <c r="L50" s="115"/>
      <c r="S50" s="35"/>
      <c r="T50" s="35"/>
      <c r="U50" s="35"/>
      <c r="V50" s="35"/>
      <c r="W50" s="35"/>
      <c r="X50" s="35"/>
      <c r="Y50" s="35"/>
      <c r="Z50" s="35"/>
      <c r="AA50" s="35"/>
      <c r="AB50" s="35"/>
      <c r="AC50" s="35"/>
      <c r="AD50" s="35"/>
      <c r="AE50" s="35"/>
    </row>
    <row r="51" spans="1:31" s="2" customFormat="1" ht="12" customHeight="1">
      <c r="A51" s="35"/>
      <c r="B51" s="36"/>
      <c r="C51" s="30" t="s">
        <v>15</v>
      </c>
      <c r="D51" s="37"/>
      <c r="E51" s="37"/>
      <c r="F51" s="37"/>
      <c r="G51" s="37"/>
      <c r="H51" s="37"/>
      <c r="I51" s="37"/>
      <c r="J51" s="37"/>
      <c r="K51" s="37"/>
      <c r="L51" s="115"/>
      <c r="S51" s="35"/>
      <c r="T51" s="35"/>
      <c r="U51" s="35"/>
      <c r="V51" s="35"/>
      <c r="W51" s="35"/>
      <c r="X51" s="35"/>
      <c r="Y51" s="35"/>
      <c r="Z51" s="35"/>
      <c r="AA51" s="35"/>
      <c r="AB51" s="35"/>
      <c r="AC51" s="35"/>
      <c r="AD51" s="35"/>
      <c r="AE51" s="35"/>
    </row>
    <row r="52" spans="1:31" s="2" customFormat="1" ht="16.5" customHeight="1">
      <c r="A52" s="35"/>
      <c r="B52" s="36"/>
      <c r="C52" s="37"/>
      <c r="D52" s="37"/>
      <c r="E52" s="394" t="str">
        <f>E7</f>
        <v>Zázemí pro studenty se speciálními potřebami - F, úprava 13.6.2025</v>
      </c>
      <c r="F52" s="395"/>
      <c r="G52" s="395"/>
      <c r="H52" s="395"/>
      <c r="I52" s="37"/>
      <c r="J52" s="37"/>
      <c r="K52" s="37"/>
      <c r="L52" s="115"/>
      <c r="S52" s="35"/>
      <c r="T52" s="35"/>
      <c r="U52" s="35"/>
      <c r="V52" s="35"/>
      <c r="W52" s="35"/>
      <c r="X52" s="35"/>
      <c r="Y52" s="35"/>
      <c r="Z52" s="35"/>
      <c r="AA52" s="35"/>
      <c r="AB52" s="35"/>
      <c r="AC52" s="35"/>
      <c r="AD52" s="35"/>
      <c r="AE52" s="35"/>
    </row>
    <row r="53" spans="1:31" s="1" customFormat="1" ht="12" customHeight="1">
      <c r="B53" s="22"/>
      <c r="C53" s="30" t="s">
        <v>132</v>
      </c>
      <c r="D53" s="23"/>
      <c r="E53" s="23"/>
      <c r="F53" s="23"/>
      <c r="G53" s="23"/>
      <c r="H53" s="23"/>
      <c r="I53" s="23"/>
      <c r="J53" s="23"/>
      <c r="K53" s="23"/>
      <c r="L53" s="21"/>
    </row>
    <row r="54" spans="1:31" s="1" customFormat="1" ht="16.5" customHeight="1">
      <c r="B54" s="22"/>
      <c r="C54" s="23"/>
      <c r="D54" s="23"/>
      <c r="E54" s="394" t="s">
        <v>133</v>
      </c>
      <c r="F54" s="354"/>
      <c r="G54" s="354"/>
      <c r="H54" s="354"/>
      <c r="I54" s="23"/>
      <c r="J54" s="23"/>
      <c r="K54" s="23"/>
      <c r="L54" s="21"/>
    </row>
    <row r="55" spans="1:31" s="1" customFormat="1" ht="12" customHeight="1">
      <c r="B55" s="22"/>
      <c r="C55" s="30" t="s">
        <v>365</v>
      </c>
      <c r="D55" s="23"/>
      <c r="E55" s="23"/>
      <c r="F55" s="23"/>
      <c r="G55" s="23"/>
      <c r="H55" s="23"/>
      <c r="I55" s="23"/>
      <c r="J55" s="23"/>
      <c r="K55" s="23"/>
      <c r="L55" s="21"/>
    </row>
    <row r="56" spans="1:31" s="2" customFormat="1" ht="16.5" customHeight="1">
      <c r="A56" s="35"/>
      <c r="B56" s="36"/>
      <c r="C56" s="37"/>
      <c r="D56" s="37"/>
      <c r="E56" s="398" t="s">
        <v>1875</v>
      </c>
      <c r="F56" s="396"/>
      <c r="G56" s="396"/>
      <c r="H56" s="396"/>
      <c r="I56" s="37"/>
      <c r="J56" s="37"/>
      <c r="K56" s="37"/>
      <c r="L56" s="115"/>
      <c r="S56" s="35"/>
      <c r="T56" s="35"/>
      <c r="U56" s="35"/>
      <c r="V56" s="35"/>
      <c r="W56" s="35"/>
      <c r="X56" s="35"/>
      <c r="Y56" s="35"/>
      <c r="Z56" s="35"/>
      <c r="AA56" s="35"/>
      <c r="AB56" s="35"/>
      <c r="AC56" s="35"/>
      <c r="AD56" s="35"/>
      <c r="AE56" s="35"/>
    </row>
    <row r="57" spans="1:31" s="2" customFormat="1" ht="12" customHeight="1">
      <c r="A57" s="35"/>
      <c r="B57" s="36"/>
      <c r="C57" s="30" t="s">
        <v>1876</v>
      </c>
      <c r="D57" s="37"/>
      <c r="E57" s="37"/>
      <c r="F57" s="37"/>
      <c r="G57" s="37"/>
      <c r="H57" s="37"/>
      <c r="I57" s="37"/>
      <c r="J57" s="37"/>
      <c r="K57" s="37"/>
      <c r="L57" s="115"/>
      <c r="S57" s="35"/>
      <c r="T57" s="35"/>
      <c r="U57" s="35"/>
      <c r="V57" s="35"/>
      <c r="W57" s="35"/>
      <c r="X57" s="35"/>
      <c r="Y57" s="35"/>
      <c r="Z57" s="35"/>
      <c r="AA57" s="35"/>
      <c r="AB57" s="35"/>
      <c r="AC57" s="35"/>
      <c r="AD57" s="35"/>
      <c r="AE57" s="35"/>
    </row>
    <row r="58" spans="1:31" s="2" customFormat="1" ht="16.5" customHeight="1">
      <c r="A58" s="35"/>
      <c r="B58" s="36"/>
      <c r="C58" s="37"/>
      <c r="D58" s="37"/>
      <c r="E58" s="350" t="str">
        <f>E13</f>
        <v xml:space="preserve">02 - SKV </v>
      </c>
      <c r="F58" s="396"/>
      <c r="G58" s="396"/>
      <c r="H58" s="396"/>
      <c r="I58" s="37"/>
      <c r="J58" s="37"/>
      <c r="K58" s="37"/>
      <c r="L58" s="115"/>
      <c r="S58" s="35"/>
      <c r="T58" s="35"/>
      <c r="U58" s="35"/>
      <c r="V58" s="35"/>
      <c r="W58" s="35"/>
      <c r="X58" s="35"/>
      <c r="Y58" s="35"/>
      <c r="Z58" s="35"/>
      <c r="AA58" s="35"/>
      <c r="AB58" s="35"/>
      <c r="AC58" s="35"/>
      <c r="AD58" s="35"/>
      <c r="AE58" s="35"/>
    </row>
    <row r="59" spans="1:31" s="2" customFormat="1" ht="6.9" customHeight="1">
      <c r="A59" s="35"/>
      <c r="B59" s="36"/>
      <c r="C59" s="37"/>
      <c r="D59" s="37"/>
      <c r="E59" s="37"/>
      <c r="F59" s="37"/>
      <c r="G59" s="37"/>
      <c r="H59" s="37"/>
      <c r="I59" s="37"/>
      <c r="J59" s="37"/>
      <c r="K59" s="37"/>
      <c r="L59" s="115"/>
      <c r="S59" s="35"/>
      <c r="T59" s="35"/>
      <c r="U59" s="35"/>
      <c r="V59" s="35"/>
      <c r="W59" s="35"/>
      <c r="X59" s="35"/>
      <c r="Y59" s="35"/>
      <c r="Z59" s="35"/>
      <c r="AA59" s="35"/>
      <c r="AB59" s="35"/>
      <c r="AC59" s="35"/>
      <c r="AD59" s="35"/>
      <c r="AE59" s="35"/>
    </row>
    <row r="60" spans="1:31" s="2" customFormat="1" ht="12" customHeight="1">
      <c r="A60" s="35"/>
      <c r="B60" s="36"/>
      <c r="C60" s="30" t="s">
        <v>20</v>
      </c>
      <c r="D60" s="37"/>
      <c r="E60" s="37"/>
      <c r="F60" s="28" t="str">
        <f>F16</f>
        <v xml:space="preserve"> </v>
      </c>
      <c r="G60" s="37"/>
      <c r="H60" s="37"/>
      <c r="I60" s="30" t="s">
        <v>22</v>
      </c>
      <c r="J60" s="60" t="str">
        <f>IF(J16="","",J16)</f>
        <v>4. 4. 2024</v>
      </c>
      <c r="K60" s="37"/>
      <c r="L60" s="115"/>
      <c r="S60" s="35"/>
      <c r="T60" s="35"/>
      <c r="U60" s="35"/>
      <c r="V60" s="35"/>
      <c r="W60" s="35"/>
      <c r="X60" s="35"/>
      <c r="Y60" s="35"/>
      <c r="Z60" s="35"/>
      <c r="AA60" s="35"/>
      <c r="AB60" s="35"/>
      <c r="AC60" s="35"/>
      <c r="AD60" s="35"/>
      <c r="AE60" s="35"/>
    </row>
    <row r="61" spans="1:31" s="2" customFormat="1" ht="6.9" customHeight="1">
      <c r="A61" s="35"/>
      <c r="B61" s="36"/>
      <c r="C61" s="37"/>
      <c r="D61" s="37"/>
      <c r="E61" s="37"/>
      <c r="F61" s="37"/>
      <c r="G61" s="37"/>
      <c r="H61" s="37"/>
      <c r="I61" s="37"/>
      <c r="J61" s="37"/>
      <c r="K61" s="37"/>
      <c r="L61" s="115"/>
      <c r="S61" s="35"/>
      <c r="T61" s="35"/>
      <c r="U61" s="35"/>
      <c r="V61" s="35"/>
      <c r="W61" s="35"/>
      <c r="X61" s="35"/>
      <c r="Y61" s="35"/>
      <c r="Z61" s="35"/>
      <c r="AA61" s="35"/>
      <c r="AB61" s="35"/>
      <c r="AC61" s="35"/>
      <c r="AD61" s="35"/>
      <c r="AE61" s="35"/>
    </row>
    <row r="62" spans="1:31" s="2" customFormat="1" ht="25.65" customHeight="1">
      <c r="A62" s="35"/>
      <c r="B62" s="36"/>
      <c r="C62" s="30" t="s">
        <v>24</v>
      </c>
      <c r="D62" s="37"/>
      <c r="E62" s="37"/>
      <c r="F62" s="28" t="str">
        <f>E19</f>
        <v>Česká zemědělská univerzoita</v>
      </c>
      <c r="G62" s="37"/>
      <c r="H62" s="37"/>
      <c r="I62" s="30" t="s">
        <v>30</v>
      </c>
      <c r="J62" s="33" t="str">
        <f>E25</f>
        <v>GREBNER, spol. s r-o-</v>
      </c>
      <c r="K62" s="37"/>
      <c r="L62" s="115"/>
      <c r="S62" s="35"/>
      <c r="T62" s="35"/>
      <c r="U62" s="35"/>
      <c r="V62" s="35"/>
      <c r="W62" s="35"/>
      <c r="X62" s="35"/>
      <c r="Y62" s="35"/>
      <c r="Z62" s="35"/>
      <c r="AA62" s="35"/>
      <c r="AB62" s="35"/>
      <c r="AC62" s="35"/>
      <c r="AD62" s="35"/>
      <c r="AE62" s="35"/>
    </row>
    <row r="63" spans="1:31" s="2" customFormat="1" ht="15.15" customHeight="1">
      <c r="A63" s="35"/>
      <c r="B63" s="36"/>
      <c r="C63" s="30" t="s">
        <v>28</v>
      </c>
      <c r="D63" s="37"/>
      <c r="E63" s="37"/>
      <c r="F63" s="28" t="str">
        <f>IF(E22="","",E22)</f>
        <v>Vyplň údaj</v>
      </c>
      <c r="G63" s="37"/>
      <c r="H63" s="37"/>
      <c r="I63" s="30" t="s">
        <v>33</v>
      </c>
      <c r="J63" s="33" t="str">
        <f>E28</f>
        <v>Ing. Josef Němeček</v>
      </c>
      <c r="K63" s="37"/>
      <c r="L63" s="115"/>
      <c r="S63" s="35"/>
      <c r="T63" s="35"/>
      <c r="U63" s="35"/>
      <c r="V63" s="35"/>
      <c r="W63" s="35"/>
      <c r="X63" s="35"/>
      <c r="Y63" s="35"/>
      <c r="Z63" s="35"/>
      <c r="AA63" s="35"/>
      <c r="AB63" s="35"/>
      <c r="AC63" s="35"/>
      <c r="AD63" s="35"/>
      <c r="AE63" s="35"/>
    </row>
    <row r="64" spans="1:31" s="2" customFormat="1" ht="10.35" customHeight="1">
      <c r="A64" s="35"/>
      <c r="B64" s="36"/>
      <c r="C64" s="37"/>
      <c r="D64" s="37"/>
      <c r="E64" s="37"/>
      <c r="F64" s="37"/>
      <c r="G64" s="37"/>
      <c r="H64" s="37"/>
      <c r="I64" s="37"/>
      <c r="J64" s="37"/>
      <c r="K64" s="37"/>
      <c r="L64" s="115"/>
      <c r="S64" s="35"/>
      <c r="T64" s="35"/>
      <c r="U64" s="35"/>
      <c r="V64" s="35"/>
      <c r="W64" s="35"/>
      <c r="X64" s="35"/>
      <c r="Y64" s="35"/>
      <c r="Z64" s="35"/>
      <c r="AA64" s="35"/>
      <c r="AB64" s="35"/>
      <c r="AC64" s="35"/>
      <c r="AD64" s="35"/>
      <c r="AE64" s="35"/>
    </row>
    <row r="65" spans="1:47" s="2" customFormat="1" ht="29.25" customHeight="1">
      <c r="A65" s="35"/>
      <c r="B65" s="36"/>
      <c r="C65" s="138" t="s">
        <v>135</v>
      </c>
      <c r="D65" s="139"/>
      <c r="E65" s="139"/>
      <c r="F65" s="139"/>
      <c r="G65" s="139"/>
      <c r="H65" s="139"/>
      <c r="I65" s="139"/>
      <c r="J65" s="140" t="s">
        <v>136</v>
      </c>
      <c r="K65" s="139"/>
      <c r="L65" s="115"/>
      <c r="S65" s="35"/>
      <c r="T65" s="35"/>
      <c r="U65" s="35"/>
      <c r="V65" s="35"/>
      <c r="W65" s="35"/>
      <c r="X65" s="35"/>
      <c r="Y65" s="35"/>
      <c r="Z65" s="35"/>
      <c r="AA65" s="35"/>
      <c r="AB65" s="35"/>
      <c r="AC65" s="35"/>
      <c r="AD65" s="35"/>
      <c r="AE65" s="35"/>
    </row>
    <row r="66" spans="1:47" s="2" customFormat="1" ht="10.35" customHeight="1">
      <c r="A66" s="35"/>
      <c r="B66" s="36"/>
      <c r="C66" s="37"/>
      <c r="D66" s="37"/>
      <c r="E66" s="37"/>
      <c r="F66" s="37"/>
      <c r="G66" s="37"/>
      <c r="H66" s="37"/>
      <c r="I66" s="37"/>
      <c r="J66" s="37"/>
      <c r="K66" s="37"/>
      <c r="L66" s="115"/>
      <c r="S66" s="35"/>
      <c r="T66" s="35"/>
      <c r="U66" s="35"/>
      <c r="V66" s="35"/>
      <c r="W66" s="35"/>
      <c r="X66" s="35"/>
      <c r="Y66" s="35"/>
      <c r="Z66" s="35"/>
      <c r="AA66" s="35"/>
      <c r="AB66" s="35"/>
      <c r="AC66" s="35"/>
      <c r="AD66" s="35"/>
      <c r="AE66" s="35"/>
    </row>
    <row r="67" spans="1:47" s="2" customFormat="1" ht="22.8" customHeight="1">
      <c r="A67" s="35"/>
      <c r="B67" s="36"/>
      <c r="C67" s="141" t="s">
        <v>69</v>
      </c>
      <c r="D67" s="37"/>
      <c r="E67" s="37"/>
      <c r="F67" s="37"/>
      <c r="G67" s="37"/>
      <c r="H67" s="37"/>
      <c r="I67" s="37"/>
      <c r="J67" s="78">
        <f>J98</f>
        <v>0</v>
      </c>
      <c r="K67" s="37"/>
      <c r="L67" s="115"/>
      <c r="S67" s="35"/>
      <c r="T67" s="35"/>
      <c r="U67" s="35"/>
      <c r="V67" s="35"/>
      <c r="W67" s="35"/>
      <c r="X67" s="35"/>
      <c r="Y67" s="35"/>
      <c r="Z67" s="35"/>
      <c r="AA67" s="35"/>
      <c r="AB67" s="35"/>
      <c r="AC67" s="35"/>
      <c r="AD67" s="35"/>
      <c r="AE67" s="35"/>
      <c r="AU67" s="18" t="s">
        <v>137</v>
      </c>
    </row>
    <row r="68" spans="1:47" s="9" customFormat="1" ht="24.9" customHeight="1">
      <c r="B68" s="142"/>
      <c r="C68" s="143"/>
      <c r="D68" s="144" t="s">
        <v>138</v>
      </c>
      <c r="E68" s="145"/>
      <c r="F68" s="145"/>
      <c r="G68" s="145"/>
      <c r="H68" s="145"/>
      <c r="I68" s="145"/>
      <c r="J68" s="146">
        <f>J99</f>
        <v>0</v>
      </c>
      <c r="K68" s="143"/>
      <c r="L68" s="147"/>
    </row>
    <row r="69" spans="1:47" s="10" customFormat="1" ht="19.95" customHeight="1">
      <c r="B69" s="148"/>
      <c r="C69" s="98"/>
      <c r="D69" s="149" t="s">
        <v>1990</v>
      </c>
      <c r="E69" s="150"/>
      <c r="F69" s="150"/>
      <c r="G69" s="150"/>
      <c r="H69" s="150"/>
      <c r="I69" s="150"/>
      <c r="J69" s="151">
        <f>J100</f>
        <v>0</v>
      </c>
      <c r="K69" s="98"/>
      <c r="L69" s="152"/>
    </row>
    <row r="70" spans="1:47" s="10" customFormat="1" ht="19.95" customHeight="1">
      <c r="B70" s="148"/>
      <c r="C70" s="98"/>
      <c r="D70" s="149" t="s">
        <v>1991</v>
      </c>
      <c r="E70" s="150"/>
      <c r="F70" s="150"/>
      <c r="G70" s="150"/>
      <c r="H70" s="150"/>
      <c r="I70" s="150"/>
      <c r="J70" s="151">
        <f>J112</f>
        <v>0</v>
      </c>
      <c r="K70" s="98"/>
      <c r="L70" s="152"/>
    </row>
    <row r="71" spans="1:47" s="10" customFormat="1" ht="19.95" customHeight="1">
      <c r="B71" s="148"/>
      <c r="C71" s="98"/>
      <c r="D71" s="149" t="s">
        <v>1992</v>
      </c>
      <c r="E71" s="150"/>
      <c r="F71" s="150"/>
      <c r="G71" s="150"/>
      <c r="H71" s="150"/>
      <c r="I71" s="150"/>
      <c r="J71" s="151">
        <f>J115</f>
        <v>0</v>
      </c>
      <c r="K71" s="98"/>
      <c r="L71" s="152"/>
    </row>
    <row r="72" spans="1:47" s="10" customFormat="1" ht="19.95" customHeight="1">
      <c r="B72" s="148"/>
      <c r="C72" s="98"/>
      <c r="D72" s="149" t="s">
        <v>1993</v>
      </c>
      <c r="E72" s="150"/>
      <c r="F72" s="150"/>
      <c r="G72" s="150"/>
      <c r="H72" s="150"/>
      <c r="I72" s="150"/>
      <c r="J72" s="151">
        <f>J117</f>
        <v>0</v>
      </c>
      <c r="K72" s="98"/>
      <c r="L72" s="152"/>
    </row>
    <row r="73" spans="1:47" s="10" customFormat="1" ht="19.95" customHeight="1">
      <c r="B73" s="148"/>
      <c r="C73" s="98"/>
      <c r="D73" s="149" t="s">
        <v>1994</v>
      </c>
      <c r="E73" s="150"/>
      <c r="F73" s="150"/>
      <c r="G73" s="150"/>
      <c r="H73" s="150"/>
      <c r="I73" s="150"/>
      <c r="J73" s="151">
        <f>J120</f>
        <v>0</v>
      </c>
      <c r="K73" s="98"/>
      <c r="L73" s="152"/>
    </row>
    <row r="74" spans="1:47" s="10" customFormat="1" ht="19.95" customHeight="1">
      <c r="B74" s="148"/>
      <c r="C74" s="98"/>
      <c r="D74" s="149" t="s">
        <v>1995</v>
      </c>
      <c r="E74" s="150"/>
      <c r="F74" s="150"/>
      <c r="G74" s="150"/>
      <c r="H74" s="150"/>
      <c r="I74" s="150"/>
      <c r="J74" s="151">
        <f>J127</f>
        <v>0</v>
      </c>
      <c r="K74" s="98"/>
      <c r="L74" s="152"/>
    </row>
    <row r="75" spans="1:47" s="2" customFormat="1" ht="21.75" customHeight="1">
      <c r="A75" s="35"/>
      <c r="B75" s="36"/>
      <c r="C75" s="37"/>
      <c r="D75" s="37"/>
      <c r="E75" s="37"/>
      <c r="F75" s="37"/>
      <c r="G75" s="37"/>
      <c r="H75" s="37"/>
      <c r="I75" s="37"/>
      <c r="J75" s="37"/>
      <c r="K75" s="37"/>
      <c r="L75" s="115"/>
      <c r="S75" s="35"/>
      <c r="T75" s="35"/>
      <c r="U75" s="35"/>
      <c r="V75" s="35"/>
      <c r="W75" s="35"/>
      <c r="X75" s="35"/>
      <c r="Y75" s="35"/>
      <c r="Z75" s="35"/>
      <c r="AA75" s="35"/>
      <c r="AB75" s="35"/>
      <c r="AC75" s="35"/>
      <c r="AD75" s="35"/>
      <c r="AE75" s="35"/>
    </row>
    <row r="76" spans="1:47" s="2" customFormat="1" ht="6.9" customHeight="1">
      <c r="A76" s="35"/>
      <c r="B76" s="48"/>
      <c r="C76" s="49"/>
      <c r="D76" s="49"/>
      <c r="E76" s="49"/>
      <c r="F76" s="49"/>
      <c r="G76" s="49"/>
      <c r="H76" s="49"/>
      <c r="I76" s="49"/>
      <c r="J76" s="49"/>
      <c r="K76" s="49"/>
      <c r="L76" s="115"/>
      <c r="S76" s="35"/>
      <c r="T76" s="35"/>
      <c r="U76" s="35"/>
      <c r="V76" s="35"/>
      <c r="W76" s="35"/>
      <c r="X76" s="35"/>
      <c r="Y76" s="35"/>
      <c r="Z76" s="35"/>
      <c r="AA76" s="35"/>
      <c r="AB76" s="35"/>
      <c r="AC76" s="35"/>
      <c r="AD76" s="35"/>
      <c r="AE76" s="35"/>
    </row>
    <row r="80" spans="1:47" s="2" customFormat="1" ht="6.9" customHeight="1">
      <c r="A80" s="35"/>
      <c r="B80" s="50"/>
      <c r="C80" s="51"/>
      <c r="D80" s="51"/>
      <c r="E80" s="51"/>
      <c r="F80" s="51"/>
      <c r="G80" s="51"/>
      <c r="H80" s="51"/>
      <c r="I80" s="51"/>
      <c r="J80" s="51"/>
      <c r="K80" s="51"/>
      <c r="L80" s="115"/>
      <c r="S80" s="35"/>
      <c r="T80" s="35"/>
      <c r="U80" s="35"/>
      <c r="V80" s="35"/>
      <c r="W80" s="35"/>
      <c r="X80" s="35"/>
      <c r="Y80" s="35"/>
      <c r="Z80" s="35"/>
      <c r="AA80" s="35"/>
      <c r="AB80" s="35"/>
      <c r="AC80" s="35"/>
      <c r="AD80" s="35"/>
      <c r="AE80" s="35"/>
    </row>
    <row r="81" spans="1:31" s="2" customFormat="1" ht="24.9" customHeight="1">
      <c r="A81" s="35"/>
      <c r="B81" s="36"/>
      <c r="C81" s="24" t="s">
        <v>145</v>
      </c>
      <c r="D81" s="37"/>
      <c r="E81" s="37"/>
      <c r="F81" s="37"/>
      <c r="G81" s="37"/>
      <c r="H81" s="37"/>
      <c r="I81" s="37"/>
      <c r="J81" s="37"/>
      <c r="K81" s="37"/>
      <c r="L81" s="115"/>
      <c r="S81" s="35"/>
      <c r="T81" s="35"/>
      <c r="U81" s="35"/>
      <c r="V81" s="35"/>
      <c r="W81" s="35"/>
      <c r="X81" s="35"/>
      <c r="Y81" s="35"/>
      <c r="Z81" s="35"/>
      <c r="AA81" s="35"/>
      <c r="AB81" s="35"/>
      <c r="AC81" s="35"/>
      <c r="AD81" s="35"/>
      <c r="AE81" s="35"/>
    </row>
    <row r="82" spans="1:31" s="2" customFormat="1" ht="6.9" customHeight="1">
      <c r="A82" s="35"/>
      <c r="B82" s="36"/>
      <c r="C82" s="37"/>
      <c r="D82" s="37"/>
      <c r="E82" s="37"/>
      <c r="F82" s="37"/>
      <c r="G82" s="37"/>
      <c r="H82" s="37"/>
      <c r="I82" s="37"/>
      <c r="J82" s="37"/>
      <c r="K82" s="37"/>
      <c r="L82" s="115"/>
      <c r="S82" s="35"/>
      <c r="T82" s="35"/>
      <c r="U82" s="35"/>
      <c r="V82" s="35"/>
      <c r="W82" s="35"/>
      <c r="X82" s="35"/>
      <c r="Y82" s="35"/>
      <c r="Z82" s="35"/>
      <c r="AA82" s="35"/>
      <c r="AB82" s="35"/>
      <c r="AC82" s="35"/>
      <c r="AD82" s="35"/>
      <c r="AE82" s="35"/>
    </row>
    <row r="83" spans="1:31" s="2" customFormat="1" ht="12" customHeight="1">
      <c r="A83" s="35"/>
      <c r="B83" s="36"/>
      <c r="C83" s="30" t="s">
        <v>15</v>
      </c>
      <c r="D83" s="37"/>
      <c r="E83" s="37"/>
      <c r="F83" s="37"/>
      <c r="G83" s="37"/>
      <c r="H83" s="37"/>
      <c r="I83" s="37"/>
      <c r="J83" s="37"/>
      <c r="K83" s="37"/>
      <c r="L83" s="115"/>
      <c r="S83" s="35"/>
      <c r="T83" s="35"/>
      <c r="U83" s="35"/>
      <c r="V83" s="35"/>
      <c r="W83" s="35"/>
      <c r="X83" s="35"/>
      <c r="Y83" s="35"/>
      <c r="Z83" s="35"/>
      <c r="AA83" s="35"/>
      <c r="AB83" s="35"/>
      <c r="AC83" s="35"/>
      <c r="AD83" s="35"/>
      <c r="AE83" s="35"/>
    </row>
    <row r="84" spans="1:31" s="2" customFormat="1" ht="16.5" customHeight="1">
      <c r="A84" s="35"/>
      <c r="B84" s="36"/>
      <c r="C84" s="37"/>
      <c r="D84" s="37"/>
      <c r="E84" s="394" t="str">
        <f>E7</f>
        <v>Zázemí pro studenty se speciálními potřebami - F, úprava 13.6.2025</v>
      </c>
      <c r="F84" s="395"/>
      <c r="G84" s="395"/>
      <c r="H84" s="395"/>
      <c r="I84" s="37"/>
      <c r="J84" s="37"/>
      <c r="K84" s="37"/>
      <c r="L84" s="115"/>
      <c r="S84" s="35"/>
      <c r="T84" s="35"/>
      <c r="U84" s="35"/>
      <c r="V84" s="35"/>
      <c r="W84" s="35"/>
      <c r="X84" s="35"/>
      <c r="Y84" s="35"/>
      <c r="Z84" s="35"/>
      <c r="AA84" s="35"/>
      <c r="AB84" s="35"/>
      <c r="AC84" s="35"/>
      <c r="AD84" s="35"/>
      <c r="AE84" s="35"/>
    </row>
    <row r="85" spans="1:31" s="1" customFormat="1" ht="12" customHeight="1">
      <c r="B85" s="22"/>
      <c r="C85" s="30" t="s">
        <v>132</v>
      </c>
      <c r="D85" s="23"/>
      <c r="E85" s="23"/>
      <c r="F85" s="23"/>
      <c r="G85" s="23"/>
      <c r="H85" s="23"/>
      <c r="I85" s="23"/>
      <c r="J85" s="23"/>
      <c r="K85" s="23"/>
      <c r="L85" s="21"/>
    </row>
    <row r="86" spans="1:31" s="1" customFormat="1" ht="16.5" customHeight="1">
      <c r="B86" s="22"/>
      <c r="C86" s="23"/>
      <c r="D86" s="23"/>
      <c r="E86" s="394" t="s">
        <v>133</v>
      </c>
      <c r="F86" s="354"/>
      <c r="G86" s="354"/>
      <c r="H86" s="354"/>
      <c r="I86" s="23"/>
      <c r="J86" s="23"/>
      <c r="K86" s="23"/>
      <c r="L86" s="21"/>
    </row>
    <row r="87" spans="1:31" s="1" customFormat="1" ht="12" customHeight="1">
      <c r="B87" s="22"/>
      <c r="C87" s="30" t="s">
        <v>365</v>
      </c>
      <c r="D87" s="23"/>
      <c r="E87" s="23"/>
      <c r="F87" s="23"/>
      <c r="G87" s="23"/>
      <c r="H87" s="23"/>
      <c r="I87" s="23"/>
      <c r="J87" s="23"/>
      <c r="K87" s="23"/>
      <c r="L87" s="21"/>
    </row>
    <row r="88" spans="1:31" s="2" customFormat="1" ht="16.5" customHeight="1">
      <c r="A88" s="35"/>
      <c r="B88" s="36"/>
      <c r="C88" s="37"/>
      <c r="D88" s="37"/>
      <c r="E88" s="398" t="s">
        <v>1875</v>
      </c>
      <c r="F88" s="396"/>
      <c r="G88" s="396"/>
      <c r="H88" s="396"/>
      <c r="I88" s="37"/>
      <c r="J88" s="37"/>
      <c r="K88" s="37"/>
      <c r="L88" s="115"/>
      <c r="S88" s="35"/>
      <c r="T88" s="35"/>
      <c r="U88" s="35"/>
      <c r="V88" s="35"/>
      <c r="W88" s="35"/>
      <c r="X88" s="35"/>
      <c r="Y88" s="35"/>
      <c r="Z88" s="35"/>
      <c r="AA88" s="35"/>
      <c r="AB88" s="35"/>
      <c r="AC88" s="35"/>
      <c r="AD88" s="35"/>
      <c r="AE88" s="35"/>
    </row>
    <row r="89" spans="1:31" s="2" customFormat="1" ht="12" customHeight="1">
      <c r="A89" s="35"/>
      <c r="B89" s="36"/>
      <c r="C89" s="30" t="s">
        <v>1876</v>
      </c>
      <c r="D89" s="37"/>
      <c r="E89" s="37"/>
      <c r="F89" s="37"/>
      <c r="G89" s="37"/>
      <c r="H89" s="37"/>
      <c r="I89" s="37"/>
      <c r="J89" s="37"/>
      <c r="K89" s="37"/>
      <c r="L89" s="115"/>
      <c r="S89" s="35"/>
      <c r="T89" s="35"/>
      <c r="U89" s="35"/>
      <c r="V89" s="35"/>
      <c r="W89" s="35"/>
      <c r="X89" s="35"/>
      <c r="Y89" s="35"/>
      <c r="Z89" s="35"/>
      <c r="AA89" s="35"/>
      <c r="AB89" s="35"/>
      <c r="AC89" s="35"/>
      <c r="AD89" s="35"/>
      <c r="AE89" s="35"/>
    </row>
    <row r="90" spans="1:31" s="2" customFormat="1" ht="16.5" customHeight="1">
      <c r="A90" s="35"/>
      <c r="B90" s="36"/>
      <c r="C90" s="37"/>
      <c r="D90" s="37"/>
      <c r="E90" s="350" t="str">
        <f>E13</f>
        <v xml:space="preserve">02 - SKV </v>
      </c>
      <c r="F90" s="396"/>
      <c r="G90" s="396"/>
      <c r="H90" s="396"/>
      <c r="I90" s="37"/>
      <c r="J90" s="37"/>
      <c r="K90" s="37"/>
      <c r="L90" s="115"/>
      <c r="S90" s="35"/>
      <c r="T90" s="35"/>
      <c r="U90" s="35"/>
      <c r="V90" s="35"/>
      <c r="W90" s="35"/>
      <c r="X90" s="35"/>
      <c r="Y90" s="35"/>
      <c r="Z90" s="35"/>
      <c r="AA90" s="35"/>
      <c r="AB90" s="35"/>
      <c r="AC90" s="35"/>
      <c r="AD90" s="35"/>
      <c r="AE90" s="35"/>
    </row>
    <row r="91" spans="1:31" s="2" customFormat="1" ht="6.9" customHeight="1">
      <c r="A91" s="35"/>
      <c r="B91" s="36"/>
      <c r="C91" s="37"/>
      <c r="D91" s="37"/>
      <c r="E91" s="37"/>
      <c r="F91" s="37"/>
      <c r="G91" s="37"/>
      <c r="H91" s="37"/>
      <c r="I91" s="37"/>
      <c r="J91" s="37"/>
      <c r="K91" s="37"/>
      <c r="L91" s="115"/>
      <c r="S91" s="35"/>
      <c r="T91" s="35"/>
      <c r="U91" s="35"/>
      <c r="V91" s="35"/>
      <c r="W91" s="35"/>
      <c r="X91" s="35"/>
      <c r="Y91" s="35"/>
      <c r="Z91" s="35"/>
      <c r="AA91" s="35"/>
      <c r="AB91" s="35"/>
      <c r="AC91" s="35"/>
      <c r="AD91" s="35"/>
      <c r="AE91" s="35"/>
    </row>
    <row r="92" spans="1:31" s="2" customFormat="1" ht="12" customHeight="1">
      <c r="A92" s="35"/>
      <c r="B92" s="36"/>
      <c r="C92" s="30" t="s">
        <v>20</v>
      </c>
      <c r="D92" s="37"/>
      <c r="E92" s="37"/>
      <c r="F92" s="28" t="str">
        <f>F16</f>
        <v xml:space="preserve"> </v>
      </c>
      <c r="G92" s="37"/>
      <c r="H92" s="37"/>
      <c r="I92" s="30" t="s">
        <v>22</v>
      </c>
      <c r="J92" s="60" t="str">
        <f>IF(J16="","",J16)</f>
        <v>4. 4. 2024</v>
      </c>
      <c r="K92" s="37"/>
      <c r="L92" s="115"/>
      <c r="S92" s="35"/>
      <c r="T92" s="35"/>
      <c r="U92" s="35"/>
      <c r="V92" s="35"/>
      <c r="W92" s="35"/>
      <c r="X92" s="35"/>
      <c r="Y92" s="35"/>
      <c r="Z92" s="35"/>
      <c r="AA92" s="35"/>
      <c r="AB92" s="35"/>
      <c r="AC92" s="35"/>
      <c r="AD92" s="35"/>
      <c r="AE92" s="35"/>
    </row>
    <row r="93" spans="1:31" s="2" customFormat="1" ht="6.9" customHeight="1">
      <c r="A93" s="35"/>
      <c r="B93" s="36"/>
      <c r="C93" s="37"/>
      <c r="D93" s="37"/>
      <c r="E93" s="37"/>
      <c r="F93" s="37"/>
      <c r="G93" s="37"/>
      <c r="H93" s="37"/>
      <c r="I93" s="37"/>
      <c r="J93" s="37"/>
      <c r="K93" s="37"/>
      <c r="L93" s="115"/>
      <c r="S93" s="35"/>
      <c r="T93" s="35"/>
      <c r="U93" s="35"/>
      <c r="V93" s="35"/>
      <c r="W93" s="35"/>
      <c r="X93" s="35"/>
      <c r="Y93" s="35"/>
      <c r="Z93" s="35"/>
      <c r="AA93" s="35"/>
      <c r="AB93" s="35"/>
      <c r="AC93" s="35"/>
      <c r="AD93" s="35"/>
      <c r="AE93" s="35"/>
    </row>
    <row r="94" spans="1:31" s="2" customFormat="1" ht="25.65" customHeight="1">
      <c r="A94" s="35"/>
      <c r="B94" s="36"/>
      <c r="C94" s="30" t="s">
        <v>24</v>
      </c>
      <c r="D94" s="37"/>
      <c r="E94" s="37"/>
      <c r="F94" s="28" t="str">
        <f>E19</f>
        <v>Česká zemědělská univerzoita</v>
      </c>
      <c r="G94" s="37"/>
      <c r="H94" s="37"/>
      <c r="I94" s="30" t="s">
        <v>30</v>
      </c>
      <c r="J94" s="33" t="str">
        <f>E25</f>
        <v>GREBNER, spol. s r-o-</v>
      </c>
      <c r="K94" s="37"/>
      <c r="L94" s="115"/>
      <c r="S94" s="35"/>
      <c r="T94" s="35"/>
      <c r="U94" s="35"/>
      <c r="V94" s="35"/>
      <c r="W94" s="35"/>
      <c r="X94" s="35"/>
      <c r="Y94" s="35"/>
      <c r="Z94" s="35"/>
      <c r="AA94" s="35"/>
      <c r="AB94" s="35"/>
      <c r="AC94" s="35"/>
      <c r="AD94" s="35"/>
      <c r="AE94" s="35"/>
    </row>
    <row r="95" spans="1:31" s="2" customFormat="1" ht="15.15" customHeight="1">
      <c r="A95" s="35"/>
      <c r="B95" s="36"/>
      <c r="C95" s="30" t="s">
        <v>28</v>
      </c>
      <c r="D95" s="37"/>
      <c r="E95" s="37"/>
      <c r="F95" s="28" t="str">
        <f>IF(E22="","",E22)</f>
        <v>Vyplň údaj</v>
      </c>
      <c r="G95" s="37"/>
      <c r="H95" s="37"/>
      <c r="I95" s="30" t="s">
        <v>33</v>
      </c>
      <c r="J95" s="33" t="str">
        <f>E28</f>
        <v>Ing. Josef Němeček</v>
      </c>
      <c r="K95" s="37"/>
      <c r="L95" s="115"/>
      <c r="S95" s="35"/>
      <c r="T95" s="35"/>
      <c r="U95" s="35"/>
      <c r="V95" s="35"/>
      <c r="W95" s="35"/>
      <c r="X95" s="35"/>
      <c r="Y95" s="35"/>
      <c r="Z95" s="35"/>
      <c r="AA95" s="35"/>
      <c r="AB95" s="35"/>
      <c r="AC95" s="35"/>
      <c r="AD95" s="35"/>
      <c r="AE95" s="35"/>
    </row>
    <row r="96" spans="1:31" s="2" customFormat="1" ht="10.35" customHeight="1">
      <c r="A96" s="35"/>
      <c r="B96" s="36"/>
      <c r="C96" s="37"/>
      <c r="D96" s="37"/>
      <c r="E96" s="37"/>
      <c r="F96" s="37"/>
      <c r="G96" s="37"/>
      <c r="H96" s="37"/>
      <c r="I96" s="37"/>
      <c r="J96" s="37"/>
      <c r="K96" s="37"/>
      <c r="L96" s="115"/>
      <c r="S96" s="35"/>
      <c r="T96" s="35"/>
      <c r="U96" s="35"/>
      <c r="V96" s="35"/>
      <c r="W96" s="35"/>
      <c r="X96" s="35"/>
      <c r="Y96" s="35"/>
      <c r="Z96" s="35"/>
      <c r="AA96" s="35"/>
      <c r="AB96" s="35"/>
      <c r="AC96" s="35"/>
      <c r="AD96" s="35"/>
      <c r="AE96" s="35"/>
    </row>
    <row r="97" spans="1:65" s="11" customFormat="1" ht="29.25" customHeight="1">
      <c r="A97" s="153"/>
      <c r="B97" s="154"/>
      <c r="C97" s="155" t="s">
        <v>146</v>
      </c>
      <c r="D97" s="156" t="s">
        <v>56</v>
      </c>
      <c r="E97" s="156" t="s">
        <v>52</v>
      </c>
      <c r="F97" s="156" t="s">
        <v>53</v>
      </c>
      <c r="G97" s="156" t="s">
        <v>147</v>
      </c>
      <c r="H97" s="156" t="s">
        <v>148</v>
      </c>
      <c r="I97" s="156" t="s">
        <v>149</v>
      </c>
      <c r="J97" s="156" t="s">
        <v>136</v>
      </c>
      <c r="K97" s="157" t="s">
        <v>150</v>
      </c>
      <c r="L97" s="158"/>
      <c r="M97" s="69" t="s">
        <v>18</v>
      </c>
      <c r="N97" s="70" t="s">
        <v>41</v>
      </c>
      <c r="O97" s="70" t="s">
        <v>151</v>
      </c>
      <c r="P97" s="70" t="s">
        <v>152</v>
      </c>
      <c r="Q97" s="70" t="s">
        <v>153</v>
      </c>
      <c r="R97" s="70" t="s">
        <v>154</v>
      </c>
      <c r="S97" s="70" t="s">
        <v>155</v>
      </c>
      <c r="T97" s="71" t="s">
        <v>156</v>
      </c>
      <c r="U97" s="153"/>
      <c r="V97" s="153"/>
      <c r="W97" s="153"/>
      <c r="X97" s="153"/>
      <c r="Y97" s="153"/>
      <c r="Z97" s="153"/>
      <c r="AA97" s="153"/>
      <c r="AB97" s="153"/>
      <c r="AC97" s="153"/>
      <c r="AD97" s="153"/>
      <c r="AE97" s="153"/>
    </row>
    <row r="98" spans="1:65" s="2" customFormat="1" ht="22.8" customHeight="1">
      <c r="A98" s="35"/>
      <c r="B98" s="36"/>
      <c r="C98" s="76" t="s">
        <v>157</v>
      </c>
      <c r="D98" s="37"/>
      <c r="E98" s="37"/>
      <c r="F98" s="37"/>
      <c r="G98" s="37"/>
      <c r="H98" s="37"/>
      <c r="I98" s="37"/>
      <c r="J98" s="159">
        <f>BK98</f>
        <v>0</v>
      </c>
      <c r="K98" s="37"/>
      <c r="L98" s="40"/>
      <c r="M98" s="72"/>
      <c r="N98" s="160"/>
      <c r="O98" s="73"/>
      <c r="P98" s="161">
        <f>P99</f>
        <v>0</v>
      </c>
      <c r="Q98" s="73"/>
      <c r="R98" s="161">
        <f>R99</f>
        <v>0</v>
      </c>
      <c r="S98" s="73"/>
      <c r="T98" s="162">
        <f>T99</f>
        <v>0</v>
      </c>
      <c r="U98" s="35"/>
      <c r="V98" s="35"/>
      <c r="W98" s="35"/>
      <c r="X98" s="35"/>
      <c r="Y98" s="35"/>
      <c r="Z98" s="35"/>
      <c r="AA98" s="35"/>
      <c r="AB98" s="35"/>
      <c r="AC98" s="35"/>
      <c r="AD98" s="35"/>
      <c r="AE98" s="35"/>
      <c r="AT98" s="18" t="s">
        <v>70</v>
      </c>
      <c r="AU98" s="18" t="s">
        <v>137</v>
      </c>
      <c r="BK98" s="163">
        <f>BK99</f>
        <v>0</v>
      </c>
    </row>
    <row r="99" spans="1:65" s="12" customFormat="1" ht="25.95" customHeight="1">
      <c r="B99" s="164"/>
      <c r="C99" s="165"/>
      <c r="D99" s="166" t="s">
        <v>70</v>
      </c>
      <c r="E99" s="167" t="s">
        <v>158</v>
      </c>
      <c r="F99" s="167" t="s">
        <v>159</v>
      </c>
      <c r="G99" s="165"/>
      <c r="H99" s="165"/>
      <c r="I99" s="168"/>
      <c r="J99" s="169">
        <f>BK99</f>
        <v>0</v>
      </c>
      <c r="K99" s="165"/>
      <c r="L99" s="170"/>
      <c r="M99" s="171"/>
      <c r="N99" s="172"/>
      <c r="O99" s="172"/>
      <c r="P99" s="173">
        <f>P100+P112+P115+P117+P120+P127</f>
        <v>0</v>
      </c>
      <c r="Q99" s="172"/>
      <c r="R99" s="173">
        <f>R100+R112+R115+R117+R120+R127</f>
        <v>0</v>
      </c>
      <c r="S99" s="172"/>
      <c r="T99" s="174">
        <f>T100+T112+T115+T117+T120+T127</f>
        <v>0</v>
      </c>
      <c r="AR99" s="175" t="s">
        <v>78</v>
      </c>
      <c r="AT99" s="176" t="s">
        <v>70</v>
      </c>
      <c r="AU99" s="176" t="s">
        <v>71</v>
      </c>
      <c r="AY99" s="175" t="s">
        <v>160</v>
      </c>
      <c r="BK99" s="177">
        <f>BK100+BK112+BK115+BK117+BK120+BK127</f>
        <v>0</v>
      </c>
    </row>
    <row r="100" spans="1:65" s="12" customFormat="1" ht="22.8" customHeight="1">
      <c r="B100" s="164"/>
      <c r="C100" s="165"/>
      <c r="D100" s="166" t="s">
        <v>70</v>
      </c>
      <c r="E100" s="178" t="s">
        <v>1565</v>
      </c>
      <c r="F100" s="178" t="s">
        <v>1996</v>
      </c>
      <c r="G100" s="165"/>
      <c r="H100" s="165"/>
      <c r="I100" s="168"/>
      <c r="J100" s="179">
        <f>BK100</f>
        <v>0</v>
      </c>
      <c r="K100" s="165"/>
      <c r="L100" s="170"/>
      <c r="M100" s="171"/>
      <c r="N100" s="172"/>
      <c r="O100" s="172"/>
      <c r="P100" s="173">
        <f>SUM(P101:P111)</f>
        <v>0</v>
      </c>
      <c r="Q100" s="172"/>
      <c r="R100" s="173">
        <f>SUM(R101:R111)</f>
        <v>0</v>
      </c>
      <c r="S100" s="172"/>
      <c r="T100" s="174">
        <f>SUM(T101:T111)</f>
        <v>0</v>
      </c>
      <c r="AR100" s="175" t="s">
        <v>78</v>
      </c>
      <c r="AT100" s="176" t="s">
        <v>70</v>
      </c>
      <c r="AU100" s="176" t="s">
        <v>78</v>
      </c>
      <c r="AY100" s="175" t="s">
        <v>160</v>
      </c>
      <c r="BK100" s="177">
        <f>SUM(BK101:BK111)</f>
        <v>0</v>
      </c>
    </row>
    <row r="101" spans="1:65" s="2" customFormat="1" ht="16.5" customHeight="1">
      <c r="A101" s="35"/>
      <c r="B101" s="36"/>
      <c r="C101" s="180" t="s">
        <v>78</v>
      </c>
      <c r="D101" s="180" t="s">
        <v>162</v>
      </c>
      <c r="E101" s="181" t="s">
        <v>1997</v>
      </c>
      <c r="F101" s="182" t="s">
        <v>1998</v>
      </c>
      <c r="G101" s="183" t="s">
        <v>1699</v>
      </c>
      <c r="H101" s="184">
        <v>0</v>
      </c>
      <c r="I101" s="185"/>
      <c r="J101" s="186">
        <f t="shared" ref="J101:J111" si="0">ROUND(I101*H101,2)</f>
        <v>0</v>
      </c>
      <c r="K101" s="182" t="s">
        <v>18</v>
      </c>
      <c r="L101" s="40"/>
      <c r="M101" s="187" t="s">
        <v>18</v>
      </c>
      <c r="N101" s="188" t="s">
        <v>42</v>
      </c>
      <c r="O101" s="65"/>
      <c r="P101" s="189">
        <f t="shared" ref="P101:P111" si="1">O101*H101</f>
        <v>0</v>
      </c>
      <c r="Q101" s="189">
        <v>0</v>
      </c>
      <c r="R101" s="189">
        <f t="shared" ref="R101:R111" si="2">Q101*H101</f>
        <v>0</v>
      </c>
      <c r="S101" s="189">
        <v>0</v>
      </c>
      <c r="T101" s="190">
        <f t="shared" ref="T101:T111" si="3">S101*H101</f>
        <v>0</v>
      </c>
      <c r="U101" s="35"/>
      <c r="V101" s="35"/>
      <c r="W101" s="35"/>
      <c r="X101" s="35"/>
      <c r="Y101" s="35"/>
      <c r="Z101" s="35"/>
      <c r="AA101" s="35"/>
      <c r="AB101" s="35"/>
      <c r="AC101" s="35"/>
      <c r="AD101" s="35"/>
      <c r="AE101" s="35"/>
      <c r="AR101" s="191" t="s">
        <v>166</v>
      </c>
      <c r="AT101" s="191" t="s">
        <v>162</v>
      </c>
      <c r="AU101" s="191" t="s">
        <v>80</v>
      </c>
      <c r="AY101" s="18" t="s">
        <v>160</v>
      </c>
      <c r="BE101" s="192">
        <f t="shared" ref="BE101:BE111" si="4">IF(N101="základní",J101,0)</f>
        <v>0</v>
      </c>
      <c r="BF101" s="192">
        <f t="shared" ref="BF101:BF111" si="5">IF(N101="snížená",J101,0)</f>
        <v>0</v>
      </c>
      <c r="BG101" s="192">
        <f t="shared" ref="BG101:BG111" si="6">IF(N101="zákl. přenesená",J101,0)</f>
        <v>0</v>
      </c>
      <c r="BH101" s="192">
        <f t="shared" ref="BH101:BH111" si="7">IF(N101="sníž. přenesená",J101,0)</f>
        <v>0</v>
      </c>
      <c r="BI101" s="192">
        <f t="shared" ref="BI101:BI111" si="8">IF(N101="nulová",J101,0)</f>
        <v>0</v>
      </c>
      <c r="BJ101" s="18" t="s">
        <v>78</v>
      </c>
      <c r="BK101" s="192">
        <f t="shared" ref="BK101:BK111" si="9">ROUND(I101*H101,2)</f>
        <v>0</v>
      </c>
      <c r="BL101" s="18" t="s">
        <v>166</v>
      </c>
      <c r="BM101" s="191" t="s">
        <v>80</v>
      </c>
    </row>
    <row r="102" spans="1:65" s="2" customFormat="1" ht="16.5" customHeight="1">
      <c r="A102" s="35"/>
      <c r="B102" s="36"/>
      <c r="C102" s="180" t="s">
        <v>80</v>
      </c>
      <c r="D102" s="180" t="s">
        <v>162</v>
      </c>
      <c r="E102" s="181" t="s">
        <v>1999</v>
      </c>
      <c r="F102" s="182" t="s">
        <v>2000</v>
      </c>
      <c r="G102" s="183" t="s">
        <v>1699</v>
      </c>
      <c r="H102" s="184">
        <v>3</v>
      </c>
      <c r="I102" s="185"/>
      <c r="J102" s="186">
        <f t="shared" si="0"/>
        <v>0</v>
      </c>
      <c r="K102" s="182" t="s">
        <v>18</v>
      </c>
      <c r="L102" s="40"/>
      <c r="M102" s="187" t="s">
        <v>18</v>
      </c>
      <c r="N102" s="188" t="s">
        <v>42</v>
      </c>
      <c r="O102" s="65"/>
      <c r="P102" s="189">
        <f t="shared" si="1"/>
        <v>0</v>
      </c>
      <c r="Q102" s="189">
        <v>0</v>
      </c>
      <c r="R102" s="189">
        <f t="shared" si="2"/>
        <v>0</v>
      </c>
      <c r="S102" s="189">
        <v>0</v>
      </c>
      <c r="T102" s="190">
        <f t="shared" si="3"/>
        <v>0</v>
      </c>
      <c r="U102" s="35"/>
      <c r="V102" s="35"/>
      <c r="W102" s="35"/>
      <c r="X102" s="35"/>
      <c r="Y102" s="35"/>
      <c r="Z102" s="35"/>
      <c r="AA102" s="35"/>
      <c r="AB102" s="35"/>
      <c r="AC102" s="35"/>
      <c r="AD102" s="35"/>
      <c r="AE102" s="35"/>
      <c r="AR102" s="191" t="s">
        <v>166</v>
      </c>
      <c r="AT102" s="191" t="s">
        <v>162</v>
      </c>
      <c r="AU102" s="191" t="s">
        <v>80</v>
      </c>
      <c r="AY102" s="18" t="s">
        <v>160</v>
      </c>
      <c r="BE102" s="192">
        <f t="shared" si="4"/>
        <v>0</v>
      </c>
      <c r="BF102" s="192">
        <f t="shared" si="5"/>
        <v>0</v>
      </c>
      <c r="BG102" s="192">
        <f t="shared" si="6"/>
        <v>0</v>
      </c>
      <c r="BH102" s="192">
        <f t="shared" si="7"/>
        <v>0</v>
      </c>
      <c r="BI102" s="192">
        <f t="shared" si="8"/>
        <v>0</v>
      </c>
      <c r="BJ102" s="18" t="s">
        <v>78</v>
      </c>
      <c r="BK102" s="192">
        <f t="shared" si="9"/>
        <v>0</v>
      </c>
      <c r="BL102" s="18" t="s">
        <v>166</v>
      </c>
      <c r="BM102" s="191" t="s">
        <v>166</v>
      </c>
    </row>
    <row r="103" spans="1:65" s="2" customFormat="1" ht="44.25" customHeight="1">
      <c r="A103" s="35"/>
      <c r="B103" s="36"/>
      <c r="C103" s="180" t="s">
        <v>102</v>
      </c>
      <c r="D103" s="180" t="s">
        <v>162</v>
      </c>
      <c r="E103" s="181" t="s">
        <v>2001</v>
      </c>
      <c r="F103" s="182" t="s">
        <v>2002</v>
      </c>
      <c r="G103" s="183" t="s">
        <v>1413</v>
      </c>
      <c r="H103" s="184">
        <v>3</v>
      </c>
      <c r="I103" s="185"/>
      <c r="J103" s="186">
        <f t="shared" si="0"/>
        <v>0</v>
      </c>
      <c r="K103" s="182" t="s">
        <v>18</v>
      </c>
      <c r="L103" s="40"/>
      <c r="M103" s="187" t="s">
        <v>18</v>
      </c>
      <c r="N103" s="188" t="s">
        <v>42</v>
      </c>
      <c r="O103" s="65"/>
      <c r="P103" s="189">
        <f t="shared" si="1"/>
        <v>0</v>
      </c>
      <c r="Q103" s="189">
        <v>0</v>
      </c>
      <c r="R103" s="189">
        <f t="shared" si="2"/>
        <v>0</v>
      </c>
      <c r="S103" s="189">
        <v>0</v>
      </c>
      <c r="T103" s="190">
        <f t="shared" si="3"/>
        <v>0</v>
      </c>
      <c r="U103" s="35"/>
      <c r="V103" s="35"/>
      <c r="W103" s="35"/>
      <c r="X103" s="35"/>
      <c r="Y103" s="35"/>
      <c r="Z103" s="35"/>
      <c r="AA103" s="35"/>
      <c r="AB103" s="35"/>
      <c r="AC103" s="35"/>
      <c r="AD103" s="35"/>
      <c r="AE103" s="35"/>
      <c r="AR103" s="191" t="s">
        <v>166</v>
      </c>
      <c r="AT103" s="191" t="s">
        <v>162</v>
      </c>
      <c r="AU103" s="191" t="s">
        <v>80</v>
      </c>
      <c r="AY103" s="18" t="s">
        <v>160</v>
      </c>
      <c r="BE103" s="192">
        <f t="shared" si="4"/>
        <v>0</v>
      </c>
      <c r="BF103" s="192">
        <f t="shared" si="5"/>
        <v>0</v>
      </c>
      <c r="BG103" s="192">
        <f t="shared" si="6"/>
        <v>0</v>
      </c>
      <c r="BH103" s="192">
        <f t="shared" si="7"/>
        <v>0</v>
      </c>
      <c r="BI103" s="192">
        <f t="shared" si="8"/>
        <v>0</v>
      </c>
      <c r="BJ103" s="18" t="s">
        <v>78</v>
      </c>
      <c r="BK103" s="192">
        <f t="shared" si="9"/>
        <v>0</v>
      </c>
      <c r="BL103" s="18" t="s">
        <v>166</v>
      </c>
      <c r="BM103" s="191" t="s">
        <v>189</v>
      </c>
    </row>
    <row r="104" spans="1:65" s="2" customFormat="1" ht="21.75" customHeight="1">
      <c r="A104" s="35"/>
      <c r="B104" s="36"/>
      <c r="C104" s="180" t="s">
        <v>166</v>
      </c>
      <c r="D104" s="180" t="s">
        <v>162</v>
      </c>
      <c r="E104" s="181" t="s">
        <v>2003</v>
      </c>
      <c r="F104" s="182" t="s">
        <v>2004</v>
      </c>
      <c r="G104" s="183" t="s">
        <v>1413</v>
      </c>
      <c r="H104" s="184">
        <v>1</v>
      </c>
      <c r="I104" s="185"/>
      <c r="J104" s="186">
        <f t="shared" si="0"/>
        <v>0</v>
      </c>
      <c r="K104" s="182" t="s">
        <v>18</v>
      </c>
      <c r="L104" s="40"/>
      <c r="M104" s="187" t="s">
        <v>18</v>
      </c>
      <c r="N104" s="188" t="s">
        <v>42</v>
      </c>
      <c r="O104" s="65"/>
      <c r="P104" s="189">
        <f t="shared" si="1"/>
        <v>0</v>
      </c>
      <c r="Q104" s="189">
        <v>0</v>
      </c>
      <c r="R104" s="189">
        <f t="shared" si="2"/>
        <v>0</v>
      </c>
      <c r="S104" s="189">
        <v>0</v>
      </c>
      <c r="T104" s="190">
        <f t="shared" si="3"/>
        <v>0</v>
      </c>
      <c r="U104" s="35"/>
      <c r="V104" s="35"/>
      <c r="W104" s="35"/>
      <c r="X104" s="35"/>
      <c r="Y104" s="35"/>
      <c r="Z104" s="35"/>
      <c r="AA104" s="35"/>
      <c r="AB104" s="35"/>
      <c r="AC104" s="35"/>
      <c r="AD104" s="35"/>
      <c r="AE104" s="35"/>
      <c r="AR104" s="191" t="s">
        <v>166</v>
      </c>
      <c r="AT104" s="191" t="s">
        <v>162</v>
      </c>
      <c r="AU104" s="191" t="s">
        <v>80</v>
      </c>
      <c r="AY104" s="18" t="s">
        <v>160</v>
      </c>
      <c r="BE104" s="192">
        <f t="shared" si="4"/>
        <v>0</v>
      </c>
      <c r="BF104" s="192">
        <f t="shared" si="5"/>
        <v>0</v>
      </c>
      <c r="BG104" s="192">
        <f t="shared" si="6"/>
        <v>0</v>
      </c>
      <c r="BH104" s="192">
        <f t="shared" si="7"/>
        <v>0</v>
      </c>
      <c r="BI104" s="192">
        <f t="shared" si="8"/>
        <v>0</v>
      </c>
      <c r="BJ104" s="18" t="s">
        <v>78</v>
      </c>
      <c r="BK104" s="192">
        <f t="shared" si="9"/>
        <v>0</v>
      </c>
      <c r="BL104" s="18" t="s">
        <v>166</v>
      </c>
      <c r="BM104" s="191" t="s">
        <v>208</v>
      </c>
    </row>
    <row r="105" spans="1:65" s="2" customFormat="1" ht="24.15" customHeight="1">
      <c r="A105" s="35"/>
      <c r="B105" s="36"/>
      <c r="C105" s="180" t="s">
        <v>196</v>
      </c>
      <c r="D105" s="180" t="s">
        <v>162</v>
      </c>
      <c r="E105" s="181" t="s">
        <v>2005</v>
      </c>
      <c r="F105" s="182" t="s">
        <v>2006</v>
      </c>
      <c r="G105" s="183" t="s">
        <v>1699</v>
      </c>
      <c r="H105" s="184">
        <v>1</v>
      </c>
      <c r="I105" s="185"/>
      <c r="J105" s="186">
        <f t="shared" si="0"/>
        <v>0</v>
      </c>
      <c r="K105" s="182" t="s">
        <v>18</v>
      </c>
      <c r="L105" s="40"/>
      <c r="M105" s="187" t="s">
        <v>18</v>
      </c>
      <c r="N105" s="188" t="s">
        <v>42</v>
      </c>
      <c r="O105" s="65"/>
      <c r="P105" s="189">
        <f t="shared" si="1"/>
        <v>0</v>
      </c>
      <c r="Q105" s="189">
        <v>0</v>
      </c>
      <c r="R105" s="189">
        <f t="shared" si="2"/>
        <v>0</v>
      </c>
      <c r="S105" s="189">
        <v>0</v>
      </c>
      <c r="T105" s="190">
        <f t="shared" si="3"/>
        <v>0</v>
      </c>
      <c r="U105" s="35"/>
      <c r="V105" s="35"/>
      <c r="W105" s="35"/>
      <c r="X105" s="35"/>
      <c r="Y105" s="35"/>
      <c r="Z105" s="35"/>
      <c r="AA105" s="35"/>
      <c r="AB105" s="35"/>
      <c r="AC105" s="35"/>
      <c r="AD105" s="35"/>
      <c r="AE105" s="35"/>
      <c r="AR105" s="191" t="s">
        <v>166</v>
      </c>
      <c r="AT105" s="191" t="s">
        <v>162</v>
      </c>
      <c r="AU105" s="191" t="s">
        <v>80</v>
      </c>
      <c r="AY105" s="18" t="s">
        <v>160</v>
      </c>
      <c r="BE105" s="192">
        <f t="shared" si="4"/>
        <v>0</v>
      </c>
      <c r="BF105" s="192">
        <f t="shared" si="5"/>
        <v>0</v>
      </c>
      <c r="BG105" s="192">
        <f t="shared" si="6"/>
        <v>0</v>
      </c>
      <c r="BH105" s="192">
        <f t="shared" si="7"/>
        <v>0</v>
      </c>
      <c r="BI105" s="192">
        <f t="shared" si="8"/>
        <v>0</v>
      </c>
      <c r="BJ105" s="18" t="s">
        <v>78</v>
      </c>
      <c r="BK105" s="192">
        <f t="shared" si="9"/>
        <v>0</v>
      </c>
      <c r="BL105" s="18" t="s">
        <v>166</v>
      </c>
      <c r="BM105" s="191" t="s">
        <v>219</v>
      </c>
    </row>
    <row r="106" spans="1:65" s="2" customFormat="1" ht="16.5" customHeight="1">
      <c r="A106" s="35"/>
      <c r="B106" s="36"/>
      <c r="C106" s="180" t="s">
        <v>189</v>
      </c>
      <c r="D106" s="180" t="s">
        <v>162</v>
      </c>
      <c r="E106" s="181" t="s">
        <v>2007</v>
      </c>
      <c r="F106" s="182" t="s">
        <v>2008</v>
      </c>
      <c r="G106" s="183" t="s">
        <v>1699</v>
      </c>
      <c r="H106" s="184">
        <v>2</v>
      </c>
      <c r="I106" s="185"/>
      <c r="J106" s="186">
        <f t="shared" si="0"/>
        <v>0</v>
      </c>
      <c r="K106" s="182" t="s">
        <v>18</v>
      </c>
      <c r="L106" s="40"/>
      <c r="M106" s="187" t="s">
        <v>18</v>
      </c>
      <c r="N106" s="188" t="s">
        <v>42</v>
      </c>
      <c r="O106" s="65"/>
      <c r="P106" s="189">
        <f t="shared" si="1"/>
        <v>0</v>
      </c>
      <c r="Q106" s="189">
        <v>0</v>
      </c>
      <c r="R106" s="189">
        <f t="shared" si="2"/>
        <v>0</v>
      </c>
      <c r="S106" s="189">
        <v>0</v>
      </c>
      <c r="T106" s="190">
        <f t="shared" si="3"/>
        <v>0</v>
      </c>
      <c r="U106" s="35"/>
      <c r="V106" s="35"/>
      <c r="W106" s="35"/>
      <c r="X106" s="35"/>
      <c r="Y106" s="35"/>
      <c r="Z106" s="35"/>
      <c r="AA106" s="35"/>
      <c r="AB106" s="35"/>
      <c r="AC106" s="35"/>
      <c r="AD106" s="35"/>
      <c r="AE106" s="35"/>
      <c r="AR106" s="191" t="s">
        <v>166</v>
      </c>
      <c r="AT106" s="191" t="s">
        <v>162</v>
      </c>
      <c r="AU106" s="191" t="s">
        <v>80</v>
      </c>
      <c r="AY106" s="18" t="s">
        <v>160</v>
      </c>
      <c r="BE106" s="192">
        <f t="shared" si="4"/>
        <v>0</v>
      </c>
      <c r="BF106" s="192">
        <f t="shared" si="5"/>
        <v>0</v>
      </c>
      <c r="BG106" s="192">
        <f t="shared" si="6"/>
        <v>0</v>
      </c>
      <c r="BH106" s="192">
        <f t="shared" si="7"/>
        <v>0</v>
      </c>
      <c r="BI106" s="192">
        <f t="shared" si="8"/>
        <v>0</v>
      </c>
      <c r="BJ106" s="18" t="s">
        <v>78</v>
      </c>
      <c r="BK106" s="192">
        <f t="shared" si="9"/>
        <v>0</v>
      </c>
      <c r="BL106" s="18" t="s">
        <v>166</v>
      </c>
      <c r="BM106" s="191" t="s">
        <v>8</v>
      </c>
    </row>
    <row r="107" spans="1:65" s="2" customFormat="1" ht="16.5" customHeight="1">
      <c r="A107" s="35"/>
      <c r="B107" s="36"/>
      <c r="C107" s="180" t="s">
        <v>202</v>
      </c>
      <c r="D107" s="180" t="s">
        <v>162</v>
      </c>
      <c r="E107" s="181" t="s">
        <v>2009</v>
      </c>
      <c r="F107" s="182" t="s">
        <v>2010</v>
      </c>
      <c r="G107" s="183" t="s">
        <v>1699</v>
      </c>
      <c r="H107" s="184">
        <v>1</v>
      </c>
      <c r="I107" s="185"/>
      <c r="J107" s="186">
        <f t="shared" si="0"/>
        <v>0</v>
      </c>
      <c r="K107" s="182" t="s">
        <v>18</v>
      </c>
      <c r="L107" s="40"/>
      <c r="M107" s="187" t="s">
        <v>18</v>
      </c>
      <c r="N107" s="188" t="s">
        <v>42</v>
      </c>
      <c r="O107" s="65"/>
      <c r="P107" s="189">
        <f t="shared" si="1"/>
        <v>0</v>
      </c>
      <c r="Q107" s="189">
        <v>0</v>
      </c>
      <c r="R107" s="189">
        <f t="shared" si="2"/>
        <v>0</v>
      </c>
      <c r="S107" s="189">
        <v>0</v>
      </c>
      <c r="T107" s="190">
        <f t="shared" si="3"/>
        <v>0</v>
      </c>
      <c r="U107" s="35"/>
      <c r="V107" s="35"/>
      <c r="W107" s="35"/>
      <c r="X107" s="35"/>
      <c r="Y107" s="35"/>
      <c r="Z107" s="35"/>
      <c r="AA107" s="35"/>
      <c r="AB107" s="35"/>
      <c r="AC107" s="35"/>
      <c r="AD107" s="35"/>
      <c r="AE107" s="35"/>
      <c r="AR107" s="191" t="s">
        <v>166</v>
      </c>
      <c r="AT107" s="191" t="s">
        <v>162</v>
      </c>
      <c r="AU107" s="191" t="s">
        <v>80</v>
      </c>
      <c r="AY107" s="18" t="s">
        <v>160</v>
      </c>
      <c r="BE107" s="192">
        <f t="shared" si="4"/>
        <v>0</v>
      </c>
      <c r="BF107" s="192">
        <f t="shared" si="5"/>
        <v>0</v>
      </c>
      <c r="BG107" s="192">
        <f t="shared" si="6"/>
        <v>0</v>
      </c>
      <c r="BH107" s="192">
        <f t="shared" si="7"/>
        <v>0</v>
      </c>
      <c r="BI107" s="192">
        <f t="shared" si="8"/>
        <v>0</v>
      </c>
      <c r="BJ107" s="18" t="s">
        <v>78</v>
      </c>
      <c r="BK107" s="192">
        <f t="shared" si="9"/>
        <v>0</v>
      </c>
      <c r="BL107" s="18" t="s">
        <v>166</v>
      </c>
      <c r="BM107" s="191" t="s">
        <v>240</v>
      </c>
    </row>
    <row r="108" spans="1:65" s="2" customFormat="1" ht="16.5" customHeight="1">
      <c r="A108" s="35"/>
      <c r="B108" s="36"/>
      <c r="C108" s="180" t="s">
        <v>208</v>
      </c>
      <c r="D108" s="180" t="s">
        <v>162</v>
      </c>
      <c r="E108" s="181" t="s">
        <v>2011</v>
      </c>
      <c r="F108" s="182" t="s">
        <v>2012</v>
      </c>
      <c r="G108" s="183" t="s">
        <v>1699</v>
      </c>
      <c r="H108" s="184">
        <v>4</v>
      </c>
      <c r="I108" s="185"/>
      <c r="J108" s="186">
        <f t="shared" si="0"/>
        <v>0</v>
      </c>
      <c r="K108" s="182" t="s">
        <v>18</v>
      </c>
      <c r="L108" s="40"/>
      <c r="M108" s="187" t="s">
        <v>18</v>
      </c>
      <c r="N108" s="188" t="s">
        <v>42</v>
      </c>
      <c r="O108" s="65"/>
      <c r="P108" s="189">
        <f t="shared" si="1"/>
        <v>0</v>
      </c>
      <c r="Q108" s="189">
        <v>0</v>
      </c>
      <c r="R108" s="189">
        <f t="shared" si="2"/>
        <v>0</v>
      </c>
      <c r="S108" s="189">
        <v>0</v>
      </c>
      <c r="T108" s="190">
        <f t="shared" si="3"/>
        <v>0</v>
      </c>
      <c r="U108" s="35"/>
      <c r="V108" s="35"/>
      <c r="W108" s="35"/>
      <c r="X108" s="35"/>
      <c r="Y108" s="35"/>
      <c r="Z108" s="35"/>
      <c r="AA108" s="35"/>
      <c r="AB108" s="35"/>
      <c r="AC108" s="35"/>
      <c r="AD108" s="35"/>
      <c r="AE108" s="35"/>
      <c r="AR108" s="191" t="s">
        <v>166</v>
      </c>
      <c r="AT108" s="191" t="s">
        <v>162</v>
      </c>
      <c r="AU108" s="191" t="s">
        <v>80</v>
      </c>
      <c r="AY108" s="18" t="s">
        <v>160</v>
      </c>
      <c r="BE108" s="192">
        <f t="shared" si="4"/>
        <v>0</v>
      </c>
      <c r="BF108" s="192">
        <f t="shared" si="5"/>
        <v>0</v>
      </c>
      <c r="BG108" s="192">
        <f t="shared" si="6"/>
        <v>0</v>
      </c>
      <c r="BH108" s="192">
        <f t="shared" si="7"/>
        <v>0</v>
      </c>
      <c r="BI108" s="192">
        <f t="shared" si="8"/>
        <v>0</v>
      </c>
      <c r="BJ108" s="18" t="s">
        <v>78</v>
      </c>
      <c r="BK108" s="192">
        <f t="shared" si="9"/>
        <v>0</v>
      </c>
      <c r="BL108" s="18" t="s">
        <v>166</v>
      </c>
      <c r="BM108" s="191" t="s">
        <v>255</v>
      </c>
    </row>
    <row r="109" spans="1:65" s="2" customFormat="1" ht="16.5" customHeight="1">
      <c r="A109" s="35"/>
      <c r="B109" s="36"/>
      <c r="C109" s="180" t="s">
        <v>214</v>
      </c>
      <c r="D109" s="180" t="s">
        <v>162</v>
      </c>
      <c r="E109" s="181" t="s">
        <v>2013</v>
      </c>
      <c r="F109" s="182" t="s">
        <v>2014</v>
      </c>
      <c r="G109" s="183" t="s">
        <v>1699</v>
      </c>
      <c r="H109" s="184">
        <v>5</v>
      </c>
      <c r="I109" s="185"/>
      <c r="J109" s="186">
        <f t="shared" si="0"/>
        <v>0</v>
      </c>
      <c r="K109" s="182" t="s">
        <v>18</v>
      </c>
      <c r="L109" s="40"/>
      <c r="M109" s="187" t="s">
        <v>18</v>
      </c>
      <c r="N109" s="188" t="s">
        <v>42</v>
      </c>
      <c r="O109" s="65"/>
      <c r="P109" s="189">
        <f t="shared" si="1"/>
        <v>0</v>
      </c>
      <c r="Q109" s="189">
        <v>0</v>
      </c>
      <c r="R109" s="189">
        <f t="shared" si="2"/>
        <v>0</v>
      </c>
      <c r="S109" s="189">
        <v>0</v>
      </c>
      <c r="T109" s="190">
        <f t="shared" si="3"/>
        <v>0</v>
      </c>
      <c r="U109" s="35"/>
      <c r="V109" s="35"/>
      <c r="W109" s="35"/>
      <c r="X109" s="35"/>
      <c r="Y109" s="35"/>
      <c r="Z109" s="35"/>
      <c r="AA109" s="35"/>
      <c r="AB109" s="35"/>
      <c r="AC109" s="35"/>
      <c r="AD109" s="35"/>
      <c r="AE109" s="35"/>
      <c r="AR109" s="191" t="s">
        <v>166</v>
      </c>
      <c r="AT109" s="191" t="s">
        <v>162</v>
      </c>
      <c r="AU109" s="191" t="s">
        <v>80</v>
      </c>
      <c r="AY109" s="18" t="s">
        <v>160</v>
      </c>
      <c r="BE109" s="192">
        <f t="shared" si="4"/>
        <v>0</v>
      </c>
      <c r="BF109" s="192">
        <f t="shared" si="5"/>
        <v>0</v>
      </c>
      <c r="BG109" s="192">
        <f t="shared" si="6"/>
        <v>0</v>
      </c>
      <c r="BH109" s="192">
        <f t="shared" si="7"/>
        <v>0</v>
      </c>
      <c r="BI109" s="192">
        <f t="shared" si="8"/>
        <v>0</v>
      </c>
      <c r="BJ109" s="18" t="s">
        <v>78</v>
      </c>
      <c r="BK109" s="192">
        <f t="shared" si="9"/>
        <v>0</v>
      </c>
      <c r="BL109" s="18" t="s">
        <v>166</v>
      </c>
      <c r="BM109" s="191" t="s">
        <v>271</v>
      </c>
    </row>
    <row r="110" spans="1:65" s="2" customFormat="1" ht="21.75" customHeight="1">
      <c r="A110" s="35"/>
      <c r="B110" s="36"/>
      <c r="C110" s="180" t="s">
        <v>219</v>
      </c>
      <c r="D110" s="180" t="s">
        <v>162</v>
      </c>
      <c r="E110" s="181" t="s">
        <v>2015</v>
      </c>
      <c r="F110" s="182" t="s">
        <v>2016</v>
      </c>
      <c r="G110" s="183" t="s">
        <v>1699</v>
      </c>
      <c r="H110" s="184">
        <v>2</v>
      </c>
      <c r="I110" s="185"/>
      <c r="J110" s="186">
        <f t="shared" si="0"/>
        <v>0</v>
      </c>
      <c r="K110" s="182" t="s">
        <v>18</v>
      </c>
      <c r="L110" s="40"/>
      <c r="M110" s="187" t="s">
        <v>18</v>
      </c>
      <c r="N110" s="188" t="s">
        <v>42</v>
      </c>
      <c r="O110" s="65"/>
      <c r="P110" s="189">
        <f t="shared" si="1"/>
        <v>0</v>
      </c>
      <c r="Q110" s="189">
        <v>0</v>
      </c>
      <c r="R110" s="189">
        <f t="shared" si="2"/>
        <v>0</v>
      </c>
      <c r="S110" s="189">
        <v>0</v>
      </c>
      <c r="T110" s="190">
        <f t="shared" si="3"/>
        <v>0</v>
      </c>
      <c r="U110" s="35"/>
      <c r="V110" s="35"/>
      <c r="W110" s="35"/>
      <c r="X110" s="35"/>
      <c r="Y110" s="35"/>
      <c r="Z110" s="35"/>
      <c r="AA110" s="35"/>
      <c r="AB110" s="35"/>
      <c r="AC110" s="35"/>
      <c r="AD110" s="35"/>
      <c r="AE110" s="35"/>
      <c r="AR110" s="191" t="s">
        <v>166</v>
      </c>
      <c r="AT110" s="191" t="s">
        <v>162</v>
      </c>
      <c r="AU110" s="191" t="s">
        <v>80</v>
      </c>
      <c r="AY110" s="18" t="s">
        <v>160</v>
      </c>
      <c r="BE110" s="192">
        <f t="shared" si="4"/>
        <v>0</v>
      </c>
      <c r="BF110" s="192">
        <f t="shared" si="5"/>
        <v>0</v>
      </c>
      <c r="BG110" s="192">
        <f t="shared" si="6"/>
        <v>0</v>
      </c>
      <c r="BH110" s="192">
        <f t="shared" si="7"/>
        <v>0</v>
      </c>
      <c r="BI110" s="192">
        <f t="shared" si="8"/>
        <v>0</v>
      </c>
      <c r="BJ110" s="18" t="s">
        <v>78</v>
      </c>
      <c r="BK110" s="192">
        <f t="shared" si="9"/>
        <v>0</v>
      </c>
      <c r="BL110" s="18" t="s">
        <v>166</v>
      </c>
      <c r="BM110" s="191" t="s">
        <v>286</v>
      </c>
    </row>
    <row r="111" spans="1:65" s="2" customFormat="1" ht="16.5" customHeight="1">
      <c r="A111" s="35"/>
      <c r="B111" s="36"/>
      <c r="C111" s="180" t="s">
        <v>224</v>
      </c>
      <c r="D111" s="180" t="s">
        <v>162</v>
      </c>
      <c r="E111" s="181" t="s">
        <v>2017</v>
      </c>
      <c r="F111" s="182" t="s">
        <v>2018</v>
      </c>
      <c r="G111" s="183" t="s">
        <v>1699</v>
      </c>
      <c r="H111" s="184">
        <v>2</v>
      </c>
      <c r="I111" s="185"/>
      <c r="J111" s="186">
        <f t="shared" si="0"/>
        <v>0</v>
      </c>
      <c r="K111" s="182" t="s">
        <v>18</v>
      </c>
      <c r="L111" s="40"/>
      <c r="M111" s="187" t="s">
        <v>18</v>
      </c>
      <c r="N111" s="188" t="s">
        <v>42</v>
      </c>
      <c r="O111" s="65"/>
      <c r="P111" s="189">
        <f t="shared" si="1"/>
        <v>0</v>
      </c>
      <c r="Q111" s="189">
        <v>0</v>
      </c>
      <c r="R111" s="189">
        <f t="shared" si="2"/>
        <v>0</v>
      </c>
      <c r="S111" s="189">
        <v>0</v>
      </c>
      <c r="T111" s="190">
        <f t="shared" si="3"/>
        <v>0</v>
      </c>
      <c r="U111" s="35"/>
      <c r="V111" s="35"/>
      <c r="W111" s="35"/>
      <c r="X111" s="35"/>
      <c r="Y111" s="35"/>
      <c r="Z111" s="35"/>
      <c r="AA111" s="35"/>
      <c r="AB111" s="35"/>
      <c r="AC111" s="35"/>
      <c r="AD111" s="35"/>
      <c r="AE111" s="35"/>
      <c r="AR111" s="191" t="s">
        <v>166</v>
      </c>
      <c r="AT111" s="191" t="s">
        <v>162</v>
      </c>
      <c r="AU111" s="191" t="s">
        <v>80</v>
      </c>
      <c r="AY111" s="18" t="s">
        <v>160</v>
      </c>
      <c r="BE111" s="192">
        <f t="shared" si="4"/>
        <v>0</v>
      </c>
      <c r="BF111" s="192">
        <f t="shared" si="5"/>
        <v>0</v>
      </c>
      <c r="BG111" s="192">
        <f t="shared" si="6"/>
        <v>0</v>
      </c>
      <c r="BH111" s="192">
        <f t="shared" si="7"/>
        <v>0</v>
      </c>
      <c r="BI111" s="192">
        <f t="shared" si="8"/>
        <v>0</v>
      </c>
      <c r="BJ111" s="18" t="s">
        <v>78</v>
      </c>
      <c r="BK111" s="192">
        <f t="shared" si="9"/>
        <v>0</v>
      </c>
      <c r="BL111" s="18" t="s">
        <v>166</v>
      </c>
      <c r="BM111" s="191" t="s">
        <v>304</v>
      </c>
    </row>
    <row r="112" spans="1:65" s="12" customFormat="1" ht="22.8" customHeight="1">
      <c r="B112" s="164"/>
      <c r="C112" s="165"/>
      <c r="D112" s="166" t="s">
        <v>70</v>
      </c>
      <c r="E112" s="178" t="s">
        <v>1617</v>
      </c>
      <c r="F112" s="178" t="s">
        <v>1918</v>
      </c>
      <c r="G112" s="165"/>
      <c r="H112" s="165"/>
      <c r="I112" s="168"/>
      <c r="J112" s="179">
        <f>BK112</f>
        <v>0</v>
      </c>
      <c r="K112" s="165"/>
      <c r="L112" s="170"/>
      <c r="M112" s="171"/>
      <c r="N112" s="172"/>
      <c r="O112" s="172"/>
      <c r="P112" s="173">
        <f>SUM(P113:P114)</f>
        <v>0</v>
      </c>
      <c r="Q112" s="172"/>
      <c r="R112" s="173">
        <f>SUM(R113:R114)</f>
        <v>0</v>
      </c>
      <c r="S112" s="172"/>
      <c r="T112" s="174">
        <f>SUM(T113:T114)</f>
        <v>0</v>
      </c>
      <c r="AR112" s="175" t="s">
        <v>78</v>
      </c>
      <c r="AT112" s="176" t="s">
        <v>70</v>
      </c>
      <c r="AU112" s="176" t="s">
        <v>78</v>
      </c>
      <c r="AY112" s="175" t="s">
        <v>160</v>
      </c>
      <c r="BK112" s="177">
        <f>SUM(BK113:BK114)</f>
        <v>0</v>
      </c>
    </row>
    <row r="113" spans="1:65" s="2" customFormat="1" ht="16.5" customHeight="1">
      <c r="A113" s="35"/>
      <c r="B113" s="36"/>
      <c r="C113" s="180" t="s">
        <v>8</v>
      </c>
      <c r="D113" s="180" t="s">
        <v>162</v>
      </c>
      <c r="E113" s="181" t="s">
        <v>2019</v>
      </c>
      <c r="F113" s="182" t="s">
        <v>2020</v>
      </c>
      <c r="G113" s="183" t="s">
        <v>249</v>
      </c>
      <c r="H113" s="184">
        <v>260</v>
      </c>
      <c r="I113" s="185"/>
      <c r="J113" s="186">
        <f>ROUND(I113*H113,2)</f>
        <v>0</v>
      </c>
      <c r="K113" s="182" t="s">
        <v>18</v>
      </c>
      <c r="L113" s="40"/>
      <c r="M113" s="187" t="s">
        <v>18</v>
      </c>
      <c r="N113" s="188" t="s">
        <v>42</v>
      </c>
      <c r="O113" s="65"/>
      <c r="P113" s="189">
        <f>O113*H113</f>
        <v>0</v>
      </c>
      <c r="Q113" s="189">
        <v>0</v>
      </c>
      <c r="R113" s="189">
        <f>Q113*H113</f>
        <v>0</v>
      </c>
      <c r="S113" s="189">
        <v>0</v>
      </c>
      <c r="T113" s="190">
        <f>S113*H113</f>
        <v>0</v>
      </c>
      <c r="U113" s="35"/>
      <c r="V113" s="35"/>
      <c r="W113" s="35"/>
      <c r="X113" s="35"/>
      <c r="Y113" s="35"/>
      <c r="Z113" s="35"/>
      <c r="AA113" s="35"/>
      <c r="AB113" s="35"/>
      <c r="AC113" s="35"/>
      <c r="AD113" s="35"/>
      <c r="AE113" s="35"/>
      <c r="AR113" s="191" t="s">
        <v>166</v>
      </c>
      <c r="AT113" s="191" t="s">
        <v>162</v>
      </c>
      <c r="AU113" s="191" t="s">
        <v>80</v>
      </c>
      <c r="AY113" s="18" t="s">
        <v>160</v>
      </c>
      <c r="BE113" s="192">
        <f>IF(N113="základní",J113,0)</f>
        <v>0</v>
      </c>
      <c r="BF113" s="192">
        <f>IF(N113="snížená",J113,0)</f>
        <v>0</v>
      </c>
      <c r="BG113" s="192">
        <f>IF(N113="zákl. přenesená",J113,0)</f>
        <v>0</v>
      </c>
      <c r="BH113" s="192">
        <f>IF(N113="sníž. přenesená",J113,0)</f>
        <v>0</v>
      </c>
      <c r="BI113" s="192">
        <f>IF(N113="nulová",J113,0)</f>
        <v>0</v>
      </c>
      <c r="BJ113" s="18" t="s">
        <v>78</v>
      </c>
      <c r="BK113" s="192">
        <f>ROUND(I113*H113,2)</f>
        <v>0</v>
      </c>
      <c r="BL113" s="18" t="s">
        <v>166</v>
      </c>
      <c r="BM113" s="191" t="s">
        <v>316</v>
      </c>
    </row>
    <row r="114" spans="1:65" s="2" customFormat="1" ht="16.5" customHeight="1">
      <c r="A114" s="35"/>
      <c r="B114" s="36"/>
      <c r="C114" s="180" t="s">
        <v>235</v>
      </c>
      <c r="D114" s="180" t="s">
        <v>162</v>
      </c>
      <c r="E114" s="181" t="s">
        <v>2021</v>
      </c>
      <c r="F114" s="182" t="s">
        <v>2022</v>
      </c>
      <c r="G114" s="183" t="s">
        <v>249</v>
      </c>
      <c r="H114" s="184">
        <v>80</v>
      </c>
      <c r="I114" s="185"/>
      <c r="J114" s="186">
        <f>ROUND(I114*H114,2)</f>
        <v>0</v>
      </c>
      <c r="K114" s="182" t="s">
        <v>18</v>
      </c>
      <c r="L114" s="40"/>
      <c r="M114" s="187" t="s">
        <v>18</v>
      </c>
      <c r="N114" s="188" t="s">
        <v>42</v>
      </c>
      <c r="O114" s="65"/>
      <c r="P114" s="189">
        <f>O114*H114</f>
        <v>0</v>
      </c>
      <c r="Q114" s="189">
        <v>0</v>
      </c>
      <c r="R114" s="189">
        <f>Q114*H114</f>
        <v>0</v>
      </c>
      <c r="S114" s="189">
        <v>0</v>
      </c>
      <c r="T114" s="190">
        <f>S114*H114</f>
        <v>0</v>
      </c>
      <c r="U114" s="35"/>
      <c r="V114" s="35"/>
      <c r="W114" s="35"/>
      <c r="X114" s="35"/>
      <c r="Y114" s="35"/>
      <c r="Z114" s="35"/>
      <c r="AA114" s="35"/>
      <c r="AB114" s="35"/>
      <c r="AC114" s="35"/>
      <c r="AD114" s="35"/>
      <c r="AE114" s="35"/>
      <c r="AR114" s="191" t="s">
        <v>166</v>
      </c>
      <c r="AT114" s="191" t="s">
        <v>162</v>
      </c>
      <c r="AU114" s="191" t="s">
        <v>80</v>
      </c>
      <c r="AY114" s="18" t="s">
        <v>160</v>
      </c>
      <c r="BE114" s="192">
        <f>IF(N114="základní",J114,0)</f>
        <v>0</v>
      </c>
      <c r="BF114" s="192">
        <f>IF(N114="snížená",J114,0)</f>
        <v>0</v>
      </c>
      <c r="BG114" s="192">
        <f>IF(N114="zákl. přenesená",J114,0)</f>
        <v>0</v>
      </c>
      <c r="BH114" s="192">
        <f>IF(N114="sníž. přenesená",J114,0)</f>
        <v>0</v>
      </c>
      <c r="BI114" s="192">
        <f>IF(N114="nulová",J114,0)</f>
        <v>0</v>
      </c>
      <c r="BJ114" s="18" t="s">
        <v>78</v>
      </c>
      <c r="BK114" s="192">
        <f>ROUND(I114*H114,2)</f>
        <v>0</v>
      </c>
      <c r="BL114" s="18" t="s">
        <v>166</v>
      </c>
      <c r="BM114" s="191" t="s">
        <v>328</v>
      </c>
    </row>
    <row r="115" spans="1:65" s="12" customFormat="1" ht="22.8" customHeight="1">
      <c r="B115" s="164"/>
      <c r="C115" s="165"/>
      <c r="D115" s="166" t="s">
        <v>70</v>
      </c>
      <c r="E115" s="178" t="s">
        <v>1641</v>
      </c>
      <c r="F115" s="178" t="s">
        <v>1925</v>
      </c>
      <c r="G115" s="165"/>
      <c r="H115" s="165"/>
      <c r="I115" s="168"/>
      <c r="J115" s="179">
        <f>BK115</f>
        <v>0</v>
      </c>
      <c r="K115" s="165"/>
      <c r="L115" s="170"/>
      <c r="M115" s="171"/>
      <c r="N115" s="172"/>
      <c r="O115" s="172"/>
      <c r="P115" s="173">
        <f>P116</f>
        <v>0</v>
      </c>
      <c r="Q115" s="172"/>
      <c r="R115" s="173">
        <f>R116</f>
        <v>0</v>
      </c>
      <c r="S115" s="172"/>
      <c r="T115" s="174">
        <f>T116</f>
        <v>0</v>
      </c>
      <c r="AR115" s="175" t="s">
        <v>78</v>
      </c>
      <c r="AT115" s="176" t="s">
        <v>70</v>
      </c>
      <c r="AU115" s="176" t="s">
        <v>78</v>
      </c>
      <c r="AY115" s="175" t="s">
        <v>160</v>
      </c>
      <c r="BK115" s="177">
        <f>BK116</f>
        <v>0</v>
      </c>
    </row>
    <row r="116" spans="1:65" s="2" customFormat="1" ht="16.5" customHeight="1">
      <c r="A116" s="35"/>
      <c r="B116" s="36"/>
      <c r="C116" s="180" t="s">
        <v>240</v>
      </c>
      <c r="D116" s="180" t="s">
        <v>162</v>
      </c>
      <c r="E116" s="181" t="s">
        <v>2023</v>
      </c>
      <c r="F116" s="182" t="s">
        <v>2024</v>
      </c>
      <c r="G116" s="183" t="s">
        <v>1699</v>
      </c>
      <c r="H116" s="184">
        <v>4</v>
      </c>
      <c r="I116" s="185"/>
      <c r="J116" s="186">
        <f>ROUND(I116*H116,2)</f>
        <v>0</v>
      </c>
      <c r="K116" s="182" t="s">
        <v>18</v>
      </c>
      <c r="L116" s="40"/>
      <c r="M116" s="187" t="s">
        <v>18</v>
      </c>
      <c r="N116" s="188" t="s">
        <v>42</v>
      </c>
      <c r="O116" s="65"/>
      <c r="P116" s="189">
        <f>O116*H116</f>
        <v>0</v>
      </c>
      <c r="Q116" s="189">
        <v>0</v>
      </c>
      <c r="R116" s="189">
        <f>Q116*H116</f>
        <v>0</v>
      </c>
      <c r="S116" s="189">
        <v>0</v>
      </c>
      <c r="T116" s="190">
        <f>S116*H116</f>
        <v>0</v>
      </c>
      <c r="U116" s="35"/>
      <c r="V116" s="35"/>
      <c r="W116" s="35"/>
      <c r="X116" s="35"/>
      <c r="Y116" s="35"/>
      <c r="Z116" s="35"/>
      <c r="AA116" s="35"/>
      <c r="AB116" s="35"/>
      <c r="AC116" s="35"/>
      <c r="AD116" s="35"/>
      <c r="AE116" s="35"/>
      <c r="AR116" s="191" t="s">
        <v>166</v>
      </c>
      <c r="AT116" s="191" t="s">
        <v>162</v>
      </c>
      <c r="AU116" s="191" t="s">
        <v>80</v>
      </c>
      <c r="AY116" s="18" t="s">
        <v>160</v>
      </c>
      <c r="BE116" s="192">
        <f>IF(N116="základní",J116,0)</f>
        <v>0</v>
      </c>
      <c r="BF116" s="192">
        <f>IF(N116="snížená",J116,0)</f>
        <v>0</v>
      </c>
      <c r="BG116" s="192">
        <f>IF(N116="zákl. přenesená",J116,0)</f>
        <v>0</v>
      </c>
      <c r="BH116" s="192">
        <f>IF(N116="sníž. přenesená",J116,0)</f>
        <v>0</v>
      </c>
      <c r="BI116" s="192">
        <f>IF(N116="nulová",J116,0)</f>
        <v>0</v>
      </c>
      <c r="BJ116" s="18" t="s">
        <v>78</v>
      </c>
      <c r="BK116" s="192">
        <f>ROUND(I116*H116,2)</f>
        <v>0</v>
      </c>
      <c r="BL116" s="18" t="s">
        <v>166</v>
      </c>
      <c r="BM116" s="191" t="s">
        <v>344</v>
      </c>
    </row>
    <row r="117" spans="1:65" s="12" customFormat="1" ht="22.8" customHeight="1">
      <c r="B117" s="164"/>
      <c r="C117" s="165"/>
      <c r="D117" s="166" t="s">
        <v>70</v>
      </c>
      <c r="E117" s="178" t="s">
        <v>1643</v>
      </c>
      <c r="F117" s="178" t="s">
        <v>1928</v>
      </c>
      <c r="G117" s="165"/>
      <c r="H117" s="165"/>
      <c r="I117" s="168"/>
      <c r="J117" s="179">
        <f>BK117</f>
        <v>0</v>
      </c>
      <c r="K117" s="165"/>
      <c r="L117" s="170"/>
      <c r="M117" s="171"/>
      <c r="N117" s="172"/>
      <c r="O117" s="172"/>
      <c r="P117" s="173">
        <f>SUM(P118:P119)</f>
        <v>0</v>
      </c>
      <c r="Q117" s="172"/>
      <c r="R117" s="173">
        <f>SUM(R118:R119)</f>
        <v>0</v>
      </c>
      <c r="S117" s="172"/>
      <c r="T117" s="174">
        <f>SUM(T118:T119)</f>
        <v>0</v>
      </c>
      <c r="AR117" s="175" t="s">
        <v>78</v>
      </c>
      <c r="AT117" s="176" t="s">
        <v>70</v>
      </c>
      <c r="AU117" s="176" t="s">
        <v>78</v>
      </c>
      <c r="AY117" s="175" t="s">
        <v>160</v>
      </c>
      <c r="BK117" s="177">
        <f>SUM(BK118:BK119)</f>
        <v>0</v>
      </c>
    </row>
    <row r="118" spans="1:65" s="2" customFormat="1" ht="24.15" customHeight="1">
      <c r="A118" s="35"/>
      <c r="B118" s="36"/>
      <c r="C118" s="180" t="s">
        <v>246</v>
      </c>
      <c r="D118" s="180" t="s">
        <v>162</v>
      </c>
      <c r="E118" s="181" t="s">
        <v>2025</v>
      </c>
      <c r="F118" s="182" t="s">
        <v>1932</v>
      </c>
      <c r="G118" s="183" t="s">
        <v>249</v>
      </c>
      <c r="H118" s="184">
        <v>60</v>
      </c>
      <c r="I118" s="185"/>
      <c r="J118" s="186">
        <f>ROUND(I118*H118,2)</f>
        <v>0</v>
      </c>
      <c r="K118" s="182" t="s">
        <v>18</v>
      </c>
      <c r="L118" s="40"/>
      <c r="M118" s="187" t="s">
        <v>18</v>
      </c>
      <c r="N118" s="188" t="s">
        <v>42</v>
      </c>
      <c r="O118" s="65"/>
      <c r="P118" s="189">
        <f>O118*H118</f>
        <v>0</v>
      </c>
      <c r="Q118" s="189">
        <v>0</v>
      </c>
      <c r="R118" s="189">
        <f>Q118*H118</f>
        <v>0</v>
      </c>
      <c r="S118" s="189">
        <v>0</v>
      </c>
      <c r="T118" s="190">
        <f>S118*H118</f>
        <v>0</v>
      </c>
      <c r="U118" s="35"/>
      <c r="V118" s="35"/>
      <c r="W118" s="35"/>
      <c r="X118" s="35"/>
      <c r="Y118" s="35"/>
      <c r="Z118" s="35"/>
      <c r="AA118" s="35"/>
      <c r="AB118" s="35"/>
      <c r="AC118" s="35"/>
      <c r="AD118" s="35"/>
      <c r="AE118" s="35"/>
      <c r="AR118" s="191" t="s">
        <v>166</v>
      </c>
      <c r="AT118" s="191" t="s">
        <v>162</v>
      </c>
      <c r="AU118" s="191" t="s">
        <v>80</v>
      </c>
      <c r="AY118" s="18" t="s">
        <v>160</v>
      </c>
      <c r="BE118" s="192">
        <f>IF(N118="základní",J118,0)</f>
        <v>0</v>
      </c>
      <c r="BF118" s="192">
        <f>IF(N118="snížená",J118,0)</f>
        <v>0</v>
      </c>
      <c r="BG118" s="192">
        <f>IF(N118="zákl. přenesená",J118,0)</f>
        <v>0</v>
      </c>
      <c r="BH118" s="192">
        <f>IF(N118="sníž. přenesená",J118,0)</f>
        <v>0</v>
      </c>
      <c r="BI118" s="192">
        <f>IF(N118="nulová",J118,0)</f>
        <v>0</v>
      </c>
      <c r="BJ118" s="18" t="s">
        <v>78</v>
      </c>
      <c r="BK118" s="192">
        <f>ROUND(I118*H118,2)</f>
        <v>0</v>
      </c>
      <c r="BL118" s="18" t="s">
        <v>166</v>
      </c>
      <c r="BM118" s="191" t="s">
        <v>292</v>
      </c>
    </row>
    <row r="119" spans="1:65" s="2" customFormat="1" ht="16.5" customHeight="1">
      <c r="A119" s="35"/>
      <c r="B119" s="36"/>
      <c r="C119" s="180" t="s">
        <v>255</v>
      </c>
      <c r="D119" s="180" t="s">
        <v>162</v>
      </c>
      <c r="E119" s="181" t="s">
        <v>2026</v>
      </c>
      <c r="F119" s="182" t="s">
        <v>1934</v>
      </c>
      <c r="G119" s="183" t="s">
        <v>1699</v>
      </c>
      <c r="H119" s="184">
        <v>1</v>
      </c>
      <c r="I119" s="185"/>
      <c r="J119" s="186">
        <f>ROUND(I119*H119,2)</f>
        <v>0</v>
      </c>
      <c r="K119" s="182" t="s">
        <v>18</v>
      </c>
      <c r="L119" s="40"/>
      <c r="M119" s="187" t="s">
        <v>18</v>
      </c>
      <c r="N119" s="188" t="s">
        <v>42</v>
      </c>
      <c r="O119" s="65"/>
      <c r="P119" s="189">
        <f>O119*H119</f>
        <v>0</v>
      </c>
      <c r="Q119" s="189">
        <v>0</v>
      </c>
      <c r="R119" s="189">
        <f>Q119*H119</f>
        <v>0</v>
      </c>
      <c r="S119" s="189">
        <v>0</v>
      </c>
      <c r="T119" s="190">
        <f>S119*H119</f>
        <v>0</v>
      </c>
      <c r="U119" s="35"/>
      <c r="V119" s="35"/>
      <c r="W119" s="35"/>
      <c r="X119" s="35"/>
      <c r="Y119" s="35"/>
      <c r="Z119" s="35"/>
      <c r="AA119" s="35"/>
      <c r="AB119" s="35"/>
      <c r="AC119" s="35"/>
      <c r="AD119" s="35"/>
      <c r="AE119" s="35"/>
      <c r="AR119" s="191" t="s">
        <v>166</v>
      </c>
      <c r="AT119" s="191" t="s">
        <v>162</v>
      </c>
      <c r="AU119" s="191" t="s">
        <v>80</v>
      </c>
      <c r="AY119" s="18" t="s">
        <v>160</v>
      </c>
      <c r="BE119" s="192">
        <f>IF(N119="základní",J119,0)</f>
        <v>0</v>
      </c>
      <c r="BF119" s="192">
        <f>IF(N119="snížená",J119,0)</f>
        <v>0</v>
      </c>
      <c r="BG119" s="192">
        <f>IF(N119="zákl. přenesená",J119,0)</f>
        <v>0</v>
      </c>
      <c r="BH119" s="192">
        <f>IF(N119="sníž. přenesená",J119,0)</f>
        <v>0</v>
      </c>
      <c r="BI119" s="192">
        <f>IF(N119="nulová",J119,0)</f>
        <v>0</v>
      </c>
      <c r="BJ119" s="18" t="s">
        <v>78</v>
      </c>
      <c r="BK119" s="192">
        <f>ROUND(I119*H119,2)</f>
        <v>0</v>
      </c>
      <c r="BL119" s="18" t="s">
        <v>166</v>
      </c>
      <c r="BM119" s="191" t="s">
        <v>538</v>
      </c>
    </row>
    <row r="120" spans="1:65" s="12" customFormat="1" ht="22.8" customHeight="1">
      <c r="B120" s="164"/>
      <c r="C120" s="165"/>
      <c r="D120" s="166" t="s">
        <v>70</v>
      </c>
      <c r="E120" s="178" t="s">
        <v>1662</v>
      </c>
      <c r="F120" s="178" t="s">
        <v>1935</v>
      </c>
      <c r="G120" s="165"/>
      <c r="H120" s="165"/>
      <c r="I120" s="168"/>
      <c r="J120" s="179">
        <f>BK120</f>
        <v>0</v>
      </c>
      <c r="K120" s="165"/>
      <c r="L120" s="170"/>
      <c r="M120" s="171"/>
      <c r="N120" s="172"/>
      <c r="O120" s="172"/>
      <c r="P120" s="173">
        <f>SUM(P121:P126)</f>
        <v>0</v>
      </c>
      <c r="Q120" s="172"/>
      <c r="R120" s="173">
        <f>SUM(R121:R126)</f>
        <v>0</v>
      </c>
      <c r="S120" s="172"/>
      <c r="T120" s="174">
        <f>SUM(T121:T126)</f>
        <v>0</v>
      </c>
      <c r="AR120" s="175" t="s">
        <v>78</v>
      </c>
      <c r="AT120" s="176" t="s">
        <v>70</v>
      </c>
      <c r="AU120" s="176" t="s">
        <v>78</v>
      </c>
      <c r="AY120" s="175" t="s">
        <v>160</v>
      </c>
      <c r="BK120" s="177">
        <f>SUM(BK121:BK126)</f>
        <v>0</v>
      </c>
    </row>
    <row r="121" spans="1:65" s="2" customFormat="1" ht="16.5" customHeight="1">
      <c r="A121" s="35"/>
      <c r="B121" s="36"/>
      <c r="C121" s="180" t="s">
        <v>262</v>
      </c>
      <c r="D121" s="180" t="s">
        <v>162</v>
      </c>
      <c r="E121" s="181" t="s">
        <v>2027</v>
      </c>
      <c r="F121" s="182" t="s">
        <v>1937</v>
      </c>
      <c r="G121" s="183" t="s">
        <v>1699</v>
      </c>
      <c r="H121" s="184">
        <v>1</v>
      </c>
      <c r="I121" s="185"/>
      <c r="J121" s="186">
        <f t="shared" ref="J121:J126" si="10">ROUND(I121*H121,2)</f>
        <v>0</v>
      </c>
      <c r="K121" s="182" t="s">
        <v>18</v>
      </c>
      <c r="L121" s="40"/>
      <c r="M121" s="187" t="s">
        <v>18</v>
      </c>
      <c r="N121" s="188" t="s">
        <v>42</v>
      </c>
      <c r="O121" s="65"/>
      <c r="P121" s="189">
        <f t="shared" ref="P121:P126" si="11">O121*H121</f>
        <v>0</v>
      </c>
      <c r="Q121" s="189">
        <v>0</v>
      </c>
      <c r="R121" s="189">
        <f t="shared" ref="R121:R126" si="12">Q121*H121</f>
        <v>0</v>
      </c>
      <c r="S121" s="189">
        <v>0</v>
      </c>
      <c r="T121" s="190">
        <f t="shared" ref="T121:T126" si="13">S121*H121</f>
        <v>0</v>
      </c>
      <c r="U121" s="35"/>
      <c r="V121" s="35"/>
      <c r="W121" s="35"/>
      <c r="X121" s="35"/>
      <c r="Y121" s="35"/>
      <c r="Z121" s="35"/>
      <c r="AA121" s="35"/>
      <c r="AB121" s="35"/>
      <c r="AC121" s="35"/>
      <c r="AD121" s="35"/>
      <c r="AE121" s="35"/>
      <c r="AR121" s="191" t="s">
        <v>166</v>
      </c>
      <c r="AT121" s="191" t="s">
        <v>162</v>
      </c>
      <c r="AU121" s="191" t="s">
        <v>80</v>
      </c>
      <c r="AY121" s="18" t="s">
        <v>160</v>
      </c>
      <c r="BE121" s="192">
        <f t="shared" ref="BE121:BE126" si="14">IF(N121="základní",J121,0)</f>
        <v>0</v>
      </c>
      <c r="BF121" s="192">
        <f t="shared" ref="BF121:BF126" si="15">IF(N121="snížená",J121,0)</f>
        <v>0</v>
      </c>
      <c r="BG121" s="192">
        <f t="shared" ref="BG121:BG126" si="16">IF(N121="zákl. přenesená",J121,0)</f>
        <v>0</v>
      </c>
      <c r="BH121" s="192">
        <f t="shared" ref="BH121:BH126" si="17">IF(N121="sníž. přenesená",J121,0)</f>
        <v>0</v>
      </c>
      <c r="BI121" s="192">
        <f t="shared" ref="BI121:BI126" si="18">IF(N121="nulová",J121,0)</f>
        <v>0</v>
      </c>
      <c r="BJ121" s="18" t="s">
        <v>78</v>
      </c>
      <c r="BK121" s="192">
        <f t="shared" ref="BK121:BK126" si="19">ROUND(I121*H121,2)</f>
        <v>0</v>
      </c>
      <c r="BL121" s="18" t="s">
        <v>166</v>
      </c>
      <c r="BM121" s="191" t="s">
        <v>547</v>
      </c>
    </row>
    <row r="122" spans="1:65" s="2" customFormat="1" ht="16.5" customHeight="1">
      <c r="A122" s="35"/>
      <c r="B122" s="36"/>
      <c r="C122" s="180" t="s">
        <v>271</v>
      </c>
      <c r="D122" s="180" t="s">
        <v>162</v>
      </c>
      <c r="E122" s="181" t="s">
        <v>2028</v>
      </c>
      <c r="F122" s="182" t="s">
        <v>1939</v>
      </c>
      <c r="G122" s="183" t="s">
        <v>249</v>
      </c>
      <c r="H122" s="184">
        <v>60</v>
      </c>
      <c r="I122" s="185"/>
      <c r="J122" s="186">
        <f t="shared" si="10"/>
        <v>0</v>
      </c>
      <c r="K122" s="182" t="s">
        <v>18</v>
      </c>
      <c r="L122" s="40"/>
      <c r="M122" s="187" t="s">
        <v>18</v>
      </c>
      <c r="N122" s="188" t="s">
        <v>42</v>
      </c>
      <c r="O122" s="65"/>
      <c r="P122" s="189">
        <f t="shared" si="11"/>
        <v>0</v>
      </c>
      <c r="Q122" s="189">
        <v>0</v>
      </c>
      <c r="R122" s="189">
        <f t="shared" si="12"/>
        <v>0</v>
      </c>
      <c r="S122" s="189">
        <v>0</v>
      </c>
      <c r="T122" s="190">
        <f t="shared" si="13"/>
        <v>0</v>
      </c>
      <c r="U122" s="35"/>
      <c r="V122" s="35"/>
      <c r="W122" s="35"/>
      <c r="X122" s="35"/>
      <c r="Y122" s="35"/>
      <c r="Z122" s="35"/>
      <c r="AA122" s="35"/>
      <c r="AB122" s="35"/>
      <c r="AC122" s="35"/>
      <c r="AD122" s="35"/>
      <c r="AE122" s="35"/>
      <c r="AR122" s="191" t="s">
        <v>166</v>
      </c>
      <c r="AT122" s="191" t="s">
        <v>162</v>
      </c>
      <c r="AU122" s="191" t="s">
        <v>80</v>
      </c>
      <c r="AY122" s="18" t="s">
        <v>160</v>
      </c>
      <c r="BE122" s="192">
        <f t="shared" si="14"/>
        <v>0</v>
      </c>
      <c r="BF122" s="192">
        <f t="shared" si="15"/>
        <v>0</v>
      </c>
      <c r="BG122" s="192">
        <f t="shared" si="16"/>
        <v>0</v>
      </c>
      <c r="BH122" s="192">
        <f t="shared" si="17"/>
        <v>0</v>
      </c>
      <c r="BI122" s="192">
        <f t="shared" si="18"/>
        <v>0</v>
      </c>
      <c r="BJ122" s="18" t="s">
        <v>78</v>
      </c>
      <c r="BK122" s="192">
        <f t="shared" si="19"/>
        <v>0</v>
      </c>
      <c r="BL122" s="18" t="s">
        <v>166</v>
      </c>
      <c r="BM122" s="191" t="s">
        <v>560</v>
      </c>
    </row>
    <row r="123" spans="1:65" s="2" customFormat="1" ht="16.5" customHeight="1">
      <c r="A123" s="35"/>
      <c r="B123" s="36"/>
      <c r="C123" s="180" t="s">
        <v>280</v>
      </c>
      <c r="D123" s="180" t="s">
        <v>162</v>
      </c>
      <c r="E123" s="181" t="s">
        <v>2029</v>
      </c>
      <c r="F123" s="182" t="s">
        <v>1941</v>
      </c>
      <c r="G123" s="183" t="s">
        <v>1699</v>
      </c>
      <c r="H123" s="184">
        <v>1</v>
      </c>
      <c r="I123" s="185"/>
      <c r="J123" s="186">
        <f t="shared" si="10"/>
        <v>0</v>
      </c>
      <c r="K123" s="182" t="s">
        <v>18</v>
      </c>
      <c r="L123" s="40"/>
      <c r="M123" s="187" t="s">
        <v>18</v>
      </c>
      <c r="N123" s="188" t="s">
        <v>42</v>
      </c>
      <c r="O123" s="65"/>
      <c r="P123" s="189">
        <f t="shared" si="11"/>
        <v>0</v>
      </c>
      <c r="Q123" s="189">
        <v>0</v>
      </c>
      <c r="R123" s="189">
        <f t="shared" si="12"/>
        <v>0</v>
      </c>
      <c r="S123" s="189">
        <v>0</v>
      </c>
      <c r="T123" s="190">
        <f t="shared" si="13"/>
        <v>0</v>
      </c>
      <c r="U123" s="35"/>
      <c r="V123" s="35"/>
      <c r="W123" s="35"/>
      <c r="X123" s="35"/>
      <c r="Y123" s="35"/>
      <c r="Z123" s="35"/>
      <c r="AA123" s="35"/>
      <c r="AB123" s="35"/>
      <c r="AC123" s="35"/>
      <c r="AD123" s="35"/>
      <c r="AE123" s="35"/>
      <c r="AR123" s="191" t="s">
        <v>166</v>
      </c>
      <c r="AT123" s="191" t="s">
        <v>162</v>
      </c>
      <c r="AU123" s="191" t="s">
        <v>80</v>
      </c>
      <c r="AY123" s="18" t="s">
        <v>160</v>
      </c>
      <c r="BE123" s="192">
        <f t="shared" si="14"/>
        <v>0</v>
      </c>
      <c r="BF123" s="192">
        <f t="shared" si="15"/>
        <v>0</v>
      </c>
      <c r="BG123" s="192">
        <f t="shared" si="16"/>
        <v>0</v>
      </c>
      <c r="BH123" s="192">
        <f t="shared" si="17"/>
        <v>0</v>
      </c>
      <c r="BI123" s="192">
        <f t="shared" si="18"/>
        <v>0</v>
      </c>
      <c r="BJ123" s="18" t="s">
        <v>78</v>
      </c>
      <c r="BK123" s="192">
        <f t="shared" si="19"/>
        <v>0</v>
      </c>
      <c r="BL123" s="18" t="s">
        <v>166</v>
      </c>
      <c r="BM123" s="191" t="s">
        <v>572</v>
      </c>
    </row>
    <row r="124" spans="1:65" s="2" customFormat="1" ht="16.5" customHeight="1">
      <c r="A124" s="35"/>
      <c r="B124" s="36"/>
      <c r="C124" s="180" t="s">
        <v>286</v>
      </c>
      <c r="D124" s="180" t="s">
        <v>162</v>
      </c>
      <c r="E124" s="181" t="s">
        <v>2030</v>
      </c>
      <c r="F124" s="182" t="s">
        <v>2031</v>
      </c>
      <c r="G124" s="183" t="s">
        <v>1699</v>
      </c>
      <c r="H124" s="184">
        <v>1</v>
      </c>
      <c r="I124" s="185"/>
      <c r="J124" s="186">
        <f t="shared" si="10"/>
        <v>0</v>
      </c>
      <c r="K124" s="182" t="s">
        <v>18</v>
      </c>
      <c r="L124" s="40"/>
      <c r="M124" s="187" t="s">
        <v>18</v>
      </c>
      <c r="N124" s="188" t="s">
        <v>42</v>
      </c>
      <c r="O124" s="65"/>
      <c r="P124" s="189">
        <f t="shared" si="11"/>
        <v>0</v>
      </c>
      <c r="Q124" s="189">
        <v>0</v>
      </c>
      <c r="R124" s="189">
        <f t="shared" si="12"/>
        <v>0</v>
      </c>
      <c r="S124" s="189">
        <v>0</v>
      </c>
      <c r="T124" s="190">
        <f t="shared" si="13"/>
        <v>0</v>
      </c>
      <c r="U124" s="35"/>
      <c r="V124" s="35"/>
      <c r="W124" s="35"/>
      <c r="X124" s="35"/>
      <c r="Y124" s="35"/>
      <c r="Z124" s="35"/>
      <c r="AA124" s="35"/>
      <c r="AB124" s="35"/>
      <c r="AC124" s="35"/>
      <c r="AD124" s="35"/>
      <c r="AE124" s="35"/>
      <c r="AR124" s="191" t="s">
        <v>166</v>
      </c>
      <c r="AT124" s="191" t="s">
        <v>162</v>
      </c>
      <c r="AU124" s="191" t="s">
        <v>80</v>
      </c>
      <c r="AY124" s="18" t="s">
        <v>160</v>
      </c>
      <c r="BE124" s="192">
        <f t="shared" si="14"/>
        <v>0</v>
      </c>
      <c r="BF124" s="192">
        <f t="shared" si="15"/>
        <v>0</v>
      </c>
      <c r="BG124" s="192">
        <f t="shared" si="16"/>
        <v>0</v>
      </c>
      <c r="BH124" s="192">
        <f t="shared" si="17"/>
        <v>0</v>
      </c>
      <c r="BI124" s="192">
        <f t="shared" si="18"/>
        <v>0</v>
      </c>
      <c r="BJ124" s="18" t="s">
        <v>78</v>
      </c>
      <c r="BK124" s="192">
        <f t="shared" si="19"/>
        <v>0</v>
      </c>
      <c r="BL124" s="18" t="s">
        <v>166</v>
      </c>
      <c r="BM124" s="191" t="s">
        <v>581</v>
      </c>
    </row>
    <row r="125" spans="1:65" s="2" customFormat="1" ht="16.5" customHeight="1">
      <c r="A125" s="35"/>
      <c r="B125" s="36"/>
      <c r="C125" s="180" t="s">
        <v>7</v>
      </c>
      <c r="D125" s="180" t="s">
        <v>162</v>
      </c>
      <c r="E125" s="181" t="s">
        <v>2032</v>
      </c>
      <c r="F125" s="182" t="s">
        <v>2033</v>
      </c>
      <c r="G125" s="183" t="s">
        <v>1699</v>
      </c>
      <c r="H125" s="184">
        <v>1</v>
      </c>
      <c r="I125" s="185"/>
      <c r="J125" s="186">
        <f t="shared" si="10"/>
        <v>0</v>
      </c>
      <c r="K125" s="182" t="s">
        <v>18</v>
      </c>
      <c r="L125" s="40"/>
      <c r="M125" s="187" t="s">
        <v>18</v>
      </c>
      <c r="N125" s="188" t="s">
        <v>42</v>
      </c>
      <c r="O125" s="65"/>
      <c r="P125" s="189">
        <f t="shared" si="11"/>
        <v>0</v>
      </c>
      <c r="Q125" s="189">
        <v>0</v>
      </c>
      <c r="R125" s="189">
        <f t="shared" si="12"/>
        <v>0</v>
      </c>
      <c r="S125" s="189">
        <v>0</v>
      </c>
      <c r="T125" s="190">
        <f t="shared" si="13"/>
        <v>0</v>
      </c>
      <c r="U125" s="35"/>
      <c r="V125" s="35"/>
      <c r="W125" s="35"/>
      <c r="X125" s="35"/>
      <c r="Y125" s="35"/>
      <c r="Z125" s="35"/>
      <c r="AA125" s="35"/>
      <c r="AB125" s="35"/>
      <c r="AC125" s="35"/>
      <c r="AD125" s="35"/>
      <c r="AE125" s="35"/>
      <c r="AR125" s="191" t="s">
        <v>166</v>
      </c>
      <c r="AT125" s="191" t="s">
        <v>162</v>
      </c>
      <c r="AU125" s="191" t="s">
        <v>80</v>
      </c>
      <c r="AY125" s="18" t="s">
        <v>160</v>
      </c>
      <c r="BE125" s="192">
        <f t="shared" si="14"/>
        <v>0</v>
      </c>
      <c r="BF125" s="192">
        <f t="shared" si="15"/>
        <v>0</v>
      </c>
      <c r="BG125" s="192">
        <f t="shared" si="16"/>
        <v>0</v>
      </c>
      <c r="BH125" s="192">
        <f t="shared" si="17"/>
        <v>0</v>
      </c>
      <c r="BI125" s="192">
        <f t="shared" si="18"/>
        <v>0</v>
      </c>
      <c r="BJ125" s="18" t="s">
        <v>78</v>
      </c>
      <c r="BK125" s="192">
        <f t="shared" si="19"/>
        <v>0</v>
      </c>
      <c r="BL125" s="18" t="s">
        <v>166</v>
      </c>
      <c r="BM125" s="191" t="s">
        <v>589</v>
      </c>
    </row>
    <row r="126" spans="1:65" s="2" customFormat="1" ht="16.5" customHeight="1">
      <c r="A126" s="35"/>
      <c r="B126" s="36"/>
      <c r="C126" s="180" t="s">
        <v>304</v>
      </c>
      <c r="D126" s="180" t="s">
        <v>162</v>
      </c>
      <c r="E126" s="181" t="s">
        <v>2034</v>
      </c>
      <c r="F126" s="182" t="s">
        <v>1945</v>
      </c>
      <c r="G126" s="183" t="s">
        <v>1699</v>
      </c>
      <c r="H126" s="184">
        <v>1</v>
      </c>
      <c r="I126" s="185"/>
      <c r="J126" s="186">
        <f t="shared" si="10"/>
        <v>0</v>
      </c>
      <c r="K126" s="182" t="s">
        <v>18</v>
      </c>
      <c r="L126" s="40"/>
      <c r="M126" s="187" t="s">
        <v>18</v>
      </c>
      <c r="N126" s="188" t="s">
        <v>42</v>
      </c>
      <c r="O126" s="65"/>
      <c r="P126" s="189">
        <f t="shared" si="11"/>
        <v>0</v>
      </c>
      <c r="Q126" s="189">
        <v>0</v>
      </c>
      <c r="R126" s="189">
        <f t="shared" si="12"/>
        <v>0</v>
      </c>
      <c r="S126" s="189">
        <v>0</v>
      </c>
      <c r="T126" s="190">
        <f t="shared" si="13"/>
        <v>0</v>
      </c>
      <c r="U126" s="35"/>
      <c r="V126" s="35"/>
      <c r="W126" s="35"/>
      <c r="X126" s="35"/>
      <c r="Y126" s="35"/>
      <c r="Z126" s="35"/>
      <c r="AA126" s="35"/>
      <c r="AB126" s="35"/>
      <c r="AC126" s="35"/>
      <c r="AD126" s="35"/>
      <c r="AE126" s="35"/>
      <c r="AR126" s="191" t="s">
        <v>166</v>
      </c>
      <c r="AT126" s="191" t="s">
        <v>162</v>
      </c>
      <c r="AU126" s="191" t="s">
        <v>80</v>
      </c>
      <c r="AY126" s="18" t="s">
        <v>160</v>
      </c>
      <c r="BE126" s="192">
        <f t="shared" si="14"/>
        <v>0</v>
      </c>
      <c r="BF126" s="192">
        <f t="shared" si="15"/>
        <v>0</v>
      </c>
      <c r="BG126" s="192">
        <f t="shared" si="16"/>
        <v>0</v>
      </c>
      <c r="BH126" s="192">
        <f t="shared" si="17"/>
        <v>0</v>
      </c>
      <c r="BI126" s="192">
        <f t="shared" si="18"/>
        <v>0</v>
      </c>
      <c r="BJ126" s="18" t="s">
        <v>78</v>
      </c>
      <c r="BK126" s="192">
        <f t="shared" si="19"/>
        <v>0</v>
      </c>
      <c r="BL126" s="18" t="s">
        <v>166</v>
      </c>
      <c r="BM126" s="191" t="s">
        <v>599</v>
      </c>
    </row>
    <row r="127" spans="1:65" s="12" customFormat="1" ht="22.8" customHeight="1">
      <c r="B127" s="164"/>
      <c r="C127" s="165"/>
      <c r="D127" s="166" t="s">
        <v>70</v>
      </c>
      <c r="E127" s="178" t="s">
        <v>1678</v>
      </c>
      <c r="F127" s="178" t="s">
        <v>1693</v>
      </c>
      <c r="G127" s="165"/>
      <c r="H127" s="165"/>
      <c r="I127" s="168"/>
      <c r="J127" s="179">
        <f>BK127</f>
        <v>0</v>
      </c>
      <c r="K127" s="165"/>
      <c r="L127" s="170"/>
      <c r="M127" s="171"/>
      <c r="N127" s="172"/>
      <c r="O127" s="172"/>
      <c r="P127" s="173">
        <f>SUM(P128:P146)</f>
        <v>0</v>
      </c>
      <c r="Q127" s="172"/>
      <c r="R127" s="173">
        <f>SUM(R128:R146)</f>
        <v>0</v>
      </c>
      <c r="S127" s="172"/>
      <c r="T127" s="174">
        <f>SUM(T128:T146)</f>
        <v>0</v>
      </c>
      <c r="AR127" s="175" t="s">
        <v>78</v>
      </c>
      <c r="AT127" s="176" t="s">
        <v>70</v>
      </c>
      <c r="AU127" s="176" t="s">
        <v>78</v>
      </c>
      <c r="AY127" s="175" t="s">
        <v>160</v>
      </c>
      <c r="BK127" s="177">
        <f>SUM(BK128:BK146)</f>
        <v>0</v>
      </c>
    </row>
    <row r="128" spans="1:65" s="2" customFormat="1" ht="16.5" customHeight="1">
      <c r="A128" s="35"/>
      <c r="B128" s="36"/>
      <c r="C128" s="180" t="s">
        <v>309</v>
      </c>
      <c r="D128" s="180" t="s">
        <v>162</v>
      </c>
      <c r="E128" s="181" t="s">
        <v>2035</v>
      </c>
      <c r="F128" s="182" t="s">
        <v>2036</v>
      </c>
      <c r="G128" s="183" t="s">
        <v>1699</v>
      </c>
      <c r="H128" s="184">
        <v>1</v>
      </c>
      <c r="I128" s="185"/>
      <c r="J128" s="186">
        <f t="shared" ref="J128:J146" si="20">ROUND(I128*H128,2)</f>
        <v>0</v>
      </c>
      <c r="K128" s="182" t="s">
        <v>18</v>
      </c>
      <c r="L128" s="40"/>
      <c r="M128" s="187" t="s">
        <v>18</v>
      </c>
      <c r="N128" s="188" t="s">
        <v>42</v>
      </c>
      <c r="O128" s="65"/>
      <c r="P128" s="189">
        <f t="shared" ref="P128:P146" si="21">O128*H128</f>
        <v>0</v>
      </c>
      <c r="Q128" s="189">
        <v>0</v>
      </c>
      <c r="R128" s="189">
        <f t="shared" ref="R128:R146" si="22">Q128*H128</f>
        <v>0</v>
      </c>
      <c r="S128" s="189">
        <v>0</v>
      </c>
      <c r="T128" s="190">
        <f t="shared" ref="T128:T146" si="23">S128*H128</f>
        <v>0</v>
      </c>
      <c r="U128" s="35"/>
      <c r="V128" s="35"/>
      <c r="W128" s="35"/>
      <c r="X128" s="35"/>
      <c r="Y128" s="35"/>
      <c r="Z128" s="35"/>
      <c r="AA128" s="35"/>
      <c r="AB128" s="35"/>
      <c r="AC128" s="35"/>
      <c r="AD128" s="35"/>
      <c r="AE128" s="35"/>
      <c r="AR128" s="191" t="s">
        <v>166</v>
      </c>
      <c r="AT128" s="191" t="s">
        <v>162</v>
      </c>
      <c r="AU128" s="191" t="s">
        <v>80</v>
      </c>
      <c r="AY128" s="18" t="s">
        <v>160</v>
      </c>
      <c r="BE128" s="192">
        <f t="shared" ref="BE128:BE146" si="24">IF(N128="základní",J128,0)</f>
        <v>0</v>
      </c>
      <c r="BF128" s="192">
        <f t="shared" ref="BF128:BF146" si="25">IF(N128="snížená",J128,0)</f>
        <v>0</v>
      </c>
      <c r="BG128" s="192">
        <f t="shared" ref="BG128:BG146" si="26">IF(N128="zákl. přenesená",J128,0)</f>
        <v>0</v>
      </c>
      <c r="BH128" s="192">
        <f t="shared" ref="BH128:BH146" si="27">IF(N128="sníž. přenesená",J128,0)</f>
        <v>0</v>
      </c>
      <c r="BI128" s="192">
        <f t="shared" ref="BI128:BI146" si="28">IF(N128="nulová",J128,0)</f>
        <v>0</v>
      </c>
      <c r="BJ128" s="18" t="s">
        <v>78</v>
      </c>
      <c r="BK128" s="192">
        <f t="shared" ref="BK128:BK146" si="29">ROUND(I128*H128,2)</f>
        <v>0</v>
      </c>
      <c r="BL128" s="18" t="s">
        <v>166</v>
      </c>
      <c r="BM128" s="191" t="s">
        <v>611</v>
      </c>
    </row>
    <row r="129" spans="1:65" s="2" customFormat="1" ht="16.5" customHeight="1">
      <c r="A129" s="35"/>
      <c r="B129" s="36"/>
      <c r="C129" s="180" t="s">
        <v>316</v>
      </c>
      <c r="D129" s="180" t="s">
        <v>162</v>
      </c>
      <c r="E129" s="181" t="s">
        <v>2037</v>
      </c>
      <c r="F129" s="182" t="s">
        <v>2038</v>
      </c>
      <c r="G129" s="183" t="s">
        <v>1699</v>
      </c>
      <c r="H129" s="184">
        <v>1</v>
      </c>
      <c r="I129" s="185"/>
      <c r="J129" s="186">
        <f t="shared" si="20"/>
        <v>0</v>
      </c>
      <c r="K129" s="182" t="s">
        <v>18</v>
      </c>
      <c r="L129" s="40"/>
      <c r="M129" s="187" t="s">
        <v>18</v>
      </c>
      <c r="N129" s="188" t="s">
        <v>42</v>
      </c>
      <c r="O129" s="65"/>
      <c r="P129" s="189">
        <f t="shared" si="21"/>
        <v>0</v>
      </c>
      <c r="Q129" s="189">
        <v>0</v>
      </c>
      <c r="R129" s="189">
        <f t="shared" si="22"/>
        <v>0</v>
      </c>
      <c r="S129" s="189">
        <v>0</v>
      </c>
      <c r="T129" s="190">
        <f t="shared" si="23"/>
        <v>0</v>
      </c>
      <c r="U129" s="35"/>
      <c r="V129" s="35"/>
      <c r="W129" s="35"/>
      <c r="X129" s="35"/>
      <c r="Y129" s="35"/>
      <c r="Z129" s="35"/>
      <c r="AA129" s="35"/>
      <c r="AB129" s="35"/>
      <c r="AC129" s="35"/>
      <c r="AD129" s="35"/>
      <c r="AE129" s="35"/>
      <c r="AR129" s="191" t="s">
        <v>166</v>
      </c>
      <c r="AT129" s="191" t="s">
        <v>162</v>
      </c>
      <c r="AU129" s="191" t="s">
        <v>80</v>
      </c>
      <c r="AY129" s="18" t="s">
        <v>160</v>
      </c>
      <c r="BE129" s="192">
        <f t="shared" si="24"/>
        <v>0</v>
      </c>
      <c r="BF129" s="192">
        <f t="shared" si="25"/>
        <v>0</v>
      </c>
      <c r="BG129" s="192">
        <f t="shared" si="26"/>
        <v>0</v>
      </c>
      <c r="BH129" s="192">
        <f t="shared" si="27"/>
        <v>0</v>
      </c>
      <c r="BI129" s="192">
        <f t="shared" si="28"/>
        <v>0</v>
      </c>
      <c r="BJ129" s="18" t="s">
        <v>78</v>
      </c>
      <c r="BK129" s="192">
        <f t="shared" si="29"/>
        <v>0</v>
      </c>
      <c r="BL129" s="18" t="s">
        <v>166</v>
      </c>
      <c r="BM129" s="191" t="s">
        <v>618</v>
      </c>
    </row>
    <row r="130" spans="1:65" s="2" customFormat="1" ht="16.5" customHeight="1">
      <c r="A130" s="35"/>
      <c r="B130" s="36"/>
      <c r="C130" s="180" t="s">
        <v>322</v>
      </c>
      <c r="D130" s="180" t="s">
        <v>162</v>
      </c>
      <c r="E130" s="181" t="s">
        <v>2039</v>
      </c>
      <c r="F130" s="182" t="s">
        <v>2040</v>
      </c>
      <c r="G130" s="183" t="s">
        <v>1699</v>
      </c>
      <c r="H130" s="184">
        <v>1</v>
      </c>
      <c r="I130" s="185"/>
      <c r="J130" s="186">
        <f t="shared" si="20"/>
        <v>0</v>
      </c>
      <c r="K130" s="182" t="s">
        <v>18</v>
      </c>
      <c r="L130" s="40"/>
      <c r="M130" s="187" t="s">
        <v>18</v>
      </c>
      <c r="N130" s="188" t="s">
        <v>42</v>
      </c>
      <c r="O130" s="65"/>
      <c r="P130" s="189">
        <f t="shared" si="21"/>
        <v>0</v>
      </c>
      <c r="Q130" s="189">
        <v>0</v>
      </c>
      <c r="R130" s="189">
        <f t="shared" si="22"/>
        <v>0</v>
      </c>
      <c r="S130" s="189">
        <v>0</v>
      </c>
      <c r="T130" s="190">
        <f t="shared" si="23"/>
        <v>0</v>
      </c>
      <c r="U130" s="35"/>
      <c r="V130" s="35"/>
      <c r="W130" s="35"/>
      <c r="X130" s="35"/>
      <c r="Y130" s="35"/>
      <c r="Z130" s="35"/>
      <c r="AA130" s="35"/>
      <c r="AB130" s="35"/>
      <c r="AC130" s="35"/>
      <c r="AD130" s="35"/>
      <c r="AE130" s="35"/>
      <c r="AR130" s="191" t="s">
        <v>166</v>
      </c>
      <c r="AT130" s="191" t="s">
        <v>162</v>
      </c>
      <c r="AU130" s="191" t="s">
        <v>80</v>
      </c>
      <c r="AY130" s="18" t="s">
        <v>160</v>
      </c>
      <c r="BE130" s="192">
        <f t="shared" si="24"/>
        <v>0</v>
      </c>
      <c r="BF130" s="192">
        <f t="shared" si="25"/>
        <v>0</v>
      </c>
      <c r="BG130" s="192">
        <f t="shared" si="26"/>
        <v>0</v>
      </c>
      <c r="BH130" s="192">
        <f t="shared" si="27"/>
        <v>0</v>
      </c>
      <c r="BI130" s="192">
        <f t="shared" si="28"/>
        <v>0</v>
      </c>
      <c r="BJ130" s="18" t="s">
        <v>78</v>
      </c>
      <c r="BK130" s="192">
        <f t="shared" si="29"/>
        <v>0</v>
      </c>
      <c r="BL130" s="18" t="s">
        <v>166</v>
      </c>
      <c r="BM130" s="191" t="s">
        <v>631</v>
      </c>
    </row>
    <row r="131" spans="1:65" s="2" customFormat="1" ht="16.5" customHeight="1">
      <c r="A131" s="35"/>
      <c r="B131" s="36"/>
      <c r="C131" s="180" t="s">
        <v>328</v>
      </c>
      <c r="D131" s="180" t="s">
        <v>162</v>
      </c>
      <c r="E131" s="181" t="s">
        <v>2041</v>
      </c>
      <c r="F131" s="182" t="s">
        <v>1949</v>
      </c>
      <c r="G131" s="183" t="s">
        <v>1699</v>
      </c>
      <c r="H131" s="184">
        <v>1</v>
      </c>
      <c r="I131" s="185"/>
      <c r="J131" s="186">
        <f t="shared" si="20"/>
        <v>0</v>
      </c>
      <c r="K131" s="182" t="s">
        <v>18</v>
      </c>
      <c r="L131" s="40"/>
      <c r="M131" s="187" t="s">
        <v>18</v>
      </c>
      <c r="N131" s="188" t="s">
        <v>42</v>
      </c>
      <c r="O131" s="65"/>
      <c r="P131" s="189">
        <f t="shared" si="21"/>
        <v>0</v>
      </c>
      <c r="Q131" s="189">
        <v>0</v>
      </c>
      <c r="R131" s="189">
        <f t="shared" si="22"/>
        <v>0</v>
      </c>
      <c r="S131" s="189">
        <v>0</v>
      </c>
      <c r="T131" s="190">
        <f t="shared" si="23"/>
        <v>0</v>
      </c>
      <c r="U131" s="35"/>
      <c r="V131" s="35"/>
      <c r="W131" s="35"/>
      <c r="X131" s="35"/>
      <c r="Y131" s="35"/>
      <c r="Z131" s="35"/>
      <c r="AA131" s="35"/>
      <c r="AB131" s="35"/>
      <c r="AC131" s="35"/>
      <c r="AD131" s="35"/>
      <c r="AE131" s="35"/>
      <c r="AR131" s="191" t="s">
        <v>166</v>
      </c>
      <c r="AT131" s="191" t="s">
        <v>162</v>
      </c>
      <c r="AU131" s="191" t="s">
        <v>80</v>
      </c>
      <c r="AY131" s="18" t="s">
        <v>160</v>
      </c>
      <c r="BE131" s="192">
        <f t="shared" si="24"/>
        <v>0</v>
      </c>
      <c r="BF131" s="192">
        <f t="shared" si="25"/>
        <v>0</v>
      </c>
      <c r="BG131" s="192">
        <f t="shared" si="26"/>
        <v>0</v>
      </c>
      <c r="BH131" s="192">
        <f t="shared" si="27"/>
        <v>0</v>
      </c>
      <c r="BI131" s="192">
        <f t="shared" si="28"/>
        <v>0</v>
      </c>
      <c r="BJ131" s="18" t="s">
        <v>78</v>
      </c>
      <c r="BK131" s="192">
        <f t="shared" si="29"/>
        <v>0</v>
      </c>
      <c r="BL131" s="18" t="s">
        <v>166</v>
      </c>
      <c r="BM131" s="191" t="s">
        <v>642</v>
      </c>
    </row>
    <row r="132" spans="1:65" s="2" customFormat="1" ht="16.5" customHeight="1">
      <c r="A132" s="35"/>
      <c r="B132" s="36"/>
      <c r="C132" s="180" t="s">
        <v>334</v>
      </c>
      <c r="D132" s="180" t="s">
        <v>162</v>
      </c>
      <c r="E132" s="181" t="s">
        <v>2042</v>
      </c>
      <c r="F132" s="182" t="s">
        <v>1555</v>
      </c>
      <c r="G132" s="183" t="s">
        <v>1699</v>
      </c>
      <c r="H132" s="184">
        <v>1</v>
      </c>
      <c r="I132" s="185"/>
      <c r="J132" s="186">
        <f t="shared" si="20"/>
        <v>0</v>
      </c>
      <c r="K132" s="182" t="s">
        <v>18</v>
      </c>
      <c r="L132" s="40"/>
      <c r="M132" s="187" t="s">
        <v>18</v>
      </c>
      <c r="N132" s="188" t="s">
        <v>42</v>
      </c>
      <c r="O132" s="65"/>
      <c r="P132" s="189">
        <f t="shared" si="21"/>
        <v>0</v>
      </c>
      <c r="Q132" s="189">
        <v>0</v>
      </c>
      <c r="R132" s="189">
        <f t="shared" si="22"/>
        <v>0</v>
      </c>
      <c r="S132" s="189">
        <v>0</v>
      </c>
      <c r="T132" s="190">
        <f t="shared" si="23"/>
        <v>0</v>
      </c>
      <c r="U132" s="35"/>
      <c r="V132" s="35"/>
      <c r="W132" s="35"/>
      <c r="X132" s="35"/>
      <c r="Y132" s="35"/>
      <c r="Z132" s="35"/>
      <c r="AA132" s="35"/>
      <c r="AB132" s="35"/>
      <c r="AC132" s="35"/>
      <c r="AD132" s="35"/>
      <c r="AE132" s="35"/>
      <c r="AR132" s="191" t="s">
        <v>166</v>
      </c>
      <c r="AT132" s="191" t="s">
        <v>162</v>
      </c>
      <c r="AU132" s="191" t="s">
        <v>80</v>
      </c>
      <c r="AY132" s="18" t="s">
        <v>160</v>
      </c>
      <c r="BE132" s="192">
        <f t="shared" si="24"/>
        <v>0</v>
      </c>
      <c r="BF132" s="192">
        <f t="shared" si="25"/>
        <v>0</v>
      </c>
      <c r="BG132" s="192">
        <f t="shared" si="26"/>
        <v>0</v>
      </c>
      <c r="BH132" s="192">
        <f t="shared" si="27"/>
        <v>0</v>
      </c>
      <c r="BI132" s="192">
        <f t="shared" si="28"/>
        <v>0</v>
      </c>
      <c r="BJ132" s="18" t="s">
        <v>78</v>
      </c>
      <c r="BK132" s="192">
        <f t="shared" si="29"/>
        <v>0</v>
      </c>
      <c r="BL132" s="18" t="s">
        <v>166</v>
      </c>
      <c r="BM132" s="191" t="s">
        <v>652</v>
      </c>
    </row>
    <row r="133" spans="1:65" s="2" customFormat="1" ht="16.5" customHeight="1">
      <c r="A133" s="35"/>
      <c r="B133" s="36"/>
      <c r="C133" s="180" t="s">
        <v>344</v>
      </c>
      <c r="D133" s="180" t="s">
        <v>162</v>
      </c>
      <c r="E133" s="181" t="s">
        <v>2043</v>
      </c>
      <c r="F133" s="182" t="s">
        <v>1952</v>
      </c>
      <c r="G133" s="183" t="s">
        <v>1699</v>
      </c>
      <c r="H133" s="184">
        <v>1</v>
      </c>
      <c r="I133" s="185"/>
      <c r="J133" s="186">
        <f t="shared" si="20"/>
        <v>0</v>
      </c>
      <c r="K133" s="182" t="s">
        <v>18</v>
      </c>
      <c r="L133" s="40"/>
      <c r="M133" s="187" t="s">
        <v>18</v>
      </c>
      <c r="N133" s="188" t="s">
        <v>42</v>
      </c>
      <c r="O133" s="65"/>
      <c r="P133" s="189">
        <f t="shared" si="21"/>
        <v>0</v>
      </c>
      <c r="Q133" s="189">
        <v>0</v>
      </c>
      <c r="R133" s="189">
        <f t="shared" si="22"/>
        <v>0</v>
      </c>
      <c r="S133" s="189">
        <v>0</v>
      </c>
      <c r="T133" s="190">
        <f t="shared" si="23"/>
        <v>0</v>
      </c>
      <c r="U133" s="35"/>
      <c r="V133" s="35"/>
      <c r="W133" s="35"/>
      <c r="X133" s="35"/>
      <c r="Y133" s="35"/>
      <c r="Z133" s="35"/>
      <c r="AA133" s="35"/>
      <c r="AB133" s="35"/>
      <c r="AC133" s="35"/>
      <c r="AD133" s="35"/>
      <c r="AE133" s="35"/>
      <c r="AR133" s="191" t="s">
        <v>166</v>
      </c>
      <c r="AT133" s="191" t="s">
        <v>162</v>
      </c>
      <c r="AU133" s="191" t="s">
        <v>80</v>
      </c>
      <c r="AY133" s="18" t="s">
        <v>160</v>
      </c>
      <c r="BE133" s="192">
        <f t="shared" si="24"/>
        <v>0</v>
      </c>
      <c r="BF133" s="192">
        <f t="shared" si="25"/>
        <v>0</v>
      </c>
      <c r="BG133" s="192">
        <f t="shared" si="26"/>
        <v>0</v>
      </c>
      <c r="BH133" s="192">
        <f t="shared" si="27"/>
        <v>0</v>
      </c>
      <c r="BI133" s="192">
        <f t="shared" si="28"/>
        <v>0</v>
      </c>
      <c r="BJ133" s="18" t="s">
        <v>78</v>
      </c>
      <c r="BK133" s="192">
        <f t="shared" si="29"/>
        <v>0</v>
      </c>
      <c r="BL133" s="18" t="s">
        <v>166</v>
      </c>
      <c r="BM133" s="191" t="s">
        <v>657</v>
      </c>
    </row>
    <row r="134" spans="1:65" s="2" customFormat="1" ht="16.5" customHeight="1">
      <c r="A134" s="35"/>
      <c r="B134" s="36"/>
      <c r="C134" s="180" t="s">
        <v>352</v>
      </c>
      <c r="D134" s="180" t="s">
        <v>162</v>
      </c>
      <c r="E134" s="181" t="s">
        <v>2044</v>
      </c>
      <c r="F134" s="182" t="s">
        <v>1962</v>
      </c>
      <c r="G134" s="183" t="s">
        <v>1699</v>
      </c>
      <c r="H134" s="184">
        <v>1</v>
      </c>
      <c r="I134" s="185"/>
      <c r="J134" s="186">
        <f t="shared" si="20"/>
        <v>0</v>
      </c>
      <c r="K134" s="182" t="s">
        <v>18</v>
      </c>
      <c r="L134" s="40"/>
      <c r="M134" s="187" t="s">
        <v>18</v>
      </c>
      <c r="N134" s="188" t="s">
        <v>42</v>
      </c>
      <c r="O134" s="65"/>
      <c r="P134" s="189">
        <f t="shared" si="21"/>
        <v>0</v>
      </c>
      <c r="Q134" s="189">
        <v>0</v>
      </c>
      <c r="R134" s="189">
        <f t="shared" si="22"/>
        <v>0</v>
      </c>
      <c r="S134" s="189">
        <v>0</v>
      </c>
      <c r="T134" s="190">
        <f t="shared" si="23"/>
        <v>0</v>
      </c>
      <c r="U134" s="35"/>
      <c r="V134" s="35"/>
      <c r="W134" s="35"/>
      <c r="X134" s="35"/>
      <c r="Y134" s="35"/>
      <c r="Z134" s="35"/>
      <c r="AA134" s="35"/>
      <c r="AB134" s="35"/>
      <c r="AC134" s="35"/>
      <c r="AD134" s="35"/>
      <c r="AE134" s="35"/>
      <c r="AR134" s="191" t="s">
        <v>166</v>
      </c>
      <c r="AT134" s="191" t="s">
        <v>162</v>
      </c>
      <c r="AU134" s="191" t="s">
        <v>80</v>
      </c>
      <c r="AY134" s="18" t="s">
        <v>160</v>
      </c>
      <c r="BE134" s="192">
        <f t="shared" si="24"/>
        <v>0</v>
      </c>
      <c r="BF134" s="192">
        <f t="shared" si="25"/>
        <v>0</v>
      </c>
      <c r="BG134" s="192">
        <f t="shared" si="26"/>
        <v>0</v>
      </c>
      <c r="BH134" s="192">
        <f t="shared" si="27"/>
        <v>0</v>
      </c>
      <c r="BI134" s="192">
        <f t="shared" si="28"/>
        <v>0</v>
      </c>
      <c r="BJ134" s="18" t="s">
        <v>78</v>
      </c>
      <c r="BK134" s="192">
        <f t="shared" si="29"/>
        <v>0</v>
      </c>
      <c r="BL134" s="18" t="s">
        <v>166</v>
      </c>
      <c r="BM134" s="191" t="s">
        <v>663</v>
      </c>
    </row>
    <row r="135" spans="1:65" s="2" customFormat="1" ht="16.5" customHeight="1">
      <c r="A135" s="35"/>
      <c r="B135" s="36"/>
      <c r="C135" s="180" t="s">
        <v>292</v>
      </c>
      <c r="D135" s="180" t="s">
        <v>162</v>
      </c>
      <c r="E135" s="181" t="s">
        <v>1963</v>
      </c>
      <c r="F135" s="182" t="s">
        <v>1964</v>
      </c>
      <c r="G135" s="183" t="s">
        <v>1699</v>
      </c>
      <c r="H135" s="184">
        <v>1</v>
      </c>
      <c r="I135" s="185"/>
      <c r="J135" s="186">
        <f t="shared" si="20"/>
        <v>0</v>
      </c>
      <c r="K135" s="182" t="s">
        <v>18</v>
      </c>
      <c r="L135" s="40"/>
      <c r="M135" s="187" t="s">
        <v>18</v>
      </c>
      <c r="N135" s="188" t="s">
        <v>42</v>
      </c>
      <c r="O135" s="65"/>
      <c r="P135" s="189">
        <f t="shared" si="21"/>
        <v>0</v>
      </c>
      <c r="Q135" s="189">
        <v>0</v>
      </c>
      <c r="R135" s="189">
        <f t="shared" si="22"/>
        <v>0</v>
      </c>
      <c r="S135" s="189">
        <v>0</v>
      </c>
      <c r="T135" s="190">
        <f t="shared" si="23"/>
        <v>0</v>
      </c>
      <c r="U135" s="35"/>
      <c r="V135" s="35"/>
      <c r="W135" s="35"/>
      <c r="X135" s="35"/>
      <c r="Y135" s="35"/>
      <c r="Z135" s="35"/>
      <c r="AA135" s="35"/>
      <c r="AB135" s="35"/>
      <c r="AC135" s="35"/>
      <c r="AD135" s="35"/>
      <c r="AE135" s="35"/>
      <c r="AR135" s="191" t="s">
        <v>166</v>
      </c>
      <c r="AT135" s="191" t="s">
        <v>162</v>
      </c>
      <c r="AU135" s="191" t="s">
        <v>80</v>
      </c>
      <c r="AY135" s="18" t="s">
        <v>160</v>
      </c>
      <c r="BE135" s="192">
        <f t="shared" si="24"/>
        <v>0</v>
      </c>
      <c r="BF135" s="192">
        <f t="shared" si="25"/>
        <v>0</v>
      </c>
      <c r="BG135" s="192">
        <f t="shared" si="26"/>
        <v>0</v>
      </c>
      <c r="BH135" s="192">
        <f t="shared" si="27"/>
        <v>0</v>
      </c>
      <c r="BI135" s="192">
        <f t="shared" si="28"/>
        <v>0</v>
      </c>
      <c r="BJ135" s="18" t="s">
        <v>78</v>
      </c>
      <c r="BK135" s="192">
        <f t="shared" si="29"/>
        <v>0</v>
      </c>
      <c r="BL135" s="18" t="s">
        <v>166</v>
      </c>
      <c r="BM135" s="191" t="s">
        <v>669</v>
      </c>
    </row>
    <row r="136" spans="1:65" s="2" customFormat="1" ht="16.5" customHeight="1">
      <c r="A136" s="35"/>
      <c r="B136" s="36"/>
      <c r="C136" s="180" t="s">
        <v>533</v>
      </c>
      <c r="D136" s="180" t="s">
        <v>162</v>
      </c>
      <c r="E136" s="181" t="s">
        <v>2045</v>
      </c>
      <c r="F136" s="182" t="s">
        <v>1966</v>
      </c>
      <c r="G136" s="183" t="s">
        <v>1699</v>
      </c>
      <c r="H136" s="184">
        <v>1</v>
      </c>
      <c r="I136" s="185"/>
      <c r="J136" s="186">
        <f t="shared" si="20"/>
        <v>0</v>
      </c>
      <c r="K136" s="182" t="s">
        <v>18</v>
      </c>
      <c r="L136" s="40"/>
      <c r="M136" s="187" t="s">
        <v>18</v>
      </c>
      <c r="N136" s="188" t="s">
        <v>42</v>
      </c>
      <c r="O136" s="65"/>
      <c r="P136" s="189">
        <f t="shared" si="21"/>
        <v>0</v>
      </c>
      <c r="Q136" s="189">
        <v>0</v>
      </c>
      <c r="R136" s="189">
        <f t="shared" si="22"/>
        <v>0</v>
      </c>
      <c r="S136" s="189">
        <v>0</v>
      </c>
      <c r="T136" s="190">
        <f t="shared" si="23"/>
        <v>0</v>
      </c>
      <c r="U136" s="35"/>
      <c r="V136" s="35"/>
      <c r="W136" s="35"/>
      <c r="X136" s="35"/>
      <c r="Y136" s="35"/>
      <c r="Z136" s="35"/>
      <c r="AA136" s="35"/>
      <c r="AB136" s="35"/>
      <c r="AC136" s="35"/>
      <c r="AD136" s="35"/>
      <c r="AE136" s="35"/>
      <c r="AR136" s="191" t="s">
        <v>166</v>
      </c>
      <c r="AT136" s="191" t="s">
        <v>162</v>
      </c>
      <c r="AU136" s="191" t="s">
        <v>80</v>
      </c>
      <c r="AY136" s="18" t="s">
        <v>160</v>
      </c>
      <c r="BE136" s="192">
        <f t="shared" si="24"/>
        <v>0</v>
      </c>
      <c r="BF136" s="192">
        <f t="shared" si="25"/>
        <v>0</v>
      </c>
      <c r="BG136" s="192">
        <f t="shared" si="26"/>
        <v>0</v>
      </c>
      <c r="BH136" s="192">
        <f t="shared" si="27"/>
        <v>0</v>
      </c>
      <c r="BI136" s="192">
        <f t="shared" si="28"/>
        <v>0</v>
      </c>
      <c r="BJ136" s="18" t="s">
        <v>78</v>
      </c>
      <c r="BK136" s="192">
        <f t="shared" si="29"/>
        <v>0</v>
      </c>
      <c r="BL136" s="18" t="s">
        <v>166</v>
      </c>
      <c r="BM136" s="191" t="s">
        <v>682</v>
      </c>
    </row>
    <row r="137" spans="1:65" s="2" customFormat="1" ht="16.5" customHeight="1">
      <c r="A137" s="35"/>
      <c r="B137" s="36"/>
      <c r="C137" s="180" t="s">
        <v>538</v>
      </c>
      <c r="D137" s="180" t="s">
        <v>162</v>
      </c>
      <c r="E137" s="181" t="s">
        <v>2046</v>
      </c>
      <c r="F137" s="182" t="s">
        <v>1970</v>
      </c>
      <c r="G137" s="183" t="s">
        <v>1699</v>
      </c>
      <c r="H137" s="184">
        <v>1</v>
      </c>
      <c r="I137" s="185"/>
      <c r="J137" s="186">
        <f t="shared" si="20"/>
        <v>0</v>
      </c>
      <c r="K137" s="182" t="s">
        <v>18</v>
      </c>
      <c r="L137" s="40"/>
      <c r="M137" s="187" t="s">
        <v>18</v>
      </c>
      <c r="N137" s="188" t="s">
        <v>42</v>
      </c>
      <c r="O137" s="65"/>
      <c r="P137" s="189">
        <f t="shared" si="21"/>
        <v>0</v>
      </c>
      <c r="Q137" s="189">
        <v>0</v>
      </c>
      <c r="R137" s="189">
        <f t="shared" si="22"/>
        <v>0</v>
      </c>
      <c r="S137" s="189">
        <v>0</v>
      </c>
      <c r="T137" s="190">
        <f t="shared" si="23"/>
        <v>0</v>
      </c>
      <c r="U137" s="35"/>
      <c r="V137" s="35"/>
      <c r="W137" s="35"/>
      <c r="X137" s="35"/>
      <c r="Y137" s="35"/>
      <c r="Z137" s="35"/>
      <c r="AA137" s="35"/>
      <c r="AB137" s="35"/>
      <c r="AC137" s="35"/>
      <c r="AD137" s="35"/>
      <c r="AE137" s="35"/>
      <c r="AR137" s="191" t="s">
        <v>166</v>
      </c>
      <c r="AT137" s="191" t="s">
        <v>162</v>
      </c>
      <c r="AU137" s="191" t="s">
        <v>80</v>
      </c>
      <c r="AY137" s="18" t="s">
        <v>160</v>
      </c>
      <c r="BE137" s="192">
        <f t="shared" si="24"/>
        <v>0</v>
      </c>
      <c r="BF137" s="192">
        <f t="shared" si="25"/>
        <v>0</v>
      </c>
      <c r="BG137" s="192">
        <f t="shared" si="26"/>
        <v>0</v>
      </c>
      <c r="BH137" s="192">
        <f t="shared" si="27"/>
        <v>0</v>
      </c>
      <c r="BI137" s="192">
        <f t="shared" si="28"/>
        <v>0</v>
      </c>
      <c r="BJ137" s="18" t="s">
        <v>78</v>
      </c>
      <c r="BK137" s="192">
        <f t="shared" si="29"/>
        <v>0</v>
      </c>
      <c r="BL137" s="18" t="s">
        <v>166</v>
      </c>
      <c r="BM137" s="191" t="s">
        <v>693</v>
      </c>
    </row>
    <row r="138" spans="1:65" s="2" customFormat="1" ht="16.5" customHeight="1">
      <c r="A138" s="35"/>
      <c r="B138" s="36"/>
      <c r="C138" s="180" t="s">
        <v>544</v>
      </c>
      <c r="D138" s="180" t="s">
        <v>162</v>
      </c>
      <c r="E138" s="181" t="s">
        <v>2047</v>
      </c>
      <c r="F138" s="182" t="s">
        <v>1972</v>
      </c>
      <c r="G138" s="183" t="s">
        <v>1699</v>
      </c>
      <c r="H138" s="184">
        <v>1</v>
      </c>
      <c r="I138" s="185"/>
      <c r="J138" s="186">
        <f t="shared" si="20"/>
        <v>0</v>
      </c>
      <c r="K138" s="182" t="s">
        <v>18</v>
      </c>
      <c r="L138" s="40"/>
      <c r="M138" s="187" t="s">
        <v>18</v>
      </c>
      <c r="N138" s="188" t="s">
        <v>42</v>
      </c>
      <c r="O138" s="65"/>
      <c r="P138" s="189">
        <f t="shared" si="21"/>
        <v>0</v>
      </c>
      <c r="Q138" s="189">
        <v>0</v>
      </c>
      <c r="R138" s="189">
        <f t="shared" si="22"/>
        <v>0</v>
      </c>
      <c r="S138" s="189">
        <v>0</v>
      </c>
      <c r="T138" s="190">
        <f t="shared" si="23"/>
        <v>0</v>
      </c>
      <c r="U138" s="35"/>
      <c r="V138" s="35"/>
      <c r="W138" s="35"/>
      <c r="X138" s="35"/>
      <c r="Y138" s="35"/>
      <c r="Z138" s="35"/>
      <c r="AA138" s="35"/>
      <c r="AB138" s="35"/>
      <c r="AC138" s="35"/>
      <c r="AD138" s="35"/>
      <c r="AE138" s="35"/>
      <c r="AR138" s="191" t="s">
        <v>166</v>
      </c>
      <c r="AT138" s="191" t="s">
        <v>162</v>
      </c>
      <c r="AU138" s="191" t="s">
        <v>80</v>
      </c>
      <c r="AY138" s="18" t="s">
        <v>160</v>
      </c>
      <c r="BE138" s="192">
        <f t="shared" si="24"/>
        <v>0</v>
      </c>
      <c r="BF138" s="192">
        <f t="shared" si="25"/>
        <v>0</v>
      </c>
      <c r="BG138" s="192">
        <f t="shared" si="26"/>
        <v>0</v>
      </c>
      <c r="BH138" s="192">
        <f t="shared" si="27"/>
        <v>0</v>
      </c>
      <c r="BI138" s="192">
        <f t="shared" si="28"/>
        <v>0</v>
      </c>
      <c r="BJ138" s="18" t="s">
        <v>78</v>
      </c>
      <c r="BK138" s="192">
        <f t="shared" si="29"/>
        <v>0</v>
      </c>
      <c r="BL138" s="18" t="s">
        <v>166</v>
      </c>
      <c r="BM138" s="191" t="s">
        <v>702</v>
      </c>
    </row>
    <row r="139" spans="1:65" s="2" customFormat="1" ht="16.5" customHeight="1">
      <c r="A139" s="35"/>
      <c r="B139" s="36"/>
      <c r="C139" s="180" t="s">
        <v>547</v>
      </c>
      <c r="D139" s="180" t="s">
        <v>162</v>
      </c>
      <c r="E139" s="181" t="s">
        <v>2048</v>
      </c>
      <c r="F139" s="182" t="s">
        <v>1974</v>
      </c>
      <c r="G139" s="183" t="s">
        <v>1699</v>
      </c>
      <c r="H139" s="184">
        <v>1</v>
      </c>
      <c r="I139" s="185"/>
      <c r="J139" s="186">
        <f t="shared" si="20"/>
        <v>0</v>
      </c>
      <c r="K139" s="182" t="s">
        <v>18</v>
      </c>
      <c r="L139" s="40"/>
      <c r="M139" s="187" t="s">
        <v>18</v>
      </c>
      <c r="N139" s="188" t="s">
        <v>42</v>
      </c>
      <c r="O139" s="65"/>
      <c r="P139" s="189">
        <f t="shared" si="21"/>
        <v>0</v>
      </c>
      <c r="Q139" s="189">
        <v>0</v>
      </c>
      <c r="R139" s="189">
        <f t="shared" si="22"/>
        <v>0</v>
      </c>
      <c r="S139" s="189">
        <v>0</v>
      </c>
      <c r="T139" s="190">
        <f t="shared" si="23"/>
        <v>0</v>
      </c>
      <c r="U139" s="35"/>
      <c r="V139" s="35"/>
      <c r="W139" s="35"/>
      <c r="X139" s="35"/>
      <c r="Y139" s="35"/>
      <c r="Z139" s="35"/>
      <c r="AA139" s="35"/>
      <c r="AB139" s="35"/>
      <c r="AC139" s="35"/>
      <c r="AD139" s="35"/>
      <c r="AE139" s="35"/>
      <c r="AR139" s="191" t="s">
        <v>166</v>
      </c>
      <c r="AT139" s="191" t="s">
        <v>162</v>
      </c>
      <c r="AU139" s="191" t="s">
        <v>80</v>
      </c>
      <c r="AY139" s="18" t="s">
        <v>160</v>
      </c>
      <c r="BE139" s="192">
        <f t="shared" si="24"/>
        <v>0</v>
      </c>
      <c r="BF139" s="192">
        <f t="shared" si="25"/>
        <v>0</v>
      </c>
      <c r="BG139" s="192">
        <f t="shared" si="26"/>
        <v>0</v>
      </c>
      <c r="BH139" s="192">
        <f t="shared" si="27"/>
        <v>0</v>
      </c>
      <c r="BI139" s="192">
        <f t="shared" si="28"/>
        <v>0</v>
      </c>
      <c r="BJ139" s="18" t="s">
        <v>78</v>
      </c>
      <c r="BK139" s="192">
        <f t="shared" si="29"/>
        <v>0</v>
      </c>
      <c r="BL139" s="18" t="s">
        <v>166</v>
      </c>
      <c r="BM139" s="191" t="s">
        <v>713</v>
      </c>
    </row>
    <row r="140" spans="1:65" s="2" customFormat="1" ht="16.5" customHeight="1">
      <c r="A140" s="35"/>
      <c r="B140" s="36"/>
      <c r="C140" s="180" t="s">
        <v>554</v>
      </c>
      <c r="D140" s="180" t="s">
        <v>162</v>
      </c>
      <c r="E140" s="181" t="s">
        <v>2049</v>
      </c>
      <c r="F140" s="182" t="s">
        <v>1976</v>
      </c>
      <c r="G140" s="183" t="s">
        <v>1699</v>
      </c>
      <c r="H140" s="184">
        <v>1</v>
      </c>
      <c r="I140" s="185"/>
      <c r="J140" s="186">
        <f t="shared" si="20"/>
        <v>0</v>
      </c>
      <c r="K140" s="182" t="s">
        <v>18</v>
      </c>
      <c r="L140" s="40"/>
      <c r="M140" s="187" t="s">
        <v>18</v>
      </c>
      <c r="N140" s="188" t="s">
        <v>42</v>
      </c>
      <c r="O140" s="65"/>
      <c r="P140" s="189">
        <f t="shared" si="21"/>
        <v>0</v>
      </c>
      <c r="Q140" s="189">
        <v>0</v>
      </c>
      <c r="R140" s="189">
        <f t="shared" si="22"/>
        <v>0</v>
      </c>
      <c r="S140" s="189">
        <v>0</v>
      </c>
      <c r="T140" s="190">
        <f t="shared" si="23"/>
        <v>0</v>
      </c>
      <c r="U140" s="35"/>
      <c r="V140" s="35"/>
      <c r="W140" s="35"/>
      <c r="X140" s="35"/>
      <c r="Y140" s="35"/>
      <c r="Z140" s="35"/>
      <c r="AA140" s="35"/>
      <c r="AB140" s="35"/>
      <c r="AC140" s="35"/>
      <c r="AD140" s="35"/>
      <c r="AE140" s="35"/>
      <c r="AR140" s="191" t="s">
        <v>166</v>
      </c>
      <c r="AT140" s="191" t="s">
        <v>162</v>
      </c>
      <c r="AU140" s="191" t="s">
        <v>80</v>
      </c>
      <c r="AY140" s="18" t="s">
        <v>160</v>
      </c>
      <c r="BE140" s="192">
        <f t="shared" si="24"/>
        <v>0</v>
      </c>
      <c r="BF140" s="192">
        <f t="shared" si="25"/>
        <v>0</v>
      </c>
      <c r="BG140" s="192">
        <f t="shared" si="26"/>
        <v>0</v>
      </c>
      <c r="BH140" s="192">
        <f t="shared" si="27"/>
        <v>0</v>
      </c>
      <c r="BI140" s="192">
        <f t="shared" si="28"/>
        <v>0</v>
      </c>
      <c r="BJ140" s="18" t="s">
        <v>78</v>
      </c>
      <c r="BK140" s="192">
        <f t="shared" si="29"/>
        <v>0</v>
      </c>
      <c r="BL140" s="18" t="s">
        <v>166</v>
      </c>
      <c r="BM140" s="191" t="s">
        <v>725</v>
      </c>
    </row>
    <row r="141" spans="1:65" s="2" customFormat="1" ht="16.5" customHeight="1">
      <c r="A141" s="35"/>
      <c r="B141" s="36"/>
      <c r="C141" s="180" t="s">
        <v>560</v>
      </c>
      <c r="D141" s="180" t="s">
        <v>162</v>
      </c>
      <c r="E141" s="181" t="s">
        <v>2050</v>
      </c>
      <c r="F141" s="182" t="s">
        <v>2051</v>
      </c>
      <c r="G141" s="183" t="s">
        <v>1699</v>
      </c>
      <c r="H141" s="184">
        <v>1</v>
      </c>
      <c r="I141" s="185"/>
      <c r="J141" s="186">
        <f t="shared" si="20"/>
        <v>0</v>
      </c>
      <c r="K141" s="182" t="s">
        <v>18</v>
      </c>
      <c r="L141" s="40"/>
      <c r="M141" s="187" t="s">
        <v>18</v>
      </c>
      <c r="N141" s="188" t="s">
        <v>42</v>
      </c>
      <c r="O141" s="65"/>
      <c r="P141" s="189">
        <f t="shared" si="21"/>
        <v>0</v>
      </c>
      <c r="Q141" s="189">
        <v>0</v>
      </c>
      <c r="R141" s="189">
        <f t="shared" si="22"/>
        <v>0</v>
      </c>
      <c r="S141" s="189">
        <v>0</v>
      </c>
      <c r="T141" s="190">
        <f t="shared" si="23"/>
        <v>0</v>
      </c>
      <c r="U141" s="35"/>
      <c r="V141" s="35"/>
      <c r="W141" s="35"/>
      <c r="X141" s="35"/>
      <c r="Y141" s="35"/>
      <c r="Z141" s="35"/>
      <c r="AA141" s="35"/>
      <c r="AB141" s="35"/>
      <c r="AC141" s="35"/>
      <c r="AD141" s="35"/>
      <c r="AE141" s="35"/>
      <c r="AR141" s="191" t="s">
        <v>166</v>
      </c>
      <c r="AT141" s="191" t="s">
        <v>162</v>
      </c>
      <c r="AU141" s="191" t="s">
        <v>80</v>
      </c>
      <c r="AY141" s="18" t="s">
        <v>160</v>
      </c>
      <c r="BE141" s="192">
        <f t="shared" si="24"/>
        <v>0</v>
      </c>
      <c r="BF141" s="192">
        <f t="shared" si="25"/>
        <v>0</v>
      </c>
      <c r="BG141" s="192">
        <f t="shared" si="26"/>
        <v>0</v>
      </c>
      <c r="BH141" s="192">
        <f t="shared" si="27"/>
        <v>0</v>
      </c>
      <c r="BI141" s="192">
        <f t="shared" si="28"/>
        <v>0</v>
      </c>
      <c r="BJ141" s="18" t="s">
        <v>78</v>
      </c>
      <c r="BK141" s="192">
        <f t="shared" si="29"/>
        <v>0</v>
      </c>
      <c r="BL141" s="18" t="s">
        <v>166</v>
      </c>
      <c r="BM141" s="191" t="s">
        <v>739</v>
      </c>
    </row>
    <row r="142" spans="1:65" s="2" customFormat="1" ht="16.5" customHeight="1">
      <c r="A142" s="35"/>
      <c r="B142" s="36"/>
      <c r="C142" s="180" t="s">
        <v>565</v>
      </c>
      <c r="D142" s="180" t="s">
        <v>162</v>
      </c>
      <c r="E142" s="181" t="s">
        <v>2052</v>
      </c>
      <c r="F142" s="182" t="s">
        <v>1978</v>
      </c>
      <c r="G142" s="183" t="s">
        <v>1699</v>
      </c>
      <c r="H142" s="184">
        <v>1</v>
      </c>
      <c r="I142" s="185"/>
      <c r="J142" s="186">
        <f t="shared" si="20"/>
        <v>0</v>
      </c>
      <c r="K142" s="182" t="s">
        <v>18</v>
      </c>
      <c r="L142" s="40"/>
      <c r="M142" s="187" t="s">
        <v>18</v>
      </c>
      <c r="N142" s="188" t="s">
        <v>42</v>
      </c>
      <c r="O142" s="65"/>
      <c r="P142" s="189">
        <f t="shared" si="21"/>
        <v>0</v>
      </c>
      <c r="Q142" s="189">
        <v>0</v>
      </c>
      <c r="R142" s="189">
        <f t="shared" si="22"/>
        <v>0</v>
      </c>
      <c r="S142" s="189">
        <v>0</v>
      </c>
      <c r="T142" s="190">
        <f t="shared" si="23"/>
        <v>0</v>
      </c>
      <c r="U142" s="35"/>
      <c r="V142" s="35"/>
      <c r="W142" s="35"/>
      <c r="X142" s="35"/>
      <c r="Y142" s="35"/>
      <c r="Z142" s="35"/>
      <c r="AA142" s="35"/>
      <c r="AB142" s="35"/>
      <c r="AC142" s="35"/>
      <c r="AD142" s="35"/>
      <c r="AE142" s="35"/>
      <c r="AR142" s="191" t="s">
        <v>166</v>
      </c>
      <c r="AT142" s="191" t="s">
        <v>162</v>
      </c>
      <c r="AU142" s="191" t="s">
        <v>80</v>
      </c>
      <c r="AY142" s="18" t="s">
        <v>160</v>
      </c>
      <c r="BE142" s="192">
        <f t="shared" si="24"/>
        <v>0</v>
      </c>
      <c r="BF142" s="192">
        <f t="shared" si="25"/>
        <v>0</v>
      </c>
      <c r="BG142" s="192">
        <f t="shared" si="26"/>
        <v>0</v>
      </c>
      <c r="BH142" s="192">
        <f t="shared" si="27"/>
        <v>0</v>
      </c>
      <c r="BI142" s="192">
        <f t="shared" si="28"/>
        <v>0</v>
      </c>
      <c r="BJ142" s="18" t="s">
        <v>78</v>
      </c>
      <c r="BK142" s="192">
        <f t="shared" si="29"/>
        <v>0</v>
      </c>
      <c r="BL142" s="18" t="s">
        <v>166</v>
      </c>
      <c r="BM142" s="191" t="s">
        <v>749</v>
      </c>
    </row>
    <row r="143" spans="1:65" s="2" customFormat="1" ht="16.5" customHeight="1">
      <c r="A143" s="35"/>
      <c r="B143" s="36"/>
      <c r="C143" s="180" t="s">
        <v>572</v>
      </c>
      <c r="D143" s="180" t="s">
        <v>162</v>
      </c>
      <c r="E143" s="181" t="s">
        <v>2053</v>
      </c>
      <c r="F143" s="182" t="s">
        <v>1980</v>
      </c>
      <c r="G143" s="183" t="s">
        <v>1699</v>
      </c>
      <c r="H143" s="184">
        <v>1</v>
      </c>
      <c r="I143" s="185"/>
      <c r="J143" s="186">
        <f t="shared" si="20"/>
        <v>0</v>
      </c>
      <c r="K143" s="182" t="s">
        <v>18</v>
      </c>
      <c r="L143" s="40"/>
      <c r="M143" s="187" t="s">
        <v>18</v>
      </c>
      <c r="N143" s="188" t="s">
        <v>42</v>
      </c>
      <c r="O143" s="65"/>
      <c r="P143" s="189">
        <f t="shared" si="21"/>
        <v>0</v>
      </c>
      <c r="Q143" s="189">
        <v>0</v>
      </c>
      <c r="R143" s="189">
        <f t="shared" si="22"/>
        <v>0</v>
      </c>
      <c r="S143" s="189">
        <v>0</v>
      </c>
      <c r="T143" s="190">
        <f t="shared" si="23"/>
        <v>0</v>
      </c>
      <c r="U143" s="35"/>
      <c r="V143" s="35"/>
      <c r="W143" s="35"/>
      <c r="X143" s="35"/>
      <c r="Y143" s="35"/>
      <c r="Z143" s="35"/>
      <c r="AA143" s="35"/>
      <c r="AB143" s="35"/>
      <c r="AC143" s="35"/>
      <c r="AD143" s="35"/>
      <c r="AE143" s="35"/>
      <c r="AR143" s="191" t="s">
        <v>166</v>
      </c>
      <c r="AT143" s="191" t="s">
        <v>162</v>
      </c>
      <c r="AU143" s="191" t="s">
        <v>80</v>
      </c>
      <c r="AY143" s="18" t="s">
        <v>160</v>
      </c>
      <c r="BE143" s="192">
        <f t="shared" si="24"/>
        <v>0</v>
      </c>
      <c r="BF143" s="192">
        <f t="shared" si="25"/>
        <v>0</v>
      </c>
      <c r="BG143" s="192">
        <f t="shared" si="26"/>
        <v>0</v>
      </c>
      <c r="BH143" s="192">
        <f t="shared" si="27"/>
        <v>0</v>
      </c>
      <c r="BI143" s="192">
        <f t="shared" si="28"/>
        <v>0</v>
      </c>
      <c r="BJ143" s="18" t="s">
        <v>78</v>
      </c>
      <c r="BK143" s="192">
        <f t="shared" si="29"/>
        <v>0</v>
      </c>
      <c r="BL143" s="18" t="s">
        <v>166</v>
      </c>
      <c r="BM143" s="191" t="s">
        <v>760</v>
      </c>
    </row>
    <row r="144" spans="1:65" s="2" customFormat="1" ht="16.5" customHeight="1">
      <c r="A144" s="35"/>
      <c r="B144" s="36"/>
      <c r="C144" s="180" t="s">
        <v>576</v>
      </c>
      <c r="D144" s="180" t="s">
        <v>162</v>
      </c>
      <c r="E144" s="181" t="s">
        <v>2054</v>
      </c>
      <c r="F144" s="182" t="s">
        <v>1982</v>
      </c>
      <c r="G144" s="183" t="s">
        <v>1699</v>
      </c>
      <c r="H144" s="184">
        <v>1</v>
      </c>
      <c r="I144" s="185"/>
      <c r="J144" s="186">
        <f t="shared" si="20"/>
        <v>0</v>
      </c>
      <c r="K144" s="182" t="s">
        <v>18</v>
      </c>
      <c r="L144" s="40"/>
      <c r="M144" s="187" t="s">
        <v>18</v>
      </c>
      <c r="N144" s="188" t="s">
        <v>42</v>
      </c>
      <c r="O144" s="65"/>
      <c r="P144" s="189">
        <f t="shared" si="21"/>
        <v>0</v>
      </c>
      <c r="Q144" s="189">
        <v>0</v>
      </c>
      <c r="R144" s="189">
        <f t="shared" si="22"/>
        <v>0</v>
      </c>
      <c r="S144" s="189">
        <v>0</v>
      </c>
      <c r="T144" s="190">
        <f t="shared" si="23"/>
        <v>0</v>
      </c>
      <c r="U144" s="35"/>
      <c r="V144" s="35"/>
      <c r="W144" s="35"/>
      <c r="X144" s="35"/>
      <c r="Y144" s="35"/>
      <c r="Z144" s="35"/>
      <c r="AA144" s="35"/>
      <c r="AB144" s="35"/>
      <c r="AC144" s="35"/>
      <c r="AD144" s="35"/>
      <c r="AE144" s="35"/>
      <c r="AR144" s="191" t="s">
        <v>166</v>
      </c>
      <c r="AT144" s="191" t="s">
        <v>162</v>
      </c>
      <c r="AU144" s="191" t="s">
        <v>80</v>
      </c>
      <c r="AY144" s="18" t="s">
        <v>160</v>
      </c>
      <c r="BE144" s="192">
        <f t="shared" si="24"/>
        <v>0</v>
      </c>
      <c r="BF144" s="192">
        <f t="shared" si="25"/>
        <v>0</v>
      </c>
      <c r="BG144" s="192">
        <f t="shared" si="26"/>
        <v>0</v>
      </c>
      <c r="BH144" s="192">
        <f t="shared" si="27"/>
        <v>0</v>
      </c>
      <c r="BI144" s="192">
        <f t="shared" si="28"/>
        <v>0</v>
      </c>
      <c r="BJ144" s="18" t="s">
        <v>78</v>
      </c>
      <c r="BK144" s="192">
        <f t="shared" si="29"/>
        <v>0</v>
      </c>
      <c r="BL144" s="18" t="s">
        <v>166</v>
      </c>
      <c r="BM144" s="191" t="s">
        <v>770</v>
      </c>
    </row>
    <row r="145" spans="1:65" s="2" customFormat="1" ht="16.5" customHeight="1">
      <c r="A145" s="35"/>
      <c r="B145" s="36"/>
      <c r="C145" s="180" t="s">
        <v>581</v>
      </c>
      <c r="D145" s="180" t="s">
        <v>162</v>
      </c>
      <c r="E145" s="181" t="s">
        <v>2055</v>
      </c>
      <c r="F145" s="182" t="s">
        <v>1984</v>
      </c>
      <c r="G145" s="183" t="s">
        <v>1699</v>
      </c>
      <c r="H145" s="184">
        <v>1</v>
      </c>
      <c r="I145" s="185"/>
      <c r="J145" s="186">
        <f t="shared" si="20"/>
        <v>0</v>
      </c>
      <c r="K145" s="182" t="s">
        <v>18</v>
      </c>
      <c r="L145" s="40"/>
      <c r="M145" s="187" t="s">
        <v>18</v>
      </c>
      <c r="N145" s="188" t="s">
        <v>42</v>
      </c>
      <c r="O145" s="65"/>
      <c r="P145" s="189">
        <f t="shared" si="21"/>
        <v>0</v>
      </c>
      <c r="Q145" s="189">
        <v>0</v>
      </c>
      <c r="R145" s="189">
        <f t="shared" si="22"/>
        <v>0</v>
      </c>
      <c r="S145" s="189">
        <v>0</v>
      </c>
      <c r="T145" s="190">
        <f t="shared" si="23"/>
        <v>0</v>
      </c>
      <c r="U145" s="35"/>
      <c r="V145" s="35"/>
      <c r="W145" s="35"/>
      <c r="X145" s="35"/>
      <c r="Y145" s="35"/>
      <c r="Z145" s="35"/>
      <c r="AA145" s="35"/>
      <c r="AB145" s="35"/>
      <c r="AC145" s="35"/>
      <c r="AD145" s="35"/>
      <c r="AE145" s="35"/>
      <c r="AR145" s="191" t="s">
        <v>166</v>
      </c>
      <c r="AT145" s="191" t="s">
        <v>162</v>
      </c>
      <c r="AU145" s="191" t="s">
        <v>80</v>
      </c>
      <c r="AY145" s="18" t="s">
        <v>160</v>
      </c>
      <c r="BE145" s="192">
        <f t="shared" si="24"/>
        <v>0</v>
      </c>
      <c r="BF145" s="192">
        <f t="shared" si="25"/>
        <v>0</v>
      </c>
      <c r="BG145" s="192">
        <f t="shared" si="26"/>
        <v>0</v>
      </c>
      <c r="BH145" s="192">
        <f t="shared" si="27"/>
        <v>0</v>
      </c>
      <c r="BI145" s="192">
        <f t="shared" si="28"/>
        <v>0</v>
      </c>
      <c r="BJ145" s="18" t="s">
        <v>78</v>
      </c>
      <c r="BK145" s="192">
        <f t="shared" si="29"/>
        <v>0</v>
      </c>
      <c r="BL145" s="18" t="s">
        <v>166</v>
      </c>
      <c r="BM145" s="191" t="s">
        <v>781</v>
      </c>
    </row>
    <row r="146" spans="1:65" s="2" customFormat="1" ht="16.5" customHeight="1">
      <c r="A146" s="35"/>
      <c r="B146" s="36"/>
      <c r="C146" s="180" t="s">
        <v>585</v>
      </c>
      <c r="D146" s="180" t="s">
        <v>162</v>
      </c>
      <c r="E146" s="181" t="s">
        <v>2056</v>
      </c>
      <c r="F146" s="182" t="s">
        <v>1986</v>
      </c>
      <c r="G146" s="183" t="s">
        <v>1699</v>
      </c>
      <c r="H146" s="184">
        <v>1</v>
      </c>
      <c r="I146" s="185"/>
      <c r="J146" s="186">
        <f t="shared" si="20"/>
        <v>0</v>
      </c>
      <c r="K146" s="182" t="s">
        <v>18</v>
      </c>
      <c r="L146" s="40"/>
      <c r="M146" s="239" t="s">
        <v>18</v>
      </c>
      <c r="N146" s="240" t="s">
        <v>42</v>
      </c>
      <c r="O146" s="237"/>
      <c r="P146" s="241">
        <f t="shared" si="21"/>
        <v>0</v>
      </c>
      <c r="Q146" s="241">
        <v>0</v>
      </c>
      <c r="R146" s="241">
        <f t="shared" si="22"/>
        <v>0</v>
      </c>
      <c r="S146" s="241">
        <v>0</v>
      </c>
      <c r="T146" s="242">
        <f t="shared" si="23"/>
        <v>0</v>
      </c>
      <c r="U146" s="35"/>
      <c r="V146" s="35"/>
      <c r="W146" s="35"/>
      <c r="X146" s="35"/>
      <c r="Y146" s="35"/>
      <c r="Z146" s="35"/>
      <c r="AA146" s="35"/>
      <c r="AB146" s="35"/>
      <c r="AC146" s="35"/>
      <c r="AD146" s="35"/>
      <c r="AE146" s="35"/>
      <c r="AR146" s="191" t="s">
        <v>166</v>
      </c>
      <c r="AT146" s="191" t="s">
        <v>162</v>
      </c>
      <c r="AU146" s="191" t="s">
        <v>80</v>
      </c>
      <c r="AY146" s="18" t="s">
        <v>160</v>
      </c>
      <c r="BE146" s="192">
        <f t="shared" si="24"/>
        <v>0</v>
      </c>
      <c r="BF146" s="192">
        <f t="shared" si="25"/>
        <v>0</v>
      </c>
      <c r="BG146" s="192">
        <f t="shared" si="26"/>
        <v>0</v>
      </c>
      <c r="BH146" s="192">
        <f t="shared" si="27"/>
        <v>0</v>
      </c>
      <c r="BI146" s="192">
        <f t="shared" si="28"/>
        <v>0</v>
      </c>
      <c r="BJ146" s="18" t="s">
        <v>78</v>
      </c>
      <c r="BK146" s="192">
        <f t="shared" si="29"/>
        <v>0</v>
      </c>
      <c r="BL146" s="18" t="s">
        <v>166</v>
      </c>
      <c r="BM146" s="191" t="s">
        <v>793</v>
      </c>
    </row>
    <row r="147" spans="1:65" s="2" customFormat="1" ht="6.9" customHeight="1">
      <c r="A147" s="35"/>
      <c r="B147" s="48"/>
      <c r="C147" s="49"/>
      <c r="D147" s="49"/>
      <c r="E147" s="49"/>
      <c r="F147" s="49"/>
      <c r="G147" s="49"/>
      <c r="H147" s="49"/>
      <c r="I147" s="49"/>
      <c r="J147" s="49"/>
      <c r="K147" s="49"/>
      <c r="L147" s="40"/>
      <c r="M147" s="35"/>
      <c r="O147" s="35"/>
      <c r="P147" s="35"/>
      <c r="Q147" s="35"/>
      <c r="R147" s="35"/>
      <c r="S147" s="35"/>
      <c r="T147" s="35"/>
      <c r="U147" s="35"/>
      <c r="V147" s="35"/>
      <c r="W147" s="35"/>
      <c r="X147" s="35"/>
      <c r="Y147" s="35"/>
      <c r="Z147" s="35"/>
      <c r="AA147" s="35"/>
      <c r="AB147" s="35"/>
      <c r="AC147" s="35"/>
      <c r="AD147" s="35"/>
      <c r="AE147" s="35"/>
    </row>
  </sheetData>
  <sheetProtection algorithmName="SHA-512" hashValue="oEfZj1PAu2O6RHwKZTrjVyjOPSPKqkDC7hVpYTRk9Uh7m7/rSfcOogP6MDs4pEkmbcfGxRu1QrFi/Y8sFVQr8Q==" saltValue="Sm7QzFutaP13Mw3jJCaeVS/gHrXeKWg0R0BtOu2s+WvbmnZh27A94v7FdOLAlaDuWWnKG6YsU+pvGJ0cWzXT1A==" spinCount="100000" sheet="1" objects="1" scenarios="1" formatColumns="0" formatRows="0" autoFilter="0"/>
  <autoFilter ref="C97:K146"/>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4AF71E7CDB8B2498C19C3D40F1FCB65" ma:contentTypeVersion="19" ma:contentTypeDescription="Vytvoří nový dokument" ma:contentTypeScope="" ma:versionID="3801a0f4b8562a055c60bf399a5e89a2">
  <xsd:schema xmlns:xsd="http://www.w3.org/2001/XMLSchema" xmlns:xs="http://www.w3.org/2001/XMLSchema" xmlns:p="http://schemas.microsoft.com/office/2006/metadata/properties" xmlns:ns2="4e2797a0-1766-41ad-be59-caaf307804e4" xmlns:ns3="5330c55d-c059-4878-b03e-386dab4640e9" targetNamespace="http://schemas.microsoft.com/office/2006/metadata/properties" ma:root="true" ma:fieldsID="fceab615f90e30826ae23a425f2d0d13" ns2:_="" ns3:_="">
    <xsd:import namespace="4e2797a0-1766-41ad-be59-caaf307804e4"/>
    <xsd:import namespace="5330c55d-c059-4878-b03e-386dab4640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um_x0020_p_x0159_ed_x00e1_n_x00ed__x0020_na_x0020_PO"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797a0-1766-41ad-be59-caaf307804e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75a73ace-a8c8-4851-9e68-29b63c04abe2}" ma:internalName="TaxCatchAll" ma:showField="CatchAllData" ma:web="4e2797a0-1766-41ad-be59-caaf307804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30c55d-c059-4878-b03e-386dab4640e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Datum_x0020_p_x0159_ed_x00e1_n_x00ed__x0020_na_x0020_PO" ma:index="12" nillable="true" ma:displayName="Datum předání na PO" ma:format="DateOnly" ma:internalName="Datum_x0020_p_x0159_ed_x00e1_n_x00ed__x0020_na_x0020_PO">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30c55d-c059-4878-b03e-386dab4640e9">
      <Terms xmlns="http://schemas.microsoft.com/office/infopath/2007/PartnerControls"/>
    </lcf76f155ced4ddcb4097134ff3c332f>
    <Datum_x0020_p_x0159_ed_x00e1_n_x00ed__x0020_na_x0020_PO xmlns="5330c55d-c059-4878-b03e-386dab4640e9" xsi:nil="true"/>
    <TaxCatchAll xmlns="4e2797a0-1766-41ad-be59-caaf307804e4" xsi:nil="true"/>
  </documentManagement>
</p:properties>
</file>

<file path=customXml/itemProps1.xml><?xml version="1.0" encoding="utf-8"?>
<ds:datastoreItem xmlns:ds="http://schemas.openxmlformats.org/officeDocument/2006/customXml" ds:itemID="{0232D1CA-DF28-4DA7-9E1D-11421513EAB7}"/>
</file>

<file path=customXml/itemProps2.xml><?xml version="1.0" encoding="utf-8"?>
<ds:datastoreItem xmlns:ds="http://schemas.openxmlformats.org/officeDocument/2006/customXml" ds:itemID="{373A9255-F54D-40B3-A7EF-22FEA1B4530E}"/>
</file>

<file path=customXml/itemProps3.xml><?xml version="1.0" encoding="utf-8"?>
<ds:datastoreItem xmlns:ds="http://schemas.openxmlformats.org/officeDocument/2006/customXml" ds:itemID="{6A0CB426-7F02-45F3-AF50-8DB28A1245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36</vt:i4>
      </vt:variant>
    </vt:vector>
  </HeadingPairs>
  <TitlesOfParts>
    <vt:vector size="55" baseType="lpstr">
      <vt:lpstr>Rekapitulace stavby</vt:lpstr>
      <vt:lpstr>01 - SO 01 - Prostory na ...</vt:lpstr>
      <vt:lpstr>01 - SO 01.1 - Stavební část</vt:lpstr>
      <vt:lpstr>02 - SO 01.2 - ZTI</vt:lpstr>
      <vt:lpstr>03 - SO 01.3 - VZT</vt:lpstr>
      <vt:lpstr>04 - SO 01.4 - Vytápění -...</vt:lpstr>
      <vt:lpstr>05 - SO 01.5 -  Silnoprou...</vt:lpstr>
      <vt:lpstr>01 - PZTS </vt:lpstr>
      <vt:lpstr>02 - SKV </vt:lpstr>
      <vt:lpstr>03 - SCS </vt:lpstr>
      <vt:lpstr>04 - DAT </vt:lpstr>
      <vt:lpstr>05 - CCTV </vt:lpstr>
      <vt:lpstr>06 - AVT </vt:lpstr>
      <vt:lpstr>07 - SO 01.7 -  EPS</vt:lpstr>
      <vt:lpstr>08 - SO 01.8 - MaR</vt:lpstr>
      <vt:lpstr>04 - VRN</vt:lpstr>
      <vt:lpstr>DNSH</vt:lpstr>
      <vt:lpstr>Seznam figur</vt:lpstr>
      <vt:lpstr>Pokyny pro vyplnění</vt:lpstr>
      <vt:lpstr>'01 - PZTS '!Názvy_tisku</vt:lpstr>
      <vt:lpstr>'01 - SO 01 - Prostory na ...'!Názvy_tisku</vt:lpstr>
      <vt:lpstr>'01 - SO 01.1 - Stavební část'!Názvy_tisku</vt:lpstr>
      <vt:lpstr>'02 - SKV '!Názvy_tisku</vt:lpstr>
      <vt:lpstr>'02 - SO 01.2 - ZTI'!Názvy_tisku</vt:lpstr>
      <vt:lpstr>'03 - SCS '!Názvy_tisku</vt:lpstr>
      <vt:lpstr>'03 - SO 01.3 - VZT'!Názvy_tisku</vt:lpstr>
      <vt:lpstr>'04 - DAT '!Názvy_tisku</vt:lpstr>
      <vt:lpstr>'04 - SO 01.4 - Vytápění -...'!Názvy_tisku</vt:lpstr>
      <vt:lpstr>'04 - VRN'!Názvy_tisku</vt:lpstr>
      <vt:lpstr>'05 - CCTV '!Názvy_tisku</vt:lpstr>
      <vt:lpstr>'05 - SO 01.5 -  Silnoprou...'!Názvy_tisku</vt:lpstr>
      <vt:lpstr>'06 - AVT '!Názvy_tisku</vt:lpstr>
      <vt:lpstr>'07 - SO 01.7 -  EPS'!Názvy_tisku</vt:lpstr>
      <vt:lpstr>'08 - SO 01.8 - MaR'!Názvy_tisku</vt:lpstr>
      <vt:lpstr>'Rekapitulace stavby'!Názvy_tisku</vt:lpstr>
      <vt:lpstr>'Seznam figur'!Názvy_tisku</vt:lpstr>
      <vt:lpstr>'01 - PZTS '!Oblast_tisku</vt:lpstr>
      <vt:lpstr>'01 - SO 01 - Prostory na ...'!Oblast_tisku</vt:lpstr>
      <vt:lpstr>'01 - SO 01.1 - Stavební část'!Oblast_tisku</vt:lpstr>
      <vt:lpstr>'02 - SKV '!Oblast_tisku</vt:lpstr>
      <vt:lpstr>'02 - SO 01.2 - ZTI'!Oblast_tisku</vt:lpstr>
      <vt:lpstr>'03 - SCS '!Oblast_tisku</vt:lpstr>
      <vt:lpstr>'03 - SO 01.3 - VZT'!Oblast_tisku</vt:lpstr>
      <vt:lpstr>'04 - DAT '!Oblast_tisku</vt:lpstr>
      <vt:lpstr>'04 - SO 01.4 - Vytápění -...'!Oblast_tisku</vt:lpstr>
      <vt:lpstr>'04 - VRN'!Oblast_tisku</vt:lpstr>
      <vt:lpstr>'05 - CCTV '!Oblast_tisku</vt:lpstr>
      <vt:lpstr>'05 - SO 01.5 -  Silnoprou...'!Oblast_tisku</vt:lpstr>
      <vt:lpstr>'06 - AVT '!Oblast_tisku</vt:lpstr>
      <vt:lpstr>'07 - SO 01.7 -  EPS'!Oblast_tisku</vt:lpstr>
      <vt:lpstr>'08 - SO 01.8 - MaR'!Oblast_tisku</vt:lpstr>
      <vt:lpstr>DNSH!Oblast_tisku</vt:lpstr>
      <vt:lpstr>'Pokyny pro vyplnění'!Oblast_tisku</vt:lpstr>
      <vt:lpstr>'Rekapitulace stavby'!Oblast_tisku</vt:lpstr>
      <vt:lpstr>'Seznam figur'!Oblast_tisku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LAPTOP-ESG64L7J\Josífek</dc:creator>
  <cp:lastModifiedBy>Josífek</cp:lastModifiedBy>
  <dcterms:created xsi:type="dcterms:W3CDTF">2025-06-13T06:52:46Z</dcterms:created>
  <dcterms:modified xsi:type="dcterms:W3CDTF">2025-06-13T07:07:28Z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0x010100C4AF71E7CDB8B2498C19C3D40F1FCB65</vt:lpwstr>
  </property>
</Properties>
</file>