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Práce\2025\15 LC Kádov_Lesy ČZU\DPS\F_2 Výkaz výměr\"/>
    </mc:Choice>
  </mc:AlternateContent>
  <bookViews>
    <workbookView xWindow="0" yWindow="0" windowWidth="0" windowHeight="0"/>
  </bookViews>
  <sheets>
    <sheet name="Rekapitulace stavby" sheetId="1" r:id="rId1"/>
    <sheet name="002.52 - Lesní cesta 2L 4..." sheetId="2" r:id="rId2"/>
    <sheet name="007.04 - Trubní propustek..." sheetId="3" r:id="rId3"/>
    <sheet name="007.17 - Sjezd na jinou ú..." sheetId="4" r:id="rId4"/>
    <sheet name="007.20 - Výhybna" sheetId="5" r:id="rId5"/>
    <sheet name="007.27 - Svodnice vody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'002.52 - Lesní cesta 2L 4...'!$C$119:$K$205</definedName>
    <definedName name="_xlnm.Print_Area" localSheetId="1">'002.52 - Lesní cesta 2L 4...'!$C$4:$J$76,'002.52 - Lesní cesta 2L 4...'!$C$82:$J$101,'002.52 - Lesní cesta 2L 4...'!$C$107:$K$205</definedName>
    <definedName name="_xlnm.Print_Titles" localSheetId="1">'002.52 - Lesní cesta 2L 4...'!$119:$119</definedName>
    <definedName name="_xlnm._FilterDatabase" localSheetId="2" hidden="1">'007.04 - Trubní propustek...'!$C$121:$K$183</definedName>
    <definedName name="_xlnm.Print_Area" localSheetId="2">'007.04 - Trubní propustek...'!$C$4:$J$76,'007.04 - Trubní propustek...'!$C$82:$J$103,'007.04 - Trubní propustek...'!$C$109:$K$183</definedName>
    <definedName name="_xlnm.Print_Titles" localSheetId="2">'007.04 - Trubní propustek...'!$121:$121</definedName>
    <definedName name="_xlnm._FilterDatabase" localSheetId="3" hidden="1">'007.17 - Sjezd na jinou ú...'!$C$119:$K$145</definedName>
    <definedName name="_xlnm.Print_Area" localSheetId="3">'007.17 - Sjezd na jinou ú...'!$C$4:$J$76,'007.17 - Sjezd na jinou ú...'!$C$82:$J$101,'007.17 - Sjezd na jinou ú...'!$C$107:$K$145</definedName>
    <definedName name="_xlnm.Print_Titles" localSheetId="3">'007.17 - Sjezd na jinou ú...'!$119:$119</definedName>
    <definedName name="_xlnm._FilterDatabase" localSheetId="4" hidden="1">'007.20 - Výhybna'!$C$119:$K$138</definedName>
    <definedName name="_xlnm.Print_Area" localSheetId="4">'007.20 - Výhybna'!$C$4:$J$76,'007.20 - Výhybna'!$C$82:$J$101,'007.20 - Výhybna'!$C$107:$K$138</definedName>
    <definedName name="_xlnm.Print_Titles" localSheetId="4">'007.20 - Výhybna'!$119:$119</definedName>
    <definedName name="_xlnm._FilterDatabase" localSheetId="5" hidden="1">'007.27 - Svodnice vody'!$C$118:$K$128</definedName>
    <definedName name="_xlnm.Print_Area" localSheetId="5">'007.27 - Svodnice vody'!$C$4:$J$76,'007.27 - Svodnice vody'!$C$82:$J$100,'007.27 - Svodnice vody'!$C$106:$K$128</definedName>
    <definedName name="_xlnm.Print_Titles" localSheetId="5">'007.27 - Svodnice vody'!$118:$118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28"/>
  <c r="BH128"/>
  <c r="BG128"/>
  <c r="BF128"/>
  <c r="T128"/>
  <c r="T127"/>
  <c r="R128"/>
  <c r="R127"/>
  <c r="P128"/>
  <c r="P127"/>
  <c r="BI122"/>
  <c r="BH122"/>
  <c r="BG122"/>
  <c r="BF122"/>
  <c r="T122"/>
  <c r="T121"/>
  <c r="T120"/>
  <c r="T119"/>
  <c r="R122"/>
  <c r="R121"/>
  <c r="R120"/>
  <c r="R119"/>
  <c r="P122"/>
  <c r="P121"/>
  <c r="P120"/>
  <c r="P119"/>
  <c i="1" r="AU99"/>
  <c i="6" r="J116"/>
  <c r="J115"/>
  <c r="F113"/>
  <c r="E111"/>
  <c r="J92"/>
  <c r="J91"/>
  <c r="F89"/>
  <c r="E87"/>
  <c r="J18"/>
  <c r="E18"/>
  <c r="F116"/>
  <c r="J17"/>
  <c r="J15"/>
  <c r="E15"/>
  <c r="F115"/>
  <c r="J14"/>
  <c r="J12"/>
  <c r="J113"/>
  <c r="E7"/>
  <c r="E85"/>
  <c i="5" r="J37"/>
  <c r="J36"/>
  <c i="1" r="AY98"/>
  <c i="5" r="J35"/>
  <c i="1" r="AX98"/>
  <c i="5" r="BI138"/>
  <c r="BH138"/>
  <c r="BG138"/>
  <c r="BF138"/>
  <c r="T138"/>
  <c r="T137"/>
  <c r="R138"/>
  <c r="R137"/>
  <c r="P138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117"/>
  <c r="J17"/>
  <c r="J15"/>
  <c r="E15"/>
  <c r="F91"/>
  <c r="J14"/>
  <c r="J12"/>
  <c r="J114"/>
  <c r="E7"/>
  <c r="E110"/>
  <c i="4" r="J37"/>
  <c r="J36"/>
  <c i="1" r="AY97"/>
  <c i="4" r="J35"/>
  <c i="1" r="AX97"/>
  <c i="4" r="BI145"/>
  <c r="BH145"/>
  <c r="BG145"/>
  <c r="BF145"/>
  <c r="T145"/>
  <c r="T144"/>
  <c r="R145"/>
  <c r="R144"/>
  <c r="P145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117"/>
  <c r="J17"/>
  <c r="J15"/>
  <c r="E15"/>
  <c r="F116"/>
  <c r="J14"/>
  <c r="J12"/>
  <c r="J89"/>
  <c r="E7"/>
  <c r="E110"/>
  <c i="3" r="J37"/>
  <c r="J36"/>
  <c i="1" r="AY96"/>
  <c i="3" r="J35"/>
  <c i="1" r="AX96"/>
  <c i="3"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9"/>
  <c r="J118"/>
  <c r="F116"/>
  <c r="E114"/>
  <c r="J92"/>
  <c r="J91"/>
  <c r="F89"/>
  <c r="E87"/>
  <c r="J18"/>
  <c r="E18"/>
  <c r="F92"/>
  <c r="J17"/>
  <c r="J15"/>
  <c r="E15"/>
  <c r="F91"/>
  <c r="J14"/>
  <c r="J12"/>
  <c r="J89"/>
  <c r="E7"/>
  <c r="E112"/>
  <c i="2" r="J37"/>
  <c r="J36"/>
  <c i="1" r="AY95"/>
  <c i="2" r="J35"/>
  <c i="1" r="AX95"/>
  <c i="2" r="BI205"/>
  <c r="BH205"/>
  <c r="BG205"/>
  <c r="BF205"/>
  <c r="T205"/>
  <c r="T204"/>
  <c r="R205"/>
  <c r="R204"/>
  <c r="P205"/>
  <c r="P204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92"/>
  <c r="J17"/>
  <c r="J15"/>
  <c r="E15"/>
  <c r="F116"/>
  <c r="J14"/>
  <c r="J12"/>
  <c r="J114"/>
  <c r="E7"/>
  <c r="E85"/>
  <c i="1" r="L90"/>
  <c r="AM90"/>
  <c r="AM89"/>
  <c r="L89"/>
  <c r="AM87"/>
  <c r="L87"/>
  <c r="L85"/>
  <c r="L84"/>
  <c i="2" r="J201"/>
  <c r="J150"/>
  <c r="BK159"/>
  <c r="J159"/>
  <c r="BK205"/>
  <c r="BK174"/>
  <c r="J196"/>
  <c r="BK171"/>
  <c r="J205"/>
  <c r="J135"/>
  <c r="BK126"/>
  <c r="J132"/>
  <c i="3" r="J142"/>
  <c r="J165"/>
  <c r="J178"/>
  <c r="J168"/>
  <c r="J138"/>
  <c r="BK142"/>
  <c r="J134"/>
  <c i="4" r="J140"/>
  <c r="J127"/>
  <c r="J123"/>
  <c i="5" r="BK126"/>
  <c r="BK134"/>
  <c i="6" r="J128"/>
  <c i="2" r="BK165"/>
  <c r="J189"/>
  <c r="BK189"/>
  <c r="J123"/>
  <c r="BK162"/>
  <c r="BK192"/>
  <c r="J174"/>
  <c r="BK199"/>
  <c r="J177"/>
  <c r="J144"/>
  <c i="3" r="BK178"/>
  <c r="BK148"/>
  <c r="J150"/>
  <c r="BK165"/>
  <c r="BK145"/>
  <c r="J183"/>
  <c i="4" r="J132"/>
  <c r="BK127"/>
  <c i="5" r="J138"/>
  <c r="BK132"/>
  <c r="J130"/>
  <c i="4" r="BK140"/>
  <c i="5" r="J134"/>
  <c r="BK130"/>
  <c i="6" r="J122"/>
  <c i="2" r="BK183"/>
  <c r="BK129"/>
  <c r="BK144"/>
  <c r="BK177"/>
  <c r="J147"/>
  <c r="J199"/>
  <c r="J129"/>
  <c r="BK180"/>
  <c r="BK156"/>
  <c r="J186"/>
  <c r="BK132"/>
  <c i="1" r="AS94"/>
  <c i="3" r="J158"/>
  <c r="J175"/>
  <c r="J131"/>
  <c r="BK162"/>
  <c r="J145"/>
  <c r="BK171"/>
  <c r="BK175"/>
  <c r="BK138"/>
  <c i="4" r="BK123"/>
  <c r="J145"/>
  <c i="5" r="BK123"/>
  <c r="BK138"/>
  <c r="J132"/>
  <c i="6" r="BK128"/>
  <c i="2" r="J171"/>
  <c r="BK123"/>
  <c r="J126"/>
  <c r="BK150"/>
  <c r="BK201"/>
  <c r="BK147"/>
  <c r="BK186"/>
  <c r="J162"/>
  <c r="J183"/>
  <c r="J180"/>
  <c r="J141"/>
  <c i="3" r="J148"/>
  <c r="J171"/>
  <c r="J125"/>
  <c r="J155"/>
  <c r="BK134"/>
  <c r="BK183"/>
  <c r="J128"/>
  <c r="BK150"/>
  <c i="4" r="BK136"/>
  <c i="2" r="BK153"/>
  <c r="BK196"/>
  <c r="BK135"/>
  <c r="J168"/>
  <c r="BK138"/>
  <c r="J192"/>
  <c r="BK141"/>
  <c r="BK168"/>
  <c r="J138"/>
  <c r="J165"/>
  <c r="J156"/>
  <c r="J153"/>
  <c i="3" r="J162"/>
  <c r="BK181"/>
  <c r="BK155"/>
  <c r="BK158"/>
  <c r="J181"/>
  <c r="BK168"/>
  <c r="BK125"/>
  <c r="BK131"/>
  <c r="BK128"/>
  <c i="4" r="J136"/>
  <c r="BK132"/>
  <c r="BK145"/>
  <c i="5" r="J123"/>
  <c r="J126"/>
  <c i="6" r="BK122"/>
  <c i="2" l="1" r="T122"/>
  <c i="3" r="R124"/>
  <c r="P154"/>
  <c r="R161"/>
  <c i="4" r="P131"/>
  <c i="5" r="BK122"/>
  <c i="2" r="BK195"/>
  <c r="J195"/>
  <c r="J99"/>
  <c i="3" r="P124"/>
  <c r="T154"/>
  <c r="R174"/>
  <c i="4" r="R131"/>
  <c i="5" r="T122"/>
  <c i="2" r="P195"/>
  <c i="3" r="R154"/>
  <c r="T174"/>
  <c i="4" r="P122"/>
  <c r="P121"/>
  <c r="P120"/>
  <c i="1" r="AU97"/>
  <c i="4" r="T122"/>
  <c i="5" r="R122"/>
  <c r="T129"/>
  <c i="2" r="BK122"/>
  <c r="J122"/>
  <c r="J98"/>
  <c r="R195"/>
  <c i="3" r="BK124"/>
  <c r="BK161"/>
  <c r="J161"/>
  <c r="J100"/>
  <c r="P174"/>
  <c i="4" r="R122"/>
  <c r="R121"/>
  <c r="R120"/>
  <c i="5" r="P122"/>
  <c r="P121"/>
  <c r="P120"/>
  <c i="1" r="AU98"/>
  <c i="5" r="P129"/>
  <c i="2" r="P122"/>
  <c r="P121"/>
  <c r="P120"/>
  <c i="1" r="AU95"/>
  <c i="2" r="T195"/>
  <c i="3" r="BK154"/>
  <c r="J154"/>
  <c r="J99"/>
  <c r="T161"/>
  <c i="4" r="BK122"/>
  <c r="J122"/>
  <c r="J98"/>
  <c r="T131"/>
  <c i="5" r="BK129"/>
  <c r="J129"/>
  <c r="J99"/>
  <c i="2" r="R122"/>
  <c r="R121"/>
  <c r="R120"/>
  <c i="3" r="T124"/>
  <c r="T123"/>
  <c r="T122"/>
  <c r="P161"/>
  <c r="BK174"/>
  <c r="J174"/>
  <c r="J101"/>
  <c i="4" r="BK131"/>
  <c r="J131"/>
  <c r="J99"/>
  <c i="5" r="R129"/>
  <c i="2" r="BK204"/>
  <c r="J204"/>
  <c r="J100"/>
  <c i="3" r="BK182"/>
  <c r="J182"/>
  <c r="J102"/>
  <c i="4" r="BK144"/>
  <c r="J144"/>
  <c r="J100"/>
  <c i="5" r="BK137"/>
  <c r="J137"/>
  <c r="J100"/>
  <c i="6" r="BK121"/>
  <c r="J121"/>
  <c r="J98"/>
  <c r="BK127"/>
  <c r="J127"/>
  <c r="J99"/>
  <c r="F91"/>
  <c r="E109"/>
  <c r="F92"/>
  <c r="BE122"/>
  <c i="5" r="J122"/>
  <c r="J98"/>
  <c i="6" r="BE128"/>
  <c r="J89"/>
  <c i="5" r="F116"/>
  <c r="E85"/>
  <c r="BE138"/>
  <c r="BE134"/>
  <c r="BE123"/>
  <c r="BE126"/>
  <c r="BE130"/>
  <c r="BE132"/>
  <c r="J89"/>
  <c r="F92"/>
  <c i="4" r="BK121"/>
  <c r="BK120"/>
  <c r="J120"/>
  <c r="E85"/>
  <c r="J114"/>
  <c i="3" r="J124"/>
  <c r="J98"/>
  <c i="4" r="BE123"/>
  <c r="BE127"/>
  <c r="BE136"/>
  <c r="F92"/>
  <c r="F91"/>
  <c r="BE132"/>
  <c r="BE140"/>
  <c r="BE145"/>
  <c i="3" r="E85"/>
  <c r="F119"/>
  <c r="BE134"/>
  <c r="BE145"/>
  <c r="BE165"/>
  <c r="BE168"/>
  <c r="BE171"/>
  <c r="BE175"/>
  <c r="J116"/>
  <c r="BE142"/>
  <c r="BE158"/>
  <c i="2" r="BK121"/>
  <c r="BK120"/>
  <c r="J120"/>
  <c r="J96"/>
  <c i="3" r="BE138"/>
  <c r="BE131"/>
  <c r="BE148"/>
  <c r="BE155"/>
  <c r="BE162"/>
  <c r="F118"/>
  <c r="BE150"/>
  <c r="BE178"/>
  <c r="BE128"/>
  <c r="BE125"/>
  <c r="BE181"/>
  <c r="BE183"/>
  <c i="2" r="F117"/>
  <c r="BE135"/>
  <c r="BE141"/>
  <c r="BE147"/>
  <c r="BE165"/>
  <c r="BE168"/>
  <c r="BE192"/>
  <c r="F91"/>
  <c r="BE159"/>
  <c r="BE180"/>
  <c r="BE196"/>
  <c r="BE126"/>
  <c r="BE129"/>
  <c r="BE144"/>
  <c r="BE150"/>
  <c r="BE189"/>
  <c r="J89"/>
  <c r="E110"/>
  <c r="BE123"/>
  <c r="BE138"/>
  <c r="BE156"/>
  <c r="BE132"/>
  <c r="BE153"/>
  <c r="BE162"/>
  <c r="BE171"/>
  <c r="BE174"/>
  <c r="BE183"/>
  <c r="BE186"/>
  <c r="BE205"/>
  <c r="BE199"/>
  <c r="BE201"/>
  <c r="BE177"/>
  <c i="3" r="F36"/>
  <c i="1" r="BC96"/>
  <c i="3" r="F34"/>
  <c i="1" r="BA96"/>
  <c i="5" r="J34"/>
  <c i="1" r="AW98"/>
  <c i="6" r="F35"/>
  <c i="1" r="BB99"/>
  <c i="2" r="F34"/>
  <c i="1" r="BA95"/>
  <c i="4" r="F36"/>
  <c i="1" r="BC97"/>
  <c i="5" r="F35"/>
  <c i="1" r="BB98"/>
  <c i="2" r="F36"/>
  <c i="1" r="BC95"/>
  <c i="4" r="F34"/>
  <c i="1" r="BA97"/>
  <c i="5" r="F36"/>
  <c i="1" r="BC98"/>
  <c i="2" r="F35"/>
  <c i="1" r="BB95"/>
  <c i="4" r="F35"/>
  <c i="1" r="BB97"/>
  <c i="5" r="F34"/>
  <c i="1" r="BA98"/>
  <c i="6" r="F37"/>
  <c i="1" r="BD99"/>
  <c i="2" r="J34"/>
  <c i="1" r="AW95"/>
  <c i="4" r="F37"/>
  <c i="1" r="BD97"/>
  <c i="4" r="J30"/>
  <c i="6" r="F34"/>
  <c i="1" r="BA99"/>
  <c i="3" r="F37"/>
  <c i="1" r="BD96"/>
  <c i="3" r="F35"/>
  <c i="1" r="BB96"/>
  <c i="4" r="J34"/>
  <c i="1" r="AW97"/>
  <c i="6" r="J34"/>
  <c i="1" r="AW99"/>
  <c i="2" r="F37"/>
  <c i="1" r="BD95"/>
  <c i="3" r="J34"/>
  <c i="1" r="AW96"/>
  <c i="5" r="F37"/>
  <c i="1" r="BD98"/>
  <c i="6" r="F36"/>
  <c i="1" r="BC99"/>
  <c i="5" l="1" r="T121"/>
  <c r="T120"/>
  <c r="BK121"/>
  <c r="BK120"/>
  <c r="J120"/>
  <c r="J96"/>
  <c i="3" r="BK123"/>
  <c r="BK122"/>
  <c r="J122"/>
  <c i="4" r="T121"/>
  <c r="T120"/>
  <c i="3" r="P123"/>
  <c r="P122"/>
  <c i="1" r="AU96"/>
  <c i="3" r="R123"/>
  <c r="R122"/>
  <c i="5" r="R121"/>
  <c r="R120"/>
  <c i="2" r="T121"/>
  <c r="T120"/>
  <c i="6" r="BK120"/>
  <c r="J120"/>
  <c r="J97"/>
  <c i="1" r="AG97"/>
  <c i="4" r="J96"/>
  <c r="J121"/>
  <c r="J97"/>
  <c i="2" r="J121"/>
  <c r="J97"/>
  <c i="1" r="AU94"/>
  <c i="2" r="J30"/>
  <c i="1" r="AG95"/>
  <c i="3" r="J33"/>
  <c i="1" r="AV96"/>
  <c r="AT96"/>
  <c i="5" r="F33"/>
  <c i="1" r="AZ98"/>
  <c r="BB94"/>
  <c r="AX94"/>
  <c i="3" r="J30"/>
  <c i="1" r="AG96"/>
  <c i="2" r="F33"/>
  <c i="1" r="AZ95"/>
  <c i="4" r="J33"/>
  <c i="1" r="AV97"/>
  <c r="AT97"/>
  <c r="AN97"/>
  <c r="BC94"/>
  <c r="W32"/>
  <c i="3" r="F33"/>
  <c i="1" r="AZ96"/>
  <c r="BD94"/>
  <c r="W33"/>
  <c r="BA94"/>
  <c r="W30"/>
  <c i="2" r="J33"/>
  <c i="1" r="AV95"/>
  <c r="AT95"/>
  <c i="6" r="F33"/>
  <c i="1" r="AZ99"/>
  <c i="4" r="F33"/>
  <c i="1" r="AZ97"/>
  <c i="6" r="J33"/>
  <c i="1" r="AV99"/>
  <c r="AT99"/>
  <c i="5" r="J33"/>
  <c i="1" r="AV98"/>
  <c r="AT98"/>
  <c i="5" l="1" r="J121"/>
  <c r="J97"/>
  <c i="3" r="J96"/>
  <c i="6" r="BK119"/>
  <c r="J119"/>
  <c i="3" r="J123"/>
  <c r="J97"/>
  <c i="4" r="J39"/>
  <c i="1" r="AN95"/>
  <c i="3" r="J39"/>
  <c i="2" r="J39"/>
  <c i="1" r="AN96"/>
  <c r="W31"/>
  <c i="5" r="J30"/>
  <c i="1" r="AG98"/>
  <c r="AW94"/>
  <c r="AK30"/>
  <c r="AZ94"/>
  <c r="AV94"/>
  <c r="AK29"/>
  <c i="6" r="J30"/>
  <c i="1" r="AG99"/>
  <c r="AY94"/>
  <c i="6" l="1" r="J39"/>
  <c i="5" r="J39"/>
  <c i="6" r="J96"/>
  <c i="1" r="AN99"/>
  <c r="AN98"/>
  <c r="AG94"/>
  <c r="AK26"/>
  <c r="AK35"/>
  <c r="AT94"/>
  <c r="AN94"/>
  <c r="W29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<sst xmlns="http://schemas.openxmlformats.org/spreadsheetml/2006/main">
  <si>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</si>
  <si>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</si>
  <si>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</si>
  <si>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</si>
  <si>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{d45ecb4a-b051-4a5b-b2ad-7b93bf473c82}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</si>
  <si>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</si>
  <si>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</si>
  <si>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</si>
  <si>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</si>
  <si>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</si>
  <si>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</si>
  <si>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</si>
  <si>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</si>
  <si>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</si>
  <si>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</si>
  <si>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</si>
  <si>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</si>
  <si>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Lesní cesta Kádov</t>
  </si>
  <si>
    <t>KSO:</t>
  </si>
  <si>
    <t>CC-CZ:</t>
  </si>
  <si>
    <t>Místo:</t>
  </si>
  <si>
    <t>Zvánovice</t>
  </si>
  <si>
    <t>Datum:</t>
  </si>
  <si>
    <t>26. 8. 2025</t>
  </si>
  <si>
    <t>Zadavatel:</t>
  </si>
  <si>
    <t>IČ:</t>
  </si>
  <si>
    <t>60460709</t>
  </si>
  <si>
    <t>Lesy ČZÚ</t>
  </si>
  <si>
    <t>DIČ:</t>
  </si>
  <si>
    <t>CZ60460709</t>
  </si>
  <si>
    <t>Uchazeč:</t>
  </si>
  <si>
    <t>Vyplň údaj</t>
  </si>
  <si>
    <t>Projektant:</t>
  </si>
  <si>
    <t>86992261</t>
  </si>
  <si>
    <t>Ing. Jiří Ježek</t>
  </si>
  <si>
    <t>CZ7810233090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</si>
  <si>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</si>
  <si>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</si>
  <si>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</si>
  <si>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</si>
  <si>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</si>
  <si>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</si>
  <si>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</si>
  <si>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</si>
  <si>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</si>
  <si>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</si>
  <si>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</si>
  <si>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</si>
  <si>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</si>
  <si>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</si>
  <si>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</si>
  <si>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</si>
  <si>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</si>
  <si>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</si>
  <si>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</si>
  <si>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</si>
  <si>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</si>
  <si>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</si>
  <si>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</si>
  <si>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</si>
  <si>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</si>
  <si>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</si>
  <si>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</si>
  <si>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</si>
  <si>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</si>
  <si>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</si>
  <si>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</si>
  <si>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</si>
  <si>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</si>
  <si>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</si>
  <si>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</si>
  <si>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</si>
  <si>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</si>
  <si>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</si>
  <si>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</si>
  <si>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</si>
  <si>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</si>
  <si>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</si>
  <si>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</si>
  <si>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</si>
  <si>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</si>
  <si>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</si>
  <si>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</si>
  <si>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</si>
  <si>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002.52</t>
  </si>
  <si>
    <t>Lesní cesta 2L 4,0/20</t>
  </si>
  <si>
    <t>STA</t>
  </si>
  <si>
    <t>1</t>
  </si>
  <si>
    <t>{ebbf7726-fe2d-4a8d-8f43-61bb1a3c1665}</t>
  </si>
  <si>
    <t>2</t>
  </si>
  <si>
    <t>007.04</t>
  </si>
  <si>
    <t>Trubní propustek DN 510–590 mm o délce do 10 m včetně</t>
  </si>
  <si>
    <t>{717d7a98-33fe-4865-a28e-7085d80ce9e0}</t>
  </si>
  <si>
    <t>007.17</t>
  </si>
  <si>
    <t xml:space="preserve">Sjezd na jinou účelovou komunikaci, bez propustku nebo </t>
  </si>
  <si>
    <t>{5e8cb66a-4596-48ec-a7d4-bd76e142d9d3}</t>
  </si>
  <si>
    <t>007.20</t>
  </si>
  <si>
    <t>Výhybna</t>
  </si>
  <si>
    <t>{6178d886-0f38-4f0a-9a7b-6a2dd1c0df47}</t>
  </si>
  <si>
    <t>007.27</t>
  </si>
  <si>
    <t>Svodnice vody</t>
  </si>
  <si>
    <t>{bd773aa3-ca45-4e6f-883f-4b6ebcf7a20d}</t>
  </si>
  <si>
    <t>KRYCÍ LIST SOUPISU PRACÍ</t>
  </si>
  <si>
    <t>Objekt:</t>
  </si>
  <si>
    <t>002.52 - Lesní cesta 2L 4,0/20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</si>
  <si>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</si>
  <si>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</si>
  <si>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</si>
  <si>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</si>
  <si>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</si>
  <si>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</si>
  <si>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</si>
  <si>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</si>
  <si>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</si>
  <si>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</si>
  <si>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</si>
  <si>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</si>
  <si>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</si>
  <si>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</si>
  <si>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</si>
  <si>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</si>
  <si>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</si>
  <si>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</si>
  <si>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</si>
  <si>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</si>
  <si>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</si>
  <si>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</si>
  <si>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</si>
  <si>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</si>
  <si>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</si>
  <si>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</si>
  <si>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</si>
  <si>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112251101</t>
  </si>
  <si>
    <t>Odstranění pařezů průměru přes 100 do 300 mm</t>
  </si>
  <si>
    <t>kus</t>
  </si>
  <si>
    <t>CS ÚRS 2025 02</t>
  </si>
  <si>
    <t>4</t>
  </si>
  <si>
    <t>999351740</t>
  </si>
  <si>
    <t>VV</t>
  </si>
  <si>
    <t xml:space="preserve">"z Tab. č. 5"  112</t>
  </si>
  <si>
    <t>Součet</t>
  </si>
  <si>
    <t>112251102</t>
  </si>
  <si>
    <t>Odstranění pařezů průměru přes 300 do 500 mm</t>
  </si>
  <si>
    <t>-396158841</t>
  </si>
  <si>
    <t xml:space="preserve">"z Tab. č. 5"  93</t>
  </si>
  <si>
    <t>3</t>
  </si>
  <si>
    <t>112251103</t>
  </si>
  <si>
    <t>Odstranění pařezů průměru přes 500 do 700 mm</t>
  </si>
  <si>
    <t>2089925745</t>
  </si>
  <si>
    <t xml:space="preserve">"z Tab. č. 5"  86</t>
  </si>
  <si>
    <t>112251104</t>
  </si>
  <si>
    <t>Odstranění pařezů průměru přes 700 do 900 mm</t>
  </si>
  <si>
    <t>2009728466</t>
  </si>
  <si>
    <t xml:space="preserve">"z Tab. č. 5"  12</t>
  </si>
  <si>
    <t>5</t>
  </si>
  <si>
    <t>112251105</t>
  </si>
  <si>
    <t>Odstranění pařezů průměru přes 900 do 1100 mm</t>
  </si>
  <si>
    <t>-2075130276</t>
  </si>
  <si>
    <t xml:space="preserve">"z Tab. č. 5"  2</t>
  </si>
  <si>
    <t>6</t>
  </si>
  <si>
    <t>121111201</t>
  </si>
  <si>
    <t>Odstranění lesní hrabanky</t>
  </si>
  <si>
    <t>m2</t>
  </si>
  <si>
    <t>1256611753</t>
  </si>
  <si>
    <t xml:space="preserve">"z Tab. č. 2"   4895,69</t>
  </si>
  <si>
    <t>7</t>
  </si>
  <si>
    <t>122251106</t>
  </si>
  <si>
    <t>Odkopávky a prokopávky nezapažené v hornině třídy těžitelnosti I skupiny 3 objem do 5000 m3 strojně</t>
  </si>
  <si>
    <t>m3</t>
  </si>
  <si>
    <t>-633156141</t>
  </si>
  <si>
    <t xml:space="preserve">"z Tab. č. 2"   1317,95</t>
  </si>
  <si>
    <t>8</t>
  </si>
  <si>
    <t>162201421</t>
  </si>
  <si>
    <t>Vodorovné přemístění pařezů do 1 km D přes 100 do 300 mm</t>
  </si>
  <si>
    <t>1701883752</t>
  </si>
  <si>
    <t>9</t>
  </si>
  <si>
    <t>162201422</t>
  </si>
  <si>
    <t>Vodorovné přemístění pařezů do 1 km D přes 300 do 500 mm</t>
  </si>
  <si>
    <t>386596941</t>
  </si>
  <si>
    <t>10</t>
  </si>
  <si>
    <t>162201423</t>
  </si>
  <si>
    <t>Vodorovné přemístění pařezů do 1 km D přes 500 do 700 mm</t>
  </si>
  <si>
    <t>864654127</t>
  </si>
  <si>
    <t>11</t>
  </si>
  <si>
    <t>162201424</t>
  </si>
  <si>
    <t>Vodorovné přemístění pařezů do 1 km D přes 700 do 900 mm</t>
  </si>
  <si>
    <t>-1932138623</t>
  </si>
  <si>
    <t>162201520</t>
  </si>
  <si>
    <t>Vodorovné přemístění pařezů do 1 km D přes 900 do 1100 mm</t>
  </si>
  <si>
    <t>-334812660</t>
  </si>
  <si>
    <t>13</t>
  </si>
  <si>
    <t>162301971</t>
  </si>
  <si>
    <t>Příplatek k vodorovnému přemístění pařezů D přes 100 do 300 mm ZKD 1 km</t>
  </si>
  <si>
    <t>-337613437</t>
  </si>
  <si>
    <t>14</t>
  </si>
  <si>
    <t>162301972</t>
  </si>
  <si>
    <t>Příplatek k vodorovnému přemístění pařezů D přes 300 do 500 mm ZKD 1 km</t>
  </si>
  <si>
    <t>-955129373</t>
  </si>
  <si>
    <t>15</t>
  </si>
  <si>
    <t>162301973</t>
  </si>
  <si>
    <t>Příplatek k vodorovnému přemístění pařezů D přes 500 do 700 mm ZKD 1 km</t>
  </si>
  <si>
    <t>-1909365183</t>
  </si>
  <si>
    <t>16</t>
  </si>
  <si>
    <t>162301974</t>
  </si>
  <si>
    <t>Příplatek k vodorovnému přemístění pařezů D přes 700 do 900 mm ZKD 1 km</t>
  </si>
  <si>
    <t>-1505861687</t>
  </si>
  <si>
    <t>17</t>
  </si>
  <si>
    <t>162301975</t>
  </si>
  <si>
    <t>Příplatek k vodorovnému přemístění pařezů D přes 900 do 1100 mm ZKD 1 km</t>
  </si>
  <si>
    <t>697047740</t>
  </si>
  <si>
    <t>18</t>
  </si>
  <si>
    <t>162351104</t>
  </si>
  <si>
    <t>Vodorovné přemístění přes 500 do 1000 m výkopku/sypaniny z horniny třídy těžitelnosti I skupiny 1 až 3</t>
  </si>
  <si>
    <t>74108274</t>
  </si>
  <si>
    <t>19</t>
  </si>
  <si>
    <t>171151103</t>
  </si>
  <si>
    <t>Uložení sypaniny z hornin soudržných do násypů zhutněných strojně</t>
  </si>
  <si>
    <t>548840560</t>
  </si>
  <si>
    <t xml:space="preserve">"z Tab. č. 2"   565,35</t>
  </si>
  <si>
    <t>20</t>
  </si>
  <si>
    <t>171251101</t>
  </si>
  <si>
    <t>Uložení sypaniny do násypů nezhutněných strojně</t>
  </si>
  <si>
    <t>-2032376300</t>
  </si>
  <si>
    <t xml:space="preserve">"z Tab. č. 2"   752,59</t>
  </si>
  <si>
    <t>181951111</t>
  </si>
  <si>
    <t>Úprava pláně v hornině třídy těžitelnosti I skupiny 1 až 3 bez zhutnění strojně</t>
  </si>
  <si>
    <t>-1808266201</t>
  </si>
  <si>
    <t xml:space="preserve">"z Tab. č. 2"   49,83</t>
  </si>
  <si>
    <t>22</t>
  </si>
  <si>
    <t>181951112</t>
  </si>
  <si>
    <t>Úprava pláně v hornině třídy těžitelnosti I skupiny 1 až 3 se zhutněním strojně</t>
  </si>
  <si>
    <t>-1961233515</t>
  </si>
  <si>
    <t xml:space="preserve">"z Tab. č. 1"   4296,81</t>
  </si>
  <si>
    <t>23</t>
  </si>
  <si>
    <t>182151111</t>
  </si>
  <si>
    <t>Svahování v zářezech v hornině třídy těžitelnosti I skupiny 1 až 3 strojně</t>
  </si>
  <si>
    <t>-55459063</t>
  </si>
  <si>
    <t xml:space="preserve">"z Tab. č. 2"   271,87</t>
  </si>
  <si>
    <t>24</t>
  </si>
  <si>
    <t>182251101</t>
  </si>
  <si>
    <t>Svahování násypů strojně</t>
  </si>
  <si>
    <t>-1986851717</t>
  </si>
  <si>
    <t xml:space="preserve">"z Tab. č. 2"   389,01</t>
  </si>
  <si>
    <t>Komunikace pozemní</t>
  </si>
  <si>
    <t>25</t>
  </si>
  <si>
    <t>564671111</t>
  </si>
  <si>
    <t>Podklad z kameniva hrubého drceného vel. 63-125 mm plochy přes 100 m2 tl 250 mm</t>
  </si>
  <si>
    <t>-1263046633</t>
  </si>
  <si>
    <t xml:space="preserve">"z Tab. č. 1"   4180,42</t>
  </si>
  <si>
    <t>26</t>
  </si>
  <si>
    <t>564851111</t>
  </si>
  <si>
    <t>Podklad ze štěrkodrtě ŠD 0-32 plochy přes 100 m2 tl 150 mm</t>
  </si>
  <si>
    <t>-1110965032</t>
  </si>
  <si>
    <t xml:space="preserve">"z Tab. č. 1"   3593,80</t>
  </si>
  <si>
    <t>27</t>
  </si>
  <si>
    <t>564871111</t>
  </si>
  <si>
    <t>Podklad ze štěrkodrtě ŠD plochy přes 100 m2 tl 250 mm</t>
  </si>
  <si>
    <t>1026928021</t>
  </si>
  <si>
    <t xml:space="preserve">"z Tab. č. 1"   3895,93</t>
  </si>
  <si>
    <t>998</t>
  </si>
  <si>
    <t>Přesun hmot</t>
  </si>
  <si>
    <t>28</t>
  </si>
  <si>
    <t>998225111</t>
  </si>
  <si>
    <t>Přesun hmot pro pozemní komunikace s krytem z kamene, monolitickým betonovým nebo živičným</t>
  </si>
  <si>
    <t>t</t>
  </si>
  <si>
    <t>1019817007</t>
  </si>
  <si>
    <t>007.04 - Trubní propustek DN 510–590 mm o délce do 10 m včetně</t>
  </si>
  <si>
    <t xml:space="preserve">    2 - Zakládání</t>
  </si>
  <si>
    <t xml:space="preserve">    4 - Vodorovné konstrukce</t>
  </si>
  <si>
    <t xml:space="preserve">    9 - Ostatní konstrukce a práce, bourání</t>
  </si>
  <si>
    <t>125253111</t>
  </si>
  <si>
    <t>Vykopávky melioračních kanálů pro LTM v hornině třídy těžitelnosti I skupiny 3</t>
  </si>
  <si>
    <t>705460457</t>
  </si>
  <si>
    <t xml:space="preserve">"Z Tab. č. 6"   10,20</t>
  </si>
  <si>
    <t>132251101</t>
  </si>
  <si>
    <t>Hloubení rýh nezapažených š do 800 mm v hornině třídy těžitelnosti I skupiny 3 objem do 20 m3 strojně</t>
  </si>
  <si>
    <t>-1922749985</t>
  </si>
  <si>
    <t xml:space="preserve">"z Tab. č. 7"   0,33</t>
  </si>
  <si>
    <t>132251254</t>
  </si>
  <si>
    <t>Hloubení rýh nezapažených š do 2000 mm v hornině třídy těžitelnosti I skupiny 3 objem do 500 m3 strojně</t>
  </si>
  <si>
    <t>-1907188005</t>
  </si>
  <si>
    <t xml:space="preserve">"z Tab. č. 7"   21,08</t>
  </si>
  <si>
    <t>-333553406</t>
  </si>
  <si>
    <t xml:space="preserve">"Z Tab. č. 7"   7,81</t>
  </si>
  <si>
    <t>554521743</t>
  </si>
  <si>
    <t xml:space="preserve">"Z Tab. č. 7"    9,94</t>
  </si>
  <si>
    <t>174151101</t>
  </si>
  <si>
    <t>Zásyp jam, šachet rýh nebo kolem objektů sypaninou se zhutněním</t>
  </si>
  <si>
    <t>1755200205</t>
  </si>
  <si>
    <t xml:space="preserve">"z Tab. č. 7"   9,77</t>
  </si>
  <si>
    <t>175151101</t>
  </si>
  <si>
    <t>Obsypání potrubí strojně sypaninou bez prohození, uloženou do 3 m</t>
  </si>
  <si>
    <t>-283534157</t>
  </si>
  <si>
    <t xml:space="preserve">"z Tab. č. 7"   1,70</t>
  </si>
  <si>
    <t>M</t>
  </si>
  <si>
    <t>58331200 - R</t>
  </si>
  <si>
    <t>štěrkodrť 0-63</t>
  </si>
  <si>
    <t>279086198</t>
  </si>
  <si>
    <t>1,7*2 'Přepočtené koeficientem množství</t>
  </si>
  <si>
    <t>182151112</t>
  </si>
  <si>
    <t>Svahování v zářezech v hornině třídy těžitelnosti II skupiny 4 a 5 strojně</t>
  </si>
  <si>
    <t>-1734746579</t>
  </si>
  <si>
    <t xml:space="preserve">"Z Tab. č. 7"    7,20</t>
  </si>
  <si>
    <t xml:space="preserve">"Z Tab. č. 6"   36,40</t>
  </si>
  <si>
    <t>Zakládání</t>
  </si>
  <si>
    <t>274214111</t>
  </si>
  <si>
    <t>Základové pasy z lomového kamene objemu do 3 m3</t>
  </si>
  <si>
    <t>672974457</t>
  </si>
  <si>
    <t xml:space="preserve">"z Tab. č. 7"   0,81</t>
  </si>
  <si>
    <t>274315224</t>
  </si>
  <si>
    <t>Základové pasy z betonu prostého C 16/20</t>
  </si>
  <si>
    <t>-1602974904</t>
  </si>
  <si>
    <t xml:space="preserve">"z Tab. č. 7"   4,86</t>
  </si>
  <si>
    <t>Vodorovné konstrukce</t>
  </si>
  <si>
    <t>451541111</t>
  </si>
  <si>
    <t>Lože pod potrubí otevřený výkop ze štěrkodrtě</t>
  </si>
  <si>
    <t>-18598369</t>
  </si>
  <si>
    <t xml:space="preserve">"z Tab. č. 7"   0,36</t>
  </si>
  <si>
    <t>463212111</t>
  </si>
  <si>
    <t>Rovnanina z lomového kamene upraveného s vyklínováním spár úlomky kamene</t>
  </si>
  <si>
    <t>-147920087</t>
  </si>
  <si>
    <t xml:space="preserve">"z Tab. č. 7"   2,0</t>
  </si>
  <si>
    <t>463212191</t>
  </si>
  <si>
    <t>Příplatek za vypracováni líce rovnaniny</t>
  </si>
  <si>
    <t>1755411674</t>
  </si>
  <si>
    <t xml:space="preserve">"z Tab. č. 7"   4,0</t>
  </si>
  <si>
    <t>465511512</t>
  </si>
  <si>
    <t>Dlažba z lomového kamene do malty s vyplněním spár maltou a vyspárováním pl do 20 m2 tl 250 mm</t>
  </si>
  <si>
    <t>-1727463947</t>
  </si>
  <si>
    <t xml:space="preserve">"z Tab. č. 7"   5,94</t>
  </si>
  <si>
    <t>Ostatní konstrukce a práce, bourání</t>
  </si>
  <si>
    <t>919441221</t>
  </si>
  <si>
    <t>Čelo propustku z lomového kamene pro propustek z trub DN 600 až 800</t>
  </si>
  <si>
    <t>1188984133</t>
  </si>
  <si>
    <t xml:space="preserve">"z Tab. č. 7"   2</t>
  </si>
  <si>
    <t>919541121</t>
  </si>
  <si>
    <t>Zřízení propustku nebo sjezdu z trub ocelových DN přes 400 do 700</t>
  </si>
  <si>
    <t>m</t>
  </si>
  <si>
    <t>337607052</t>
  </si>
  <si>
    <t xml:space="preserve">"z Tab. č. 7"   6,0</t>
  </si>
  <si>
    <t>14033244-R</t>
  </si>
  <si>
    <t>trubka ocelová hladká tl. stěny min 12 mm DN min.510 mm</t>
  </si>
  <si>
    <t>893727523</t>
  </si>
  <si>
    <t>571327134</t>
  </si>
  <si>
    <t xml:space="preserve">007.17 - Sjezd na jinou účelovou komunikaci, bez propustku nebo </t>
  </si>
  <si>
    <t>-325259339</t>
  </si>
  <si>
    <t xml:space="preserve">"v ZÚ"    120</t>
  </si>
  <si>
    <t xml:space="preserve">"v KÚ"   120</t>
  </si>
  <si>
    <t>-1957526329</t>
  </si>
  <si>
    <t>-1211982257</t>
  </si>
  <si>
    <t>1683276519</t>
  </si>
  <si>
    <t>Podklad ze štěrkodrtě ŠD 0-63 plochy přes 100 m2 tl 250 mm</t>
  </si>
  <si>
    <t>-139953919</t>
  </si>
  <si>
    <t>-1016594602</t>
  </si>
  <si>
    <t>007.20 - Výhybna</t>
  </si>
  <si>
    <t>834680291</t>
  </si>
  <si>
    <t xml:space="preserve">"z Tab. č. 4"   124,25</t>
  </si>
  <si>
    <t>181951113</t>
  </si>
  <si>
    <t>Úprava pláně v hornině třídy těžitelnosti II skupiny 4 a 5 bez zhutnění strojně</t>
  </si>
  <si>
    <t>211287820</t>
  </si>
  <si>
    <t>-1866741278</t>
  </si>
  <si>
    <t>-343499031</t>
  </si>
  <si>
    <t>1468804783</t>
  </si>
  <si>
    <t>783119913</t>
  </si>
  <si>
    <t>007.27 - Svodnice vody</t>
  </si>
  <si>
    <t>597361121</t>
  </si>
  <si>
    <t>Svodnice ocelová š 120 mm kotvená do betonu</t>
  </si>
  <si>
    <t>510533069</t>
  </si>
  <si>
    <t xml:space="preserve">"svodnice vody délky 6 m: 16 ks"   96,0</t>
  </si>
  <si>
    <t xml:space="preserve">"svodnice vody délky 7 m:   1 ks"     7,0</t>
  </si>
  <si>
    <t xml:space="preserve">"svodnice vody délky 8 m:   3 ks"   24,0</t>
  </si>
  <si>
    <t>-361969671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</si>
</sst>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26</v>
      </c>
      <c r="AR10" s="20"/>
      <c r="BE10" s="29"/>
      <c r="BS10" s="17" t="s">
        <v>6</v>
      </c>
    </row>
    <row r="11" s="1" customFormat="1" ht="18.48" customHeight="1">
      <c r="B11" s="20"/>
      <c r="E11" s="25" t="s">
        <v>27</v>
      </c>
      <c r="AK11" s="30" t="s">
        <v>28</v>
      </c>
      <c r="AN11" s="25" t="s">
        <v>29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30</v>
      </c>
      <c r="AK13" s="30" t="s">
        <v>25</v>
      </c>
      <c r="AN13" s="32" t="s">
        <v>31</v>
      </c>
      <c r="AR13" s="20"/>
      <c r="BE13" s="29"/>
      <c r="BS13" s="17" t="s">
        <v>6</v>
      </c>
    </row>
    <row r="14">
      <c r="B14" s="20"/>
      <c r="E14" s="32" t="s">
        <v>31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N14" s="32" t="s">
        <v>31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32</v>
      </c>
      <c r="AK16" s="30" t="s">
        <v>25</v>
      </c>
      <c r="AN16" s="25" t="s">
        <v>33</v>
      </c>
      <c r="AR16" s="20"/>
      <c r="BE16" s="29"/>
      <c r="BS16" s="17" t="s">
        <v>3</v>
      </c>
    </row>
    <row r="17" s="1" customFormat="1" ht="18.48" customHeight="1">
      <c r="B17" s="20"/>
      <c r="E17" s="25" t="s">
        <v>34</v>
      </c>
      <c r="AK17" s="30" t="s">
        <v>28</v>
      </c>
      <c r="AN17" s="25" t="s">
        <v>35</v>
      </c>
      <c r="AR17" s="20"/>
      <c r="BE17" s="29"/>
      <c r="BS17" s="17" t="s">
        <v>36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37</v>
      </c>
      <c r="AK19" s="30" t="s">
        <v>25</v>
      </c>
      <c r="AN19" s="25" t="s">
        <v>33</v>
      </c>
      <c r="AR19" s="20"/>
      <c r="BE19" s="29"/>
      <c r="BS19" s="17" t="s">
        <v>6</v>
      </c>
    </row>
    <row r="20" s="1" customFormat="1" ht="18.48" customHeight="1">
      <c r="B20" s="20"/>
      <c r="E20" s="25" t="s">
        <v>34</v>
      </c>
      <c r="AK20" s="30" t="s">
        <v>28</v>
      </c>
      <c r="AN20" s="25" t="s">
        <v>35</v>
      </c>
      <c r="AR20" s="20"/>
      <c r="BE20" s="29"/>
      <c r="BS20" s="17" t="s">
        <v>36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38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40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41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42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43</v>
      </c>
      <c r="E29" s="3"/>
      <c r="F29" s="30" t="s">
        <v>44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45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46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47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48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49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50</v>
      </c>
      <c r="U35" s="48"/>
      <c r="V35" s="48"/>
      <c r="W35" s="48"/>
      <c r="X35" s="50" t="s">
        <v>51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52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53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54</v>
      </c>
      <c r="AI60" s="39"/>
      <c r="AJ60" s="39"/>
      <c r="AK60" s="39"/>
      <c r="AL60" s="39"/>
      <c r="AM60" s="56" t="s">
        <v>55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56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57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54</v>
      </c>
      <c r="AI75" s="39"/>
      <c r="AJ75" s="39"/>
      <c r="AK75" s="39"/>
      <c r="AL75" s="39"/>
      <c r="AM75" s="56" t="s">
        <v>55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2025/15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Lesní cesta Kádov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>Zvánovice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26. 8. 2025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Lesy ČZÚ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32</v>
      </c>
      <c r="AJ89" s="36"/>
      <c r="AK89" s="36"/>
      <c r="AL89" s="36"/>
      <c r="AM89" s="68" t="str">
        <f>IF(E17="","",E17)</f>
        <v>Ing. Jiří Ježek</v>
      </c>
      <c r="AN89" s="4"/>
      <c r="AO89" s="4"/>
      <c r="AP89" s="4"/>
      <c r="AQ89" s="36"/>
      <c r="AR89" s="37"/>
      <c r="AS89" s="69" t="s">
        <v>59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30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37</v>
      </c>
      <c r="AJ90" s="36"/>
      <c r="AK90" s="36"/>
      <c r="AL90" s="36"/>
      <c r="AM90" s="68" t="str">
        <f>IF(E20="","",E20)</f>
        <v>Ing. Jiří Ježek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60</v>
      </c>
      <c r="D92" s="78"/>
      <c r="E92" s="78"/>
      <c r="F92" s="78"/>
      <c r="G92" s="78"/>
      <c r="H92" s="79"/>
      <c r="I92" s="80" t="s">
        <v>61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62</v>
      </c>
      <c r="AH92" s="78"/>
      <c r="AI92" s="78"/>
      <c r="AJ92" s="78"/>
      <c r="AK92" s="78"/>
      <c r="AL92" s="78"/>
      <c r="AM92" s="78"/>
      <c r="AN92" s="80" t="s">
        <v>63</v>
      </c>
      <c r="AO92" s="78"/>
      <c r="AP92" s="82"/>
      <c r="AQ92" s="83" t="s">
        <v>64</v>
      </c>
      <c r="AR92" s="37"/>
      <c r="AS92" s="84" t="s">
        <v>65</v>
      </c>
      <c r="AT92" s="85" t="s">
        <v>66</v>
      </c>
      <c r="AU92" s="85" t="s">
        <v>67</v>
      </c>
      <c r="AV92" s="85" t="s">
        <v>68</v>
      </c>
      <c r="AW92" s="85" t="s">
        <v>69</v>
      </c>
      <c r="AX92" s="85" t="s">
        <v>70</v>
      </c>
      <c r="AY92" s="85" t="s">
        <v>71</v>
      </c>
      <c r="AZ92" s="85" t="s">
        <v>72</v>
      </c>
      <c r="BA92" s="85" t="s">
        <v>73</v>
      </c>
      <c r="BB92" s="85" t="s">
        <v>74</v>
      </c>
      <c r="BC92" s="85" t="s">
        <v>75</v>
      </c>
      <c r="BD92" s="86" t="s">
        <v>76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77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ROUND(SUM(AG95:AG99),2)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ROUND(SUM(AS95:AS99),2)</f>
        <v>0</v>
      </c>
      <c r="AT94" s="97">
        <f>ROUND(SUM(AV94:AW94),2)</f>
        <v>0</v>
      </c>
      <c r="AU94" s="98">
        <f>ROUND(SUM(AU95:AU99),5)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ROUND(SUM(AZ95:AZ99),2)</f>
        <v>0</v>
      </c>
      <c r="BA94" s="97">
        <f>ROUND(SUM(BA95:BA99),2)</f>
        <v>0</v>
      </c>
      <c r="BB94" s="97">
        <f>ROUND(SUM(BB95:BB99),2)</f>
        <v>0</v>
      </c>
      <c r="BC94" s="97">
        <f>ROUND(SUM(BC95:BC99),2)</f>
        <v>0</v>
      </c>
      <c r="BD94" s="99">
        <f>ROUND(SUM(BD95:BD99),2)</f>
        <v>0</v>
      </c>
      <c r="BE94" s="6"/>
      <c r="BS94" s="100" t="s">
        <v>78</v>
      </c>
      <c r="BT94" s="100" t="s">
        <v>79</v>
      </c>
      <c r="BU94" s="101" t="s">
        <v>80</v>
      </c>
      <c r="BV94" s="100" t="s">
        <v>81</v>
      </c>
      <c r="BW94" s="100" t="s">
        <v>4</v>
      </c>
      <c r="BX94" s="100" t="s">
        <v>82</v>
      </c>
      <c r="CL94" s="100" t="s">
        <v>1</v>
      </c>
    </row>
    <row r="95" s="7" customFormat="1" ht="16.5" customHeight="1">
      <c r="A95" s="102" t="s">
        <v>83</v>
      </c>
      <c r="B95" s="103"/>
      <c r="C95" s="104"/>
      <c r="D95" s="105" t="s">
        <v>84</v>
      </c>
      <c r="E95" s="105"/>
      <c r="F95" s="105"/>
      <c r="G95" s="105"/>
      <c r="H95" s="105"/>
      <c r="I95" s="106"/>
      <c r="J95" s="105" t="s">
        <v>85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'002.52 - Lesní cesta 2L 4...'!J30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86</v>
      </c>
      <c r="AR95" s="103"/>
      <c r="AS95" s="109">
        <v>0</v>
      </c>
      <c r="AT95" s="110">
        <f>ROUND(SUM(AV95:AW95),2)</f>
        <v>0</v>
      </c>
      <c r="AU95" s="111">
        <f>'002.52 - Lesní cesta 2L 4...'!P120</f>
        <v>0</v>
      </c>
      <c r="AV95" s="110">
        <f>'002.52 - Lesní cesta 2L 4...'!J33</f>
        <v>0</v>
      </c>
      <c r="AW95" s="110">
        <f>'002.52 - Lesní cesta 2L 4...'!J34</f>
        <v>0</v>
      </c>
      <c r="AX95" s="110">
        <f>'002.52 - Lesní cesta 2L 4...'!J35</f>
        <v>0</v>
      </c>
      <c r="AY95" s="110">
        <f>'002.52 - Lesní cesta 2L 4...'!J36</f>
        <v>0</v>
      </c>
      <c r="AZ95" s="110">
        <f>'002.52 - Lesní cesta 2L 4...'!F33</f>
        <v>0</v>
      </c>
      <c r="BA95" s="110">
        <f>'002.52 - Lesní cesta 2L 4...'!F34</f>
        <v>0</v>
      </c>
      <c r="BB95" s="110">
        <f>'002.52 - Lesní cesta 2L 4...'!F35</f>
        <v>0</v>
      </c>
      <c r="BC95" s="110">
        <f>'002.52 - Lesní cesta 2L 4...'!F36</f>
        <v>0</v>
      </c>
      <c r="BD95" s="112">
        <f>'002.52 - Lesní cesta 2L 4...'!F37</f>
        <v>0</v>
      </c>
      <c r="BE95" s="7"/>
      <c r="BT95" s="113" t="s">
        <v>87</v>
      </c>
      <c r="BV95" s="113" t="s">
        <v>81</v>
      </c>
      <c r="BW95" s="113" t="s">
        <v>88</v>
      </c>
      <c r="BX95" s="113" t="s">
        <v>4</v>
      </c>
      <c r="CL95" s="113" t="s">
        <v>1</v>
      </c>
      <c r="CM95" s="113" t="s">
        <v>89</v>
      </c>
    </row>
    <row r="96" s="7" customFormat="1" ht="24.75" customHeight="1">
      <c r="A96" s="102" t="s">
        <v>83</v>
      </c>
      <c r="B96" s="103"/>
      <c r="C96" s="104"/>
      <c r="D96" s="105" t="s">
        <v>90</v>
      </c>
      <c r="E96" s="105"/>
      <c r="F96" s="105"/>
      <c r="G96" s="105"/>
      <c r="H96" s="105"/>
      <c r="I96" s="106"/>
      <c r="J96" s="105" t="s">
        <v>91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'007.04 - Trubní propustek...'!J30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86</v>
      </c>
      <c r="AR96" s="103"/>
      <c r="AS96" s="109">
        <v>0</v>
      </c>
      <c r="AT96" s="110">
        <f>ROUND(SUM(AV96:AW96),2)</f>
        <v>0</v>
      </c>
      <c r="AU96" s="111">
        <f>'007.04 - Trubní propustek...'!P122</f>
        <v>0</v>
      </c>
      <c r="AV96" s="110">
        <f>'007.04 - Trubní propustek...'!J33</f>
        <v>0</v>
      </c>
      <c r="AW96" s="110">
        <f>'007.04 - Trubní propustek...'!J34</f>
        <v>0</v>
      </c>
      <c r="AX96" s="110">
        <f>'007.04 - Trubní propustek...'!J35</f>
        <v>0</v>
      </c>
      <c r="AY96" s="110">
        <f>'007.04 - Trubní propustek...'!J36</f>
        <v>0</v>
      </c>
      <c r="AZ96" s="110">
        <f>'007.04 - Trubní propustek...'!F33</f>
        <v>0</v>
      </c>
      <c r="BA96" s="110">
        <f>'007.04 - Trubní propustek...'!F34</f>
        <v>0</v>
      </c>
      <c r="BB96" s="110">
        <f>'007.04 - Trubní propustek...'!F35</f>
        <v>0</v>
      </c>
      <c r="BC96" s="110">
        <f>'007.04 - Trubní propustek...'!F36</f>
        <v>0</v>
      </c>
      <c r="BD96" s="112">
        <f>'007.04 - Trubní propustek...'!F37</f>
        <v>0</v>
      </c>
      <c r="BE96" s="7"/>
      <c r="BT96" s="113" t="s">
        <v>87</v>
      </c>
      <c r="BV96" s="113" t="s">
        <v>81</v>
      </c>
      <c r="BW96" s="113" t="s">
        <v>92</v>
      </c>
      <c r="BX96" s="113" t="s">
        <v>4</v>
      </c>
      <c r="CL96" s="113" t="s">
        <v>1</v>
      </c>
      <c r="CM96" s="113" t="s">
        <v>89</v>
      </c>
    </row>
    <row r="97" s="7" customFormat="1" ht="24.75" customHeight="1">
      <c r="A97" s="102" t="s">
        <v>83</v>
      </c>
      <c r="B97" s="103"/>
      <c r="C97" s="104"/>
      <c r="D97" s="105" t="s">
        <v>93</v>
      </c>
      <c r="E97" s="105"/>
      <c r="F97" s="105"/>
      <c r="G97" s="105"/>
      <c r="H97" s="105"/>
      <c r="I97" s="106"/>
      <c r="J97" s="105" t="s">
        <v>94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7">
        <f>'007.17 - Sjezd na jinou ú...'!J30</f>
        <v>0</v>
      </c>
      <c r="AH97" s="106"/>
      <c r="AI97" s="106"/>
      <c r="AJ97" s="106"/>
      <c r="AK97" s="106"/>
      <c r="AL97" s="106"/>
      <c r="AM97" s="106"/>
      <c r="AN97" s="107">
        <f>SUM(AG97,AT97)</f>
        <v>0</v>
      </c>
      <c r="AO97" s="106"/>
      <c r="AP97" s="106"/>
      <c r="AQ97" s="108" t="s">
        <v>86</v>
      </c>
      <c r="AR97" s="103"/>
      <c r="AS97" s="109">
        <v>0</v>
      </c>
      <c r="AT97" s="110">
        <f>ROUND(SUM(AV97:AW97),2)</f>
        <v>0</v>
      </c>
      <c r="AU97" s="111">
        <f>'007.17 - Sjezd na jinou ú...'!P120</f>
        <v>0</v>
      </c>
      <c r="AV97" s="110">
        <f>'007.17 - Sjezd na jinou ú...'!J33</f>
        <v>0</v>
      </c>
      <c r="AW97" s="110">
        <f>'007.17 - Sjezd na jinou ú...'!J34</f>
        <v>0</v>
      </c>
      <c r="AX97" s="110">
        <f>'007.17 - Sjezd na jinou ú...'!J35</f>
        <v>0</v>
      </c>
      <c r="AY97" s="110">
        <f>'007.17 - Sjezd na jinou ú...'!J36</f>
        <v>0</v>
      </c>
      <c r="AZ97" s="110">
        <f>'007.17 - Sjezd na jinou ú...'!F33</f>
        <v>0</v>
      </c>
      <c r="BA97" s="110">
        <f>'007.17 - Sjezd na jinou ú...'!F34</f>
        <v>0</v>
      </c>
      <c r="BB97" s="110">
        <f>'007.17 - Sjezd na jinou ú...'!F35</f>
        <v>0</v>
      </c>
      <c r="BC97" s="110">
        <f>'007.17 - Sjezd na jinou ú...'!F36</f>
        <v>0</v>
      </c>
      <c r="BD97" s="112">
        <f>'007.17 - Sjezd na jinou ú...'!F37</f>
        <v>0</v>
      </c>
      <c r="BE97" s="7"/>
      <c r="BT97" s="113" t="s">
        <v>87</v>
      </c>
      <c r="BV97" s="113" t="s">
        <v>81</v>
      </c>
      <c r="BW97" s="113" t="s">
        <v>95</v>
      </c>
      <c r="BX97" s="113" t="s">
        <v>4</v>
      </c>
      <c r="CL97" s="113" t="s">
        <v>1</v>
      </c>
      <c r="CM97" s="113" t="s">
        <v>89</v>
      </c>
    </row>
    <row r="98" s="7" customFormat="1" ht="16.5" customHeight="1">
      <c r="A98" s="102" t="s">
        <v>83</v>
      </c>
      <c r="B98" s="103"/>
      <c r="C98" s="104"/>
      <c r="D98" s="105" t="s">
        <v>96</v>
      </c>
      <c r="E98" s="105"/>
      <c r="F98" s="105"/>
      <c r="G98" s="105"/>
      <c r="H98" s="105"/>
      <c r="I98" s="106"/>
      <c r="J98" s="105" t="s">
        <v>97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7">
        <f>'007.20 - Výhybna'!J30</f>
        <v>0</v>
      </c>
      <c r="AH98" s="106"/>
      <c r="AI98" s="106"/>
      <c r="AJ98" s="106"/>
      <c r="AK98" s="106"/>
      <c r="AL98" s="106"/>
      <c r="AM98" s="106"/>
      <c r="AN98" s="107">
        <f>SUM(AG98,AT98)</f>
        <v>0</v>
      </c>
      <c r="AO98" s="106"/>
      <c r="AP98" s="106"/>
      <c r="AQ98" s="108" t="s">
        <v>86</v>
      </c>
      <c r="AR98" s="103"/>
      <c r="AS98" s="109">
        <v>0</v>
      </c>
      <c r="AT98" s="110">
        <f>ROUND(SUM(AV98:AW98),2)</f>
        <v>0</v>
      </c>
      <c r="AU98" s="111">
        <f>'007.20 - Výhybna'!P120</f>
        <v>0</v>
      </c>
      <c r="AV98" s="110">
        <f>'007.20 - Výhybna'!J33</f>
        <v>0</v>
      </c>
      <c r="AW98" s="110">
        <f>'007.20 - Výhybna'!J34</f>
        <v>0</v>
      </c>
      <c r="AX98" s="110">
        <f>'007.20 - Výhybna'!J35</f>
        <v>0</v>
      </c>
      <c r="AY98" s="110">
        <f>'007.20 - Výhybna'!J36</f>
        <v>0</v>
      </c>
      <c r="AZ98" s="110">
        <f>'007.20 - Výhybna'!F33</f>
        <v>0</v>
      </c>
      <c r="BA98" s="110">
        <f>'007.20 - Výhybna'!F34</f>
        <v>0</v>
      </c>
      <c r="BB98" s="110">
        <f>'007.20 - Výhybna'!F35</f>
        <v>0</v>
      </c>
      <c r="BC98" s="110">
        <f>'007.20 - Výhybna'!F36</f>
        <v>0</v>
      </c>
      <c r="BD98" s="112">
        <f>'007.20 - Výhybna'!F37</f>
        <v>0</v>
      </c>
      <c r="BE98" s="7"/>
      <c r="BT98" s="113" t="s">
        <v>87</v>
      </c>
      <c r="BV98" s="113" t="s">
        <v>81</v>
      </c>
      <c r="BW98" s="113" t="s">
        <v>98</v>
      </c>
      <c r="BX98" s="113" t="s">
        <v>4</v>
      </c>
      <c r="CL98" s="113" t="s">
        <v>1</v>
      </c>
      <c r="CM98" s="113" t="s">
        <v>89</v>
      </c>
    </row>
    <row r="99" s="7" customFormat="1" ht="16.5" customHeight="1">
      <c r="A99" s="102" t="s">
        <v>83</v>
      </c>
      <c r="B99" s="103"/>
      <c r="C99" s="104"/>
      <c r="D99" s="105" t="s">
        <v>99</v>
      </c>
      <c r="E99" s="105"/>
      <c r="F99" s="105"/>
      <c r="G99" s="105"/>
      <c r="H99" s="105"/>
      <c r="I99" s="106"/>
      <c r="J99" s="105" t="s">
        <v>100</v>
      </c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7">
        <f>'007.27 - Svodnice vody'!J30</f>
        <v>0</v>
      </c>
      <c r="AH99" s="106"/>
      <c r="AI99" s="106"/>
      <c r="AJ99" s="106"/>
      <c r="AK99" s="106"/>
      <c r="AL99" s="106"/>
      <c r="AM99" s="106"/>
      <c r="AN99" s="107">
        <f>SUM(AG99,AT99)</f>
        <v>0</v>
      </c>
      <c r="AO99" s="106"/>
      <c r="AP99" s="106"/>
      <c r="AQ99" s="108" t="s">
        <v>86</v>
      </c>
      <c r="AR99" s="103"/>
      <c r="AS99" s="114">
        <v>0</v>
      </c>
      <c r="AT99" s="115">
        <f>ROUND(SUM(AV99:AW99),2)</f>
        <v>0</v>
      </c>
      <c r="AU99" s="116">
        <f>'007.27 - Svodnice vody'!P119</f>
        <v>0</v>
      </c>
      <c r="AV99" s="115">
        <f>'007.27 - Svodnice vody'!J33</f>
        <v>0</v>
      </c>
      <c r="AW99" s="115">
        <f>'007.27 - Svodnice vody'!J34</f>
        <v>0</v>
      </c>
      <c r="AX99" s="115">
        <f>'007.27 - Svodnice vody'!J35</f>
        <v>0</v>
      </c>
      <c r="AY99" s="115">
        <f>'007.27 - Svodnice vody'!J36</f>
        <v>0</v>
      </c>
      <c r="AZ99" s="115">
        <f>'007.27 - Svodnice vody'!F33</f>
        <v>0</v>
      </c>
      <c r="BA99" s="115">
        <f>'007.27 - Svodnice vody'!F34</f>
        <v>0</v>
      </c>
      <c r="BB99" s="115">
        <f>'007.27 - Svodnice vody'!F35</f>
        <v>0</v>
      </c>
      <c r="BC99" s="115">
        <f>'007.27 - Svodnice vody'!F36</f>
        <v>0</v>
      </c>
      <c r="BD99" s="117">
        <f>'007.27 - Svodnice vody'!F37</f>
        <v>0</v>
      </c>
      <c r="BE99" s="7"/>
      <c r="BT99" s="113" t="s">
        <v>87</v>
      </c>
      <c r="BV99" s="113" t="s">
        <v>81</v>
      </c>
      <c r="BW99" s="113" t="s">
        <v>101</v>
      </c>
      <c r="BX99" s="113" t="s">
        <v>4</v>
      </c>
      <c r="CL99" s="113" t="s">
        <v>1</v>
      </c>
      <c r="CM99" s="113" t="s">
        <v>89</v>
      </c>
    </row>
    <row r="100" s="2" customFormat="1" ht="30" customHeight="1">
      <c r="A100" s="36"/>
      <c r="B100" s="37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7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="2" customFormat="1" ht="6.96" customHeight="1">
      <c r="A101" s="36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37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</sheetData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02.52 - Lesní cesta 2L 4...'!C2" display="/"/>
    <hyperlink ref="A96" location="'007.04 - Trubní propustek...'!C2" display="/"/>
    <hyperlink ref="A97" location="'007.17 - Sjezd na jinou ú...'!C2" display="/"/>
    <hyperlink ref="A98" location="'007.20 - Výhybna'!C2" display="/"/>
    <hyperlink ref="A99" location="'007.27 - Svodnice vo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102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Lesní cesta Kádov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103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104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26. 8. 2025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>60460709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>Lesy ČZÚ</v>
      </c>
      <c r="F15" s="36"/>
      <c r="G15" s="36"/>
      <c r="H15" s="36"/>
      <c r="I15" s="30" t="s">
        <v>28</v>
      </c>
      <c r="J15" s="25" t="str">
        <f>IF('Rekapitulace stavby'!AN11="","",'Rekapitulace stavby'!AN11)</f>
        <v>CZ60460709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30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30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30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30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39</v>
      </c>
      <c r="E30" s="36"/>
      <c r="F30" s="36"/>
      <c r="G30" s="36"/>
      <c r="H30" s="36"/>
      <c r="I30" s="36"/>
      <c r="J30" s="94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41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43</v>
      </c>
      <c r="E33" s="30" t="s">
        <v>44</v>
      </c>
      <c r="F33" s="125">
        <f>ROUND((SUM(BE120:BE205)),  2)</f>
        <v>0</v>
      </c>
      <c r="G33" s="36"/>
      <c r="H33" s="36"/>
      <c r="I33" s="126">
        <v>0.20999999999999999</v>
      </c>
      <c r="J33" s="125">
        <f>ROUND(((SUM(BE120:BE205))*I33),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25">
        <f>ROUND((SUM(BF120:BF205)),  2)</f>
        <v>0</v>
      </c>
      <c r="G34" s="36"/>
      <c r="H34" s="36"/>
      <c r="I34" s="126">
        <v>0.12</v>
      </c>
      <c r="J34" s="125">
        <f>ROUND(((SUM(BF120:BF205))*I34),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25">
        <f>ROUND((SUM(BG120:BG205)),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25">
        <f>ROUND((SUM(BH120:BH205)),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25">
        <f>ROUND((SUM(BI120:BI205)),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49</v>
      </c>
      <c r="E39" s="79"/>
      <c r="F39" s="79"/>
      <c r="G39" s="129" t="s">
        <v>50</v>
      </c>
      <c r="H39" s="130" t="s">
        <v>51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33" t="s">
        <v>55</v>
      </c>
      <c r="G61" s="56" t="s">
        <v>54</v>
      </c>
      <c r="H61" s="39"/>
      <c r="I61" s="39"/>
      <c r="J61" s="13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33" t="s">
        <v>55</v>
      </c>
      <c r="G76" s="56" t="s">
        <v>54</v>
      </c>
      <c r="H76" s="39"/>
      <c r="I76" s="39"/>
      <c r="J76" s="13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105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Lesní cesta Kádov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103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002.52 - Lesní cesta 2L 4,0/20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Zvánovice</v>
      </c>
      <c r="G89" s="36"/>
      <c r="H89" s="36"/>
      <c r="I89" s="30" t="s">
        <v>22</v>
      </c>
      <c r="J89" s="67" t="str">
        <f>IF(J12="","",J12)</f>
        <v>26. 8. 2025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Lesy ČZÚ</v>
      </c>
      <c r="G91" s="36"/>
      <c r="H91" s="36"/>
      <c r="I91" s="30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30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106</v>
      </c>
      <c r="D94" s="127"/>
      <c r="E94" s="127"/>
      <c r="F94" s="127"/>
      <c r="G94" s="127"/>
      <c r="H94" s="127"/>
      <c r="I94" s="127"/>
      <c r="J94" s="136" t="s">
        <v>107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108</v>
      </c>
      <c r="D96" s="36"/>
      <c r="E96" s="36"/>
      <c r="F96" s="36"/>
      <c r="G96" s="36"/>
      <c r="H96" s="36"/>
      <c r="I96" s="36"/>
      <c r="J96" s="94">
        <f>J120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109</v>
      </c>
    </row>
    <row r="97" s="9" customFormat="1" ht="24.96" customHeight="1">
      <c r="A97" s="9"/>
      <c r="B97" s="138"/>
      <c r="C97" s="9"/>
      <c r="D97" s="139" t="s">
        <v>110</v>
      </c>
      <c r="E97" s="140"/>
      <c r="F97" s="140"/>
      <c r="G97" s="140"/>
      <c r="H97" s="140"/>
      <c r="I97" s="140"/>
      <c r="J97" s="141">
        <f>J121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111</v>
      </c>
      <c r="E98" s="144"/>
      <c r="F98" s="144"/>
      <c r="G98" s="144"/>
      <c r="H98" s="144"/>
      <c r="I98" s="144"/>
      <c r="J98" s="145">
        <f>J122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112</v>
      </c>
      <c r="E99" s="144"/>
      <c r="F99" s="144"/>
      <c r="G99" s="144"/>
      <c r="H99" s="144"/>
      <c r="I99" s="144"/>
      <c r="J99" s="145">
        <f>J195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113</v>
      </c>
      <c r="E100" s="144"/>
      <c r="F100" s="144"/>
      <c r="G100" s="144"/>
      <c r="H100" s="144"/>
      <c r="I100" s="144"/>
      <c r="J100" s="145">
        <f>J204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114</v>
      </c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119" t="str">
        <f>E7</f>
        <v>Lesní cesta Kádov</v>
      </c>
      <c r="F110" s="30"/>
      <c r="G110" s="30"/>
      <c r="H110" s="30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103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65" t="str">
        <f>E9</f>
        <v>002.52 - Lesní cesta 2L 4,0/20</v>
      </c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6"/>
      <c r="E114" s="36"/>
      <c r="F114" s="25" t="str">
        <f>F12</f>
        <v>Zvánovice</v>
      </c>
      <c r="G114" s="36"/>
      <c r="H114" s="36"/>
      <c r="I114" s="30" t="s">
        <v>22</v>
      </c>
      <c r="J114" s="67" t="str">
        <f>IF(J12="","",J12)</f>
        <v>26. 8. 2025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6"/>
      <c r="E116" s="36"/>
      <c r="F116" s="25" t="str">
        <f>E15</f>
        <v>Lesy ČZÚ</v>
      </c>
      <c r="G116" s="36"/>
      <c r="H116" s="36"/>
      <c r="I116" s="30" t="s">
        <v>32</v>
      </c>
      <c r="J116" s="34" t="str">
        <f>E21</f>
        <v>Ing. Jiří Ježek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30</v>
      </c>
      <c r="D117" s="36"/>
      <c r="E117" s="36"/>
      <c r="F117" s="25" t="str">
        <f>IF(E18="","",E18)</f>
        <v>Vyplň údaj</v>
      </c>
      <c r="G117" s="36"/>
      <c r="H117" s="36"/>
      <c r="I117" s="30" t="s">
        <v>37</v>
      </c>
      <c r="J117" s="34" t="str">
        <f>E24</f>
        <v>Ing. Jiří Ježek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46"/>
      <c r="B119" s="147"/>
      <c r="C119" s="148" t="s">
        <v>115</v>
      </c>
      <c r="D119" s="149" t="s">
        <v>64</v>
      </c>
      <c r="E119" s="149" t="s">
        <v>60</v>
      </c>
      <c r="F119" s="149" t="s">
        <v>61</v>
      </c>
      <c r="G119" s="149" t="s">
        <v>116</v>
      </c>
      <c r="H119" s="149" t="s">
        <v>117</v>
      </c>
      <c r="I119" s="149" t="s">
        <v>118</v>
      </c>
      <c r="J119" s="149" t="s">
        <v>107</v>
      </c>
      <c r="K119" s="150" t="s">
        <v>119</v>
      </c>
      <c r="L119" s="151"/>
      <c r="M119" s="84" t="s">
        <v>1</v>
      </c>
      <c r="N119" s="85" t="s">
        <v>43</v>
      </c>
      <c r="O119" s="85" t="s">
        <v>120</v>
      </c>
      <c r="P119" s="85" t="s">
        <v>121</v>
      </c>
      <c r="Q119" s="85" t="s">
        <v>122</v>
      </c>
      <c r="R119" s="85" t="s">
        <v>123</v>
      </c>
      <c r="S119" s="85" t="s">
        <v>124</v>
      </c>
      <c r="T119" s="86" t="s">
        <v>125</v>
      </c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</row>
    <row r="120" s="2" customFormat="1" ht="22.8" customHeight="1">
      <c r="A120" s="36"/>
      <c r="B120" s="37"/>
      <c r="C120" s="91" t="s">
        <v>126</v>
      </c>
      <c r="D120" s="36"/>
      <c r="E120" s="36"/>
      <c r="F120" s="36"/>
      <c r="G120" s="36"/>
      <c r="H120" s="36"/>
      <c r="I120" s="36"/>
      <c r="J120" s="152">
        <f>BK120</f>
        <v>0</v>
      </c>
      <c r="K120" s="36"/>
      <c r="L120" s="37"/>
      <c r="M120" s="87"/>
      <c r="N120" s="71"/>
      <c r="O120" s="88"/>
      <c r="P120" s="153">
        <f>P121</f>
        <v>0</v>
      </c>
      <c r="Q120" s="88"/>
      <c r="R120" s="153">
        <f>R121</f>
        <v>5490.384728</v>
      </c>
      <c r="S120" s="88"/>
      <c r="T120" s="154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78</v>
      </c>
      <c r="AU120" s="17" t="s">
        <v>109</v>
      </c>
      <c r="BK120" s="155">
        <f>BK121</f>
        <v>0</v>
      </c>
    </row>
    <row r="121" s="12" customFormat="1" ht="25.92" customHeight="1">
      <c r="A121" s="12"/>
      <c r="B121" s="156"/>
      <c r="C121" s="12"/>
      <c r="D121" s="157" t="s">
        <v>78</v>
      </c>
      <c r="E121" s="158" t="s">
        <v>127</v>
      </c>
      <c r="F121" s="158" t="s">
        <v>128</v>
      </c>
      <c r="G121" s="12"/>
      <c r="H121" s="12"/>
      <c r="I121" s="159"/>
      <c r="J121" s="160">
        <f>BK121</f>
        <v>0</v>
      </c>
      <c r="K121" s="12"/>
      <c r="L121" s="156"/>
      <c r="M121" s="161"/>
      <c r="N121" s="162"/>
      <c r="O121" s="162"/>
      <c r="P121" s="163">
        <f>P122+P195+P204</f>
        <v>0</v>
      </c>
      <c r="Q121" s="162"/>
      <c r="R121" s="163">
        <f>R122+R195+R204</f>
        <v>5490.384728</v>
      </c>
      <c r="S121" s="162"/>
      <c r="T121" s="164">
        <f>T122+T195+T204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7" t="s">
        <v>87</v>
      </c>
      <c r="AT121" s="165" t="s">
        <v>78</v>
      </c>
      <c r="AU121" s="165" t="s">
        <v>79</v>
      </c>
      <c r="AY121" s="157" t="s">
        <v>129</v>
      </c>
      <c r="BK121" s="166">
        <f>BK122+BK195+BK204</f>
        <v>0</v>
      </c>
    </row>
    <row r="122" s="12" customFormat="1" ht="22.8" customHeight="1">
      <c r="A122" s="12"/>
      <c r="B122" s="156"/>
      <c r="C122" s="12"/>
      <c r="D122" s="157" t="s">
        <v>78</v>
      </c>
      <c r="E122" s="167" t="s">
        <v>87</v>
      </c>
      <c r="F122" s="167" t="s">
        <v>130</v>
      </c>
      <c r="G122" s="12"/>
      <c r="H122" s="12"/>
      <c r="I122" s="159"/>
      <c r="J122" s="168">
        <f>BK122</f>
        <v>0</v>
      </c>
      <c r="K122" s="12"/>
      <c r="L122" s="156"/>
      <c r="M122" s="161"/>
      <c r="N122" s="162"/>
      <c r="O122" s="162"/>
      <c r="P122" s="163">
        <f>SUM(P123:P194)</f>
        <v>0</v>
      </c>
      <c r="Q122" s="162"/>
      <c r="R122" s="163">
        <f>SUM(R123:R194)</f>
        <v>0</v>
      </c>
      <c r="S122" s="162"/>
      <c r="T122" s="164">
        <f>SUM(T123:T194)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7" t="s">
        <v>87</v>
      </c>
      <c r="AT122" s="165" t="s">
        <v>78</v>
      </c>
      <c r="AU122" s="165" t="s">
        <v>87</v>
      </c>
      <c r="AY122" s="157" t="s">
        <v>129</v>
      </c>
      <c r="BK122" s="166">
        <f>SUM(BK123:BK194)</f>
        <v>0</v>
      </c>
    </row>
    <row r="123" s="2" customFormat="1" ht="21.75" customHeight="1">
      <c r="A123" s="36"/>
      <c r="B123" s="169"/>
      <c r="C123" s="170" t="s">
        <v>87</v>
      </c>
      <c r="D123" s="170" t="s">
        <v>131</v>
      </c>
      <c r="E123" s="171" t="s">
        <v>132</v>
      </c>
      <c r="F123" s="172" t="s">
        <v>133</v>
      </c>
      <c r="G123" s="173" t="s">
        <v>134</v>
      </c>
      <c r="H123" s="174">
        <v>112</v>
      </c>
      <c r="I123" s="175"/>
      <c r="J123" s="176">
        <f>ROUND(I123*H123,2)</f>
        <v>0</v>
      </c>
      <c r="K123" s="172" t="s">
        <v>135</v>
      </c>
      <c r="L123" s="37"/>
      <c r="M123" s="177" t="s">
        <v>1</v>
      </c>
      <c r="N123" s="178" t="s">
        <v>44</v>
      </c>
      <c r="O123" s="75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1" t="s">
        <v>136</v>
      </c>
      <c r="AT123" s="181" t="s">
        <v>131</v>
      </c>
      <c r="AU123" s="181" t="s">
        <v>89</v>
      </c>
      <c r="AY123" s="17" t="s">
        <v>129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7" t="s">
        <v>87</v>
      </c>
      <c r="BK123" s="182">
        <f>ROUND(I123*H123,2)</f>
        <v>0</v>
      </c>
      <c r="BL123" s="17" t="s">
        <v>136</v>
      </c>
      <c r="BM123" s="181" t="s">
        <v>137</v>
      </c>
    </row>
    <row r="124" s="13" customFormat="1">
      <c r="A124" s="13"/>
      <c r="B124" s="183"/>
      <c r="C124" s="13"/>
      <c r="D124" s="184" t="s">
        <v>138</v>
      </c>
      <c r="E124" s="185" t="s">
        <v>1</v>
      </c>
      <c r="F124" s="186" t="s">
        <v>139</v>
      </c>
      <c r="G124" s="13"/>
      <c r="H124" s="187">
        <v>112</v>
      </c>
      <c r="I124" s="188"/>
      <c r="J124" s="13"/>
      <c r="K124" s="13"/>
      <c r="L124" s="183"/>
      <c r="M124" s="189"/>
      <c r="N124" s="190"/>
      <c r="O124" s="190"/>
      <c r="P124" s="190"/>
      <c r="Q124" s="190"/>
      <c r="R124" s="190"/>
      <c r="S124" s="190"/>
      <c r="T124" s="19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5" t="s">
        <v>138</v>
      </c>
      <c r="AU124" s="185" t="s">
        <v>89</v>
      </c>
      <c r="AV124" s="13" t="s">
        <v>89</v>
      </c>
      <c r="AW124" s="13" t="s">
        <v>36</v>
      </c>
      <c r="AX124" s="13" t="s">
        <v>79</v>
      </c>
      <c r="AY124" s="185" t="s">
        <v>129</v>
      </c>
    </row>
    <row r="125" s="14" customFormat="1">
      <c r="A125" s="14"/>
      <c r="B125" s="192"/>
      <c r="C125" s="14"/>
      <c r="D125" s="184" t="s">
        <v>138</v>
      </c>
      <c r="E125" s="193" t="s">
        <v>1</v>
      </c>
      <c r="F125" s="194" t="s">
        <v>140</v>
      </c>
      <c r="G125" s="14"/>
      <c r="H125" s="195">
        <v>112</v>
      </c>
      <c r="I125" s="196"/>
      <c r="J125" s="14"/>
      <c r="K125" s="14"/>
      <c r="L125" s="192"/>
      <c r="M125" s="197"/>
      <c r="N125" s="198"/>
      <c r="O125" s="198"/>
      <c r="P125" s="198"/>
      <c r="Q125" s="198"/>
      <c r="R125" s="198"/>
      <c r="S125" s="198"/>
      <c r="T125" s="19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3" t="s">
        <v>138</v>
      </c>
      <c r="AU125" s="193" t="s">
        <v>89</v>
      </c>
      <c r="AV125" s="14" t="s">
        <v>136</v>
      </c>
      <c r="AW125" s="14" t="s">
        <v>36</v>
      </c>
      <c r="AX125" s="14" t="s">
        <v>87</v>
      </c>
      <c r="AY125" s="193" t="s">
        <v>129</v>
      </c>
    </row>
    <row r="126" s="2" customFormat="1" ht="21.75" customHeight="1">
      <c r="A126" s="36"/>
      <c r="B126" s="169"/>
      <c r="C126" s="170" t="s">
        <v>89</v>
      </c>
      <c r="D126" s="170" t="s">
        <v>131</v>
      </c>
      <c r="E126" s="171" t="s">
        <v>141</v>
      </c>
      <c r="F126" s="172" t="s">
        <v>142</v>
      </c>
      <c r="G126" s="173" t="s">
        <v>134</v>
      </c>
      <c r="H126" s="174">
        <v>93</v>
      </c>
      <c r="I126" s="175"/>
      <c r="J126" s="176">
        <f>ROUND(I126*H126,2)</f>
        <v>0</v>
      </c>
      <c r="K126" s="172" t="s">
        <v>135</v>
      </c>
      <c r="L126" s="37"/>
      <c r="M126" s="177" t="s">
        <v>1</v>
      </c>
      <c r="N126" s="178" t="s">
        <v>44</v>
      </c>
      <c r="O126" s="75"/>
      <c r="P126" s="179">
        <f>O126*H126</f>
        <v>0</v>
      </c>
      <c r="Q126" s="179">
        <v>0</v>
      </c>
      <c r="R126" s="179">
        <f>Q126*H126</f>
        <v>0</v>
      </c>
      <c r="S126" s="179">
        <v>0</v>
      </c>
      <c r="T126" s="18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1" t="s">
        <v>136</v>
      </c>
      <c r="AT126" s="181" t="s">
        <v>131</v>
      </c>
      <c r="AU126" s="181" t="s">
        <v>89</v>
      </c>
      <c r="AY126" s="17" t="s">
        <v>129</v>
      </c>
      <c r="BE126" s="182">
        <f>IF(N126="základní",J126,0)</f>
        <v>0</v>
      </c>
      <c r="BF126" s="182">
        <f>IF(N126="snížená",J126,0)</f>
        <v>0</v>
      </c>
      <c r="BG126" s="182">
        <f>IF(N126="zákl. přenesená",J126,0)</f>
        <v>0</v>
      </c>
      <c r="BH126" s="182">
        <f>IF(N126="sníž. přenesená",J126,0)</f>
        <v>0</v>
      </c>
      <c r="BI126" s="182">
        <f>IF(N126="nulová",J126,0)</f>
        <v>0</v>
      </c>
      <c r="BJ126" s="17" t="s">
        <v>87</v>
      </c>
      <c r="BK126" s="182">
        <f>ROUND(I126*H126,2)</f>
        <v>0</v>
      </c>
      <c r="BL126" s="17" t="s">
        <v>136</v>
      </c>
      <c r="BM126" s="181" t="s">
        <v>143</v>
      </c>
    </row>
    <row r="127" s="13" customFormat="1">
      <c r="A127" s="13"/>
      <c r="B127" s="183"/>
      <c r="C127" s="13"/>
      <c r="D127" s="184" t="s">
        <v>138</v>
      </c>
      <c r="E127" s="185" t="s">
        <v>1</v>
      </c>
      <c r="F127" s="186" t="s">
        <v>144</v>
      </c>
      <c r="G127" s="13"/>
      <c r="H127" s="187">
        <v>93</v>
      </c>
      <c r="I127" s="188"/>
      <c r="J127" s="13"/>
      <c r="K127" s="13"/>
      <c r="L127" s="183"/>
      <c r="M127" s="189"/>
      <c r="N127" s="190"/>
      <c r="O127" s="190"/>
      <c r="P127" s="190"/>
      <c r="Q127" s="190"/>
      <c r="R127" s="190"/>
      <c r="S127" s="190"/>
      <c r="T127" s="19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5" t="s">
        <v>138</v>
      </c>
      <c r="AU127" s="185" t="s">
        <v>89</v>
      </c>
      <c r="AV127" s="13" t="s">
        <v>89</v>
      </c>
      <c r="AW127" s="13" t="s">
        <v>36</v>
      </c>
      <c r="AX127" s="13" t="s">
        <v>79</v>
      </c>
      <c r="AY127" s="185" t="s">
        <v>129</v>
      </c>
    </row>
    <row r="128" s="14" customFormat="1">
      <c r="A128" s="14"/>
      <c r="B128" s="192"/>
      <c r="C128" s="14"/>
      <c r="D128" s="184" t="s">
        <v>138</v>
      </c>
      <c r="E128" s="193" t="s">
        <v>1</v>
      </c>
      <c r="F128" s="194" t="s">
        <v>140</v>
      </c>
      <c r="G128" s="14"/>
      <c r="H128" s="195">
        <v>93</v>
      </c>
      <c r="I128" s="196"/>
      <c r="J128" s="14"/>
      <c r="K128" s="14"/>
      <c r="L128" s="192"/>
      <c r="M128" s="197"/>
      <c r="N128" s="198"/>
      <c r="O128" s="198"/>
      <c r="P128" s="198"/>
      <c r="Q128" s="198"/>
      <c r="R128" s="198"/>
      <c r="S128" s="198"/>
      <c r="T128" s="19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193" t="s">
        <v>138</v>
      </c>
      <c r="AU128" s="193" t="s">
        <v>89</v>
      </c>
      <c r="AV128" s="14" t="s">
        <v>136</v>
      </c>
      <c r="AW128" s="14" t="s">
        <v>36</v>
      </c>
      <c r="AX128" s="14" t="s">
        <v>87</v>
      </c>
      <c r="AY128" s="193" t="s">
        <v>129</v>
      </c>
    </row>
    <row r="129" s="2" customFormat="1" ht="21.75" customHeight="1">
      <c r="A129" s="36"/>
      <c r="B129" s="169"/>
      <c r="C129" s="170" t="s">
        <v>145</v>
      </c>
      <c r="D129" s="170" t="s">
        <v>131</v>
      </c>
      <c r="E129" s="171" t="s">
        <v>146</v>
      </c>
      <c r="F129" s="172" t="s">
        <v>147</v>
      </c>
      <c r="G129" s="173" t="s">
        <v>134</v>
      </c>
      <c r="H129" s="174">
        <v>86</v>
      </c>
      <c r="I129" s="175"/>
      <c r="J129" s="176">
        <f>ROUND(I129*H129,2)</f>
        <v>0</v>
      </c>
      <c r="K129" s="172" t="s">
        <v>135</v>
      </c>
      <c r="L129" s="37"/>
      <c r="M129" s="177" t="s">
        <v>1</v>
      </c>
      <c r="N129" s="178" t="s">
        <v>44</v>
      </c>
      <c r="O129" s="75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1" t="s">
        <v>136</v>
      </c>
      <c r="AT129" s="181" t="s">
        <v>131</v>
      </c>
      <c r="AU129" s="181" t="s">
        <v>89</v>
      </c>
      <c r="AY129" s="17" t="s">
        <v>129</v>
      </c>
      <c r="BE129" s="182">
        <f>IF(N129="základní",J129,0)</f>
        <v>0</v>
      </c>
      <c r="BF129" s="182">
        <f>IF(N129="snížená",J129,0)</f>
        <v>0</v>
      </c>
      <c r="BG129" s="182">
        <f>IF(N129="zákl. přenesená",J129,0)</f>
        <v>0</v>
      </c>
      <c r="BH129" s="182">
        <f>IF(N129="sníž. přenesená",J129,0)</f>
        <v>0</v>
      </c>
      <c r="BI129" s="182">
        <f>IF(N129="nulová",J129,0)</f>
        <v>0</v>
      </c>
      <c r="BJ129" s="17" t="s">
        <v>87</v>
      </c>
      <c r="BK129" s="182">
        <f>ROUND(I129*H129,2)</f>
        <v>0</v>
      </c>
      <c r="BL129" s="17" t="s">
        <v>136</v>
      </c>
      <c r="BM129" s="181" t="s">
        <v>148</v>
      </c>
    </row>
    <row r="130" s="13" customFormat="1">
      <c r="A130" s="13"/>
      <c r="B130" s="183"/>
      <c r="C130" s="13"/>
      <c r="D130" s="184" t="s">
        <v>138</v>
      </c>
      <c r="E130" s="185" t="s">
        <v>1</v>
      </c>
      <c r="F130" s="186" t="s">
        <v>149</v>
      </c>
      <c r="G130" s="13"/>
      <c r="H130" s="187">
        <v>86</v>
      </c>
      <c r="I130" s="188"/>
      <c r="J130" s="13"/>
      <c r="K130" s="13"/>
      <c r="L130" s="183"/>
      <c r="M130" s="189"/>
      <c r="N130" s="190"/>
      <c r="O130" s="190"/>
      <c r="P130" s="190"/>
      <c r="Q130" s="190"/>
      <c r="R130" s="190"/>
      <c r="S130" s="190"/>
      <c r="T130" s="19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5" t="s">
        <v>138</v>
      </c>
      <c r="AU130" s="185" t="s">
        <v>89</v>
      </c>
      <c r="AV130" s="13" t="s">
        <v>89</v>
      </c>
      <c r="AW130" s="13" t="s">
        <v>36</v>
      </c>
      <c r="AX130" s="13" t="s">
        <v>79</v>
      </c>
      <c r="AY130" s="185" t="s">
        <v>129</v>
      </c>
    </row>
    <row r="131" s="14" customFormat="1">
      <c r="A131" s="14"/>
      <c r="B131" s="192"/>
      <c r="C131" s="14"/>
      <c r="D131" s="184" t="s">
        <v>138</v>
      </c>
      <c r="E131" s="193" t="s">
        <v>1</v>
      </c>
      <c r="F131" s="194" t="s">
        <v>140</v>
      </c>
      <c r="G131" s="14"/>
      <c r="H131" s="195">
        <v>86</v>
      </c>
      <c r="I131" s="196"/>
      <c r="J131" s="14"/>
      <c r="K131" s="14"/>
      <c r="L131" s="192"/>
      <c r="M131" s="197"/>
      <c r="N131" s="198"/>
      <c r="O131" s="198"/>
      <c r="P131" s="198"/>
      <c r="Q131" s="198"/>
      <c r="R131" s="198"/>
      <c r="S131" s="198"/>
      <c r="T131" s="19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3" t="s">
        <v>138</v>
      </c>
      <c r="AU131" s="193" t="s">
        <v>89</v>
      </c>
      <c r="AV131" s="14" t="s">
        <v>136</v>
      </c>
      <c r="AW131" s="14" t="s">
        <v>36</v>
      </c>
      <c r="AX131" s="14" t="s">
        <v>87</v>
      </c>
      <c r="AY131" s="193" t="s">
        <v>129</v>
      </c>
    </row>
    <row r="132" s="2" customFormat="1" ht="21.75" customHeight="1">
      <c r="A132" s="36"/>
      <c r="B132" s="169"/>
      <c r="C132" s="170" t="s">
        <v>136</v>
      </c>
      <c r="D132" s="170" t="s">
        <v>131</v>
      </c>
      <c r="E132" s="171" t="s">
        <v>150</v>
      </c>
      <c r="F132" s="172" t="s">
        <v>151</v>
      </c>
      <c r="G132" s="173" t="s">
        <v>134</v>
      </c>
      <c r="H132" s="174">
        <v>12</v>
      </c>
      <c r="I132" s="175"/>
      <c r="J132" s="176">
        <f>ROUND(I132*H132,2)</f>
        <v>0</v>
      </c>
      <c r="K132" s="172" t="s">
        <v>135</v>
      </c>
      <c r="L132" s="37"/>
      <c r="M132" s="177" t="s">
        <v>1</v>
      </c>
      <c r="N132" s="178" t="s">
        <v>44</v>
      </c>
      <c r="O132" s="75"/>
      <c r="P132" s="179">
        <f>O132*H132</f>
        <v>0</v>
      </c>
      <c r="Q132" s="179">
        <v>0</v>
      </c>
      <c r="R132" s="179">
        <f>Q132*H132</f>
        <v>0</v>
      </c>
      <c r="S132" s="179">
        <v>0</v>
      </c>
      <c r="T132" s="18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1" t="s">
        <v>136</v>
      </c>
      <c r="AT132" s="181" t="s">
        <v>131</v>
      </c>
      <c r="AU132" s="181" t="s">
        <v>89</v>
      </c>
      <c r="AY132" s="17" t="s">
        <v>129</v>
      </c>
      <c r="BE132" s="182">
        <f>IF(N132="základní",J132,0)</f>
        <v>0</v>
      </c>
      <c r="BF132" s="182">
        <f>IF(N132="snížená",J132,0)</f>
        <v>0</v>
      </c>
      <c r="BG132" s="182">
        <f>IF(N132="zákl. přenesená",J132,0)</f>
        <v>0</v>
      </c>
      <c r="BH132" s="182">
        <f>IF(N132="sníž. přenesená",J132,0)</f>
        <v>0</v>
      </c>
      <c r="BI132" s="182">
        <f>IF(N132="nulová",J132,0)</f>
        <v>0</v>
      </c>
      <c r="BJ132" s="17" t="s">
        <v>87</v>
      </c>
      <c r="BK132" s="182">
        <f>ROUND(I132*H132,2)</f>
        <v>0</v>
      </c>
      <c r="BL132" s="17" t="s">
        <v>136</v>
      </c>
      <c r="BM132" s="181" t="s">
        <v>152</v>
      </c>
    </row>
    <row r="133" s="13" customFormat="1">
      <c r="A133" s="13"/>
      <c r="B133" s="183"/>
      <c r="C133" s="13"/>
      <c r="D133" s="184" t="s">
        <v>138</v>
      </c>
      <c r="E133" s="185" t="s">
        <v>1</v>
      </c>
      <c r="F133" s="186" t="s">
        <v>153</v>
      </c>
      <c r="G133" s="13"/>
      <c r="H133" s="187">
        <v>12</v>
      </c>
      <c r="I133" s="188"/>
      <c r="J133" s="13"/>
      <c r="K133" s="13"/>
      <c r="L133" s="183"/>
      <c r="M133" s="189"/>
      <c r="N133" s="190"/>
      <c r="O133" s="190"/>
      <c r="P133" s="190"/>
      <c r="Q133" s="190"/>
      <c r="R133" s="190"/>
      <c r="S133" s="190"/>
      <c r="T133" s="19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5" t="s">
        <v>138</v>
      </c>
      <c r="AU133" s="185" t="s">
        <v>89</v>
      </c>
      <c r="AV133" s="13" t="s">
        <v>89</v>
      </c>
      <c r="AW133" s="13" t="s">
        <v>36</v>
      </c>
      <c r="AX133" s="13" t="s">
        <v>79</v>
      </c>
      <c r="AY133" s="185" t="s">
        <v>129</v>
      </c>
    </row>
    <row r="134" s="14" customFormat="1">
      <c r="A134" s="14"/>
      <c r="B134" s="192"/>
      <c r="C134" s="14"/>
      <c r="D134" s="184" t="s">
        <v>138</v>
      </c>
      <c r="E134" s="193" t="s">
        <v>1</v>
      </c>
      <c r="F134" s="194" t="s">
        <v>140</v>
      </c>
      <c r="G134" s="14"/>
      <c r="H134" s="195">
        <v>12</v>
      </c>
      <c r="I134" s="196"/>
      <c r="J134" s="14"/>
      <c r="K134" s="14"/>
      <c r="L134" s="192"/>
      <c r="M134" s="197"/>
      <c r="N134" s="198"/>
      <c r="O134" s="198"/>
      <c r="P134" s="198"/>
      <c r="Q134" s="198"/>
      <c r="R134" s="198"/>
      <c r="S134" s="198"/>
      <c r="T134" s="19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3" t="s">
        <v>138</v>
      </c>
      <c r="AU134" s="193" t="s">
        <v>89</v>
      </c>
      <c r="AV134" s="14" t="s">
        <v>136</v>
      </c>
      <c r="AW134" s="14" t="s">
        <v>36</v>
      </c>
      <c r="AX134" s="14" t="s">
        <v>87</v>
      </c>
      <c r="AY134" s="193" t="s">
        <v>129</v>
      </c>
    </row>
    <row r="135" s="2" customFormat="1" ht="21.75" customHeight="1">
      <c r="A135" s="36"/>
      <c r="B135" s="169"/>
      <c r="C135" s="170" t="s">
        <v>154</v>
      </c>
      <c r="D135" s="170" t="s">
        <v>131</v>
      </c>
      <c r="E135" s="171" t="s">
        <v>155</v>
      </c>
      <c r="F135" s="172" t="s">
        <v>156</v>
      </c>
      <c r="G135" s="173" t="s">
        <v>134</v>
      </c>
      <c r="H135" s="174">
        <v>2</v>
      </c>
      <c r="I135" s="175"/>
      <c r="J135" s="176">
        <f>ROUND(I135*H135,2)</f>
        <v>0</v>
      </c>
      <c r="K135" s="172" t="s">
        <v>135</v>
      </c>
      <c r="L135" s="37"/>
      <c r="M135" s="177" t="s">
        <v>1</v>
      </c>
      <c r="N135" s="178" t="s">
        <v>44</v>
      </c>
      <c r="O135" s="75"/>
      <c r="P135" s="179">
        <f>O135*H135</f>
        <v>0</v>
      </c>
      <c r="Q135" s="179">
        <v>0</v>
      </c>
      <c r="R135" s="179">
        <f>Q135*H135</f>
        <v>0</v>
      </c>
      <c r="S135" s="179">
        <v>0</v>
      </c>
      <c r="T135" s="18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1" t="s">
        <v>136</v>
      </c>
      <c r="AT135" s="181" t="s">
        <v>131</v>
      </c>
      <c r="AU135" s="181" t="s">
        <v>89</v>
      </c>
      <c r="AY135" s="17" t="s">
        <v>129</v>
      </c>
      <c r="BE135" s="182">
        <f>IF(N135="základní",J135,0)</f>
        <v>0</v>
      </c>
      <c r="BF135" s="182">
        <f>IF(N135="snížená",J135,0)</f>
        <v>0</v>
      </c>
      <c r="BG135" s="182">
        <f>IF(N135="zákl. přenesená",J135,0)</f>
        <v>0</v>
      </c>
      <c r="BH135" s="182">
        <f>IF(N135="sníž. přenesená",J135,0)</f>
        <v>0</v>
      </c>
      <c r="BI135" s="182">
        <f>IF(N135="nulová",J135,0)</f>
        <v>0</v>
      </c>
      <c r="BJ135" s="17" t="s">
        <v>87</v>
      </c>
      <c r="BK135" s="182">
        <f>ROUND(I135*H135,2)</f>
        <v>0</v>
      </c>
      <c r="BL135" s="17" t="s">
        <v>136</v>
      </c>
      <c r="BM135" s="181" t="s">
        <v>157</v>
      </c>
    </row>
    <row r="136" s="13" customFormat="1">
      <c r="A136" s="13"/>
      <c r="B136" s="183"/>
      <c r="C136" s="13"/>
      <c r="D136" s="184" t="s">
        <v>138</v>
      </c>
      <c r="E136" s="185" t="s">
        <v>1</v>
      </c>
      <c r="F136" s="186" t="s">
        <v>158</v>
      </c>
      <c r="G136" s="13"/>
      <c r="H136" s="187">
        <v>2</v>
      </c>
      <c r="I136" s="188"/>
      <c r="J136" s="13"/>
      <c r="K136" s="13"/>
      <c r="L136" s="183"/>
      <c r="M136" s="189"/>
      <c r="N136" s="190"/>
      <c r="O136" s="190"/>
      <c r="P136" s="190"/>
      <c r="Q136" s="190"/>
      <c r="R136" s="190"/>
      <c r="S136" s="190"/>
      <c r="T136" s="19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5" t="s">
        <v>138</v>
      </c>
      <c r="AU136" s="185" t="s">
        <v>89</v>
      </c>
      <c r="AV136" s="13" t="s">
        <v>89</v>
      </c>
      <c r="AW136" s="13" t="s">
        <v>36</v>
      </c>
      <c r="AX136" s="13" t="s">
        <v>79</v>
      </c>
      <c r="AY136" s="185" t="s">
        <v>129</v>
      </c>
    </row>
    <row r="137" s="14" customFormat="1">
      <c r="A137" s="14"/>
      <c r="B137" s="192"/>
      <c r="C137" s="14"/>
      <c r="D137" s="184" t="s">
        <v>138</v>
      </c>
      <c r="E137" s="193" t="s">
        <v>1</v>
      </c>
      <c r="F137" s="194" t="s">
        <v>140</v>
      </c>
      <c r="G137" s="14"/>
      <c r="H137" s="195">
        <v>2</v>
      </c>
      <c r="I137" s="196"/>
      <c r="J137" s="14"/>
      <c r="K137" s="14"/>
      <c r="L137" s="192"/>
      <c r="M137" s="197"/>
      <c r="N137" s="198"/>
      <c r="O137" s="198"/>
      <c r="P137" s="198"/>
      <c r="Q137" s="198"/>
      <c r="R137" s="198"/>
      <c r="S137" s="198"/>
      <c r="T137" s="19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3" t="s">
        <v>138</v>
      </c>
      <c r="AU137" s="193" t="s">
        <v>89</v>
      </c>
      <c r="AV137" s="14" t="s">
        <v>136</v>
      </c>
      <c r="AW137" s="14" t="s">
        <v>36</v>
      </c>
      <c r="AX137" s="14" t="s">
        <v>87</v>
      </c>
      <c r="AY137" s="193" t="s">
        <v>129</v>
      </c>
    </row>
    <row r="138" s="2" customFormat="1" ht="16.5" customHeight="1">
      <c r="A138" s="36"/>
      <c r="B138" s="169"/>
      <c r="C138" s="170" t="s">
        <v>159</v>
      </c>
      <c r="D138" s="170" t="s">
        <v>131</v>
      </c>
      <c r="E138" s="171" t="s">
        <v>160</v>
      </c>
      <c r="F138" s="172" t="s">
        <v>161</v>
      </c>
      <c r="G138" s="173" t="s">
        <v>162</v>
      </c>
      <c r="H138" s="174">
        <v>4895.6899999999996</v>
      </c>
      <c r="I138" s="175"/>
      <c r="J138" s="176">
        <f>ROUND(I138*H138,2)</f>
        <v>0</v>
      </c>
      <c r="K138" s="172" t="s">
        <v>135</v>
      </c>
      <c r="L138" s="37"/>
      <c r="M138" s="177" t="s">
        <v>1</v>
      </c>
      <c r="N138" s="178" t="s">
        <v>44</v>
      </c>
      <c r="O138" s="75"/>
      <c r="P138" s="179">
        <f>O138*H138</f>
        <v>0</v>
      </c>
      <c r="Q138" s="179">
        <v>0</v>
      </c>
      <c r="R138" s="179">
        <f>Q138*H138</f>
        <v>0</v>
      </c>
      <c r="S138" s="179">
        <v>0</v>
      </c>
      <c r="T138" s="18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1" t="s">
        <v>136</v>
      </c>
      <c r="AT138" s="181" t="s">
        <v>131</v>
      </c>
      <c r="AU138" s="181" t="s">
        <v>89</v>
      </c>
      <c r="AY138" s="17" t="s">
        <v>129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17" t="s">
        <v>87</v>
      </c>
      <c r="BK138" s="182">
        <f>ROUND(I138*H138,2)</f>
        <v>0</v>
      </c>
      <c r="BL138" s="17" t="s">
        <v>136</v>
      </c>
      <c r="BM138" s="181" t="s">
        <v>163</v>
      </c>
    </row>
    <row r="139" s="13" customFormat="1">
      <c r="A139" s="13"/>
      <c r="B139" s="183"/>
      <c r="C139" s="13"/>
      <c r="D139" s="184" t="s">
        <v>138</v>
      </c>
      <c r="E139" s="185" t="s">
        <v>1</v>
      </c>
      <c r="F139" s="186" t="s">
        <v>164</v>
      </c>
      <c r="G139" s="13"/>
      <c r="H139" s="187">
        <v>4895.6899999999996</v>
      </c>
      <c r="I139" s="188"/>
      <c r="J139" s="13"/>
      <c r="K139" s="13"/>
      <c r="L139" s="183"/>
      <c r="M139" s="189"/>
      <c r="N139" s="190"/>
      <c r="O139" s="190"/>
      <c r="P139" s="190"/>
      <c r="Q139" s="190"/>
      <c r="R139" s="190"/>
      <c r="S139" s="190"/>
      <c r="T139" s="19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5" t="s">
        <v>138</v>
      </c>
      <c r="AU139" s="185" t="s">
        <v>89</v>
      </c>
      <c r="AV139" s="13" t="s">
        <v>89</v>
      </c>
      <c r="AW139" s="13" t="s">
        <v>36</v>
      </c>
      <c r="AX139" s="13" t="s">
        <v>79</v>
      </c>
      <c r="AY139" s="185" t="s">
        <v>129</v>
      </c>
    </row>
    <row r="140" s="14" customFormat="1">
      <c r="A140" s="14"/>
      <c r="B140" s="192"/>
      <c r="C140" s="14"/>
      <c r="D140" s="184" t="s">
        <v>138</v>
      </c>
      <c r="E140" s="193" t="s">
        <v>1</v>
      </c>
      <c r="F140" s="194" t="s">
        <v>140</v>
      </c>
      <c r="G140" s="14"/>
      <c r="H140" s="195">
        <v>4895.6899999999996</v>
      </c>
      <c r="I140" s="196"/>
      <c r="J140" s="14"/>
      <c r="K140" s="14"/>
      <c r="L140" s="192"/>
      <c r="M140" s="197"/>
      <c r="N140" s="198"/>
      <c r="O140" s="198"/>
      <c r="P140" s="198"/>
      <c r="Q140" s="198"/>
      <c r="R140" s="198"/>
      <c r="S140" s="198"/>
      <c r="T140" s="19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3" t="s">
        <v>138</v>
      </c>
      <c r="AU140" s="193" t="s">
        <v>89</v>
      </c>
      <c r="AV140" s="14" t="s">
        <v>136</v>
      </c>
      <c r="AW140" s="14" t="s">
        <v>36</v>
      </c>
      <c r="AX140" s="14" t="s">
        <v>87</v>
      </c>
      <c r="AY140" s="193" t="s">
        <v>129</v>
      </c>
    </row>
    <row r="141" s="2" customFormat="1" ht="33" customHeight="1">
      <c r="A141" s="36"/>
      <c r="B141" s="169"/>
      <c r="C141" s="170" t="s">
        <v>165</v>
      </c>
      <c r="D141" s="170" t="s">
        <v>131</v>
      </c>
      <c r="E141" s="171" t="s">
        <v>166</v>
      </c>
      <c r="F141" s="172" t="s">
        <v>167</v>
      </c>
      <c r="G141" s="173" t="s">
        <v>168</v>
      </c>
      <c r="H141" s="174">
        <v>1317.9500000000001</v>
      </c>
      <c r="I141" s="175"/>
      <c r="J141" s="176">
        <f>ROUND(I141*H141,2)</f>
        <v>0</v>
      </c>
      <c r="K141" s="172" t="s">
        <v>135</v>
      </c>
      <c r="L141" s="37"/>
      <c r="M141" s="177" t="s">
        <v>1</v>
      </c>
      <c r="N141" s="178" t="s">
        <v>44</v>
      </c>
      <c r="O141" s="75"/>
      <c r="P141" s="179">
        <f>O141*H141</f>
        <v>0</v>
      </c>
      <c r="Q141" s="179">
        <v>0</v>
      </c>
      <c r="R141" s="179">
        <f>Q141*H141</f>
        <v>0</v>
      </c>
      <c r="S141" s="179">
        <v>0</v>
      </c>
      <c r="T141" s="18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1" t="s">
        <v>136</v>
      </c>
      <c r="AT141" s="181" t="s">
        <v>131</v>
      </c>
      <c r="AU141" s="181" t="s">
        <v>89</v>
      </c>
      <c r="AY141" s="17" t="s">
        <v>129</v>
      </c>
      <c r="BE141" s="182">
        <f>IF(N141="základní",J141,0)</f>
        <v>0</v>
      </c>
      <c r="BF141" s="182">
        <f>IF(N141="snížená",J141,0)</f>
        <v>0</v>
      </c>
      <c r="BG141" s="182">
        <f>IF(N141="zákl. přenesená",J141,0)</f>
        <v>0</v>
      </c>
      <c r="BH141" s="182">
        <f>IF(N141="sníž. přenesená",J141,0)</f>
        <v>0</v>
      </c>
      <c r="BI141" s="182">
        <f>IF(N141="nulová",J141,0)</f>
        <v>0</v>
      </c>
      <c r="BJ141" s="17" t="s">
        <v>87</v>
      </c>
      <c r="BK141" s="182">
        <f>ROUND(I141*H141,2)</f>
        <v>0</v>
      </c>
      <c r="BL141" s="17" t="s">
        <v>136</v>
      </c>
      <c r="BM141" s="181" t="s">
        <v>169</v>
      </c>
    </row>
    <row r="142" s="13" customFormat="1">
      <c r="A142" s="13"/>
      <c r="B142" s="183"/>
      <c r="C142" s="13"/>
      <c r="D142" s="184" t="s">
        <v>138</v>
      </c>
      <c r="E142" s="185" t="s">
        <v>1</v>
      </c>
      <c r="F142" s="186" t="s">
        <v>170</v>
      </c>
      <c r="G142" s="13"/>
      <c r="H142" s="187">
        <v>1317.9500000000001</v>
      </c>
      <c r="I142" s="188"/>
      <c r="J142" s="13"/>
      <c r="K142" s="13"/>
      <c r="L142" s="183"/>
      <c r="M142" s="189"/>
      <c r="N142" s="190"/>
      <c r="O142" s="190"/>
      <c r="P142" s="190"/>
      <c r="Q142" s="190"/>
      <c r="R142" s="190"/>
      <c r="S142" s="190"/>
      <c r="T142" s="19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5" t="s">
        <v>138</v>
      </c>
      <c r="AU142" s="185" t="s">
        <v>89</v>
      </c>
      <c r="AV142" s="13" t="s">
        <v>89</v>
      </c>
      <c r="AW142" s="13" t="s">
        <v>36</v>
      </c>
      <c r="AX142" s="13" t="s">
        <v>79</v>
      </c>
      <c r="AY142" s="185" t="s">
        <v>129</v>
      </c>
    </row>
    <row r="143" s="14" customFormat="1">
      <c r="A143" s="14"/>
      <c r="B143" s="192"/>
      <c r="C143" s="14"/>
      <c r="D143" s="184" t="s">
        <v>138</v>
      </c>
      <c r="E143" s="193" t="s">
        <v>1</v>
      </c>
      <c r="F143" s="194" t="s">
        <v>140</v>
      </c>
      <c r="G143" s="14"/>
      <c r="H143" s="195">
        <v>1317.9500000000001</v>
      </c>
      <c r="I143" s="196"/>
      <c r="J143" s="14"/>
      <c r="K143" s="14"/>
      <c r="L143" s="192"/>
      <c r="M143" s="197"/>
      <c r="N143" s="198"/>
      <c r="O143" s="198"/>
      <c r="P143" s="198"/>
      <c r="Q143" s="198"/>
      <c r="R143" s="198"/>
      <c r="S143" s="198"/>
      <c r="T143" s="19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3" t="s">
        <v>138</v>
      </c>
      <c r="AU143" s="193" t="s">
        <v>89</v>
      </c>
      <c r="AV143" s="14" t="s">
        <v>136</v>
      </c>
      <c r="AW143" s="14" t="s">
        <v>36</v>
      </c>
      <c r="AX143" s="14" t="s">
        <v>87</v>
      </c>
      <c r="AY143" s="193" t="s">
        <v>129</v>
      </c>
    </row>
    <row r="144" s="2" customFormat="1" ht="24.15" customHeight="1">
      <c r="A144" s="36"/>
      <c r="B144" s="169"/>
      <c r="C144" s="170" t="s">
        <v>171</v>
      </c>
      <c r="D144" s="170" t="s">
        <v>131</v>
      </c>
      <c r="E144" s="171" t="s">
        <v>172</v>
      </c>
      <c r="F144" s="172" t="s">
        <v>173</v>
      </c>
      <c r="G144" s="173" t="s">
        <v>134</v>
      </c>
      <c r="H144" s="174">
        <v>112</v>
      </c>
      <c r="I144" s="175"/>
      <c r="J144" s="176">
        <f>ROUND(I144*H144,2)</f>
        <v>0</v>
      </c>
      <c r="K144" s="172" t="s">
        <v>135</v>
      </c>
      <c r="L144" s="37"/>
      <c r="M144" s="177" t="s">
        <v>1</v>
      </c>
      <c r="N144" s="178" t="s">
        <v>44</v>
      </c>
      <c r="O144" s="75"/>
      <c r="P144" s="179">
        <f>O144*H144</f>
        <v>0</v>
      </c>
      <c r="Q144" s="179">
        <v>0</v>
      </c>
      <c r="R144" s="179">
        <f>Q144*H144</f>
        <v>0</v>
      </c>
      <c r="S144" s="179">
        <v>0</v>
      </c>
      <c r="T144" s="18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1" t="s">
        <v>136</v>
      </c>
      <c r="AT144" s="181" t="s">
        <v>131</v>
      </c>
      <c r="AU144" s="181" t="s">
        <v>89</v>
      </c>
      <c r="AY144" s="17" t="s">
        <v>129</v>
      </c>
      <c r="BE144" s="182">
        <f>IF(N144="základní",J144,0)</f>
        <v>0</v>
      </c>
      <c r="BF144" s="182">
        <f>IF(N144="snížená",J144,0)</f>
        <v>0</v>
      </c>
      <c r="BG144" s="182">
        <f>IF(N144="zákl. přenesená",J144,0)</f>
        <v>0</v>
      </c>
      <c r="BH144" s="182">
        <f>IF(N144="sníž. přenesená",J144,0)</f>
        <v>0</v>
      </c>
      <c r="BI144" s="182">
        <f>IF(N144="nulová",J144,0)</f>
        <v>0</v>
      </c>
      <c r="BJ144" s="17" t="s">
        <v>87</v>
      </c>
      <c r="BK144" s="182">
        <f>ROUND(I144*H144,2)</f>
        <v>0</v>
      </c>
      <c r="BL144" s="17" t="s">
        <v>136</v>
      </c>
      <c r="BM144" s="181" t="s">
        <v>174</v>
      </c>
    </row>
    <row r="145" s="13" customFormat="1">
      <c r="A145" s="13"/>
      <c r="B145" s="183"/>
      <c r="C145" s="13"/>
      <c r="D145" s="184" t="s">
        <v>138</v>
      </c>
      <c r="E145" s="185" t="s">
        <v>1</v>
      </c>
      <c r="F145" s="186" t="s">
        <v>139</v>
      </c>
      <c r="G145" s="13"/>
      <c r="H145" s="187">
        <v>112</v>
      </c>
      <c r="I145" s="188"/>
      <c r="J145" s="13"/>
      <c r="K145" s="13"/>
      <c r="L145" s="183"/>
      <c r="M145" s="189"/>
      <c r="N145" s="190"/>
      <c r="O145" s="190"/>
      <c r="P145" s="190"/>
      <c r="Q145" s="190"/>
      <c r="R145" s="190"/>
      <c r="S145" s="190"/>
      <c r="T145" s="19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5" t="s">
        <v>138</v>
      </c>
      <c r="AU145" s="185" t="s">
        <v>89</v>
      </c>
      <c r="AV145" s="13" t="s">
        <v>89</v>
      </c>
      <c r="AW145" s="13" t="s">
        <v>36</v>
      </c>
      <c r="AX145" s="13" t="s">
        <v>79</v>
      </c>
      <c r="AY145" s="185" t="s">
        <v>129</v>
      </c>
    </row>
    <row r="146" s="14" customFormat="1">
      <c r="A146" s="14"/>
      <c r="B146" s="192"/>
      <c r="C146" s="14"/>
      <c r="D146" s="184" t="s">
        <v>138</v>
      </c>
      <c r="E146" s="193" t="s">
        <v>1</v>
      </c>
      <c r="F146" s="194" t="s">
        <v>140</v>
      </c>
      <c r="G146" s="14"/>
      <c r="H146" s="195">
        <v>112</v>
      </c>
      <c r="I146" s="196"/>
      <c r="J146" s="14"/>
      <c r="K146" s="14"/>
      <c r="L146" s="192"/>
      <c r="M146" s="197"/>
      <c r="N146" s="198"/>
      <c r="O146" s="198"/>
      <c r="P146" s="198"/>
      <c r="Q146" s="198"/>
      <c r="R146" s="198"/>
      <c r="S146" s="198"/>
      <c r="T146" s="19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3" t="s">
        <v>138</v>
      </c>
      <c r="AU146" s="193" t="s">
        <v>89</v>
      </c>
      <c r="AV146" s="14" t="s">
        <v>136</v>
      </c>
      <c r="AW146" s="14" t="s">
        <v>36</v>
      </c>
      <c r="AX146" s="14" t="s">
        <v>87</v>
      </c>
      <c r="AY146" s="193" t="s">
        <v>129</v>
      </c>
    </row>
    <row r="147" s="2" customFormat="1" ht="24.15" customHeight="1">
      <c r="A147" s="36"/>
      <c r="B147" s="169"/>
      <c r="C147" s="170" t="s">
        <v>175</v>
      </c>
      <c r="D147" s="170" t="s">
        <v>131</v>
      </c>
      <c r="E147" s="171" t="s">
        <v>176</v>
      </c>
      <c r="F147" s="172" t="s">
        <v>177</v>
      </c>
      <c r="G147" s="173" t="s">
        <v>134</v>
      </c>
      <c r="H147" s="174">
        <v>93</v>
      </c>
      <c r="I147" s="175"/>
      <c r="J147" s="176">
        <f>ROUND(I147*H147,2)</f>
        <v>0</v>
      </c>
      <c r="K147" s="172" t="s">
        <v>135</v>
      </c>
      <c r="L147" s="37"/>
      <c r="M147" s="177" t="s">
        <v>1</v>
      </c>
      <c r="N147" s="178" t="s">
        <v>44</v>
      </c>
      <c r="O147" s="75"/>
      <c r="P147" s="179">
        <f>O147*H147</f>
        <v>0</v>
      </c>
      <c r="Q147" s="179">
        <v>0</v>
      </c>
      <c r="R147" s="179">
        <f>Q147*H147</f>
        <v>0</v>
      </c>
      <c r="S147" s="179">
        <v>0</v>
      </c>
      <c r="T147" s="18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1" t="s">
        <v>136</v>
      </c>
      <c r="AT147" s="181" t="s">
        <v>131</v>
      </c>
      <c r="AU147" s="181" t="s">
        <v>89</v>
      </c>
      <c r="AY147" s="17" t="s">
        <v>129</v>
      </c>
      <c r="BE147" s="182">
        <f>IF(N147="základní",J147,0)</f>
        <v>0</v>
      </c>
      <c r="BF147" s="182">
        <f>IF(N147="snížená",J147,0)</f>
        <v>0</v>
      </c>
      <c r="BG147" s="182">
        <f>IF(N147="zákl. přenesená",J147,0)</f>
        <v>0</v>
      </c>
      <c r="BH147" s="182">
        <f>IF(N147="sníž. přenesená",J147,0)</f>
        <v>0</v>
      </c>
      <c r="BI147" s="182">
        <f>IF(N147="nulová",J147,0)</f>
        <v>0</v>
      </c>
      <c r="BJ147" s="17" t="s">
        <v>87</v>
      </c>
      <c r="BK147" s="182">
        <f>ROUND(I147*H147,2)</f>
        <v>0</v>
      </c>
      <c r="BL147" s="17" t="s">
        <v>136</v>
      </c>
      <c r="BM147" s="181" t="s">
        <v>178</v>
      </c>
    </row>
    <row r="148" s="13" customFormat="1">
      <c r="A148" s="13"/>
      <c r="B148" s="183"/>
      <c r="C148" s="13"/>
      <c r="D148" s="184" t="s">
        <v>138</v>
      </c>
      <c r="E148" s="185" t="s">
        <v>1</v>
      </c>
      <c r="F148" s="186" t="s">
        <v>144</v>
      </c>
      <c r="G148" s="13"/>
      <c r="H148" s="187">
        <v>93</v>
      </c>
      <c r="I148" s="188"/>
      <c r="J148" s="13"/>
      <c r="K148" s="13"/>
      <c r="L148" s="183"/>
      <c r="M148" s="189"/>
      <c r="N148" s="190"/>
      <c r="O148" s="190"/>
      <c r="P148" s="190"/>
      <c r="Q148" s="190"/>
      <c r="R148" s="190"/>
      <c r="S148" s="190"/>
      <c r="T148" s="19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5" t="s">
        <v>138</v>
      </c>
      <c r="AU148" s="185" t="s">
        <v>89</v>
      </c>
      <c r="AV148" s="13" t="s">
        <v>89</v>
      </c>
      <c r="AW148" s="13" t="s">
        <v>36</v>
      </c>
      <c r="AX148" s="13" t="s">
        <v>79</v>
      </c>
      <c r="AY148" s="185" t="s">
        <v>129</v>
      </c>
    </row>
    <row r="149" s="14" customFormat="1">
      <c r="A149" s="14"/>
      <c r="B149" s="192"/>
      <c r="C149" s="14"/>
      <c r="D149" s="184" t="s">
        <v>138</v>
      </c>
      <c r="E149" s="193" t="s">
        <v>1</v>
      </c>
      <c r="F149" s="194" t="s">
        <v>140</v>
      </c>
      <c r="G149" s="14"/>
      <c r="H149" s="195">
        <v>93</v>
      </c>
      <c r="I149" s="196"/>
      <c r="J149" s="14"/>
      <c r="K149" s="14"/>
      <c r="L149" s="192"/>
      <c r="M149" s="197"/>
      <c r="N149" s="198"/>
      <c r="O149" s="198"/>
      <c r="P149" s="198"/>
      <c r="Q149" s="198"/>
      <c r="R149" s="198"/>
      <c r="S149" s="198"/>
      <c r="T149" s="19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3" t="s">
        <v>138</v>
      </c>
      <c r="AU149" s="193" t="s">
        <v>89</v>
      </c>
      <c r="AV149" s="14" t="s">
        <v>136</v>
      </c>
      <c r="AW149" s="14" t="s">
        <v>36</v>
      </c>
      <c r="AX149" s="14" t="s">
        <v>87</v>
      </c>
      <c r="AY149" s="193" t="s">
        <v>129</v>
      </c>
    </row>
    <row r="150" s="2" customFormat="1" ht="24.15" customHeight="1">
      <c r="A150" s="36"/>
      <c r="B150" s="169"/>
      <c r="C150" s="170" t="s">
        <v>179</v>
      </c>
      <c r="D150" s="170" t="s">
        <v>131</v>
      </c>
      <c r="E150" s="171" t="s">
        <v>180</v>
      </c>
      <c r="F150" s="172" t="s">
        <v>181</v>
      </c>
      <c r="G150" s="173" t="s">
        <v>134</v>
      </c>
      <c r="H150" s="174">
        <v>86</v>
      </c>
      <c r="I150" s="175"/>
      <c r="J150" s="176">
        <f>ROUND(I150*H150,2)</f>
        <v>0</v>
      </c>
      <c r="K150" s="172" t="s">
        <v>135</v>
      </c>
      <c r="L150" s="37"/>
      <c r="M150" s="177" t="s">
        <v>1</v>
      </c>
      <c r="N150" s="178" t="s">
        <v>44</v>
      </c>
      <c r="O150" s="75"/>
      <c r="P150" s="179">
        <f>O150*H150</f>
        <v>0</v>
      </c>
      <c r="Q150" s="179">
        <v>0</v>
      </c>
      <c r="R150" s="179">
        <f>Q150*H150</f>
        <v>0</v>
      </c>
      <c r="S150" s="179">
        <v>0</v>
      </c>
      <c r="T150" s="18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1" t="s">
        <v>136</v>
      </c>
      <c r="AT150" s="181" t="s">
        <v>131</v>
      </c>
      <c r="AU150" s="181" t="s">
        <v>89</v>
      </c>
      <c r="AY150" s="17" t="s">
        <v>129</v>
      </c>
      <c r="BE150" s="182">
        <f>IF(N150="základní",J150,0)</f>
        <v>0</v>
      </c>
      <c r="BF150" s="182">
        <f>IF(N150="snížená",J150,0)</f>
        <v>0</v>
      </c>
      <c r="BG150" s="182">
        <f>IF(N150="zákl. přenesená",J150,0)</f>
        <v>0</v>
      </c>
      <c r="BH150" s="182">
        <f>IF(N150="sníž. přenesená",J150,0)</f>
        <v>0</v>
      </c>
      <c r="BI150" s="182">
        <f>IF(N150="nulová",J150,0)</f>
        <v>0</v>
      </c>
      <c r="BJ150" s="17" t="s">
        <v>87</v>
      </c>
      <c r="BK150" s="182">
        <f>ROUND(I150*H150,2)</f>
        <v>0</v>
      </c>
      <c r="BL150" s="17" t="s">
        <v>136</v>
      </c>
      <c r="BM150" s="181" t="s">
        <v>182</v>
      </c>
    </row>
    <row r="151" s="13" customFormat="1">
      <c r="A151" s="13"/>
      <c r="B151" s="183"/>
      <c r="C151" s="13"/>
      <c r="D151" s="184" t="s">
        <v>138</v>
      </c>
      <c r="E151" s="185" t="s">
        <v>1</v>
      </c>
      <c r="F151" s="186" t="s">
        <v>149</v>
      </c>
      <c r="G151" s="13"/>
      <c r="H151" s="187">
        <v>86</v>
      </c>
      <c r="I151" s="188"/>
      <c r="J151" s="13"/>
      <c r="K151" s="13"/>
      <c r="L151" s="183"/>
      <c r="M151" s="189"/>
      <c r="N151" s="190"/>
      <c r="O151" s="190"/>
      <c r="P151" s="190"/>
      <c r="Q151" s="190"/>
      <c r="R151" s="190"/>
      <c r="S151" s="190"/>
      <c r="T151" s="19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5" t="s">
        <v>138</v>
      </c>
      <c r="AU151" s="185" t="s">
        <v>89</v>
      </c>
      <c r="AV151" s="13" t="s">
        <v>89</v>
      </c>
      <c r="AW151" s="13" t="s">
        <v>36</v>
      </c>
      <c r="AX151" s="13" t="s">
        <v>79</v>
      </c>
      <c r="AY151" s="185" t="s">
        <v>129</v>
      </c>
    </row>
    <row r="152" s="14" customFormat="1">
      <c r="A152" s="14"/>
      <c r="B152" s="192"/>
      <c r="C152" s="14"/>
      <c r="D152" s="184" t="s">
        <v>138</v>
      </c>
      <c r="E152" s="193" t="s">
        <v>1</v>
      </c>
      <c r="F152" s="194" t="s">
        <v>140</v>
      </c>
      <c r="G152" s="14"/>
      <c r="H152" s="195">
        <v>86</v>
      </c>
      <c r="I152" s="196"/>
      <c r="J152" s="14"/>
      <c r="K152" s="14"/>
      <c r="L152" s="192"/>
      <c r="M152" s="197"/>
      <c r="N152" s="198"/>
      <c r="O152" s="198"/>
      <c r="P152" s="198"/>
      <c r="Q152" s="198"/>
      <c r="R152" s="198"/>
      <c r="S152" s="198"/>
      <c r="T152" s="19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3" t="s">
        <v>138</v>
      </c>
      <c r="AU152" s="193" t="s">
        <v>89</v>
      </c>
      <c r="AV152" s="14" t="s">
        <v>136</v>
      </c>
      <c r="AW152" s="14" t="s">
        <v>36</v>
      </c>
      <c r="AX152" s="14" t="s">
        <v>87</v>
      </c>
      <c r="AY152" s="193" t="s">
        <v>129</v>
      </c>
    </row>
    <row r="153" s="2" customFormat="1" ht="24.15" customHeight="1">
      <c r="A153" s="36"/>
      <c r="B153" s="169"/>
      <c r="C153" s="170" t="s">
        <v>183</v>
      </c>
      <c r="D153" s="170" t="s">
        <v>131</v>
      </c>
      <c r="E153" s="171" t="s">
        <v>184</v>
      </c>
      <c r="F153" s="172" t="s">
        <v>185</v>
      </c>
      <c r="G153" s="173" t="s">
        <v>134</v>
      </c>
      <c r="H153" s="174">
        <v>12</v>
      </c>
      <c r="I153" s="175"/>
      <c r="J153" s="176">
        <f>ROUND(I153*H153,2)</f>
        <v>0</v>
      </c>
      <c r="K153" s="172" t="s">
        <v>135</v>
      </c>
      <c r="L153" s="37"/>
      <c r="M153" s="177" t="s">
        <v>1</v>
      </c>
      <c r="N153" s="178" t="s">
        <v>44</v>
      </c>
      <c r="O153" s="75"/>
      <c r="P153" s="179">
        <f>O153*H153</f>
        <v>0</v>
      </c>
      <c r="Q153" s="179">
        <v>0</v>
      </c>
      <c r="R153" s="179">
        <f>Q153*H153</f>
        <v>0</v>
      </c>
      <c r="S153" s="179">
        <v>0</v>
      </c>
      <c r="T153" s="18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1" t="s">
        <v>136</v>
      </c>
      <c r="AT153" s="181" t="s">
        <v>131</v>
      </c>
      <c r="AU153" s="181" t="s">
        <v>89</v>
      </c>
      <c r="AY153" s="17" t="s">
        <v>129</v>
      </c>
      <c r="BE153" s="182">
        <f>IF(N153="základní",J153,0)</f>
        <v>0</v>
      </c>
      <c r="BF153" s="182">
        <f>IF(N153="snížená",J153,0)</f>
        <v>0</v>
      </c>
      <c r="BG153" s="182">
        <f>IF(N153="zákl. přenesená",J153,0)</f>
        <v>0</v>
      </c>
      <c r="BH153" s="182">
        <f>IF(N153="sníž. přenesená",J153,0)</f>
        <v>0</v>
      </c>
      <c r="BI153" s="182">
        <f>IF(N153="nulová",J153,0)</f>
        <v>0</v>
      </c>
      <c r="BJ153" s="17" t="s">
        <v>87</v>
      </c>
      <c r="BK153" s="182">
        <f>ROUND(I153*H153,2)</f>
        <v>0</v>
      </c>
      <c r="BL153" s="17" t="s">
        <v>136</v>
      </c>
      <c r="BM153" s="181" t="s">
        <v>186</v>
      </c>
    </row>
    <row r="154" s="13" customFormat="1">
      <c r="A154" s="13"/>
      <c r="B154" s="183"/>
      <c r="C154" s="13"/>
      <c r="D154" s="184" t="s">
        <v>138</v>
      </c>
      <c r="E154" s="185" t="s">
        <v>1</v>
      </c>
      <c r="F154" s="186" t="s">
        <v>153</v>
      </c>
      <c r="G154" s="13"/>
      <c r="H154" s="187">
        <v>12</v>
      </c>
      <c r="I154" s="188"/>
      <c r="J154" s="13"/>
      <c r="K154" s="13"/>
      <c r="L154" s="183"/>
      <c r="M154" s="189"/>
      <c r="N154" s="190"/>
      <c r="O154" s="190"/>
      <c r="P154" s="190"/>
      <c r="Q154" s="190"/>
      <c r="R154" s="190"/>
      <c r="S154" s="190"/>
      <c r="T154" s="19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5" t="s">
        <v>138</v>
      </c>
      <c r="AU154" s="185" t="s">
        <v>89</v>
      </c>
      <c r="AV154" s="13" t="s">
        <v>89</v>
      </c>
      <c r="AW154" s="13" t="s">
        <v>36</v>
      </c>
      <c r="AX154" s="13" t="s">
        <v>79</v>
      </c>
      <c r="AY154" s="185" t="s">
        <v>129</v>
      </c>
    </row>
    <row r="155" s="14" customFormat="1">
      <c r="A155" s="14"/>
      <c r="B155" s="192"/>
      <c r="C155" s="14"/>
      <c r="D155" s="184" t="s">
        <v>138</v>
      </c>
      <c r="E155" s="193" t="s">
        <v>1</v>
      </c>
      <c r="F155" s="194" t="s">
        <v>140</v>
      </c>
      <c r="G155" s="14"/>
      <c r="H155" s="195">
        <v>12</v>
      </c>
      <c r="I155" s="196"/>
      <c r="J155" s="14"/>
      <c r="K155" s="14"/>
      <c r="L155" s="192"/>
      <c r="M155" s="197"/>
      <c r="N155" s="198"/>
      <c r="O155" s="198"/>
      <c r="P155" s="198"/>
      <c r="Q155" s="198"/>
      <c r="R155" s="198"/>
      <c r="S155" s="198"/>
      <c r="T155" s="19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3" t="s">
        <v>138</v>
      </c>
      <c r="AU155" s="193" t="s">
        <v>89</v>
      </c>
      <c r="AV155" s="14" t="s">
        <v>136</v>
      </c>
      <c r="AW155" s="14" t="s">
        <v>36</v>
      </c>
      <c r="AX155" s="14" t="s">
        <v>87</v>
      </c>
      <c r="AY155" s="193" t="s">
        <v>129</v>
      </c>
    </row>
    <row r="156" s="2" customFormat="1" ht="24.15" customHeight="1">
      <c r="A156" s="36"/>
      <c r="B156" s="169"/>
      <c r="C156" s="170" t="s">
        <v>8</v>
      </c>
      <c r="D156" s="170" t="s">
        <v>131</v>
      </c>
      <c r="E156" s="171" t="s">
        <v>187</v>
      </c>
      <c r="F156" s="172" t="s">
        <v>188</v>
      </c>
      <c r="G156" s="173" t="s">
        <v>134</v>
      </c>
      <c r="H156" s="174">
        <v>2</v>
      </c>
      <c r="I156" s="175"/>
      <c r="J156" s="176">
        <f>ROUND(I156*H156,2)</f>
        <v>0</v>
      </c>
      <c r="K156" s="172" t="s">
        <v>135</v>
      </c>
      <c r="L156" s="37"/>
      <c r="M156" s="177" t="s">
        <v>1</v>
      </c>
      <c r="N156" s="178" t="s">
        <v>44</v>
      </c>
      <c r="O156" s="75"/>
      <c r="P156" s="179">
        <f>O156*H156</f>
        <v>0</v>
      </c>
      <c r="Q156" s="179">
        <v>0</v>
      </c>
      <c r="R156" s="179">
        <f>Q156*H156</f>
        <v>0</v>
      </c>
      <c r="S156" s="179">
        <v>0</v>
      </c>
      <c r="T156" s="18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1" t="s">
        <v>136</v>
      </c>
      <c r="AT156" s="181" t="s">
        <v>131</v>
      </c>
      <c r="AU156" s="181" t="s">
        <v>89</v>
      </c>
      <c r="AY156" s="17" t="s">
        <v>129</v>
      </c>
      <c r="BE156" s="182">
        <f>IF(N156="základní",J156,0)</f>
        <v>0</v>
      </c>
      <c r="BF156" s="182">
        <f>IF(N156="snížená",J156,0)</f>
        <v>0</v>
      </c>
      <c r="BG156" s="182">
        <f>IF(N156="zákl. přenesená",J156,0)</f>
        <v>0</v>
      </c>
      <c r="BH156" s="182">
        <f>IF(N156="sníž. přenesená",J156,0)</f>
        <v>0</v>
      </c>
      <c r="BI156" s="182">
        <f>IF(N156="nulová",J156,0)</f>
        <v>0</v>
      </c>
      <c r="BJ156" s="17" t="s">
        <v>87</v>
      </c>
      <c r="BK156" s="182">
        <f>ROUND(I156*H156,2)</f>
        <v>0</v>
      </c>
      <c r="BL156" s="17" t="s">
        <v>136</v>
      </c>
      <c r="BM156" s="181" t="s">
        <v>189</v>
      </c>
    </row>
    <row r="157" s="13" customFormat="1">
      <c r="A157" s="13"/>
      <c r="B157" s="183"/>
      <c r="C157" s="13"/>
      <c r="D157" s="184" t="s">
        <v>138</v>
      </c>
      <c r="E157" s="185" t="s">
        <v>1</v>
      </c>
      <c r="F157" s="186" t="s">
        <v>158</v>
      </c>
      <c r="G157" s="13"/>
      <c r="H157" s="187">
        <v>2</v>
      </c>
      <c r="I157" s="188"/>
      <c r="J157" s="13"/>
      <c r="K157" s="13"/>
      <c r="L157" s="183"/>
      <c r="M157" s="189"/>
      <c r="N157" s="190"/>
      <c r="O157" s="190"/>
      <c r="P157" s="190"/>
      <c r="Q157" s="190"/>
      <c r="R157" s="190"/>
      <c r="S157" s="190"/>
      <c r="T157" s="19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5" t="s">
        <v>138</v>
      </c>
      <c r="AU157" s="185" t="s">
        <v>89</v>
      </c>
      <c r="AV157" s="13" t="s">
        <v>89</v>
      </c>
      <c r="AW157" s="13" t="s">
        <v>36</v>
      </c>
      <c r="AX157" s="13" t="s">
        <v>79</v>
      </c>
      <c r="AY157" s="185" t="s">
        <v>129</v>
      </c>
    </row>
    <row r="158" s="14" customFormat="1">
      <c r="A158" s="14"/>
      <c r="B158" s="192"/>
      <c r="C158" s="14"/>
      <c r="D158" s="184" t="s">
        <v>138</v>
      </c>
      <c r="E158" s="193" t="s">
        <v>1</v>
      </c>
      <c r="F158" s="194" t="s">
        <v>140</v>
      </c>
      <c r="G158" s="14"/>
      <c r="H158" s="195">
        <v>2</v>
      </c>
      <c r="I158" s="196"/>
      <c r="J158" s="14"/>
      <c r="K158" s="14"/>
      <c r="L158" s="192"/>
      <c r="M158" s="197"/>
      <c r="N158" s="198"/>
      <c r="O158" s="198"/>
      <c r="P158" s="198"/>
      <c r="Q158" s="198"/>
      <c r="R158" s="198"/>
      <c r="S158" s="198"/>
      <c r="T158" s="19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3" t="s">
        <v>138</v>
      </c>
      <c r="AU158" s="193" t="s">
        <v>89</v>
      </c>
      <c r="AV158" s="14" t="s">
        <v>136</v>
      </c>
      <c r="AW158" s="14" t="s">
        <v>36</v>
      </c>
      <c r="AX158" s="14" t="s">
        <v>87</v>
      </c>
      <c r="AY158" s="193" t="s">
        <v>129</v>
      </c>
    </row>
    <row r="159" s="2" customFormat="1" ht="24.15" customHeight="1">
      <c r="A159" s="36"/>
      <c r="B159" s="169"/>
      <c r="C159" s="170" t="s">
        <v>190</v>
      </c>
      <c r="D159" s="170" t="s">
        <v>131</v>
      </c>
      <c r="E159" s="171" t="s">
        <v>191</v>
      </c>
      <c r="F159" s="172" t="s">
        <v>192</v>
      </c>
      <c r="G159" s="173" t="s">
        <v>134</v>
      </c>
      <c r="H159" s="174">
        <v>112</v>
      </c>
      <c r="I159" s="175"/>
      <c r="J159" s="176">
        <f>ROUND(I159*H159,2)</f>
        <v>0</v>
      </c>
      <c r="K159" s="172" t="s">
        <v>135</v>
      </c>
      <c r="L159" s="37"/>
      <c r="M159" s="177" t="s">
        <v>1</v>
      </c>
      <c r="N159" s="178" t="s">
        <v>44</v>
      </c>
      <c r="O159" s="75"/>
      <c r="P159" s="179">
        <f>O159*H159</f>
        <v>0</v>
      </c>
      <c r="Q159" s="179">
        <v>0</v>
      </c>
      <c r="R159" s="179">
        <f>Q159*H159</f>
        <v>0</v>
      </c>
      <c r="S159" s="179">
        <v>0</v>
      </c>
      <c r="T159" s="18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1" t="s">
        <v>136</v>
      </c>
      <c r="AT159" s="181" t="s">
        <v>131</v>
      </c>
      <c r="AU159" s="181" t="s">
        <v>89</v>
      </c>
      <c r="AY159" s="17" t="s">
        <v>129</v>
      </c>
      <c r="BE159" s="182">
        <f>IF(N159="základní",J159,0)</f>
        <v>0</v>
      </c>
      <c r="BF159" s="182">
        <f>IF(N159="snížená",J159,0)</f>
        <v>0</v>
      </c>
      <c r="BG159" s="182">
        <f>IF(N159="zákl. přenesená",J159,0)</f>
        <v>0</v>
      </c>
      <c r="BH159" s="182">
        <f>IF(N159="sníž. přenesená",J159,0)</f>
        <v>0</v>
      </c>
      <c r="BI159" s="182">
        <f>IF(N159="nulová",J159,0)</f>
        <v>0</v>
      </c>
      <c r="BJ159" s="17" t="s">
        <v>87</v>
      </c>
      <c r="BK159" s="182">
        <f>ROUND(I159*H159,2)</f>
        <v>0</v>
      </c>
      <c r="BL159" s="17" t="s">
        <v>136</v>
      </c>
      <c r="BM159" s="181" t="s">
        <v>193</v>
      </c>
    </row>
    <row r="160" s="13" customFormat="1">
      <c r="A160" s="13"/>
      <c r="B160" s="183"/>
      <c r="C160" s="13"/>
      <c r="D160" s="184" t="s">
        <v>138</v>
      </c>
      <c r="E160" s="185" t="s">
        <v>1</v>
      </c>
      <c r="F160" s="186" t="s">
        <v>139</v>
      </c>
      <c r="G160" s="13"/>
      <c r="H160" s="187">
        <v>112</v>
      </c>
      <c r="I160" s="188"/>
      <c r="J160" s="13"/>
      <c r="K160" s="13"/>
      <c r="L160" s="183"/>
      <c r="M160" s="189"/>
      <c r="N160" s="190"/>
      <c r="O160" s="190"/>
      <c r="P160" s="190"/>
      <c r="Q160" s="190"/>
      <c r="R160" s="190"/>
      <c r="S160" s="190"/>
      <c r="T160" s="19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5" t="s">
        <v>138</v>
      </c>
      <c r="AU160" s="185" t="s">
        <v>89</v>
      </c>
      <c r="AV160" s="13" t="s">
        <v>89</v>
      </c>
      <c r="AW160" s="13" t="s">
        <v>36</v>
      </c>
      <c r="AX160" s="13" t="s">
        <v>79</v>
      </c>
      <c r="AY160" s="185" t="s">
        <v>129</v>
      </c>
    </row>
    <row r="161" s="14" customFormat="1">
      <c r="A161" s="14"/>
      <c r="B161" s="192"/>
      <c r="C161" s="14"/>
      <c r="D161" s="184" t="s">
        <v>138</v>
      </c>
      <c r="E161" s="193" t="s">
        <v>1</v>
      </c>
      <c r="F161" s="194" t="s">
        <v>140</v>
      </c>
      <c r="G161" s="14"/>
      <c r="H161" s="195">
        <v>112</v>
      </c>
      <c r="I161" s="196"/>
      <c r="J161" s="14"/>
      <c r="K161" s="14"/>
      <c r="L161" s="192"/>
      <c r="M161" s="197"/>
      <c r="N161" s="198"/>
      <c r="O161" s="198"/>
      <c r="P161" s="198"/>
      <c r="Q161" s="198"/>
      <c r="R161" s="198"/>
      <c r="S161" s="198"/>
      <c r="T161" s="19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3" t="s">
        <v>138</v>
      </c>
      <c r="AU161" s="193" t="s">
        <v>89</v>
      </c>
      <c r="AV161" s="14" t="s">
        <v>136</v>
      </c>
      <c r="AW161" s="14" t="s">
        <v>36</v>
      </c>
      <c r="AX161" s="14" t="s">
        <v>87</v>
      </c>
      <c r="AY161" s="193" t="s">
        <v>129</v>
      </c>
    </row>
    <row r="162" s="2" customFormat="1" ht="24.15" customHeight="1">
      <c r="A162" s="36"/>
      <c r="B162" s="169"/>
      <c r="C162" s="170" t="s">
        <v>194</v>
      </c>
      <c r="D162" s="170" t="s">
        <v>131</v>
      </c>
      <c r="E162" s="171" t="s">
        <v>195</v>
      </c>
      <c r="F162" s="172" t="s">
        <v>196</v>
      </c>
      <c r="G162" s="173" t="s">
        <v>134</v>
      </c>
      <c r="H162" s="174">
        <v>93</v>
      </c>
      <c r="I162" s="175"/>
      <c r="J162" s="176">
        <f>ROUND(I162*H162,2)</f>
        <v>0</v>
      </c>
      <c r="K162" s="172" t="s">
        <v>135</v>
      </c>
      <c r="L162" s="37"/>
      <c r="M162" s="177" t="s">
        <v>1</v>
      </c>
      <c r="N162" s="178" t="s">
        <v>44</v>
      </c>
      <c r="O162" s="75"/>
      <c r="P162" s="179">
        <f>O162*H162</f>
        <v>0</v>
      </c>
      <c r="Q162" s="179">
        <v>0</v>
      </c>
      <c r="R162" s="179">
        <f>Q162*H162</f>
        <v>0</v>
      </c>
      <c r="S162" s="179">
        <v>0</v>
      </c>
      <c r="T162" s="18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1" t="s">
        <v>136</v>
      </c>
      <c r="AT162" s="181" t="s">
        <v>131</v>
      </c>
      <c r="AU162" s="181" t="s">
        <v>89</v>
      </c>
      <c r="AY162" s="17" t="s">
        <v>129</v>
      </c>
      <c r="BE162" s="182">
        <f>IF(N162="základní",J162,0)</f>
        <v>0</v>
      </c>
      <c r="BF162" s="182">
        <f>IF(N162="snížená",J162,0)</f>
        <v>0</v>
      </c>
      <c r="BG162" s="182">
        <f>IF(N162="zákl. přenesená",J162,0)</f>
        <v>0</v>
      </c>
      <c r="BH162" s="182">
        <f>IF(N162="sníž. přenesená",J162,0)</f>
        <v>0</v>
      </c>
      <c r="BI162" s="182">
        <f>IF(N162="nulová",J162,0)</f>
        <v>0</v>
      </c>
      <c r="BJ162" s="17" t="s">
        <v>87</v>
      </c>
      <c r="BK162" s="182">
        <f>ROUND(I162*H162,2)</f>
        <v>0</v>
      </c>
      <c r="BL162" s="17" t="s">
        <v>136</v>
      </c>
      <c r="BM162" s="181" t="s">
        <v>197</v>
      </c>
    </row>
    <row r="163" s="13" customFormat="1">
      <c r="A163" s="13"/>
      <c r="B163" s="183"/>
      <c r="C163" s="13"/>
      <c r="D163" s="184" t="s">
        <v>138</v>
      </c>
      <c r="E163" s="185" t="s">
        <v>1</v>
      </c>
      <c r="F163" s="186" t="s">
        <v>144</v>
      </c>
      <c r="G163" s="13"/>
      <c r="H163" s="187">
        <v>93</v>
      </c>
      <c r="I163" s="188"/>
      <c r="J163" s="13"/>
      <c r="K163" s="13"/>
      <c r="L163" s="183"/>
      <c r="M163" s="189"/>
      <c r="N163" s="190"/>
      <c r="O163" s="190"/>
      <c r="P163" s="190"/>
      <c r="Q163" s="190"/>
      <c r="R163" s="190"/>
      <c r="S163" s="190"/>
      <c r="T163" s="19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5" t="s">
        <v>138</v>
      </c>
      <c r="AU163" s="185" t="s">
        <v>89</v>
      </c>
      <c r="AV163" s="13" t="s">
        <v>89</v>
      </c>
      <c r="AW163" s="13" t="s">
        <v>36</v>
      </c>
      <c r="AX163" s="13" t="s">
        <v>79</v>
      </c>
      <c r="AY163" s="185" t="s">
        <v>129</v>
      </c>
    </row>
    <row r="164" s="14" customFormat="1">
      <c r="A164" s="14"/>
      <c r="B164" s="192"/>
      <c r="C164" s="14"/>
      <c r="D164" s="184" t="s">
        <v>138</v>
      </c>
      <c r="E164" s="193" t="s">
        <v>1</v>
      </c>
      <c r="F164" s="194" t="s">
        <v>140</v>
      </c>
      <c r="G164" s="14"/>
      <c r="H164" s="195">
        <v>93</v>
      </c>
      <c r="I164" s="196"/>
      <c r="J164" s="14"/>
      <c r="K164" s="14"/>
      <c r="L164" s="192"/>
      <c r="M164" s="197"/>
      <c r="N164" s="198"/>
      <c r="O164" s="198"/>
      <c r="P164" s="198"/>
      <c r="Q164" s="198"/>
      <c r="R164" s="198"/>
      <c r="S164" s="198"/>
      <c r="T164" s="19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3" t="s">
        <v>138</v>
      </c>
      <c r="AU164" s="193" t="s">
        <v>89</v>
      </c>
      <c r="AV164" s="14" t="s">
        <v>136</v>
      </c>
      <c r="AW164" s="14" t="s">
        <v>36</v>
      </c>
      <c r="AX164" s="14" t="s">
        <v>87</v>
      </c>
      <c r="AY164" s="193" t="s">
        <v>129</v>
      </c>
    </row>
    <row r="165" s="2" customFormat="1" ht="24.15" customHeight="1">
      <c r="A165" s="36"/>
      <c r="B165" s="169"/>
      <c r="C165" s="170" t="s">
        <v>198</v>
      </c>
      <c r="D165" s="170" t="s">
        <v>131</v>
      </c>
      <c r="E165" s="171" t="s">
        <v>199</v>
      </c>
      <c r="F165" s="172" t="s">
        <v>200</v>
      </c>
      <c r="G165" s="173" t="s">
        <v>134</v>
      </c>
      <c r="H165" s="174">
        <v>86</v>
      </c>
      <c r="I165" s="175"/>
      <c r="J165" s="176">
        <f>ROUND(I165*H165,2)</f>
        <v>0</v>
      </c>
      <c r="K165" s="172" t="s">
        <v>135</v>
      </c>
      <c r="L165" s="37"/>
      <c r="M165" s="177" t="s">
        <v>1</v>
      </c>
      <c r="N165" s="178" t="s">
        <v>44</v>
      </c>
      <c r="O165" s="75"/>
      <c r="P165" s="179">
        <f>O165*H165</f>
        <v>0</v>
      </c>
      <c r="Q165" s="179">
        <v>0</v>
      </c>
      <c r="R165" s="179">
        <f>Q165*H165</f>
        <v>0</v>
      </c>
      <c r="S165" s="179">
        <v>0</v>
      </c>
      <c r="T165" s="18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1" t="s">
        <v>136</v>
      </c>
      <c r="AT165" s="181" t="s">
        <v>131</v>
      </c>
      <c r="AU165" s="181" t="s">
        <v>89</v>
      </c>
      <c r="AY165" s="17" t="s">
        <v>129</v>
      </c>
      <c r="BE165" s="182">
        <f>IF(N165="základní",J165,0)</f>
        <v>0</v>
      </c>
      <c r="BF165" s="182">
        <f>IF(N165="snížená",J165,0)</f>
        <v>0</v>
      </c>
      <c r="BG165" s="182">
        <f>IF(N165="zákl. přenesená",J165,0)</f>
        <v>0</v>
      </c>
      <c r="BH165" s="182">
        <f>IF(N165="sníž. přenesená",J165,0)</f>
        <v>0</v>
      </c>
      <c r="BI165" s="182">
        <f>IF(N165="nulová",J165,0)</f>
        <v>0</v>
      </c>
      <c r="BJ165" s="17" t="s">
        <v>87</v>
      </c>
      <c r="BK165" s="182">
        <f>ROUND(I165*H165,2)</f>
        <v>0</v>
      </c>
      <c r="BL165" s="17" t="s">
        <v>136</v>
      </c>
      <c r="BM165" s="181" t="s">
        <v>201</v>
      </c>
    </row>
    <row r="166" s="13" customFormat="1">
      <c r="A166" s="13"/>
      <c r="B166" s="183"/>
      <c r="C166" s="13"/>
      <c r="D166" s="184" t="s">
        <v>138</v>
      </c>
      <c r="E166" s="185" t="s">
        <v>1</v>
      </c>
      <c r="F166" s="186" t="s">
        <v>149</v>
      </c>
      <c r="G166" s="13"/>
      <c r="H166" s="187">
        <v>86</v>
      </c>
      <c r="I166" s="188"/>
      <c r="J166" s="13"/>
      <c r="K166" s="13"/>
      <c r="L166" s="183"/>
      <c r="M166" s="189"/>
      <c r="N166" s="190"/>
      <c r="O166" s="190"/>
      <c r="P166" s="190"/>
      <c r="Q166" s="190"/>
      <c r="R166" s="190"/>
      <c r="S166" s="190"/>
      <c r="T166" s="19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5" t="s">
        <v>138</v>
      </c>
      <c r="AU166" s="185" t="s">
        <v>89</v>
      </c>
      <c r="AV166" s="13" t="s">
        <v>89</v>
      </c>
      <c r="AW166" s="13" t="s">
        <v>36</v>
      </c>
      <c r="AX166" s="13" t="s">
        <v>79</v>
      </c>
      <c r="AY166" s="185" t="s">
        <v>129</v>
      </c>
    </row>
    <row r="167" s="14" customFormat="1">
      <c r="A167" s="14"/>
      <c r="B167" s="192"/>
      <c r="C167" s="14"/>
      <c r="D167" s="184" t="s">
        <v>138</v>
      </c>
      <c r="E167" s="193" t="s">
        <v>1</v>
      </c>
      <c r="F167" s="194" t="s">
        <v>140</v>
      </c>
      <c r="G167" s="14"/>
      <c r="H167" s="195">
        <v>86</v>
      </c>
      <c r="I167" s="196"/>
      <c r="J167" s="14"/>
      <c r="K167" s="14"/>
      <c r="L167" s="192"/>
      <c r="M167" s="197"/>
      <c r="N167" s="198"/>
      <c r="O167" s="198"/>
      <c r="P167" s="198"/>
      <c r="Q167" s="198"/>
      <c r="R167" s="198"/>
      <c r="S167" s="198"/>
      <c r="T167" s="19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3" t="s">
        <v>138</v>
      </c>
      <c r="AU167" s="193" t="s">
        <v>89</v>
      </c>
      <c r="AV167" s="14" t="s">
        <v>136</v>
      </c>
      <c r="AW167" s="14" t="s">
        <v>36</v>
      </c>
      <c r="AX167" s="14" t="s">
        <v>87</v>
      </c>
      <c r="AY167" s="193" t="s">
        <v>129</v>
      </c>
    </row>
    <row r="168" s="2" customFormat="1" ht="24.15" customHeight="1">
      <c r="A168" s="36"/>
      <c r="B168" s="169"/>
      <c r="C168" s="170" t="s">
        <v>202</v>
      </c>
      <c r="D168" s="170" t="s">
        <v>131</v>
      </c>
      <c r="E168" s="171" t="s">
        <v>203</v>
      </c>
      <c r="F168" s="172" t="s">
        <v>204</v>
      </c>
      <c r="G168" s="173" t="s">
        <v>134</v>
      </c>
      <c r="H168" s="174">
        <v>12</v>
      </c>
      <c r="I168" s="175"/>
      <c r="J168" s="176">
        <f>ROUND(I168*H168,2)</f>
        <v>0</v>
      </c>
      <c r="K168" s="172" t="s">
        <v>135</v>
      </c>
      <c r="L168" s="37"/>
      <c r="M168" s="177" t="s">
        <v>1</v>
      </c>
      <c r="N168" s="178" t="s">
        <v>44</v>
      </c>
      <c r="O168" s="75"/>
      <c r="P168" s="179">
        <f>O168*H168</f>
        <v>0</v>
      </c>
      <c r="Q168" s="179">
        <v>0</v>
      </c>
      <c r="R168" s="179">
        <f>Q168*H168</f>
        <v>0</v>
      </c>
      <c r="S168" s="179">
        <v>0</v>
      </c>
      <c r="T168" s="18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1" t="s">
        <v>136</v>
      </c>
      <c r="AT168" s="181" t="s">
        <v>131</v>
      </c>
      <c r="AU168" s="181" t="s">
        <v>89</v>
      </c>
      <c r="AY168" s="17" t="s">
        <v>129</v>
      </c>
      <c r="BE168" s="182">
        <f>IF(N168="základní",J168,0)</f>
        <v>0</v>
      </c>
      <c r="BF168" s="182">
        <f>IF(N168="snížená",J168,0)</f>
        <v>0</v>
      </c>
      <c r="BG168" s="182">
        <f>IF(N168="zákl. přenesená",J168,0)</f>
        <v>0</v>
      </c>
      <c r="BH168" s="182">
        <f>IF(N168="sníž. přenesená",J168,0)</f>
        <v>0</v>
      </c>
      <c r="BI168" s="182">
        <f>IF(N168="nulová",J168,0)</f>
        <v>0</v>
      </c>
      <c r="BJ168" s="17" t="s">
        <v>87</v>
      </c>
      <c r="BK168" s="182">
        <f>ROUND(I168*H168,2)</f>
        <v>0</v>
      </c>
      <c r="BL168" s="17" t="s">
        <v>136</v>
      </c>
      <c r="BM168" s="181" t="s">
        <v>205</v>
      </c>
    </row>
    <row r="169" s="13" customFormat="1">
      <c r="A169" s="13"/>
      <c r="B169" s="183"/>
      <c r="C169" s="13"/>
      <c r="D169" s="184" t="s">
        <v>138</v>
      </c>
      <c r="E169" s="185" t="s">
        <v>1</v>
      </c>
      <c r="F169" s="186" t="s">
        <v>153</v>
      </c>
      <c r="G169" s="13"/>
      <c r="H169" s="187">
        <v>12</v>
      </c>
      <c r="I169" s="188"/>
      <c r="J169" s="13"/>
      <c r="K169" s="13"/>
      <c r="L169" s="183"/>
      <c r="M169" s="189"/>
      <c r="N169" s="190"/>
      <c r="O169" s="190"/>
      <c r="P169" s="190"/>
      <c r="Q169" s="190"/>
      <c r="R169" s="190"/>
      <c r="S169" s="190"/>
      <c r="T169" s="19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5" t="s">
        <v>138</v>
      </c>
      <c r="AU169" s="185" t="s">
        <v>89</v>
      </c>
      <c r="AV169" s="13" t="s">
        <v>89</v>
      </c>
      <c r="AW169" s="13" t="s">
        <v>36</v>
      </c>
      <c r="AX169" s="13" t="s">
        <v>79</v>
      </c>
      <c r="AY169" s="185" t="s">
        <v>129</v>
      </c>
    </row>
    <row r="170" s="14" customFormat="1">
      <c r="A170" s="14"/>
      <c r="B170" s="192"/>
      <c r="C170" s="14"/>
      <c r="D170" s="184" t="s">
        <v>138</v>
      </c>
      <c r="E170" s="193" t="s">
        <v>1</v>
      </c>
      <c r="F170" s="194" t="s">
        <v>140</v>
      </c>
      <c r="G170" s="14"/>
      <c r="H170" s="195">
        <v>12</v>
      </c>
      <c r="I170" s="196"/>
      <c r="J170" s="14"/>
      <c r="K170" s="14"/>
      <c r="L170" s="192"/>
      <c r="M170" s="197"/>
      <c r="N170" s="198"/>
      <c r="O170" s="198"/>
      <c r="P170" s="198"/>
      <c r="Q170" s="198"/>
      <c r="R170" s="198"/>
      <c r="S170" s="198"/>
      <c r="T170" s="19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3" t="s">
        <v>138</v>
      </c>
      <c r="AU170" s="193" t="s">
        <v>89</v>
      </c>
      <c r="AV170" s="14" t="s">
        <v>136</v>
      </c>
      <c r="AW170" s="14" t="s">
        <v>36</v>
      </c>
      <c r="AX170" s="14" t="s">
        <v>87</v>
      </c>
      <c r="AY170" s="193" t="s">
        <v>129</v>
      </c>
    </row>
    <row r="171" s="2" customFormat="1" ht="24.15" customHeight="1">
      <c r="A171" s="36"/>
      <c r="B171" s="169"/>
      <c r="C171" s="170" t="s">
        <v>206</v>
      </c>
      <c r="D171" s="170" t="s">
        <v>131</v>
      </c>
      <c r="E171" s="171" t="s">
        <v>207</v>
      </c>
      <c r="F171" s="172" t="s">
        <v>208</v>
      </c>
      <c r="G171" s="173" t="s">
        <v>134</v>
      </c>
      <c r="H171" s="174">
        <v>2</v>
      </c>
      <c r="I171" s="175"/>
      <c r="J171" s="176">
        <f>ROUND(I171*H171,2)</f>
        <v>0</v>
      </c>
      <c r="K171" s="172" t="s">
        <v>135</v>
      </c>
      <c r="L171" s="37"/>
      <c r="M171" s="177" t="s">
        <v>1</v>
      </c>
      <c r="N171" s="178" t="s">
        <v>44</v>
      </c>
      <c r="O171" s="75"/>
      <c r="P171" s="179">
        <f>O171*H171</f>
        <v>0</v>
      </c>
      <c r="Q171" s="179">
        <v>0</v>
      </c>
      <c r="R171" s="179">
        <f>Q171*H171</f>
        <v>0</v>
      </c>
      <c r="S171" s="179">
        <v>0</v>
      </c>
      <c r="T171" s="18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1" t="s">
        <v>136</v>
      </c>
      <c r="AT171" s="181" t="s">
        <v>131</v>
      </c>
      <c r="AU171" s="181" t="s">
        <v>89</v>
      </c>
      <c r="AY171" s="17" t="s">
        <v>129</v>
      </c>
      <c r="BE171" s="182">
        <f>IF(N171="základní",J171,0)</f>
        <v>0</v>
      </c>
      <c r="BF171" s="182">
        <f>IF(N171="snížená",J171,0)</f>
        <v>0</v>
      </c>
      <c r="BG171" s="182">
        <f>IF(N171="zákl. přenesená",J171,0)</f>
        <v>0</v>
      </c>
      <c r="BH171" s="182">
        <f>IF(N171="sníž. přenesená",J171,0)</f>
        <v>0</v>
      </c>
      <c r="BI171" s="182">
        <f>IF(N171="nulová",J171,0)</f>
        <v>0</v>
      </c>
      <c r="BJ171" s="17" t="s">
        <v>87</v>
      </c>
      <c r="BK171" s="182">
        <f>ROUND(I171*H171,2)</f>
        <v>0</v>
      </c>
      <c r="BL171" s="17" t="s">
        <v>136</v>
      </c>
      <c r="BM171" s="181" t="s">
        <v>209</v>
      </c>
    </row>
    <row r="172" s="13" customFormat="1">
      <c r="A172" s="13"/>
      <c r="B172" s="183"/>
      <c r="C172" s="13"/>
      <c r="D172" s="184" t="s">
        <v>138</v>
      </c>
      <c r="E172" s="185" t="s">
        <v>1</v>
      </c>
      <c r="F172" s="186" t="s">
        <v>158</v>
      </c>
      <c r="G172" s="13"/>
      <c r="H172" s="187">
        <v>2</v>
      </c>
      <c r="I172" s="188"/>
      <c r="J172" s="13"/>
      <c r="K172" s="13"/>
      <c r="L172" s="183"/>
      <c r="M172" s="189"/>
      <c r="N172" s="190"/>
      <c r="O172" s="190"/>
      <c r="P172" s="190"/>
      <c r="Q172" s="190"/>
      <c r="R172" s="190"/>
      <c r="S172" s="190"/>
      <c r="T172" s="19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5" t="s">
        <v>138</v>
      </c>
      <c r="AU172" s="185" t="s">
        <v>89</v>
      </c>
      <c r="AV172" s="13" t="s">
        <v>89</v>
      </c>
      <c r="AW172" s="13" t="s">
        <v>36</v>
      </c>
      <c r="AX172" s="13" t="s">
        <v>79</v>
      </c>
      <c r="AY172" s="185" t="s">
        <v>129</v>
      </c>
    </row>
    <row r="173" s="14" customFormat="1">
      <c r="A173" s="14"/>
      <c r="B173" s="192"/>
      <c r="C173" s="14"/>
      <c r="D173" s="184" t="s">
        <v>138</v>
      </c>
      <c r="E173" s="193" t="s">
        <v>1</v>
      </c>
      <c r="F173" s="194" t="s">
        <v>140</v>
      </c>
      <c r="G173" s="14"/>
      <c r="H173" s="195">
        <v>2</v>
      </c>
      <c r="I173" s="196"/>
      <c r="J173" s="14"/>
      <c r="K173" s="14"/>
      <c r="L173" s="192"/>
      <c r="M173" s="197"/>
      <c r="N173" s="198"/>
      <c r="O173" s="198"/>
      <c r="P173" s="198"/>
      <c r="Q173" s="198"/>
      <c r="R173" s="198"/>
      <c r="S173" s="198"/>
      <c r="T173" s="19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3" t="s">
        <v>138</v>
      </c>
      <c r="AU173" s="193" t="s">
        <v>89</v>
      </c>
      <c r="AV173" s="14" t="s">
        <v>136</v>
      </c>
      <c r="AW173" s="14" t="s">
        <v>36</v>
      </c>
      <c r="AX173" s="14" t="s">
        <v>87</v>
      </c>
      <c r="AY173" s="193" t="s">
        <v>129</v>
      </c>
    </row>
    <row r="174" s="2" customFormat="1" ht="37.8" customHeight="1">
      <c r="A174" s="36"/>
      <c r="B174" s="169"/>
      <c r="C174" s="170" t="s">
        <v>210</v>
      </c>
      <c r="D174" s="170" t="s">
        <v>131</v>
      </c>
      <c r="E174" s="171" t="s">
        <v>211</v>
      </c>
      <c r="F174" s="172" t="s">
        <v>212</v>
      </c>
      <c r="G174" s="173" t="s">
        <v>168</v>
      </c>
      <c r="H174" s="174">
        <v>1317.9500000000001</v>
      </c>
      <c r="I174" s="175"/>
      <c r="J174" s="176">
        <f>ROUND(I174*H174,2)</f>
        <v>0</v>
      </c>
      <c r="K174" s="172" t="s">
        <v>135</v>
      </c>
      <c r="L174" s="37"/>
      <c r="M174" s="177" t="s">
        <v>1</v>
      </c>
      <c r="N174" s="178" t="s">
        <v>44</v>
      </c>
      <c r="O174" s="75"/>
      <c r="P174" s="179">
        <f>O174*H174</f>
        <v>0</v>
      </c>
      <c r="Q174" s="179">
        <v>0</v>
      </c>
      <c r="R174" s="179">
        <f>Q174*H174</f>
        <v>0</v>
      </c>
      <c r="S174" s="179">
        <v>0</v>
      </c>
      <c r="T174" s="18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1" t="s">
        <v>136</v>
      </c>
      <c r="AT174" s="181" t="s">
        <v>131</v>
      </c>
      <c r="AU174" s="181" t="s">
        <v>89</v>
      </c>
      <c r="AY174" s="17" t="s">
        <v>129</v>
      </c>
      <c r="BE174" s="182">
        <f>IF(N174="základní",J174,0)</f>
        <v>0</v>
      </c>
      <c r="BF174" s="182">
        <f>IF(N174="snížená",J174,0)</f>
        <v>0</v>
      </c>
      <c r="BG174" s="182">
        <f>IF(N174="zákl. přenesená",J174,0)</f>
        <v>0</v>
      </c>
      <c r="BH174" s="182">
        <f>IF(N174="sníž. přenesená",J174,0)</f>
        <v>0</v>
      </c>
      <c r="BI174" s="182">
        <f>IF(N174="nulová",J174,0)</f>
        <v>0</v>
      </c>
      <c r="BJ174" s="17" t="s">
        <v>87</v>
      </c>
      <c r="BK174" s="182">
        <f>ROUND(I174*H174,2)</f>
        <v>0</v>
      </c>
      <c r="BL174" s="17" t="s">
        <v>136</v>
      </c>
      <c r="BM174" s="181" t="s">
        <v>213</v>
      </c>
    </row>
    <row r="175" s="13" customFormat="1">
      <c r="A175" s="13"/>
      <c r="B175" s="183"/>
      <c r="C175" s="13"/>
      <c r="D175" s="184" t="s">
        <v>138</v>
      </c>
      <c r="E175" s="185" t="s">
        <v>1</v>
      </c>
      <c r="F175" s="186" t="s">
        <v>170</v>
      </c>
      <c r="G175" s="13"/>
      <c r="H175" s="187">
        <v>1317.9500000000001</v>
      </c>
      <c r="I175" s="188"/>
      <c r="J175" s="13"/>
      <c r="K175" s="13"/>
      <c r="L175" s="183"/>
      <c r="M175" s="189"/>
      <c r="N175" s="190"/>
      <c r="O175" s="190"/>
      <c r="P175" s="190"/>
      <c r="Q175" s="190"/>
      <c r="R175" s="190"/>
      <c r="S175" s="190"/>
      <c r="T175" s="19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5" t="s">
        <v>138</v>
      </c>
      <c r="AU175" s="185" t="s">
        <v>89</v>
      </c>
      <c r="AV175" s="13" t="s">
        <v>89</v>
      </c>
      <c r="AW175" s="13" t="s">
        <v>36</v>
      </c>
      <c r="AX175" s="13" t="s">
        <v>79</v>
      </c>
      <c r="AY175" s="185" t="s">
        <v>129</v>
      </c>
    </row>
    <row r="176" s="14" customFormat="1">
      <c r="A176" s="14"/>
      <c r="B176" s="192"/>
      <c r="C176" s="14"/>
      <c r="D176" s="184" t="s">
        <v>138</v>
      </c>
      <c r="E176" s="193" t="s">
        <v>1</v>
      </c>
      <c r="F176" s="194" t="s">
        <v>140</v>
      </c>
      <c r="G176" s="14"/>
      <c r="H176" s="195">
        <v>1317.9500000000001</v>
      </c>
      <c r="I176" s="196"/>
      <c r="J176" s="14"/>
      <c r="K176" s="14"/>
      <c r="L176" s="192"/>
      <c r="M176" s="197"/>
      <c r="N176" s="198"/>
      <c r="O176" s="198"/>
      <c r="P176" s="198"/>
      <c r="Q176" s="198"/>
      <c r="R176" s="198"/>
      <c r="S176" s="198"/>
      <c r="T176" s="19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3" t="s">
        <v>138</v>
      </c>
      <c r="AU176" s="193" t="s">
        <v>89</v>
      </c>
      <c r="AV176" s="14" t="s">
        <v>136</v>
      </c>
      <c r="AW176" s="14" t="s">
        <v>36</v>
      </c>
      <c r="AX176" s="14" t="s">
        <v>87</v>
      </c>
      <c r="AY176" s="193" t="s">
        <v>129</v>
      </c>
    </row>
    <row r="177" s="2" customFormat="1" ht="24.15" customHeight="1">
      <c r="A177" s="36"/>
      <c r="B177" s="169"/>
      <c r="C177" s="170" t="s">
        <v>214</v>
      </c>
      <c r="D177" s="170" t="s">
        <v>131</v>
      </c>
      <c r="E177" s="171" t="s">
        <v>215</v>
      </c>
      <c r="F177" s="172" t="s">
        <v>216</v>
      </c>
      <c r="G177" s="173" t="s">
        <v>168</v>
      </c>
      <c r="H177" s="174">
        <v>565.35000000000002</v>
      </c>
      <c r="I177" s="175"/>
      <c r="J177" s="176">
        <f>ROUND(I177*H177,2)</f>
        <v>0</v>
      </c>
      <c r="K177" s="172" t="s">
        <v>135</v>
      </c>
      <c r="L177" s="37"/>
      <c r="M177" s="177" t="s">
        <v>1</v>
      </c>
      <c r="N177" s="178" t="s">
        <v>44</v>
      </c>
      <c r="O177" s="75"/>
      <c r="P177" s="179">
        <f>O177*H177</f>
        <v>0</v>
      </c>
      <c r="Q177" s="179">
        <v>0</v>
      </c>
      <c r="R177" s="179">
        <f>Q177*H177</f>
        <v>0</v>
      </c>
      <c r="S177" s="179">
        <v>0</v>
      </c>
      <c r="T177" s="18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1" t="s">
        <v>136</v>
      </c>
      <c r="AT177" s="181" t="s">
        <v>131</v>
      </c>
      <c r="AU177" s="181" t="s">
        <v>89</v>
      </c>
      <c r="AY177" s="17" t="s">
        <v>129</v>
      </c>
      <c r="BE177" s="182">
        <f>IF(N177="základní",J177,0)</f>
        <v>0</v>
      </c>
      <c r="BF177" s="182">
        <f>IF(N177="snížená",J177,0)</f>
        <v>0</v>
      </c>
      <c r="BG177" s="182">
        <f>IF(N177="zákl. přenesená",J177,0)</f>
        <v>0</v>
      </c>
      <c r="BH177" s="182">
        <f>IF(N177="sníž. přenesená",J177,0)</f>
        <v>0</v>
      </c>
      <c r="BI177" s="182">
        <f>IF(N177="nulová",J177,0)</f>
        <v>0</v>
      </c>
      <c r="BJ177" s="17" t="s">
        <v>87</v>
      </c>
      <c r="BK177" s="182">
        <f>ROUND(I177*H177,2)</f>
        <v>0</v>
      </c>
      <c r="BL177" s="17" t="s">
        <v>136</v>
      </c>
      <c r="BM177" s="181" t="s">
        <v>217</v>
      </c>
    </row>
    <row r="178" s="13" customFormat="1">
      <c r="A178" s="13"/>
      <c r="B178" s="183"/>
      <c r="C178" s="13"/>
      <c r="D178" s="184" t="s">
        <v>138</v>
      </c>
      <c r="E178" s="185" t="s">
        <v>1</v>
      </c>
      <c r="F178" s="186" t="s">
        <v>218</v>
      </c>
      <c r="G178" s="13"/>
      <c r="H178" s="187">
        <v>565.35000000000002</v>
      </c>
      <c r="I178" s="188"/>
      <c r="J178" s="13"/>
      <c r="K178" s="13"/>
      <c r="L178" s="183"/>
      <c r="M178" s="189"/>
      <c r="N178" s="190"/>
      <c r="O178" s="190"/>
      <c r="P178" s="190"/>
      <c r="Q178" s="190"/>
      <c r="R178" s="190"/>
      <c r="S178" s="190"/>
      <c r="T178" s="19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5" t="s">
        <v>138</v>
      </c>
      <c r="AU178" s="185" t="s">
        <v>89</v>
      </c>
      <c r="AV178" s="13" t="s">
        <v>89</v>
      </c>
      <c r="AW178" s="13" t="s">
        <v>36</v>
      </c>
      <c r="AX178" s="13" t="s">
        <v>79</v>
      </c>
      <c r="AY178" s="185" t="s">
        <v>129</v>
      </c>
    </row>
    <row r="179" s="14" customFormat="1">
      <c r="A179" s="14"/>
      <c r="B179" s="192"/>
      <c r="C179" s="14"/>
      <c r="D179" s="184" t="s">
        <v>138</v>
      </c>
      <c r="E179" s="193" t="s">
        <v>1</v>
      </c>
      <c r="F179" s="194" t="s">
        <v>140</v>
      </c>
      <c r="G179" s="14"/>
      <c r="H179" s="195">
        <v>565.35000000000002</v>
      </c>
      <c r="I179" s="196"/>
      <c r="J179" s="14"/>
      <c r="K179" s="14"/>
      <c r="L179" s="192"/>
      <c r="M179" s="197"/>
      <c r="N179" s="198"/>
      <c r="O179" s="198"/>
      <c r="P179" s="198"/>
      <c r="Q179" s="198"/>
      <c r="R179" s="198"/>
      <c r="S179" s="198"/>
      <c r="T179" s="19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3" t="s">
        <v>138</v>
      </c>
      <c r="AU179" s="193" t="s">
        <v>89</v>
      </c>
      <c r="AV179" s="14" t="s">
        <v>136</v>
      </c>
      <c r="AW179" s="14" t="s">
        <v>36</v>
      </c>
      <c r="AX179" s="14" t="s">
        <v>87</v>
      </c>
      <c r="AY179" s="193" t="s">
        <v>129</v>
      </c>
    </row>
    <row r="180" s="2" customFormat="1" ht="16.5" customHeight="1">
      <c r="A180" s="36"/>
      <c r="B180" s="169"/>
      <c r="C180" s="170" t="s">
        <v>219</v>
      </c>
      <c r="D180" s="170" t="s">
        <v>131</v>
      </c>
      <c r="E180" s="171" t="s">
        <v>220</v>
      </c>
      <c r="F180" s="172" t="s">
        <v>221</v>
      </c>
      <c r="G180" s="173" t="s">
        <v>168</v>
      </c>
      <c r="H180" s="174">
        <v>752.59000000000003</v>
      </c>
      <c r="I180" s="175"/>
      <c r="J180" s="176">
        <f>ROUND(I180*H180,2)</f>
        <v>0</v>
      </c>
      <c r="K180" s="172" t="s">
        <v>135</v>
      </c>
      <c r="L180" s="37"/>
      <c r="M180" s="177" t="s">
        <v>1</v>
      </c>
      <c r="N180" s="178" t="s">
        <v>44</v>
      </c>
      <c r="O180" s="75"/>
      <c r="P180" s="179">
        <f>O180*H180</f>
        <v>0</v>
      </c>
      <c r="Q180" s="179">
        <v>0</v>
      </c>
      <c r="R180" s="179">
        <f>Q180*H180</f>
        <v>0</v>
      </c>
      <c r="S180" s="179">
        <v>0</v>
      </c>
      <c r="T180" s="18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1" t="s">
        <v>136</v>
      </c>
      <c r="AT180" s="181" t="s">
        <v>131</v>
      </c>
      <c r="AU180" s="181" t="s">
        <v>89</v>
      </c>
      <c r="AY180" s="17" t="s">
        <v>129</v>
      </c>
      <c r="BE180" s="182">
        <f>IF(N180="základní",J180,0)</f>
        <v>0</v>
      </c>
      <c r="BF180" s="182">
        <f>IF(N180="snížená",J180,0)</f>
        <v>0</v>
      </c>
      <c r="BG180" s="182">
        <f>IF(N180="zákl. přenesená",J180,0)</f>
        <v>0</v>
      </c>
      <c r="BH180" s="182">
        <f>IF(N180="sníž. přenesená",J180,0)</f>
        <v>0</v>
      </c>
      <c r="BI180" s="182">
        <f>IF(N180="nulová",J180,0)</f>
        <v>0</v>
      </c>
      <c r="BJ180" s="17" t="s">
        <v>87</v>
      </c>
      <c r="BK180" s="182">
        <f>ROUND(I180*H180,2)</f>
        <v>0</v>
      </c>
      <c r="BL180" s="17" t="s">
        <v>136</v>
      </c>
      <c r="BM180" s="181" t="s">
        <v>222</v>
      </c>
    </row>
    <row r="181" s="13" customFormat="1">
      <c r="A181" s="13"/>
      <c r="B181" s="183"/>
      <c r="C181" s="13"/>
      <c r="D181" s="184" t="s">
        <v>138</v>
      </c>
      <c r="E181" s="185" t="s">
        <v>1</v>
      </c>
      <c r="F181" s="186" t="s">
        <v>223</v>
      </c>
      <c r="G181" s="13"/>
      <c r="H181" s="187">
        <v>752.59000000000003</v>
      </c>
      <c r="I181" s="188"/>
      <c r="J181" s="13"/>
      <c r="K181" s="13"/>
      <c r="L181" s="183"/>
      <c r="M181" s="189"/>
      <c r="N181" s="190"/>
      <c r="O181" s="190"/>
      <c r="P181" s="190"/>
      <c r="Q181" s="190"/>
      <c r="R181" s="190"/>
      <c r="S181" s="190"/>
      <c r="T181" s="19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5" t="s">
        <v>138</v>
      </c>
      <c r="AU181" s="185" t="s">
        <v>89</v>
      </c>
      <c r="AV181" s="13" t="s">
        <v>89</v>
      </c>
      <c r="AW181" s="13" t="s">
        <v>36</v>
      </c>
      <c r="AX181" s="13" t="s">
        <v>79</v>
      </c>
      <c r="AY181" s="185" t="s">
        <v>129</v>
      </c>
    </row>
    <row r="182" s="14" customFormat="1">
      <c r="A182" s="14"/>
      <c r="B182" s="192"/>
      <c r="C182" s="14"/>
      <c r="D182" s="184" t="s">
        <v>138</v>
      </c>
      <c r="E182" s="193" t="s">
        <v>1</v>
      </c>
      <c r="F182" s="194" t="s">
        <v>140</v>
      </c>
      <c r="G182" s="14"/>
      <c r="H182" s="195">
        <v>752.59000000000003</v>
      </c>
      <c r="I182" s="196"/>
      <c r="J182" s="14"/>
      <c r="K182" s="14"/>
      <c r="L182" s="192"/>
      <c r="M182" s="197"/>
      <c r="N182" s="198"/>
      <c r="O182" s="198"/>
      <c r="P182" s="198"/>
      <c r="Q182" s="198"/>
      <c r="R182" s="198"/>
      <c r="S182" s="198"/>
      <c r="T182" s="19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3" t="s">
        <v>138</v>
      </c>
      <c r="AU182" s="193" t="s">
        <v>89</v>
      </c>
      <c r="AV182" s="14" t="s">
        <v>136</v>
      </c>
      <c r="AW182" s="14" t="s">
        <v>36</v>
      </c>
      <c r="AX182" s="14" t="s">
        <v>87</v>
      </c>
      <c r="AY182" s="193" t="s">
        <v>129</v>
      </c>
    </row>
    <row r="183" s="2" customFormat="1" ht="24.15" customHeight="1">
      <c r="A183" s="36"/>
      <c r="B183" s="169"/>
      <c r="C183" s="170" t="s">
        <v>7</v>
      </c>
      <c r="D183" s="170" t="s">
        <v>131</v>
      </c>
      <c r="E183" s="171" t="s">
        <v>224</v>
      </c>
      <c r="F183" s="172" t="s">
        <v>225</v>
      </c>
      <c r="G183" s="173" t="s">
        <v>162</v>
      </c>
      <c r="H183" s="174">
        <v>49.829999999999998</v>
      </c>
      <c r="I183" s="175"/>
      <c r="J183" s="176">
        <f>ROUND(I183*H183,2)</f>
        <v>0</v>
      </c>
      <c r="K183" s="172" t="s">
        <v>135</v>
      </c>
      <c r="L183" s="37"/>
      <c r="M183" s="177" t="s">
        <v>1</v>
      </c>
      <c r="N183" s="178" t="s">
        <v>44</v>
      </c>
      <c r="O183" s="75"/>
      <c r="P183" s="179">
        <f>O183*H183</f>
        <v>0</v>
      </c>
      <c r="Q183" s="179">
        <v>0</v>
      </c>
      <c r="R183" s="179">
        <f>Q183*H183</f>
        <v>0</v>
      </c>
      <c r="S183" s="179">
        <v>0</v>
      </c>
      <c r="T183" s="18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1" t="s">
        <v>136</v>
      </c>
      <c r="AT183" s="181" t="s">
        <v>131</v>
      </c>
      <c r="AU183" s="181" t="s">
        <v>89</v>
      </c>
      <c r="AY183" s="17" t="s">
        <v>129</v>
      </c>
      <c r="BE183" s="182">
        <f>IF(N183="základní",J183,0)</f>
        <v>0</v>
      </c>
      <c r="BF183" s="182">
        <f>IF(N183="snížená",J183,0)</f>
        <v>0</v>
      </c>
      <c r="BG183" s="182">
        <f>IF(N183="zákl. přenesená",J183,0)</f>
        <v>0</v>
      </c>
      <c r="BH183" s="182">
        <f>IF(N183="sníž. přenesená",J183,0)</f>
        <v>0</v>
      </c>
      <c r="BI183" s="182">
        <f>IF(N183="nulová",J183,0)</f>
        <v>0</v>
      </c>
      <c r="BJ183" s="17" t="s">
        <v>87</v>
      </c>
      <c r="BK183" s="182">
        <f>ROUND(I183*H183,2)</f>
        <v>0</v>
      </c>
      <c r="BL183" s="17" t="s">
        <v>136</v>
      </c>
      <c r="BM183" s="181" t="s">
        <v>226</v>
      </c>
    </row>
    <row r="184" s="13" customFormat="1">
      <c r="A184" s="13"/>
      <c r="B184" s="183"/>
      <c r="C184" s="13"/>
      <c r="D184" s="184" t="s">
        <v>138</v>
      </c>
      <c r="E184" s="185" t="s">
        <v>1</v>
      </c>
      <c r="F184" s="186" t="s">
        <v>227</v>
      </c>
      <c r="G184" s="13"/>
      <c r="H184" s="187">
        <v>49.829999999999998</v>
      </c>
      <c r="I184" s="188"/>
      <c r="J184" s="13"/>
      <c r="K184" s="13"/>
      <c r="L184" s="183"/>
      <c r="M184" s="189"/>
      <c r="N184" s="190"/>
      <c r="O184" s="190"/>
      <c r="P184" s="190"/>
      <c r="Q184" s="190"/>
      <c r="R184" s="190"/>
      <c r="S184" s="190"/>
      <c r="T184" s="19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5" t="s">
        <v>138</v>
      </c>
      <c r="AU184" s="185" t="s">
        <v>89</v>
      </c>
      <c r="AV184" s="13" t="s">
        <v>89</v>
      </c>
      <c r="AW184" s="13" t="s">
        <v>36</v>
      </c>
      <c r="AX184" s="13" t="s">
        <v>79</v>
      </c>
      <c r="AY184" s="185" t="s">
        <v>129</v>
      </c>
    </row>
    <row r="185" s="14" customFormat="1">
      <c r="A185" s="14"/>
      <c r="B185" s="192"/>
      <c r="C185" s="14"/>
      <c r="D185" s="184" t="s">
        <v>138</v>
      </c>
      <c r="E185" s="193" t="s">
        <v>1</v>
      </c>
      <c r="F185" s="194" t="s">
        <v>140</v>
      </c>
      <c r="G185" s="14"/>
      <c r="H185" s="195">
        <v>49.829999999999998</v>
      </c>
      <c r="I185" s="196"/>
      <c r="J185" s="14"/>
      <c r="K185" s="14"/>
      <c r="L185" s="192"/>
      <c r="M185" s="197"/>
      <c r="N185" s="198"/>
      <c r="O185" s="198"/>
      <c r="P185" s="198"/>
      <c r="Q185" s="198"/>
      <c r="R185" s="198"/>
      <c r="S185" s="198"/>
      <c r="T185" s="19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3" t="s">
        <v>138</v>
      </c>
      <c r="AU185" s="193" t="s">
        <v>89</v>
      </c>
      <c r="AV185" s="14" t="s">
        <v>136</v>
      </c>
      <c r="AW185" s="14" t="s">
        <v>36</v>
      </c>
      <c r="AX185" s="14" t="s">
        <v>87</v>
      </c>
      <c r="AY185" s="193" t="s">
        <v>129</v>
      </c>
    </row>
    <row r="186" s="2" customFormat="1" ht="24.15" customHeight="1">
      <c r="A186" s="36"/>
      <c r="B186" s="169"/>
      <c r="C186" s="170" t="s">
        <v>228</v>
      </c>
      <c r="D186" s="170" t="s">
        <v>131</v>
      </c>
      <c r="E186" s="171" t="s">
        <v>229</v>
      </c>
      <c r="F186" s="172" t="s">
        <v>230</v>
      </c>
      <c r="G186" s="173" t="s">
        <v>162</v>
      </c>
      <c r="H186" s="174">
        <v>4296.8100000000004</v>
      </c>
      <c r="I186" s="175"/>
      <c r="J186" s="176">
        <f>ROUND(I186*H186,2)</f>
        <v>0</v>
      </c>
      <c r="K186" s="172" t="s">
        <v>135</v>
      </c>
      <c r="L186" s="37"/>
      <c r="M186" s="177" t="s">
        <v>1</v>
      </c>
      <c r="N186" s="178" t="s">
        <v>44</v>
      </c>
      <c r="O186" s="75"/>
      <c r="P186" s="179">
        <f>O186*H186</f>
        <v>0</v>
      </c>
      <c r="Q186" s="179">
        <v>0</v>
      </c>
      <c r="R186" s="179">
        <f>Q186*H186</f>
        <v>0</v>
      </c>
      <c r="S186" s="179">
        <v>0</v>
      </c>
      <c r="T186" s="18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1" t="s">
        <v>136</v>
      </c>
      <c r="AT186" s="181" t="s">
        <v>131</v>
      </c>
      <c r="AU186" s="181" t="s">
        <v>89</v>
      </c>
      <c r="AY186" s="17" t="s">
        <v>129</v>
      </c>
      <c r="BE186" s="182">
        <f>IF(N186="základní",J186,0)</f>
        <v>0</v>
      </c>
      <c r="BF186" s="182">
        <f>IF(N186="snížená",J186,0)</f>
        <v>0</v>
      </c>
      <c r="BG186" s="182">
        <f>IF(N186="zákl. přenesená",J186,0)</f>
        <v>0</v>
      </c>
      <c r="BH186" s="182">
        <f>IF(N186="sníž. přenesená",J186,0)</f>
        <v>0</v>
      </c>
      <c r="BI186" s="182">
        <f>IF(N186="nulová",J186,0)</f>
        <v>0</v>
      </c>
      <c r="BJ186" s="17" t="s">
        <v>87</v>
      </c>
      <c r="BK186" s="182">
        <f>ROUND(I186*H186,2)</f>
        <v>0</v>
      </c>
      <c r="BL186" s="17" t="s">
        <v>136</v>
      </c>
      <c r="BM186" s="181" t="s">
        <v>231</v>
      </c>
    </row>
    <row r="187" s="13" customFormat="1">
      <c r="A187" s="13"/>
      <c r="B187" s="183"/>
      <c r="C187" s="13"/>
      <c r="D187" s="184" t="s">
        <v>138</v>
      </c>
      <c r="E187" s="185" t="s">
        <v>1</v>
      </c>
      <c r="F187" s="186" t="s">
        <v>232</v>
      </c>
      <c r="G187" s="13"/>
      <c r="H187" s="187">
        <v>4296.8100000000004</v>
      </c>
      <c r="I187" s="188"/>
      <c r="J187" s="13"/>
      <c r="K187" s="13"/>
      <c r="L187" s="183"/>
      <c r="M187" s="189"/>
      <c r="N187" s="190"/>
      <c r="O187" s="190"/>
      <c r="P187" s="190"/>
      <c r="Q187" s="190"/>
      <c r="R187" s="190"/>
      <c r="S187" s="190"/>
      <c r="T187" s="19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5" t="s">
        <v>138</v>
      </c>
      <c r="AU187" s="185" t="s">
        <v>89</v>
      </c>
      <c r="AV187" s="13" t="s">
        <v>89</v>
      </c>
      <c r="AW187" s="13" t="s">
        <v>36</v>
      </c>
      <c r="AX187" s="13" t="s">
        <v>79</v>
      </c>
      <c r="AY187" s="185" t="s">
        <v>129</v>
      </c>
    </row>
    <row r="188" s="14" customFormat="1">
      <c r="A188" s="14"/>
      <c r="B188" s="192"/>
      <c r="C188" s="14"/>
      <c r="D188" s="184" t="s">
        <v>138</v>
      </c>
      <c r="E188" s="193" t="s">
        <v>1</v>
      </c>
      <c r="F188" s="194" t="s">
        <v>140</v>
      </c>
      <c r="G188" s="14"/>
      <c r="H188" s="195">
        <v>4296.8100000000004</v>
      </c>
      <c r="I188" s="196"/>
      <c r="J188" s="14"/>
      <c r="K188" s="14"/>
      <c r="L188" s="192"/>
      <c r="M188" s="197"/>
      <c r="N188" s="198"/>
      <c r="O188" s="198"/>
      <c r="P188" s="198"/>
      <c r="Q188" s="198"/>
      <c r="R188" s="198"/>
      <c r="S188" s="198"/>
      <c r="T188" s="19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3" t="s">
        <v>138</v>
      </c>
      <c r="AU188" s="193" t="s">
        <v>89</v>
      </c>
      <c r="AV188" s="14" t="s">
        <v>136</v>
      </c>
      <c r="AW188" s="14" t="s">
        <v>36</v>
      </c>
      <c r="AX188" s="14" t="s">
        <v>87</v>
      </c>
      <c r="AY188" s="193" t="s">
        <v>129</v>
      </c>
    </row>
    <row r="189" s="2" customFormat="1" ht="24.15" customHeight="1">
      <c r="A189" s="36"/>
      <c r="B189" s="169"/>
      <c r="C189" s="170" t="s">
        <v>233</v>
      </c>
      <c r="D189" s="170" t="s">
        <v>131</v>
      </c>
      <c r="E189" s="171" t="s">
        <v>234</v>
      </c>
      <c r="F189" s="172" t="s">
        <v>235</v>
      </c>
      <c r="G189" s="173" t="s">
        <v>162</v>
      </c>
      <c r="H189" s="174">
        <v>271.87</v>
      </c>
      <c r="I189" s="175"/>
      <c r="J189" s="176">
        <f>ROUND(I189*H189,2)</f>
        <v>0</v>
      </c>
      <c r="K189" s="172" t="s">
        <v>135</v>
      </c>
      <c r="L189" s="37"/>
      <c r="M189" s="177" t="s">
        <v>1</v>
      </c>
      <c r="N189" s="178" t="s">
        <v>44</v>
      </c>
      <c r="O189" s="75"/>
      <c r="P189" s="179">
        <f>O189*H189</f>
        <v>0</v>
      </c>
      <c r="Q189" s="179">
        <v>0</v>
      </c>
      <c r="R189" s="179">
        <f>Q189*H189</f>
        <v>0</v>
      </c>
      <c r="S189" s="179">
        <v>0</v>
      </c>
      <c r="T189" s="18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1" t="s">
        <v>136</v>
      </c>
      <c r="AT189" s="181" t="s">
        <v>131</v>
      </c>
      <c r="AU189" s="181" t="s">
        <v>89</v>
      </c>
      <c r="AY189" s="17" t="s">
        <v>129</v>
      </c>
      <c r="BE189" s="182">
        <f>IF(N189="základní",J189,0)</f>
        <v>0</v>
      </c>
      <c r="BF189" s="182">
        <f>IF(N189="snížená",J189,0)</f>
        <v>0</v>
      </c>
      <c r="BG189" s="182">
        <f>IF(N189="zákl. přenesená",J189,0)</f>
        <v>0</v>
      </c>
      <c r="BH189" s="182">
        <f>IF(N189="sníž. přenesená",J189,0)</f>
        <v>0</v>
      </c>
      <c r="BI189" s="182">
        <f>IF(N189="nulová",J189,0)</f>
        <v>0</v>
      </c>
      <c r="BJ189" s="17" t="s">
        <v>87</v>
      </c>
      <c r="BK189" s="182">
        <f>ROUND(I189*H189,2)</f>
        <v>0</v>
      </c>
      <c r="BL189" s="17" t="s">
        <v>136</v>
      </c>
      <c r="BM189" s="181" t="s">
        <v>236</v>
      </c>
    </row>
    <row r="190" s="13" customFormat="1">
      <c r="A190" s="13"/>
      <c r="B190" s="183"/>
      <c r="C190" s="13"/>
      <c r="D190" s="184" t="s">
        <v>138</v>
      </c>
      <c r="E190" s="185" t="s">
        <v>1</v>
      </c>
      <c r="F190" s="186" t="s">
        <v>237</v>
      </c>
      <c r="G190" s="13"/>
      <c r="H190" s="187">
        <v>271.87</v>
      </c>
      <c r="I190" s="188"/>
      <c r="J190" s="13"/>
      <c r="K190" s="13"/>
      <c r="L190" s="183"/>
      <c r="M190" s="189"/>
      <c r="N190" s="190"/>
      <c r="O190" s="190"/>
      <c r="P190" s="190"/>
      <c r="Q190" s="190"/>
      <c r="R190" s="190"/>
      <c r="S190" s="190"/>
      <c r="T190" s="19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5" t="s">
        <v>138</v>
      </c>
      <c r="AU190" s="185" t="s">
        <v>89</v>
      </c>
      <c r="AV190" s="13" t="s">
        <v>89</v>
      </c>
      <c r="AW190" s="13" t="s">
        <v>36</v>
      </c>
      <c r="AX190" s="13" t="s">
        <v>79</v>
      </c>
      <c r="AY190" s="185" t="s">
        <v>129</v>
      </c>
    </row>
    <row r="191" s="14" customFormat="1">
      <c r="A191" s="14"/>
      <c r="B191" s="192"/>
      <c r="C191" s="14"/>
      <c r="D191" s="184" t="s">
        <v>138</v>
      </c>
      <c r="E191" s="193" t="s">
        <v>1</v>
      </c>
      <c r="F191" s="194" t="s">
        <v>140</v>
      </c>
      <c r="G191" s="14"/>
      <c r="H191" s="195">
        <v>271.87</v>
      </c>
      <c r="I191" s="196"/>
      <c r="J191" s="14"/>
      <c r="K191" s="14"/>
      <c r="L191" s="192"/>
      <c r="M191" s="197"/>
      <c r="N191" s="198"/>
      <c r="O191" s="198"/>
      <c r="P191" s="198"/>
      <c r="Q191" s="198"/>
      <c r="R191" s="198"/>
      <c r="S191" s="198"/>
      <c r="T191" s="19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3" t="s">
        <v>138</v>
      </c>
      <c r="AU191" s="193" t="s">
        <v>89</v>
      </c>
      <c r="AV191" s="14" t="s">
        <v>136</v>
      </c>
      <c r="AW191" s="14" t="s">
        <v>36</v>
      </c>
      <c r="AX191" s="14" t="s">
        <v>87</v>
      </c>
      <c r="AY191" s="193" t="s">
        <v>129</v>
      </c>
    </row>
    <row r="192" s="2" customFormat="1" ht="16.5" customHeight="1">
      <c r="A192" s="36"/>
      <c r="B192" s="169"/>
      <c r="C192" s="170" t="s">
        <v>238</v>
      </c>
      <c r="D192" s="170" t="s">
        <v>131</v>
      </c>
      <c r="E192" s="171" t="s">
        <v>239</v>
      </c>
      <c r="F192" s="172" t="s">
        <v>240</v>
      </c>
      <c r="G192" s="173" t="s">
        <v>162</v>
      </c>
      <c r="H192" s="174">
        <v>389.00999999999999</v>
      </c>
      <c r="I192" s="175"/>
      <c r="J192" s="176">
        <f>ROUND(I192*H192,2)</f>
        <v>0</v>
      </c>
      <c r="K192" s="172" t="s">
        <v>135</v>
      </c>
      <c r="L192" s="37"/>
      <c r="M192" s="177" t="s">
        <v>1</v>
      </c>
      <c r="N192" s="178" t="s">
        <v>44</v>
      </c>
      <c r="O192" s="75"/>
      <c r="P192" s="179">
        <f>O192*H192</f>
        <v>0</v>
      </c>
      <c r="Q192" s="179">
        <v>0</v>
      </c>
      <c r="R192" s="179">
        <f>Q192*H192</f>
        <v>0</v>
      </c>
      <c r="S192" s="179">
        <v>0</v>
      </c>
      <c r="T192" s="18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1" t="s">
        <v>136</v>
      </c>
      <c r="AT192" s="181" t="s">
        <v>131</v>
      </c>
      <c r="AU192" s="181" t="s">
        <v>89</v>
      </c>
      <c r="AY192" s="17" t="s">
        <v>129</v>
      </c>
      <c r="BE192" s="182">
        <f>IF(N192="základní",J192,0)</f>
        <v>0</v>
      </c>
      <c r="BF192" s="182">
        <f>IF(N192="snížená",J192,0)</f>
        <v>0</v>
      </c>
      <c r="BG192" s="182">
        <f>IF(N192="zákl. přenesená",J192,0)</f>
        <v>0</v>
      </c>
      <c r="BH192" s="182">
        <f>IF(N192="sníž. přenesená",J192,0)</f>
        <v>0</v>
      </c>
      <c r="BI192" s="182">
        <f>IF(N192="nulová",J192,0)</f>
        <v>0</v>
      </c>
      <c r="BJ192" s="17" t="s">
        <v>87</v>
      </c>
      <c r="BK192" s="182">
        <f>ROUND(I192*H192,2)</f>
        <v>0</v>
      </c>
      <c r="BL192" s="17" t="s">
        <v>136</v>
      </c>
      <c r="BM192" s="181" t="s">
        <v>241</v>
      </c>
    </row>
    <row r="193" s="13" customFormat="1">
      <c r="A193" s="13"/>
      <c r="B193" s="183"/>
      <c r="C193" s="13"/>
      <c r="D193" s="184" t="s">
        <v>138</v>
      </c>
      <c r="E193" s="185" t="s">
        <v>1</v>
      </c>
      <c r="F193" s="186" t="s">
        <v>242</v>
      </c>
      <c r="G193" s="13"/>
      <c r="H193" s="187">
        <v>389.00999999999999</v>
      </c>
      <c r="I193" s="188"/>
      <c r="J193" s="13"/>
      <c r="K193" s="13"/>
      <c r="L193" s="183"/>
      <c r="M193" s="189"/>
      <c r="N193" s="190"/>
      <c r="O193" s="190"/>
      <c r="P193" s="190"/>
      <c r="Q193" s="190"/>
      <c r="R193" s="190"/>
      <c r="S193" s="190"/>
      <c r="T193" s="19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5" t="s">
        <v>138</v>
      </c>
      <c r="AU193" s="185" t="s">
        <v>89</v>
      </c>
      <c r="AV193" s="13" t="s">
        <v>89</v>
      </c>
      <c r="AW193" s="13" t="s">
        <v>36</v>
      </c>
      <c r="AX193" s="13" t="s">
        <v>79</v>
      </c>
      <c r="AY193" s="185" t="s">
        <v>129</v>
      </c>
    </row>
    <row r="194" s="14" customFormat="1">
      <c r="A194" s="14"/>
      <c r="B194" s="192"/>
      <c r="C194" s="14"/>
      <c r="D194" s="184" t="s">
        <v>138</v>
      </c>
      <c r="E194" s="193" t="s">
        <v>1</v>
      </c>
      <c r="F194" s="194" t="s">
        <v>140</v>
      </c>
      <c r="G194" s="14"/>
      <c r="H194" s="195">
        <v>389.00999999999999</v>
      </c>
      <c r="I194" s="196"/>
      <c r="J194" s="14"/>
      <c r="K194" s="14"/>
      <c r="L194" s="192"/>
      <c r="M194" s="197"/>
      <c r="N194" s="198"/>
      <c r="O194" s="198"/>
      <c r="P194" s="198"/>
      <c r="Q194" s="198"/>
      <c r="R194" s="198"/>
      <c r="S194" s="198"/>
      <c r="T194" s="19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3" t="s">
        <v>138</v>
      </c>
      <c r="AU194" s="193" t="s">
        <v>89</v>
      </c>
      <c r="AV194" s="14" t="s">
        <v>136</v>
      </c>
      <c r="AW194" s="14" t="s">
        <v>36</v>
      </c>
      <c r="AX194" s="14" t="s">
        <v>87</v>
      </c>
      <c r="AY194" s="193" t="s">
        <v>129</v>
      </c>
    </row>
    <row r="195" s="12" customFormat="1" ht="22.8" customHeight="1">
      <c r="A195" s="12"/>
      <c r="B195" s="156"/>
      <c r="C195" s="12"/>
      <c r="D195" s="157" t="s">
        <v>78</v>
      </c>
      <c r="E195" s="167" t="s">
        <v>154</v>
      </c>
      <c r="F195" s="167" t="s">
        <v>243</v>
      </c>
      <c r="G195" s="12"/>
      <c r="H195" s="12"/>
      <c r="I195" s="159"/>
      <c r="J195" s="168">
        <f>BK195</f>
        <v>0</v>
      </c>
      <c r="K195" s="12"/>
      <c r="L195" s="156"/>
      <c r="M195" s="161"/>
      <c r="N195" s="162"/>
      <c r="O195" s="162"/>
      <c r="P195" s="163">
        <f>SUM(P196:P203)</f>
        <v>0</v>
      </c>
      <c r="Q195" s="162"/>
      <c r="R195" s="163">
        <f>SUM(R196:R203)</f>
        <v>5490.384728</v>
      </c>
      <c r="S195" s="162"/>
      <c r="T195" s="164">
        <f>SUM(T196:T203)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7" t="s">
        <v>87</v>
      </c>
      <c r="AT195" s="165" t="s">
        <v>78</v>
      </c>
      <c r="AU195" s="165" t="s">
        <v>87</v>
      </c>
      <c r="AY195" s="157" t="s">
        <v>129</v>
      </c>
      <c r="BK195" s="166">
        <f>SUM(BK196:BK203)</f>
        <v>0</v>
      </c>
    </row>
    <row r="196" s="2" customFormat="1" ht="24.15" customHeight="1">
      <c r="A196" s="36"/>
      <c r="B196" s="169"/>
      <c r="C196" s="170" t="s">
        <v>244</v>
      </c>
      <c r="D196" s="170" t="s">
        <v>131</v>
      </c>
      <c r="E196" s="171" t="s">
        <v>245</v>
      </c>
      <c r="F196" s="172" t="s">
        <v>246</v>
      </c>
      <c r="G196" s="173" t="s">
        <v>162</v>
      </c>
      <c r="H196" s="174">
        <v>4180.4200000000001</v>
      </c>
      <c r="I196" s="175"/>
      <c r="J196" s="176">
        <f>ROUND(I196*H196,2)</f>
        <v>0</v>
      </c>
      <c r="K196" s="172" t="s">
        <v>135</v>
      </c>
      <c r="L196" s="37"/>
      <c r="M196" s="177" t="s">
        <v>1</v>
      </c>
      <c r="N196" s="178" t="s">
        <v>44</v>
      </c>
      <c r="O196" s="75"/>
      <c r="P196" s="179">
        <f>O196*H196</f>
        <v>0</v>
      </c>
      <c r="Q196" s="179">
        <v>0.48089999999999999</v>
      </c>
      <c r="R196" s="179">
        <f>Q196*H196</f>
        <v>2010.3639780000001</v>
      </c>
      <c r="S196" s="179">
        <v>0</v>
      </c>
      <c r="T196" s="18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1" t="s">
        <v>136</v>
      </c>
      <c r="AT196" s="181" t="s">
        <v>131</v>
      </c>
      <c r="AU196" s="181" t="s">
        <v>89</v>
      </c>
      <c r="AY196" s="17" t="s">
        <v>129</v>
      </c>
      <c r="BE196" s="182">
        <f>IF(N196="základní",J196,0)</f>
        <v>0</v>
      </c>
      <c r="BF196" s="182">
        <f>IF(N196="snížená",J196,0)</f>
        <v>0</v>
      </c>
      <c r="BG196" s="182">
        <f>IF(N196="zákl. přenesená",J196,0)</f>
        <v>0</v>
      </c>
      <c r="BH196" s="182">
        <f>IF(N196="sníž. přenesená",J196,0)</f>
        <v>0</v>
      </c>
      <c r="BI196" s="182">
        <f>IF(N196="nulová",J196,0)</f>
        <v>0</v>
      </c>
      <c r="BJ196" s="17" t="s">
        <v>87</v>
      </c>
      <c r="BK196" s="182">
        <f>ROUND(I196*H196,2)</f>
        <v>0</v>
      </c>
      <c r="BL196" s="17" t="s">
        <v>136</v>
      </c>
      <c r="BM196" s="181" t="s">
        <v>247</v>
      </c>
    </row>
    <row r="197" s="13" customFormat="1">
      <c r="A197" s="13"/>
      <c r="B197" s="183"/>
      <c r="C197" s="13"/>
      <c r="D197" s="184" t="s">
        <v>138</v>
      </c>
      <c r="E197" s="185" t="s">
        <v>1</v>
      </c>
      <c r="F197" s="186" t="s">
        <v>248</v>
      </c>
      <c r="G197" s="13"/>
      <c r="H197" s="187">
        <v>4180.4200000000001</v>
      </c>
      <c r="I197" s="188"/>
      <c r="J197" s="13"/>
      <c r="K197" s="13"/>
      <c r="L197" s="183"/>
      <c r="M197" s="189"/>
      <c r="N197" s="190"/>
      <c r="O197" s="190"/>
      <c r="P197" s="190"/>
      <c r="Q197" s="190"/>
      <c r="R197" s="190"/>
      <c r="S197" s="190"/>
      <c r="T197" s="19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5" t="s">
        <v>138</v>
      </c>
      <c r="AU197" s="185" t="s">
        <v>89</v>
      </c>
      <c r="AV197" s="13" t="s">
        <v>89</v>
      </c>
      <c r="AW197" s="13" t="s">
        <v>36</v>
      </c>
      <c r="AX197" s="13" t="s">
        <v>79</v>
      </c>
      <c r="AY197" s="185" t="s">
        <v>129</v>
      </c>
    </row>
    <row r="198" s="14" customFormat="1">
      <c r="A198" s="14"/>
      <c r="B198" s="192"/>
      <c r="C198" s="14"/>
      <c r="D198" s="184" t="s">
        <v>138</v>
      </c>
      <c r="E198" s="193" t="s">
        <v>1</v>
      </c>
      <c r="F198" s="194" t="s">
        <v>140</v>
      </c>
      <c r="G198" s="14"/>
      <c r="H198" s="195">
        <v>4180.4200000000001</v>
      </c>
      <c r="I198" s="196"/>
      <c r="J198" s="14"/>
      <c r="K198" s="14"/>
      <c r="L198" s="192"/>
      <c r="M198" s="197"/>
      <c r="N198" s="198"/>
      <c r="O198" s="198"/>
      <c r="P198" s="198"/>
      <c r="Q198" s="198"/>
      <c r="R198" s="198"/>
      <c r="S198" s="198"/>
      <c r="T198" s="19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3" t="s">
        <v>138</v>
      </c>
      <c r="AU198" s="193" t="s">
        <v>89</v>
      </c>
      <c r="AV198" s="14" t="s">
        <v>136</v>
      </c>
      <c r="AW198" s="14" t="s">
        <v>36</v>
      </c>
      <c r="AX198" s="14" t="s">
        <v>87</v>
      </c>
      <c r="AY198" s="193" t="s">
        <v>129</v>
      </c>
    </row>
    <row r="199" s="2" customFormat="1" ht="24.15" customHeight="1">
      <c r="A199" s="36"/>
      <c r="B199" s="169"/>
      <c r="C199" s="170" t="s">
        <v>249</v>
      </c>
      <c r="D199" s="170" t="s">
        <v>131</v>
      </c>
      <c r="E199" s="171" t="s">
        <v>250</v>
      </c>
      <c r="F199" s="172" t="s">
        <v>251</v>
      </c>
      <c r="G199" s="173" t="s">
        <v>162</v>
      </c>
      <c r="H199" s="174">
        <v>3593.8000000000002</v>
      </c>
      <c r="I199" s="175"/>
      <c r="J199" s="176">
        <f>ROUND(I199*H199,2)</f>
        <v>0</v>
      </c>
      <c r="K199" s="172" t="s">
        <v>135</v>
      </c>
      <c r="L199" s="37"/>
      <c r="M199" s="177" t="s">
        <v>1</v>
      </c>
      <c r="N199" s="178" t="s">
        <v>44</v>
      </c>
      <c r="O199" s="75"/>
      <c r="P199" s="179">
        <f>O199*H199</f>
        <v>0</v>
      </c>
      <c r="Q199" s="179">
        <v>0.34499999999999997</v>
      </c>
      <c r="R199" s="179">
        <f>Q199*H199</f>
        <v>1239.8609999999999</v>
      </c>
      <c r="S199" s="179">
        <v>0</v>
      </c>
      <c r="T199" s="18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1" t="s">
        <v>136</v>
      </c>
      <c r="AT199" s="181" t="s">
        <v>131</v>
      </c>
      <c r="AU199" s="181" t="s">
        <v>89</v>
      </c>
      <c r="AY199" s="17" t="s">
        <v>129</v>
      </c>
      <c r="BE199" s="182">
        <f>IF(N199="základní",J199,0)</f>
        <v>0</v>
      </c>
      <c r="BF199" s="182">
        <f>IF(N199="snížená",J199,0)</f>
        <v>0</v>
      </c>
      <c r="BG199" s="182">
        <f>IF(N199="zákl. přenesená",J199,0)</f>
        <v>0</v>
      </c>
      <c r="BH199" s="182">
        <f>IF(N199="sníž. přenesená",J199,0)</f>
        <v>0</v>
      </c>
      <c r="BI199" s="182">
        <f>IF(N199="nulová",J199,0)</f>
        <v>0</v>
      </c>
      <c r="BJ199" s="17" t="s">
        <v>87</v>
      </c>
      <c r="BK199" s="182">
        <f>ROUND(I199*H199,2)</f>
        <v>0</v>
      </c>
      <c r="BL199" s="17" t="s">
        <v>136</v>
      </c>
      <c r="BM199" s="181" t="s">
        <v>252</v>
      </c>
    </row>
    <row r="200" s="13" customFormat="1">
      <c r="A200" s="13"/>
      <c r="B200" s="183"/>
      <c r="C200" s="13"/>
      <c r="D200" s="184" t="s">
        <v>138</v>
      </c>
      <c r="E200" s="185" t="s">
        <v>1</v>
      </c>
      <c r="F200" s="186" t="s">
        <v>253</v>
      </c>
      <c r="G200" s="13"/>
      <c r="H200" s="187">
        <v>3593.8000000000002</v>
      </c>
      <c r="I200" s="188"/>
      <c r="J200" s="13"/>
      <c r="K200" s="13"/>
      <c r="L200" s="183"/>
      <c r="M200" s="189"/>
      <c r="N200" s="190"/>
      <c r="O200" s="190"/>
      <c r="P200" s="190"/>
      <c r="Q200" s="190"/>
      <c r="R200" s="190"/>
      <c r="S200" s="190"/>
      <c r="T200" s="19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5" t="s">
        <v>138</v>
      </c>
      <c r="AU200" s="185" t="s">
        <v>89</v>
      </c>
      <c r="AV200" s="13" t="s">
        <v>89</v>
      </c>
      <c r="AW200" s="13" t="s">
        <v>36</v>
      </c>
      <c r="AX200" s="13" t="s">
        <v>87</v>
      </c>
      <c r="AY200" s="185" t="s">
        <v>129</v>
      </c>
    </row>
    <row r="201" s="2" customFormat="1" ht="24.15" customHeight="1">
      <c r="A201" s="36"/>
      <c r="B201" s="169"/>
      <c r="C201" s="170" t="s">
        <v>254</v>
      </c>
      <c r="D201" s="170" t="s">
        <v>131</v>
      </c>
      <c r="E201" s="171" t="s">
        <v>255</v>
      </c>
      <c r="F201" s="172" t="s">
        <v>256</v>
      </c>
      <c r="G201" s="173" t="s">
        <v>162</v>
      </c>
      <c r="H201" s="174">
        <v>3895.9299999999998</v>
      </c>
      <c r="I201" s="175"/>
      <c r="J201" s="176">
        <f>ROUND(I201*H201,2)</f>
        <v>0</v>
      </c>
      <c r="K201" s="172" t="s">
        <v>135</v>
      </c>
      <c r="L201" s="37"/>
      <c r="M201" s="177" t="s">
        <v>1</v>
      </c>
      <c r="N201" s="178" t="s">
        <v>44</v>
      </c>
      <c r="O201" s="75"/>
      <c r="P201" s="179">
        <f>O201*H201</f>
        <v>0</v>
      </c>
      <c r="Q201" s="179">
        <v>0.57499999999999996</v>
      </c>
      <c r="R201" s="179">
        <f>Q201*H201</f>
        <v>2240.1597499999998</v>
      </c>
      <c r="S201" s="179">
        <v>0</v>
      </c>
      <c r="T201" s="18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1" t="s">
        <v>136</v>
      </c>
      <c r="AT201" s="181" t="s">
        <v>131</v>
      </c>
      <c r="AU201" s="181" t="s">
        <v>89</v>
      </c>
      <c r="AY201" s="17" t="s">
        <v>129</v>
      </c>
      <c r="BE201" s="182">
        <f>IF(N201="základní",J201,0)</f>
        <v>0</v>
      </c>
      <c r="BF201" s="182">
        <f>IF(N201="snížená",J201,0)</f>
        <v>0</v>
      </c>
      <c r="BG201" s="182">
        <f>IF(N201="zákl. přenesená",J201,0)</f>
        <v>0</v>
      </c>
      <c r="BH201" s="182">
        <f>IF(N201="sníž. přenesená",J201,0)</f>
        <v>0</v>
      </c>
      <c r="BI201" s="182">
        <f>IF(N201="nulová",J201,0)</f>
        <v>0</v>
      </c>
      <c r="BJ201" s="17" t="s">
        <v>87</v>
      </c>
      <c r="BK201" s="182">
        <f>ROUND(I201*H201,2)</f>
        <v>0</v>
      </c>
      <c r="BL201" s="17" t="s">
        <v>136</v>
      </c>
      <c r="BM201" s="181" t="s">
        <v>257</v>
      </c>
    </row>
    <row r="202" s="13" customFormat="1">
      <c r="A202" s="13"/>
      <c r="B202" s="183"/>
      <c r="C202" s="13"/>
      <c r="D202" s="184" t="s">
        <v>138</v>
      </c>
      <c r="E202" s="185" t="s">
        <v>1</v>
      </c>
      <c r="F202" s="186" t="s">
        <v>258</v>
      </c>
      <c r="G202" s="13"/>
      <c r="H202" s="187">
        <v>3895.9299999999998</v>
      </c>
      <c r="I202" s="188"/>
      <c r="J202" s="13"/>
      <c r="K202" s="13"/>
      <c r="L202" s="183"/>
      <c r="M202" s="189"/>
      <c r="N202" s="190"/>
      <c r="O202" s="190"/>
      <c r="P202" s="190"/>
      <c r="Q202" s="190"/>
      <c r="R202" s="190"/>
      <c r="S202" s="190"/>
      <c r="T202" s="19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5" t="s">
        <v>138</v>
      </c>
      <c r="AU202" s="185" t="s">
        <v>89</v>
      </c>
      <c r="AV202" s="13" t="s">
        <v>89</v>
      </c>
      <c r="AW202" s="13" t="s">
        <v>36</v>
      </c>
      <c r="AX202" s="13" t="s">
        <v>79</v>
      </c>
      <c r="AY202" s="185" t="s">
        <v>129</v>
      </c>
    </row>
    <row r="203" s="14" customFormat="1">
      <c r="A203" s="14"/>
      <c r="B203" s="192"/>
      <c r="C203" s="14"/>
      <c r="D203" s="184" t="s">
        <v>138</v>
      </c>
      <c r="E203" s="193" t="s">
        <v>1</v>
      </c>
      <c r="F203" s="194" t="s">
        <v>140</v>
      </c>
      <c r="G203" s="14"/>
      <c r="H203" s="195">
        <v>3895.9299999999998</v>
      </c>
      <c r="I203" s="196"/>
      <c r="J203" s="14"/>
      <c r="K203" s="14"/>
      <c r="L203" s="192"/>
      <c r="M203" s="197"/>
      <c r="N203" s="198"/>
      <c r="O203" s="198"/>
      <c r="P203" s="198"/>
      <c r="Q203" s="198"/>
      <c r="R203" s="198"/>
      <c r="S203" s="198"/>
      <c r="T203" s="19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3" t="s">
        <v>138</v>
      </c>
      <c r="AU203" s="193" t="s">
        <v>89</v>
      </c>
      <c r="AV203" s="14" t="s">
        <v>136</v>
      </c>
      <c r="AW203" s="14" t="s">
        <v>36</v>
      </c>
      <c r="AX203" s="14" t="s">
        <v>87</v>
      </c>
      <c r="AY203" s="193" t="s">
        <v>129</v>
      </c>
    </row>
    <row r="204" s="12" customFormat="1" ht="22.8" customHeight="1">
      <c r="A204" s="12"/>
      <c r="B204" s="156"/>
      <c r="C204" s="12"/>
      <c r="D204" s="157" t="s">
        <v>78</v>
      </c>
      <c r="E204" s="167" t="s">
        <v>259</v>
      </c>
      <c r="F204" s="167" t="s">
        <v>260</v>
      </c>
      <c r="G204" s="12"/>
      <c r="H204" s="12"/>
      <c r="I204" s="159"/>
      <c r="J204" s="168">
        <f>BK204</f>
        <v>0</v>
      </c>
      <c r="K204" s="12"/>
      <c r="L204" s="156"/>
      <c r="M204" s="161"/>
      <c r="N204" s="162"/>
      <c r="O204" s="162"/>
      <c r="P204" s="163">
        <f>P205</f>
        <v>0</v>
      </c>
      <c r="Q204" s="162"/>
      <c r="R204" s="163">
        <f>R205</f>
        <v>0</v>
      </c>
      <c r="S204" s="162"/>
      <c r="T204" s="164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7" t="s">
        <v>87</v>
      </c>
      <c r="AT204" s="165" t="s">
        <v>78</v>
      </c>
      <c r="AU204" s="165" t="s">
        <v>87</v>
      </c>
      <c r="AY204" s="157" t="s">
        <v>129</v>
      </c>
      <c r="BK204" s="166">
        <f>BK205</f>
        <v>0</v>
      </c>
    </row>
    <row r="205" s="2" customFormat="1" ht="33" customHeight="1">
      <c r="A205" s="36"/>
      <c r="B205" s="169"/>
      <c r="C205" s="170" t="s">
        <v>261</v>
      </c>
      <c r="D205" s="170" t="s">
        <v>131</v>
      </c>
      <c r="E205" s="171" t="s">
        <v>262</v>
      </c>
      <c r="F205" s="172" t="s">
        <v>263</v>
      </c>
      <c r="G205" s="173" t="s">
        <v>264</v>
      </c>
      <c r="H205" s="174">
        <v>5490.3850000000002</v>
      </c>
      <c r="I205" s="175"/>
      <c r="J205" s="176">
        <f>ROUND(I205*H205,2)</f>
        <v>0</v>
      </c>
      <c r="K205" s="172" t="s">
        <v>135</v>
      </c>
      <c r="L205" s="37"/>
      <c r="M205" s="200" t="s">
        <v>1</v>
      </c>
      <c r="N205" s="201" t="s">
        <v>44</v>
      </c>
      <c r="O205" s="202"/>
      <c r="P205" s="203">
        <f>O205*H205</f>
        <v>0</v>
      </c>
      <c r="Q205" s="203">
        <v>0</v>
      </c>
      <c r="R205" s="203">
        <f>Q205*H205</f>
        <v>0</v>
      </c>
      <c r="S205" s="203">
        <v>0</v>
      </c>
      <c r="T205" s="204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1" t="s">
        <v>136</v>
      </c>
      <c r="AT205" s="181" t="s">
        <v>131</v>
      </c>
      <c r="AU205" s="181" t="s">
        <v>89</v>
      </c>
      <c r="AY205" s="17" t="s">
        <v>129</v>
      </c>
      <c r="BE205" s="182">
        <f>IF(N205="základní",J205,0)</f>
        <v>0</v>
      </c>
      <c r="BF205" s="182">
        <f>IF(N205="snížená",J205,0)</f>
        <v>0</v>
      </c>
      <c r="BG205" s="182">
        <f>IF(N205="zákl. přenesená",J205,0)</f>
        <v>0</v>
      </c>
      <c r="BH205" s="182">
        <f>IF(N205="sníž. přenesená",J205,0)</f>
        <v>0</v>
      </c>
      <c r="BI205" s="182">
        <f>IF(N205="nulová",J205,0)</f>
        <v>0</v>
      </c>
      <c r="BJ205" s="17" t="s">
        <v>87</v>
      </c>
      <c r="BK205" s="182">
        <f>ROUND(I205*H205,2)</f>
        <v>0</v>
      </c>
      <c r="BL205" s="17" t="s">
        <v>136</v>
      </c>
      <c r="BM205" s="181" t="s">
        <v>265</v>
      </c>
    </row>
    <row r="206" s="2" customFormat="1" ht="6.96" customHeight="1">
      <c r="A206" s="36"/>
      <c r="B206" s="58"/>
      <c r="C206" s="59"/>
      <c r="D206" s="59"/>
      <c r="E206" s="59"/>
      <c r="F206" s="59"/>
      <c r="G206" s="59"/>
      <c r="H206" s="59"/>
      <c r="I206" s="59"/>
      <c r="J206" s="59"/>
      <c r="K206" s="59"/>
      <c r="L206" s="37"/>
      <c r="M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</row>
  </sheetData>
  <autoFilter ref="C119:K20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102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Lesní cesta Kádov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103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30" customHeight="1">
      <c r="A9" s="36"/>
      <c r="B9" s="37"/>
      <c r="C9" s="36"/>
      <c r="D9" s="36"/>
      <c r="E9" s="65" t="s">
        <v>266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26. 8. 2025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>60460709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>Lesy ČZÚ</v>
      </c>
      <c r="F15" s="36"/>
      <c r="G15" s="36"/>
      <c r="H15" s="36"/>
      <c r="I15" s="30" t="s">
        <v>28</v>
      </c>
      <c r="J15" s="25" t="str">
        <f>IF('Rekapitulace stavby'!AN11="","",'Rekapitulace stavby'!AN11)</f>
        <v>CZ60460709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30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30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30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30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39</v>
      </c>
      <c r="E30" s="36"/>
      <c r="F30" s="36"/>
      <c r="G30" s="36"/>
      <c r="H30" s="36"/>
      <c r="I30" s="36"/>
      <c r="J30" s="94">
        <f>ROUND(J122,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41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43</v>
      </c>
      <c r="E33" s="30" t="s">
        <v>44</v>
      </c>
      <c r="F33" s="125">
        <f>ROUND((SUM(BE122:BE183)),  2)</f>
        <v>0</v>
      </c>
      <c r="G33" s="36"/>
      <c r="H33" s="36"/>
      <c r="I33" s="126">
        <v>0.20999999999999999</v>
      </c>
      <c r="J33" s="125">
        <f>ROUND(((SUM(BE122:BE183))*I33),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25">
        <f>ROUND((SUM(BF122:BF183)),  2)</f>
        <v>0</v>
      </c>
      <c r="G34" s="36"/>
      <c r="H34" s="36"/>
      <c r="I34" s="126">
        <v>0.12</v>
      </c>
      <c r="J34" s="125">
        <f>ROUND(((SUM(BF122:BF183))*I34),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25">
        <f>ROUND((SUM(BG122:BG183)),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25">
        <f>ROUND((SUM(BH122:BH183)),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25">
        <f>ROUND((SUM(BI122:BI183)),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49</v>
      </c>
      <c r="E39" s="79"/>
      <c r="F39" s="79"/>
      <c r="G39" s="129" t="s">
        <v>50</v>
      </c>
      <c r="H39" s="130" t="s">
        <v>51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33" t="s">
        <v>55</v>
      </c>
      <c r="G61" s="56" t="s">
        <v>54</v>
      </c>
      <c r="H61" s="39"/>
      <c r="I61" s="39"/>
      <c r="J61" s="13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33" t="s">
        <v>55</v>
      </c>
      <c r="G76" s="56" t="s">
        <v>54</v>
      </c>
      <c r="H76" s="39"/>
      <c r="I76" s="39"/>
      <c r="J76" s="13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105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Lesní cesta Kádov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103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30" customHeight="1">
      <c r="A87" s="36"/>
      <c r="B87" s="37"/>
      <c r="C87" s="36"/>
      <c r="D87" s="36"/>
      <c r="E87" s="65" t="str">
        <f>E9</f>
        <v>007.04 - Trubní propustek DN 510–590 mm o délce do 10 m včetně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Zvánovice</v>
      </c>
      <c r="G89" s="36"/>
      <c r="H89" s="36"/>
      <c r="I89" s="30" t="s">
        <v>22</v>
      </c>
      <c r="J89" s="67" t="str">
        <f>IF(J12="","",J12)</f>
        <v>26. 8. 2025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Lesy ČZÚ</v>
      </c>
      <c r="G91" s="36"/>
      <c r="H91" s="36"/>
      <c r="I91" s="30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30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106</v>
      </c>
      <c r="D94" s="127"/>
      <c r="E94" s="127"/>
      <c r="F94" s="127"/>
      <c r="G94" s="127"/>
      <c r="H94" s="127"/>
      <c r="I94" s="127"/>
      <c r="J94" s="136" t="s">
        <v>107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108</v>
      </c>
      <c r="D96" s="36"/>
      <c r="E96" s="36"/>
      <c r="F96" s="36"/>
      <c r="G96" s="36"/>
      <c r="H96" s="36"/>
      <c r="I96" s="36"/>
      <c r="J96" s="94">
        <f>J122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109</v>
      </c>
    </row>
    <row r="97" s="9" customFormat="1" ht="24.96" customHeight="1">
      <c r="A97" s="9"/>
      <c r="B97" s="138"/>
      <c r="C97" s="9"/>
      <c r="D97" s="139" t="s">
        <v>110</v>
      </c>
      <c r="E97" s="140"/>
      <c r="F97" s="140"/>
      <c r="G97" s="140"/>
      <c r="H97" s="140"/>
      <c r="I97" s="140"/>
      <c r="J97" s="141">
        <f>J123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111</v>
      </c>
      <c r="E98" s="144"/>
      <c r="F98" s="144"/>
      <c r="G98" s="144"/>
      <c r="H98" s="144"/>
      <c r="I98" s="144"/>
      <c r="J98" s="145">
        <f>J124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267</v>
      </c>
      <c r="E99" s="144"/>
      <c r="F99" s="144"/>
      <c r="G99" s="144"/>
      <c r="H99" s="144"/>
      <c r="I99" s="144"/>
      <c r="J99" s="145">
        <f>J154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268</v>
      </c>
      <c r="E100" s="144"/>
      <c r="F100" s="144"/>
      <c r="G100" s="144"/>
      <c r="H100" s="144"/>
      <c r="I100" s="144"/>
      <c r="J100" s="145">
        <f>J161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2"/>
      <c r="C101" s="10"/>
      <c r="D101" s="143" t="s">
        <v>269</v>
      </c>
      <c r="E101" s="144"/>
      <c r="F101" s="144"/>
      <c r="G101" s="144"/>
      <c r="H101" s="144"/>
      <c r="I101" s="144"/>
      <c r="J101" s="145">
        <f>J174</f>
        <v>0</v>
      </c>
      <c r="K101" s="10"/>
      <c r="L101" s="14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2"/>
      <c r="C102" s="10"/>
      <c r="D102" s="143" t="s">
        <v>113</v>
      </c>
      <c r="E102" s="144"/>
      <c r="F102" s="144"/>
      <c r="G102" s="144"/>
      <c r="H102" s="144"/>
      <c r="I102" s="144"/>
      <c r="J102" s="145">
        <f>J182</f>
        <v>0</v>
      </c>
      <c r="K102" s="10"/>
      <c r="L102" s="14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114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119" t="str">
        <f>E7</f>
        <v>Lesní cesta Kádov</v>
      </c>
      <c r="F112" s="30"/>
      <c r="G112" s="30"/>
      <c r="H112" s="30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103</v>
      </c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30" customHeight="1">
      <c r="A114" s="36"/>
      <c r="B114" s="37"/>
      <c r="C114" s="36"/>
      <c r="D114" s="36"/>
      <c r="E114" s="65" t="str">
        <f>E9</f>
        <v>007.04 - Trubní propustek DN 510–590 mm o délce do 10 m včetně</v>
      </c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6"/>
      <c r="E116" s="36"/>
      <c r="F116" s="25" t="str">
        <f>F12</f>
        <v>Zvánovice</v>
      </c>
      <c r="G116" s="36"/>
      <c r="H116" s="36"/>
      <c r="I116" s="30" t="s">
        <v>22</v>
      </c>
      <c r="J116" s="67" t="str">
        <f>IF(J12="","",J12)</f>
        <v>26. 8. 2025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24</v>
      </c>
      <c r="D118" s="36"/>
      <c r="E118" s="36"/>
      <c r="F118" s="25" t="str">
        <f>E15</f>
        <v>Lesy ČZÚ</v>
      </c>
      <c r="G118" s="36"/>
      <c r="H118" s="36"/>
      <c r="I118" s="30" t="s">
        <v>32</v>
      </c>
      <c r="J118" s="34" t="str">
        <f>E21</f>
        <v>Ing. Jiří Ježek</v>
      </c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30</v>
      </c>
      <c r="D119" s="36"/>
      <c r="E119" s="36"/>
      <c r="F119" s="25" t="str">
        <f>IF(E18="","",E18)</f>
        <v>Vyplň údaj</v>
      </c>
      <c r="G119" s="36"/>
      <c r="H119" s="36"/>
      <c r="I119" s="30" t="s">
        <v>37</v>
      </c>
      <c r="J119" s="34" t="str">
        <f>E24</f>
        <v>Ing. Jiří Ježek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46"/>
      <c r="B121" s="147"/>
      <c r="C121" s="148" t="s">
        <v>115</v>
      </c>
      <c r="D121" s="149" t="s">
        <v>64</v>
      </c>
      <c r="E121" s="149" t="s">
        <v>60</v>
      </c>
      <c r="F121" s="149" t="s">
        <v>61</v>
      </c>
      <c r="G121" s="149" t="s">
        <v>116</v>
      </c>
      <c r="H121" s="149" t="s">
        <v>117</v>
      </c>
      <c r="I121" s="149" t="s">
        <v>118</v>
      </c>
      <c r="J121" s="149" t="s">
        <v>107</v>
      </c>
      <c r="K121" s="150" t="s">
        <v>119</v>
      </c>
      <c r="L121" s="151"/>
      <c r="M121" s="84" t="s">
        <v>1</v>
      </c>
      <c r="N121" s="85" t="s">
        <v>43</v>
      </c>
      <c r="O121" s="85" t="s">
        <v>120</v>
      </c>
      <c r="P121" s="85" t="s">
        <v>121</v>
      </c>
      <c r="Q121" s="85" t="s">
        <v>122</v>
      </c>
      <c r="R121" s="85" t="s">
        <v>123</v>
      </c>
      <c r="S121" s="85" t="s">
        <v>124</v>
      </c>
      <c r="T121" s="86" t="s">
        <v>125</v>
      </c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</row>
    <row r="122" s="2" customFormat="1" ht="22.8" customHeight="1">
      <c r="A122" s="36"/>
      <c r="B122" s="37"/>
      <c r="C122" s="91" t="s">
        <v>126</v>
      </c>
      <c r="D122" s="36"/>
      <c r="E122" s="36"/>
      <c r="F122" s="36"/>
      <c r="G122" s="36"/>
      <c r="H122" s="36"/>
      <c r="I122" s="36"/>
      <c r="J122" s="152">
        <f>BK122</f>
        <v>0</v>
      </c>
      <c r="K122" s="36"/>
      <c r="L122" s="37"/>
      <c r="M122" s="87"/>
      <c r="N122" s="71"/>
      <c r="O122" s="88"/>
      <c r="P122" s="153">
        <f>P123</f>
        <v>0</v>
      </c>
      <c r="Q122" s="88"/>
      <c r="R122" s="153">
        <f>R123</f>
        <v>61.084797200000004</v>
      </c>
      <c r="S122" s="88"/>
      <c r="T122" s="154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7" t="s">
        <v>78</v>
      </c>
      <c r="AU122" s="17" t="s">
        <v>109</v>
      </c>
      <c r="BK122" s="155">
        <f>BK123</f>
        <v>0</v>
      </c>
    </row>
    <row r="123" s="12" customFormat="1" ht="25.92" customHeight="1">
      <c r="A123" s="12"/>
      <c r="B123" s="156"/>
      <c r="C123" s="12"/>
      <c r="D123" s="157" t="s">
        <v>78</v>
      </c>
      <c r="E123" s="158" t="s">
        <v>127</v>
      </c>
      <c r="F123" s="158" t="s">
        <v>128</v>
      </c>
      <c r="G123" s="12"/>
      <c r="H123" s="12"/>
      <c r="I123" s="159"/>
      <c r="J123" s="160">
        <f>BK123</f>
        <v>0</v>
      </c>
      <c r="K123" s="12"/>
      <c r="L123" s="156"/>
      <c r="M123" s="161"/>
      <c r="N123" s="162"/>
      <c r="O123" s="162"/>
      <c r="P123" s="163">
        <f>P124+P154+P161+P174+P182</f>
        <v>0</v>
      </c>
      <c r="Q123" s="162"/>
      <c r="R123" s="163">
        <f>R124+R154+R161+R174+R182</f>
        <v>61.084797200000004</v>
      </c>
      <c r="S123" s="162"/>
      <c r="T123" s="164">
        <f>T124+T154+T161+T174+T182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7" t="s">
        <v>87</v>
      </c>
      <c r="AT123" s="165" t="s">
        <v>78</v>
      </c>
      <c r="AU123" s="165" t="s">
        <v>79</v>
      </c>
      <c r="AY123" s="157" t="s">
        <v>129</v>
      </c>
      <c r="BK123" s="166">
        <f>BK124+BK154+BK161+BK174+BK182</f>
        <v>0</v>
      </c>
    </row>
    <row r="124" s="12" customFormat="1" ht="22.8" customHeight="1">
      <c r="A124" s="12"/>
      <c r="B124" s="156"/>
      <c r="C124" s="12"/>
      <c r="D124" s="157" t="s">
        <v>78</v>
      </c>
      <c r="E124" s="167" t="s">
        <v>87</v>
      </c>
      <c r="F124" s="167" t="s">
        <v>130</v>
      </c>
      <c r="G124" s="12"/>
      <c r="H124" s="12"/>
      <c r="I124" s="159"/>
      <c r="J124" s="168">
        <f>BK124</f>
        <v>0</v>
      </c>
      <c r="K124" s="12"/>
      <c r="L124" s="156"/>
      <c r="M124" s="161"/>
      <c r="N124" s="162"/>
      <c r="O124" s="162"/>
      <c r="P124" s="163">
        <f>SUM(P125:P153)</f>
        <v>0</v>
      </c>
      <c r="Q124" s="162"/>
      <c r="R124" s="163">
        <f>SUM(R125:R153)</f>
        <v>3.3999999999999999</v>
      </c>
      <c r="S124" s="162"/>
      <c r="T124" s="164">
        <f>SUM(T125:T153)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7" t="s">
        <v>87</v>
      </c>
      <c r="AT124" s="165" t="s">
        <v>78</v>
      </c>
      <c r="AU124" s="165" t="s">
        <v>87</v>
      </c>
      <c r="AY124" s="157" t="s">
        <v>129</v>
      </c>
      <c r="BK124" s="166">
        <f>SUM(BK125:BK153)</f>
        <v>0</v>
      </c>
    </row>
    <row r="125" s="2" customFormat="1" ht="24.15" customHeight="1">
      <c r="A125" s="36"/>
      <c r="B125" s="169"/>
      <c r="C125" s="170" t="s">
        <v>87</v>
      </c>
      <c r="D125" s="170" t="s">
        <v>131</v>
      </c>
      <c r="E125" s="171" t="s">
        <v>270</v>
      </c>
      <c r="F125" s="172" t="s">
        <v>271</v>
      </c>
      <c r="G125" s="173" t="s">
        <v>168</v>
      </c>
      <c r="H125" s="174">
        <v>10.199999999999999</v>
      </c>
      <c r="I125" s="175"/>
      <c r="J125" s="176">
        <f>ROUND(I125*H125,2)</f>
        <v>0</v>
      </c>
      <c r="K125" s="172" t="s">
        <v>135</v>
      </c>
      <c r="L125" s="37"/>
      <c r="M125" s="177" t="s">
        <v>1</v>
      </c>
      <c r="N125" s="178" t="s">
        <v>44</v>
      </c>
      <c r="O125" s="75"/>
      <c r="P125" s="179">
        <f>O125*H125</f>
        <v>0</v>
      </c>
      <c r="Q125" s="179">
        <v>0</v>
      </c>
      <c r="R125" s="179">
        <f>Q125*H125</f>
        <v>0</v>
      </c>
      <c r="S125" s="179">
        <v>0</v>
      </c>
      <c r="T125" s="18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1" t="s">
        <v>136</v>
      </c>
      <c r="AT125" s="181" t="s">
        <v>131</v>
      </c>
      <c r="AU125" s="181" t="s">
        <v>89</v>
      </c>
      <c r="AY125" s="17" t="s">
        <v>129</v>
      </c>
      <c r="BE125" s="182">
        <f>IF(N125="základní",J125,0)</f>
        <v>0</v>
      </c>
      <c r="BF125" s="182">
        <f>IF(N125="snížená",J125,0)</f>
        <v>0</v>
      </c>
      <c r="BG125" s="182">
        <f>IF(N125="zákl. přenesená",J125,0)</f>
        <v>0</v>
      </c>
      <c r="BH125" s="182">
        <f>IF(N125="sníž. přenesená",J125,0)</f>
        <v>0</v>
      </c>
      <c r="BI125" s="182">
        <f>IF(N125="nulová",J125,0)</f>
        <v>0</v>
      </c>
      <c r="BJ125" s="17" t="s">
        <v>87</v>
      </c>
      <c r="BK125" s="182">
        <f>ROUND(I125*H125,2)</f>
        <v>0</v>
      </c>
      <c r="BL125" s="17" t="s">
        <v>136</v>
      </c>
      <c r="BM125" s="181" t="s">
        <v>272</v>
      </c>
    </row>
    <row r="126" s="13" customFormat="1">
      <c r="A126" s="13"/>
      <c r="B126" s="183"/>
      <c r="C126" s="13"/>
      <c r="D126" s="184" t="s">
        <v>138</v>
      </c>
      <c r="E126" s="185" t="s">
        <v>1</v>
      </c>
      <c r="F126" s="186" t="s">
        <v>273</v>
      </c>
      <c r="G126" s="13"/>
      <c r="H126" s="187">
        <v>10.199999999999999</v>
      </c>
      <c r="I126" s="188"/>
      <c r="J126" s="13"/>
      <c r="K126" s="13"/>
      <c r="L126" s="183"/>
      <c r="M126" s="189"/>
      <c r="N126" s="190"/>
      <c r="O126" s="190"/>
      <c r="P126" s="190"/>
      <c r="Q126" s="190"/>
      <c r="R126" s="190"/>
      <c r="S126" s="190"/>
      <c r="T126" s="19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5" t="s">
        <v>138</v>
      </c>
      <c r="AU126" s="185" t="s">
        <v>89</v>
      </c>
      <c r="AV126" s="13" t="s">
        <v>89</v>
      </c>
      <c r="AW126" s="13" t="s">
        <v>36</v>
      </c>
      <c r="AX126" s="13" t="s">
        <v>79</v>
      </c>
      <c r="AY126" s="185" t="s">
        <v>129</v>
      </c>
    </row>
    <row r="127" s="14" customFormat="1">
      <c r="A127" s="14"/>
      <c r="B127" s="192"/>
      <c r="C127" s="14"/>
      <c r="D127" s="184" t="s">
        <v>138</v>
      </c>
      <c r="E127" s="193" t="s">
        <v>1</v>
      </c>
      <c r="F127" s="194" t="s">
        <v>140</v>
      </c>
      <c r="G127" s="14"/>
      <c r="H127" s="195">
        <v>10.199999999999999</v>
      </c>
      <c r="I127" s="196"/>
      <c r="J127" s="14"/>
      <c r="K127" s="14"/>
      <c r="L127" s="192"/>
      <c r="M127" s="197"/>
      <c r="N127" s="198"/>
      <c r="O127" s="198"/>
      <c r="P127" s="198"/>
      <c r="Q127" s="198"/>
      <c r="R127" s="198"/>
      <c r="S127" s="198"/>
      <c r="T127" s="19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3" t="s">
        <v>138</v>
      </c>
      <c r="AU127" s="193" t="s">
        <v>89</v>
      </c>
      <c r="AV127" s="14" t="s">
        <v>136</v>
      </c>
      <c r="AW127" s="14" t="s">
        <v>36</v>
      </c>
      <c r="AX127" s="14" t="s">
        <v>87</v>
      </c>
      <c r="AY127" s="193" t="s">
        <v>129</v>
      </c>
    </row>
    <row r="128" s="2" customFormat="1" ht="33" customHeight="1">
      <c r="A128" s="36"/>
      <c r="B128" s="169"/>
      <c r="C128" s="170" t="s">
        <v>89</v>
      </c>
      <c r="D128" s="170" t="s">
        <v>131</v>
      </c>
      <c r="E128" s="171" t="s">
        <v>274</v>
      </c>
      <c r="F128" s="172" t="s">
        <v>275</v>
      </c>
      <c r="G128" s="173" t="s">
        <v>168</v>
      </c>
      <c r="H128" s="174">
        <v>0.33000000000000002</v>
      </c>
      <c r="I128" s="175"/>
      <c r="J128" s="176">
        <f>ROUND(I128*H128,2)</f>
        <v>0</v>
      </c>
      <c r="K128" s="172" t="s">
        <v>135</v>
      </c>
      <c r="L128" s="37"/>
      <c r="M128" s="177" t="s">
        <v>1</v>
      </c>
      <c r="N128" s="178" t="s">
        <v>44</v>
      </c>
      <c r="O128" s="75"/>
      <c r="P128" s="179">
        <f>O128*H128</f>
        <v>0</v>
      </c>
      <c r="Q128" s="179">
        <v>0</v>
      </c>
      <c r="R128" s="179">
        <f>Q128*H128</f>
        <v>0</v>
      </c>
      <c r="S128" s="179">
        <v>0</v>
      </c>
      <c r="T128" s="18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1" t="s">
        <v>136</v>
      </c>
      <c r="AT128" s="181" t="s">
        <v>131</v>
      </c>
      <c r="AU128" s="181" t="s">
        <v>89</v>
      </c>
      <c r="AY128" s="17" t="s">
        <v>129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7" t="s">
        <v>87</v>
      </c>
      <c r="BK128" s="182">
        <f>ROUND(I128*H128,2)</f>
        <v>0</v>
      </c>
      <c r="BL128" s="17" t="s">
        <v>136</v>
      </c>
      <c r="BM128" s="181" t="s">
        <v>276</v>
      </c>
    </row>
    <row r="129" s="13" customFormat="1">
      <c r="A129" s="13"/>
      <c r="B129" s="183"/>
      <c r="C129" s="13"/>
      <c r="D129" s="184" t="s">
        <v>138</v>
      </c>
      <c r="E129" s="185" t="s">
        <v>1</v>
      </c>
      <c r="F129" s="186" t="s">
        <v>277</v>
      </c>
      <c r="G129" s="13"/>
      <c r="H129" s="187">
        <v>0.33000000000000002</v>
      </c>
      <c r="I129" s="188"/>
      <c r="J129" s="13"/>
      <c r="K129" s="13"/>
      <c r="L129" s="183"/>
      <c r="M129" s="189"/>
      <c r="N129" s="190"/>
      <c r="O129" s="190"/>
      <c r="P129" s="190"/>
      <c r="Q129" s="190"/>
      <c r="R129" s="190"/>
      <c r="S129" s="190"/>
      <c r="T129" s="19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5" t="s">
        <v>138</v>
      </c>
      <c r="AU129" s="185" t="s">
        <v>89</v>
      </c>
      <c r="AV129" s="13" t="s">
        <v>89</v>
      </c>
      <c r="AW129" s="13" t="s">
        <v>36</v>
      </c>
      <c r="AX129" s="13" t="s">
        <v>79</v>
      </c>
      <c r="AY129" s="185" t="s">
        <v>129</v>
      </c>
    </row>
    <row r="130" s="14" customFormat="1">
      <c r="A130" s="14"/>
      <c r="B130" s="192"/>
      <c r="C130" s="14"/>
      <c r="D130" s="184" t="s">
        <v>138</v>
      </c>
      <c r="E130" s="193" t="s">
        <v>1</v>
      </c>
      <c r="F130" s="194" t="s">
        <v>140</v>
      </c>
      <c r="G130" s="14"/>
      <c r="H130" s="195">
        <v>0.33000000000000002</v>
      </c>
      <c r="I130" s="196"/>
      <c r="J130" s="14"/>
      <c r="K130" s="14"/>
      <c r="L130" s="192"/>
      <c r="M130" s="197"/>
      <c r="N130" s="198"/>
      <c r="O130" s="198"/>
      <c r="P130" s="198"/>
      <c r="Q130" s="198"/>
      <c r="R130" s="198"/>
      <c r="S130" s="198"/>
      <c r="T130" s="19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3" t="s">
        <v>138</v>
      </c>
      <c r="AU130" s="193" t="s">
        <v>89</v>
      </c>
      <c r="AV130" s="14" t="s">
        <v>136</v>
      </c>
      <c r="AW130" s="14" t="s">
        <v>36</v>
      </c>
      <c r="AX130" s="14" t="s">
        <v>87</v>
      </c>
      <c r="AY130" s="193" t="s">
        <v>129</v>
      </c>
    </row>
    <row r="131" s="2" customFormat="1" ht="33" customHeight="1">
      <c r="A131" s="36"/>
      <c r="B131" s="169"/>
      <c r="C131" s="170" t="s">
        <v>145</v>
      </c>
      <c r="D131" s="170" t="s">
        <v>131</v>
      </c>
      <c r="E131" s="171" t="s">
        <v>278</v>
      </c>
      <c r="F131" s="172" t="s">
        <v>279</v>
      </c>
      <c r="G131" s="173" t="s">
        <v>168</v>
      </c>
      <c r="H131" s="174">
        <v>21.079999999999998</v>
      </c>
      <c r="I131" s="175"/>
      <c r="J131" s="176">
        <f>ROUND(I131*H131,2)</f>
        <v>0</v>
      </c>
      <c r="K131" s="172" t="s">
        <v>135</v>
      </c>
      <c r="L131" s="37"/>
      <c r="M131" s="177" t="s">
        <v>1</v>
      </c>
      <c r="N131" s="178" t="s">
        <v>44</v>
      </c>
      <c r="O131" s="75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8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1" t="s">
        <v>136</v>
      </c>
      <c r="AT131" s="181" t="s">
        <v>131</v>
      </c>
      <c r="AU131" s="181" t="s">
        <v>89</v>
      </c>
      <c r="AY131" s="17" t="s">
        <v>129</v>
      </c>
      <c r="BE131" s="182">
        <f>IF(N131="základní",J131,0)</f>
        <v>0</v>
      </c>
      <c r="BF131" s="182">
        <f>IF(N131="snížená",J131,0)</f>
        <v>0</v>
      </c>
      <c r="BG131" s="182">
        <f>IF(N131="zákl. přenesená",J131,0)</f>
        <v>0</v>
      </c>
      <c r="BH131" s="182">
        <f>IF(N131="sníž. přenesená",J131,0)</f>
        <v>0</v>
      </c>
      <c r="BI131" s="182">
        <f>IF(N131="nulová",J131,0)</f>
        <v>0</v>
      </c>
      <c r="BJ131" s="17" t="s">
        <v>87</v>
      </c>
      <c r="BK131" s="182">
        <f>ROUND(I131*H131,2)</f>
        <v>0</v>
      </c>
      <c r="BL131" s="17" t="s">
        <v>136</v>
      </c>
      <c r="BM131" s="181" t="s">
        <v>280</v>
      </c>
    </row>
    <row r="132" s="13" customFormat="1">
      <c r="A132" s="13"/>
      <c r="B132" s="183"/>
      <c r="C132" s="13"/>
      <c r="D132" s="184" t="s">
        <v>138</v>
      </c>
      <c r="E132" s="185" t="s">
        <v>1</v>
      </c>
      <c r="F132" s="186" t="s">
        <v>281</v>
      </c>
      <c r="G132" s="13"/>
      <c r="H132" s="187">
        <v>21.079999999999998</v>
      </c>
      <c r="I132" s="188"/>
      <c r="J132" s="13"/>
      <c r="K132" s="13"/>
      <c r="L132" s="183"/>
      <c r="M132" s="189"/>
      <c r="N132" s="190"/>
      <c r="O132" s="190"/>
      <c r="P132" s="190"/>
      <c r="Q132" s="190"/>
      <c r="R132" s="190"/>
      <c r="S132" s="190"/>
      <c r="T132" s="19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5" t="s">
        <v>138</v>
      </c>
      <c r="AU132" s="185" t="s">
        <v>89</v>
      </c>
      <c r="AV132" s="13" t="s">
        <v>89</v>
      </c>
      <c r="AW132" s="13" t="s">
        <v>36</v>
      </c>
      <c r="AX132" s="13" t="s">
        <v>79</v>
      </c>
      <c r="AY132" s="185" t="s">
        <v>129</v>
      </c>
    </row>
    <row r="133" s="14" customFormat="1">
      <c r="A133" s="14"/>
      <c r="B133" s="192"/>
      <c r="C133" s="14"/>
      <c r="D133" s="184" t="s">
        <v>138</v>
      </c>
      <c r="E133" s="193" t="s">
        <v>1</v>
      </c>
      <c r="F133" s="194" t="s">
        <v>140</v>
      </c>
      <c r="G133" s="14"/>
      <c r="H133" s="195">
        <v>21.079999999999998</v>
      </c>
      <c r="I133" s="196"/>
      <c r="J133" s="14"/>
      <c r="K133" s="14"/>
      <c r="L133" s="192"/>
      <c r="M133" s="197"/>
      <c r="N133" s="198"/>
      <c r="O133" s="198"/>
      <c r="P133" s="198"/>
      <c r="Q133" s="198"/>
      <c r="R133" s="198"/>
      <c r="S133" s="198"/>
      <c r="T133" s="19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3" t="s">
        <v>138</v>
      </c>
      <c r="AU133" s="193" t="s">
        <v>89</v>
      </c>
      <c r="AV133" s="14" t="s">
        <v>136</v>
      </c>
      <c r="AW133" s="14" t="s">
        <v>36</v>
      </c>
      <c r="AX133" s="14" t="s">
        <v>87</v>
      </c>
      <c r="AY133" s="193" t="s">
        <v>129</v>
      </c>
    </row>
    <row r="134" s="2" customFormat="1" ht="37.8" customHeight="1">
      <c r="A134" s="36"/>
      <c r="B134" s="169"/>
      <c r="C134" s="170" t="s">
        <v>136</v>
      </c>
      <c r="D134" s="170" t="s">
        <v>131</v>
      </c>
      <c r="E134" s="171" t="s">
        <v>211</v>
      </c>
      <c r="F134" s="172" t="s">
        <v>212</v>
      </c>
      <c r="G134" s="173" t="s">
        <v>168</v>
      </c>
      <c r="H134" s="174">
        <v>18.010000000000002</v>
      </c>
      <c r="I134" s="175"/>
      <c r="J134" s="176">
        <f>ROUND(I134*H134,2)</f>
        <v>0</v>
      </c>
      <c r="K134" s="172" t="s">
        <v>135</v>
      </c>
      <c r="L134" s="37"/>
      <c r="M134" s="177" t="s">
        <v>1</v>
      </c>
      <c r="N134" s="178" t="s">
        <v>44</v>
      </c>
      <c r="O134" s="75"/>
      <c r="P134" s="179">
        <f>O134*H134</f>
        <v>0</v>
      </c>
      <c r="Q134" s="179">
        <v>0</v>
      </c>
      <c r="R134" s="179">
        <f>Q134*H134</f>
        <v>0</v>
      </c>
      <c r="S134" s="179">
        <v>0</v>
      </c>
      <c r="T134" s="18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1" t="s">
        <v>136</v>
      </c>
      <c r="AT134" s="181" t="s">
        <v>131</v>
      </c>
      <c r="AU134" s="181" t="s">
        <v>89</v>
      </c>
      <c r="AY134" s="17" t="s">
        <v>129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7" t="s">
        <v>87</v>
      </c>
      <c r="BK134" s="182">
        <f>ROUND(I134*H134,2)</f>
        <v>0</v>
      </c>
      <c r="BL134" s="17" t="s">
        <v>136</v>
      </c>
      <c r="BM134" s="181" t="s">
        <v>282</v>
      </c>
    </row>
    <row r="135" s="13" customFormat="1">
      <c r="A135" s="13"/>
      <c r="B135" s="183"/>
      <c r="C135" s="13"/>
      <c r="D135" s="184" t="s">
        <v>138</v>
      </c>
      <c r="E135" s="185" t="s">
        <v>1</v>
      </c>
      <c r="F135" s="186" t="s">
        <v>283</v>
      </c>
      <c r="G135" s="13"/>
      <c r="H135" s="187">
        <v>7.8099999999999996</v>
      </c>
      <c r="I135" s="188"/>
      <c r="J135" s="13"/>
      <c r="K135" s="13"/>
      <c r="L135" s="183"/>
      <c r="M135" s="189"/>
      <c r="N135" s="190"/>
      <c r="O135" s="190"/>
      <c r="P135" s="190"/>
      <c r="Q135" s="190"/>
      <c r="R135" s="190"/>
      <c r="S135" s="190"/>
      <c r="T135" s="19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5" t="s">
        <v>138</v>
      </c>
      <c r="AU135" s="185" t="s">
        <v>89</v>
      </c>
      <c r="AV135" s="13" t="s">
        <v>89</v>
      </c>
      <c r="AW135" s="13" t="s">
        <v>36</v>
      </c>
      <c r="AX135" s="13" t="s">
        <v>79</v>
      </c>
      <c r="AY135" s="185" t="s">
        <v>129</v>
      </c>
    </row>
    <row r="136" s="13" customFormat="1">
      <c r="A136" s="13"/>
      <c r="B136" s="183"/>
      <c r="C136" s="13"/>
      <c r="D136" s="184" t="s">
        <v>138</v>
      </c>
      <c r="E136" s="185" t="s">
        <v>1</v>
      </c>
      <c r="F136" s="186" t="s">
        <v>273</v>
      </c>
      <c r="G136" s="13"/>
      <c r="H136" s="187">
        <v>10.199999999999999</v>
      </c>
      <c r="I136" s="188"/>
      <c r="J136" s="13"/>
      <c r="K136" s="13"/>
      <c r="L136" s="183"/>
      <c r="M136" s="189"/>
      <c r="N136" s="190"/>
      <c r="O136" s="190"/>
      <c r="P136" s="190"/>
      <c r="Q136" s="190"/>
      <c r="R136" s="190"/>
      <c r="S136" s="190"/>
      <c r="T136" s="19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5" t="s">
        <v>138</v>
      </c>
      <c r="AU136" s="185" t="s">
        <v>89</v>
      </c>
      <c r="AV136" s="13" t="s">
        <v>89</v>
      </c>
      <c r="AW136" s="13" t="s">
        <v>36</v>
      </c>
      <c r="AX136" s="13" t="s">
        <v>79</v>
      </c>
      <c r="AY136" s="185" t="s">
        <v>129</v>
      </c>
    </row>
    <row r="137" s="14" customFormat="1">
      <c r="A137" s="14"/>
      <c r="B137" s="192"/>
      <c r="C137" s="14"/>
      <c r="D137" s="184" t="s">
        <v>138</v>
      </c>
      <c r="E137" s="193" t="s">
        <v>1</v>
      </c>
      <c r="F137" s="194" t="s">
        <v>140</v>
      </c>
      <c r="G137" s="14"/>
      <c r="H137" s="195">
        <v>18.009999999999998</v>
      </c>
      <c r="I137" s="196"/>
      <c r="J137" s="14"/>
      <c r="K137" s="14"/>
      <c r="L137" s="192"/>
      <c r="M137" s="197"/>
      <c r="N137" s="198"/>
      <c r="O137" s="198"/>
      <c r="P137" s="198"/>
      <c r="Q137" s="198"/>
      <c r="R137" s="198"/>
      <c r="S137" s="198"/>
      <c r="T137" s="19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3" t="s">
        <v>138</v>
      </c>
      <c r="AU137" s="193" t="s">
        <v>89</v>
      </c>
      <c r="AV137" s="14" t="s">
        <v>136</v>
      </c>
      <c r="AW137" s="14" t="s">
        <v>36</v>
      </c>
      <c r="AX137" s="14" t="s">
        <v>87</v>
      </c>
      <c r="AY137" s="193" t="s">
        <v>129</v>
      </c>
    </row>
    <row r="138" s="2" customFormat="1" ht="16.5" customHeight="1">
      <c r="A138" s="36"/>
      <c r="B138" s="169"/>
      <c r="C138" s="170" t="s">
        <v>154</v>
      </c>
      <c r="D138" s="170" t="s">
        <v>131</v>
      </c>
      <c r="E138" s="171" t="s">
        <v>220</v>
      </c>
      <c r="F138" s="172" t="s">
        <v>221</v>
      </c>
      <c r="G138" s="173" t="s">
        <v>168</v>
      </c>
      <c r="H138" s="174">
        <v>20.140000000000001</v>
      </c>
      <c r="I138" s="175"/>
      <c r="J138" s="176">
        <f>ROUND(I138*H138,2)</f>
        <v>0</v>
      </c>
      <c r="K138" s="172" t="s">
        <v>135</v>
      </c>
      <c r="L138" s="37"/>
      <c r="M138" s="177" t="s">
        <v>1</v>
      </c>
      <c r="N138" s="178" t="s">
        <v>44</v>
      </c>
      <c r="O138" s="75"/>
      <c r="P138" s="179">
        <f>O138*H138</f>
        <v>0</v>
      </c>
      <c r="Q138" s="179">
        <v>0</v>
      </c>
      <c r="R138" s="179">
        <f>Q138*H138</f>
        <v>0</v>
      </c>
      <c r="S138" s="179">
        <v>0</v>
      </c>
      <c r="T138" s="18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1" t="s">
        <v>136</v>
      </c>
      <c r="AT138" s="181" t="s">
        <v>131</v>
      </c>
      <c r="AU138" s="181" t="s">
        <v>89</v>
      </c>
      <c r="AY138" s="17" t="s">
        <v>129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17" t="s">
        <v>87</v>
      </c>
      <c r="BK138" s="182">
        <f>ROUND(I138*H138,2)</f>
        <v>0</v>
      </c>
      <c r="BL138" s="17" t="s">
        <v>136</v>
      </c>
      <c r="BM138" s="181" t="s">
        <v>284</v>
      </c>
    </row>
    <row r="139" s="13" customFormat="1">
      <c r="A139" s="13"/>
      <c r="B139" s="183"/>
      <c r="C139" s="13"/>
      <c r="D139" s="184" t="s">
        <v>138</v>
      </c>
      <c r="E139" s="185" t="s">
        <v>1</v>
      </c>
      <c r="F139" s="186" t="s">
        <v>285</v>
      </c>
      <c r="G139" s="13"/>
      <c r="H139" s="187">
        <v>9.9399999999999995</v>
      </c>
      <c r="I139" s="188"/>
      <c r="J139" s="13"/>
      <c r="K139" s="13"/>
      <c r="L139" s="183"/>
      <c r="M139" s="189"/>
      <c r="N139" s="190"/>
      <c r="O139" s="190"/>
      <c r="P139" s="190"/>
      <c r="Q139" s="190"/>
      <c r="R139" s="190"/>
      <c r="S139" s="190"/>
      <c r="T139" s="19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5" t="s">
        <v>138</v>
      </c>
      <c r="AU139" s="185" t="s">
        <v>89</v>
      </c>
      <c r="AV139" s="13" t="s">
        <v>89</v>
      </c>
      <c r="AW139" s="13" t="s">
        <v>36</v>
      </c>
      <c r="AX139" s="13" t="s">
        <v>79</v>
      </c>
      <c r="AY139" s="185" t="s">
        <v>129</v>
      </c>
    </row>
    <row r="140" s="13" customFormat="1">
      <c r="A140" s="13"/>
      <c r="B140" s="183"/>
      <c r="C140" s="13"/>
      <c r="D140" s="184" t="s">
        <v>138</v>
      </c>
      <c r="E140" s="185" t="s">
        <v>1</v>
      </c>
      <c r="F140" s="186" t="s">
        <v>273</v>
      </c>
      <c r="G140" s="13"/>
      <c r="H140" s="187">
        <v>10.199999999999999</v>
      </c>
      <c r="I140" s="188"/>
      <c r="J140" s="13"/>
      <c r="K140" s="13"/>
      <c r="L140" s="183"/>
      <c r="M140" s="189"/>
      <c r="N140" s="190"/>
      <c r="O140" s="190"/>
      <c r="P140" s="190"/>
      <c r="Q140" s="190"/>
      <c r="R140" s="190"/>
      <c r="S140" s="190"/>
      <c r="T140" s="19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5" t="s">
        <v>138</v>
      </c>
      <c r="AU140" s="185" t="s">
        <v>89</v>
      </c>
      <c r="AV140" s="13" t="s">
        <v>89</v>
      </c>
      <c r="AW140" s="13" t="s">
        <v>36</v>
      </c>
      <c r="AX140" s="13" t="s">
        <v>79</v>
      </c>
      <c r="AY140" s="185" t="s">
        <v>129</v>
      </c>
    </row>
    <row r="141" s="14" customFormat="1">
      <c r="A141" s="14"/>
      <c r="B141" s="192"/>
      <c r="C141" s="14"/>
      <c r="D141" s="184" t="s">
        <v>138</v>
      </c>
      <c r="E141" s="193" t="s">
        <v>1</v>
      </c>
      <c r="F141" s="194" t="s">
        <v>140</v>
      </c>
      <c r="G141" s="14"/>
      <c r="H141" s="195">
        <v>20.140000000000001</v>
      </c>
      <c r="I141" s="196"/>
      <c r="J141" s="14"/>
      <c r="K141" s="14"/>
      <c r="L141" s="192"/>
      <c r="M141" s="197"/>
      <c r="N141" s="198"/>
      <c r="O141" s="198"/>
      <c r="P141" s="198"/>
      <c r="Q141" s="198"/>
      <c r="R141" s="198"/>
      <c r="S141" s="198"/>
      <c r="T141" s="19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3" t="s">
        <v>138</v>
      </c>
      <c r="AU141" s="193" t="s">
        <v>89</v>
      </c>
      <c r="AV141" s="14" t="s">
        <v>136</v>
      </c>
      <c r="AW141" s="14" t="s">
        <v>36</v>
      </c>
      <c r="AX141" s="14" t="s">
        <v>87</v>
      </c>
      <c r="AY141" s="193" t="s">
        <v>129</v>
      </c>
    </row>
    <row r="142" s="2" customFormat="1" ht="24.15" customHeight="1">
      <c r="A142" s="36"/>
      <c r="B142" s="169"/>
      <c r="C142" s="170" t="s">
        <v>159</v>
      </c>
      <c r="D142" s="170" t="s">
        <v>131</v>
      </c>
      <c r="E142" s="171" t="s">
        <v>286</v>
      </c>
      <c r="F142" s="172" t="s">
        <v>287</v>
      </c>
      <c r="G142" s="173" t="s">
        <v>168</v>
      </c>
      <c r="H142" s="174">
        <v>9.7699999999999996</v>
      </c>
      <c r="I142" s="175"/>
      <c r="J142" s="176">
        <f>ROUND(I142*H142,2)</f>
        <v>0</v>
      </c>
      <c r="K142" s="172" t="s">
        <v>135</v>
      </c>
      <c r="L142" s="37"/>
      <c r="M142" s="177" t="s">
        <v>1</v>
      </c>
      <c r="N142" s="178" t="s">
        <v>44</v>
      </c>
      <c r="O142" s="75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1" t="s">
        <v>136</v>
      </c>
      <c r="AT142" s="181" t="s">
        <v>131</v>
      </c>
      <c r="AU142" s="181" t="s">
        <v>89</v>
      </c>
      <c r="AY142" s="17" t="s">
        <v>129</v>
      </c>
      <c r="BE142" s="182">
        <f>IF(N142="základní",J142,0)</f>
        <v>0</v>
      </c>
      <c r="BF142" s="182">
        <f>IF(N142="snížená",J142,0)</f>
        <v>0</v>
      </c>
      <c r="BG142" s="182">
        <f>IF(N142="zákl. přenesená",J142,0)</f>
        <v>0</v>
      </c>
      <c r="BH142" s="182">
        <f>IF(N142="sníž. přenesená",J142,0)</f>
        <v>0</v>
      </c>
      <c r="BI142" s="182">
        <f>IF(N142="nulová",J142,0)</f>
        <v>0</v>
      </c>
      <c r="BJ142" s="17" t="s">
        <v>87</v>
      </c>
      <c r="BK142" s="182">
        <f>ROUND(I142*H142,2)</f>
        <v>0</v>
      </c>
      <c r="BL142" s="17" t="s">
        <v>136</v>
      </c>
      <c r="BM142" s="181" t="s">
        <v>288</v>
      </c>
    </row>
    <row r="143" s="13" customFormat="1">
      <c r="A143" s="13"/>
      <c r="B143" s="183"/>
      <c r="C143" s="13"/>
      <c r="D143" s="184" t="s">
        <v>138</v>
      </c>
      <c r="E143" s="185" t="s">
        <v>1</v>
      </c>
      <c r="F143" s="186" t="s">
        <v>289</v>
      </c>
      <c r="G143" s="13"/>
      <c r="H143" s="187">
        <v>9.7699999999999996</v>
      </c>
      <c r="I143" s="188"/>
      <c r="J143" s="13"/>
      <c r="K143" s="13"/>
      <c r="L143" s="183"/>
      <c r="M143" s="189"/>
      <c r="N143" s="190"/>
      <c r="O143" s="190"/>
      <c r="P143" s="190"/>
      <c r="Q143" s="190"/>
      <c r="R143" s="190"/>
      <c r="S143" s="190"/>
      <c r="T143" s="19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5" t="s">
        <v>138</v>
      </c>
      <c r="AU143" s="185" t="s">
        <v>89</v>
      </c>
      <c r="AV143" s="13" t="s">
        <v>89</v>
      </c>
      <c r="AW143" s="13" t="s">
        <v>36</v>
      </c>
      <c r="AX143" s="13" t="s">
        <v>79</v>
      </c>
      <c r="AY143" s="185" t="s">
        <v>129</v>
      </c>
    </row>
    <row r="144" s="14" customFormat="1">
      <c r="A144" s="14"/>
      <c r="B144" s="192"/>
      <c r="C144" s="14"/>
      <c r="D144" s="184" t="s">
        <v>138</v>
      </c>
      <c r="E144" s="193" t="s">
        <v>1</v>
      </c>
      <c r="F144" s="194" t="s">
        <v>140</v>
      </c>
      <c r="G144" s="14"/>
      <c r="H144" s="195">
        <v>9.7699999999999996</v>
      </c>
      <c r="I144" s="196"/>
      <c r="J144" s="14"/>
      <c r="K144" s="14"/>
      <c r="L144" s="192"/>
      <c r="M144" s="197"/>
      <c r="N144" s="198"/>
      <c r="O144" s="198"/>
      <c r="P144" s="198"/>
      <c r="Q144" s="198"/>
      <c r="R144" s="198"/>
      <c r="S144" s="198"/>
      <c r="T144" s="19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3" t="s">
        <v>138</v>
      </c>
      <c r="AU144" s="193" t="s">
        <v>89</v>
      </c>
      <c r="AV144" s="14" t="s">
        <v>136</v>
      </c>
      <c r="AW144" s="14" t="s">
        <v>36</v>
      </c>
      <c r="AX144" s="14" t="s">
        <v>87</v>
      </c>
      <c r="AY144" s="193" t="s">
        <v>129</v>
      </c>
    </row>
    <row r="145" s="2" customFormat="1" ht="24.15" customHeight="1">
      <c r="A145" s="36"/>
      <c r="B145" s="169"/>
      <c r="C145" s="170" t="s">
        <v>165</v>
      </c>
      <c r="D145" s="170" t="s">
        <v>131</v>
      </c>
      <c r="E145" s="171" t="s">
        <v>290</v>
      </c>
      <c r="F145" s="172" t="s">
        <v>291</v>
      </c>
      <c r="G145" s="173" t="s">
        <v>168</v>
      </c>
      <c r="H145" s="174">
        <v>1.7</v>
      </c>
      <c r="I145" s="175"/>
      <c r="J145" s="176">
        <f>ROUND(I145*H145,2)</f>
        <v>0</v>
      </c>
      <c r="K145" s="172" t="s">
        <v>135</v>
      </c>
      <c r="L145" s="37"/>
      <c r="M145" s="177" t="s">
        <v>1</v>
      </c>
      <c r="N145" s="178" t="s">
        <v>44</v>
      </c>
      <c r="O145" s="75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1" t="s">
        <v>136</v>
      </c>
      <c r="AT145" s="181" t="s">
        <v>131</v>
      </c>
      <c r="AU145" s="181" t="s">
        <v>89</v>
      </c>
      <c r="AY145" s="17" t="s">
        <v>129</v>
      </c>
      <c r="BE145" s="182">
        <f>IF(N145="základní",J145,0)</f>
        <v>0</v>
      </c>
      <c r="BF145" s="182">
        <f>IF(N145="snížená",J145,0)</f>
        <v>0</v>
      </c>
      <c r="BG145" s="182">
        <f>IF(N145="zákl. přenesená",J145,0)</f>
        <v>0</v>
      </c>
      <c r="BH145" s="182">
        <f>IF(N145="sníž. přenesená",J145,0)</f>
        <v>0</v>
      </c>
      <c r="BI145" s="182">
        <f>IF(N145="nulová",J145,0)</f>
        <v>0</v>
      </c>
      <c r="BJ145" s="17" t="s">
        <v>87</v>
      </c>
      <c r="BK145" s="182">
        <f>ROUND(I145*H145,2)</f>
        <v>0</v>
      </c>
      <c r="BL145" s="17" t="s">
        <v>136</v>
      </c>
      <c r="BM145" s="181" t="s">
        <v>292</v>
      </c>
    </row>
    <row r="146" s="13" customFormat="1">
      <c r="A146" s="13"/>
      <c r="B146" s="183"/>
      <c r="C146" s="13"/>
      <c r="D146" s="184" t="s">
        <v>138</v>
      </c>
      <c r="E146" s="185" t="s">
        <v>1</v>
      </c>
      <c r="F146" s="186" t="s">
        <v>293</v>
      </c>
      <c r="G146" s="13"/>
      <c r="H146" s="187">
        <v>1.7</v>
      </c>
      <c r="I146" s="188"/>
      <c r="J146" s="13"/>
      <c r="K146" s="13"/>
      <c r="L146" s="183"/>
      <c r="M146" s="189"/>
      <c r="N146" s="190"/>
      <c r="O146" s="190"/>
      <c r="P146" s="190"/>
      <c r="Q146" s="190"/>
      <c r="R146" s="190"/>
      <c r="S146" s="190"/>
      <c r="T146" s="19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5" t="s">
        <v>138</v>
      </c>
      <c r="AU146" s="185" t="s">
        <v>89</v>
      </c>
      <c r="AV146" s="13" t="s">
        <v>89</v>
      </c>
      <c r="AW146" s="13" t="s">
        <v>36</v>
      </c>
      <c r="AX146" s="13" t="s">
        <v>79</v>
      </c>
      <c r="AY146" s="185" t="s">
        <v>129</v>
      </c>
    </row>
    <row r="147" s="14" customFormat="1">
      <c r="A147" s="14"/>
      <c r="B147" s="192"/>
      <c r="C147" s="14"/>
      <c r="D147" s="184" t="s">
        <v>138</v>
      </c>
      <c r="E147" s="193" t="s">
        <v>1</v>
      </c>
      <c r="F147" s="194" t="s">
        <v>140</v>
      </c>
      <c r="G147" s="14"/>
      <c r="H147" s="195">
        <v>1.7</v>
      </c>
      <c r="I147" s="196"/>
      <c r="J147" s="14"/>
      <c r="K147" s="14"/>
      <c r="L147" s="192"/>
      <c r="M147" s="197"/>
      <c r="N147" s="198"/>
      <c r="O147" s="198"/>
      <c r="P147" s="198"/>
      <c r="Q147" s="198"/>
      <c r="R147" s="198"/>
      <c r="S147" s="198"/>
      <c r="T147" s="19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3" t="s">
        <v>138</v>
      </c>
      <c r="AU147" s="193" t="s">
        <v>89</v>
      </c>
      <c r="AV147" s="14" t="s">
        <v>136</v>
      </c>
      <c r="AW147" s="14" t="s">
        <v>36</v>
      </c>
      <c r="AX147" s="14" t="s">
        <v>87</v>
      </c>
      <c r="AY147" s="193" t="s">
        <v>129</v>
      </c>
    </row>
    <row r="148" s="2" customFormat="1" ht="16.5" customHeight="1">
      <c r="A148" s="36"/>
      <c r="B148" s="169"/>
      <c r="C148" s="205" t="s">
        <v>171</v>
      </c>
      <c r="D148" s="205" t="s">
        <v>294</v>
      </c>
      <c r="E148" s="206" t="s">
        <v>295</v>
      </c>
      <c r="F148" s="207" t="s">
        <v>296</v>
      </c>
      <c r="G148" s="208" t="s">
        <v>264</v>
      </c>
      <c r="H148" s="209">
        <v>3.3999999999999999</v>
      </c>
      <c r="I148" s="210"/>
      <c r="J148" s="211">
        <f>ROUND(I148*H148,2)</f>
        <v>0</v>
      </c>
      <c r="K148" s="207" t="s">
        <v>1</v>
      </c>
      <c r="L148" s="212"/>
      <c r="M148" s="213" t="s">
        <v>1</v>
      </c>
      <c r="N148" s="214" t="s">
        <v>44</v>
      </c>
      <c r="O148" s="75"/>
      <c r="P148" s="179">
        <f>O148*H148</f>
        <v>0</v>
      </c>
      <c r="Q148" s="179">
        <v>1</v>
      </c>
      <c r="R148" s="179">
        <f>Q148*H148</f>
        <v>3.3999999999999999</v>
      </c>
      <c r="S148" s="179">
        <v>0</v>
      </c>
      <c r="T148" s="18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1" t="s">
        <v>171</v>
      </c>
      <c r="AT148" s="181" t="s">
        <v>294</v>
      </c>
      <c r="AU148" s="181" t="s">
        <v>89</v>
      </c>
      <c r="AY148" s="17" t="s">
        <v>129</v>
      </c>
      <c r="BE148" s="182">
        <f>IF(N148="základní",J148,0)</f>
        <v>0</v>
      </c>
      <c r="BF148" s="182">
        <f>IF(N148="snížená",J148,0)</f>
        <v>0</v>
      </c>
      <c r="BG148" s="182">
        <f>IF(N148="zákl. přenesená",J148,0)</f>
        <v>0</v>
      </c>
      <c r="BH148" s="182">
        <f>IF(N148="sníž. přenesená",J148,0)</f>
        <v>0</v>
      </c>
      <c r="BI148" s="182">
        <f>IF(N148="nulová",J148,0)</f>
        <v>0</v>
      </c>
      <c r="BJ148" s="17" t="s">
        <v>87</v>
      </c>
      <c r="BK148" s="182">
        <f>ROUND(I148*H148,2)</f>
        <v>0</v>
      </c>
      <c r="BL148" s="17" t="s">
        <v>136</v>
      </c>
      <c r="BM148" s="181" t="s">
        <v>297</v>
      </c>
    </row>
    <row r="149" s="13" customFormat="1">
      <c r="A149" s="13"/>
      <c r="B149" s="183"/>
      <c r="C149" s="13"/>
      <c r="D149" s="184" t="s">
        <v>138</v>
      </c>
      <c r="E149" s="13"/>
      <c r="F149" s="186" t="s">
        <v>298</v>
      </c>
      <c r="G149" s="13"/>
      <c r="H149" s="187">
        <v>3.3999999999999999</v>
      </c>
      <c r="I149" s="188"/>
      <c r="J149" s="13"/>
      <c r="K149" s="13"/>
      <c r="L149" s="183"/>
      <c r="M149" s="189"/>
      <c r="N149" s="190"/>
      <c r="O149" s="190"/>
      <c r="P149" s="190"/>
      <c r="Q149" s="190"/>
      <c r="R149" s="190"/>
      <c r="S149" s="190"/>
      <c r="T149" s="19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5" t="s">
        <v>138</v>
      </c>
      <c r="AU149" s="185" t="s">
        <v>89</v>
      </c>
      <c r="AV149" s="13" t="s">
        <v>89</v>
      </c>
      <c r="AW149" s="13" t="s">
        <v>3</v>
      </c>
      <c r="AX149" s="13" t="s">
        <v>87</v>
      </c>
      <c r="AY149" s="185" t="s">
        <v>129</v>
      </c>
    </row>
    <row r="150" s="2" customFormat="1" ht="24.15" customHeight="1">
      <c r="A150" s="36"/>
      <c r="B150" s="169"/>
      <c r="C150" s="170" t="s">
        <v>175</v>
      </c>
      <c r="D150" s="170" t="s">
        <v>131</v>
      </c>
      <c r="E150" s="171" t="s">
        <v>299</v>
      </c>
      <c r="F150" s="172" t="s">
        <v>300</v>
      </c>
      <c r="G150" s="173" t="s">
        <v>162</v>
      </c>
      <c r="H150" s="174">
        <v>43.600000000000001</v>
      </c>
      <c r="I150" s="175"/>
      <c r="J150" s="176">
        <f>ROUND(I150*H150,2)</f>
        <v>0</v>
      </c>
      <c r="K150" s="172" t="s">
        <v>135</v>
      </c>
      <c r="L150" s="37"/>
      <c r="M150" s="177" t="s">
        <v>1</v>
      </c>
      <c r="N150" s="178" t="s">
        <v>44</v>
      </c>
      <c r="O150" s="75"/>
      <c r="P150" s="179">
        <f>O150*H150</f>
        <v>0</v>
      </c>
      <c r="Q150" s="179">
        <v>0</v>
      </c>
      <c r="R150" s="179">
        <f>Q150*H150</f>
        <v>0</v>
      </c>
      <c r="S150" s="179">
        <v>0</v>
      </c>
      <c r="T150" s="18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1" t="s">
        <v>136</v>
      </c>
      <c r="AT150" s="181" t="s">
        <v>131</v>
      </c>
      <c r="AU150" s="181" t="s">
        <v>89</v>
      </c>
      <c r="AY150" s="17" t="s">
        <v>129</v>
      </c>
      <c r="BE150" s="182">
        <f>IF(N150="základní",J150,0)</f>
        <v>0</v>
      </c>
      <c r="BF150" s="182">
        <f>IF(N150="snížená",J150,0)</f>
        <v>0</v>
      </c>
      <c r="BG150" s="182">
        <f>IF(N150="zákl. přenesená",J150,0)</f>
        <v>0</v>
      </c>
      <c r="BH150" s="182">
        <f>IF(N150="sníž. přenesená",J150,0)</f>
        <v>0</v>
      </c>
      <c r="BI150" s="182">
        <f>IF(N150="nulová",J150,0)</f>
        <v>0</v>
      </c>
      <c r="BJ150" s="17" t="s">
        <v>87</v>
      </c>
      <c r="BK150" s="182">
        <f>ROUND(I150*H150,2)</f>
        <v>0</v>
      </c>
      <c r="BL150" s="17" t="s">
        <v>136</v>
      </c>
      <c r="BM150" s="181" t="s">
        <v>301</v>
      </c>
    </row>
    <row r="151" s="13" customFormat="1">
      <c r="A151" s="13"/>
      <c r="B151" s="183"/>
      <c r="C151" s="13"/>
      <c r="D151" s="184" t="s">
        <v>138</v>
      </c>
      <c r="E151" s="185" t="s">
        <v>1</v>
      </c>
      <c r="F151" s="186" t="s">
        <v>302</v>
      </c>
      <c r="G151" s="13"/>
      <c r="H151" s="187">
        <v>7.2000000000000002</v>
      </c>
      <c r="I151" s="188"/>
      <c r="J151" s="13"/>
      <c r="K151" s="13"/>
      <c r="L151" s="183"/>
      <c r="M151" s="189"/>
      <c r="N151" s="190"/>
      <c r="O151" s="190"/>
      <c r="P151" s="190"/>
      <c r="Q151" s="190"/>
      <c r="R151" s="190"/>
      <c r="S151" s="190"/>
      <c r="T151" s="19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5" t="s">
        <v>138</v>
      </c>
      <c r="AU151" s="185" t="s">
        <v>89</v>
      </c>
      <c r="AV151" s="13" t="s">
        <v>89</v>
      </c>
      <c r="AW151" s="13" t="s">
        <v>36</v>
      </c>
      <c r="AX151" s="13" t="s">
        <v>79</v>
      </c>
      <c r="AY151" s="185" t="s">
        <v>129</v>
      </c>
    </row>
    <row r="152" s="13" customFormat="1">
      <c r="A152" s="13"/>
      <c r="B152" s="183"/>
      <c r="C152" s="13"/>
      <c r="D152" s="184" t="s">
        <v>138</v>
      </c>
      <c r="E152" s="185" t="s">
        <v>1</v>
      </c>
      <c r="F152" s="186" t="s">
        <v>303</v>
      </c>
      <c r="G152" s="13"/>
      <c r="H152" s="187">
        <v>36.399999999999999</v>
      </c>
      <c r="I152" s="188"/>
      <c r="J152" s="13"/>
      <c r="K152" s="13"/>
      <c r="L152" s="183"/>
      <c r="M152" s="189"/>
      <c r="N152" s="190"/>
      <c r="O152" s="190"/>
      <c r="P152" s="190"/>
      <c r="Q152" s="190"/>
      <c r="R152" s="190"/>
      <c r="S152" s="190"/>
      <c r="T152" s="19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5" t="s">
        <v>138</v>
      </c>
      <c r="AU152" s="185" t="s">
        <v>89</v>
      </c>
      <c r="AV152" s="13" t="s">
        <v>89</v>
      </c>
      <c r="AW152" s="13" t="s">
        <v>36</v>
      </c>
      <c r="AX152" s="13" t="s">
        <v>79</v>
      </c>
      <c r="AY152" s="185" t="s">
        <v>129</v>
      </c>
    </row>
    <row r="153" s="14" customFormat="1">
      <c r="A153" s="14"/>
      <c r="B153" s="192"/>
      <c r="C153" s="14"/>
      <c r="D153" s="184" t="s">
        <v>138</v>
      </c>
      <c r="E153" s="193" t="s">
        <v>1</v>
      </c>
      <c r="F153" s="194" t="s">
        <v>140</v>
      </c>
      <c r="G153" s="14"/>
      <c r="H153" s="195">
        <v>43.600000000000001</v>
      </c>
      <c r="I153" s="196"/>
      <c r="J153" s="14"/>
      <c r="K153" s="14"/>
      <c r="L153" s="192"/>
      <c r="M153" s="197"/>
      <c r="N153" s="198"/>
      <c r="O153" s="198"/>
      <c r="P153" s="198"/>
      <c r="Q153" s="198"/>
      <c r="R153" s="198"/>
      <c r="S153" s="198"/>
      <c r="T153" s="19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3" t="s">
        <v>138</v>
      </c>
      <c r="AU153" s="193" t="s">
        <v>89</v>
      </c>
      <c r="AV153" s="14" t="s">
        <v>136</v>
      </c>
      <c r="AW153" s="14" t="s">
        <v>36</v>
      </c>
      <c r="AX153" s="14" t="s">
        <v>87</v>
      </c>
      <c r="AY153" s="193" t="s">
        <v>129</v>
      </c>
    </row>
    <row r="154" s="12" customFormat="1" ht="22.8" customHeight="1">
      <c r="A154" s="12"/>
      <c r="B154" s="156"/>
      <c r="C154" s="12"/>
      <c r="D154" s="157" t="s">
        <v>78</v>
      </c>
      <c r="E154" s="167" t="s">
        <v>89</v>
      </c>
      <c r="F154" s="167" t="s">
        <v>304</v>
      </c>
      <c r="G154" s="12"/>
      <c r="H154" s="12"/>
      <c r="I154" s="159"/>
      <c r="J154" s="168">
        <f>BK154</f>
        <v>0</v>
      </c>
      <c r="K154" s="12"/>
      <c r="L154" s="156"/>
      <c r="M154" s="161"/>
      <c r="N154" s="162"/>
      <c r="O154" s="162"/>
      <c r="P154" s="163">
        <f>SUM(P155:P160)</f>
        <v>0</v>
      </c>
      <c r="Q154" s="162"/>
      <c r="R154" s="163">
        <f>SUM(R155:R160)</f>
        <v>13.4506332</v>
      </c>
      <c r="S154" s="162"/>
      <c r="T154" s="164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7" t="s">
        <v>87</v>
      </c>
      <c r="AT154" s="165" t="s">
        <v>78</v>
      </c>
      <c r="AU154" s="165" t="s">
        <v>87</v>
      </c>
      <c r="AY154" s="157" t="s">
        <v>129</v>
      </c>
      <c r="BK154" s="166">
        <f>SUM(BK155:BK160)</f>
        <v>0</v>
      </c>
    </row>
    <row r="155" s="2" customFormat="1" ht="21.75" customHeight="1">
      <c r="A155" s="36"/>
      <c r="B155" s="169"/>
      <c r="C155" s="170" t="s">
        <v>179</v>
      </c>
      <c r="D155" s="170" t="s">
        <v>131</v>
      </c>
      <c r="E155" s="171" t="s">
        <v>305</v>
      </c>
      <c r="F155" s="172" t="s">
        <v>306</v>
      </c>
      <c r="G155" s="173" t="s">
        <v>168</v>
      </c>
      <c r="H155" s="174">
        <v>0.81000000000000005</v>
      </c>
      <c r="I155" s="175"/>
      <c r="J155" s="176">
        <f>ROUND(I155*H155,2)</f>
        <v>0</v>
      </c>
      <c r="K155" s="172" t="s">
        <v>135</v>
      </c>
      <c r="L155" s="37"/>
      <c r="M155" s="177" t="s">
        <v>1</v>
      </c>
      <c r="N155" s="178" t="s">
        <v>44</v>
      </c>
      <c r="O155" s="75"/>
      <c r="P155" s="179">
        <f>O155*H155</f>
        <v>0</v>
      </c>
      <c r="Q155" s="179">
        <v>2.7995999999999999</v>
      </c>
      <c r="R155" s="179">
        <f>Q155*H155</f>
        <v>2.2676760000000002</v>
      </c>
      <c r="S155" s="179">
        <v>0</v>
      </c>
      <c r="T155" s="18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1" t="s">
        <v>136</v>
      </c>
      <c r="AT155" s="181" t="s">
        <v>131</v>
      </c>
      <c r="AU155" s="181" t="s">
        <v>89</v>
      </c>
      <c r="AY155" s="17" t="s">
        <v>129</v>
      </c>
      <c r="BE155" s="182">
        <f>IF(N155="základní",J155,0)</f>
        <v>0</v>
      </c>
      <c r="BF155" s="182">
        <f>IF(N155="snížená",J155,0)</f>
        <v>0</v>
      </c>
      <c r="BG155" s="182">
        <f>IF(N155="zákl. přenesená",J155,0)</f>
        <v>0</v>
      </c>
      <c r="BH155" s="182">
        <f>IF(N155="sníž. přenesená",J155,0)</f>
        <v>0</v>
      </c>
      <c r="BI155" s="182">
        <f>IF(N155="nulová",J155,0)</f>
        <v>0</v>
      </c>
      <c r="BJ155" s="17" t="s">
        <v>87</v>
      </c>
      <c r="BK155" s="182">
        <f>ROUND(I155*H155,2)</f>
        <v>0</v>
      </c>
      <c r="BL155" s="17" t="s">
        <v>136</v>
      </c>
      <c r="BM155" s="181" t="s">
        <v>307</v>
      </c>
    </row>
    <row r="156" s="13" customFormat="1">
      <c r="A156" s="13"/>
      <c r="B156" s="183"/>
      <c r="C156" s="13"/>
      <c r="D156" s="184" t="s">
        <v>138</v>
      </c>
      <c r="E156" s="185" t="s">
        <v>1</v>
      </c>
      <c r="F156" s="186" t="s">
        <v>308</v>
      </c>
      <c r="G156" s="13"/>
      <c r="H156" s="187">
        <v>0.81000000000000005</v>
      </c>
      <c r="I156" s="188"/>
      <c r="J156" s="13"/>
      <c r="K156" s="13"/>
      <c r="L156" s="183"/>
      <c r="M156" s="189"/>
      <c r="N156" s="190"/>
      <c r="O156" s="190"/>
      <c r="P156" s="190"/>
      <c r="Q156" s="190"/>
      <c r="R156" s="190"/>
      <c r="S156" s="190"/>
      <c r="T156" s="19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5" t="s">
        <v>138</v>
      </c>
      <c r="AU156" s="185" t="s">
        <v>89</v>
      </c>
      <c r="AV156" s="13" t="s">
        <v>89</v>
      </c>
      <c r="AW156" s="13" t="s">
        <v>36</v>
      </c>
      <c r="AX156" s="13" t="s">
        <v>79</v>
      </c>
      <c r="AY156" s="185" t="s">
        <v>129</v>
      </c>
    </row>
    <row r="157" s="14" customFormat="1">
      <c r="A157" s="14"/>
      <c r="B157" s="192"/>
      <c r="C157" s="14"/>
      <c r="D157" s="184" t="s">
        <v>138</v>
      </c>
      <c r="E157" s="193" t="s">
        <v>1</v>
      </c>
      <c r="F157" s="194" t="s">
        <v>140</v>
      </c>
      <c r="G157" s="14"/>
      <c r="H157" s="195">
        <v>0.81000000000000005</v>
      </c>
      <c r="I157" s="196"/>
      <c r="J157" s="14"/>
      <c r="K157" s="14"/>
      <c r="L157" s="192"/>
      <c r="M157" s="197"/>
      <c r="N157" s="198"/>
      <c r="O157" s="198"/>
      <c r="P157" s="198"/>
      <c r="Q157" s="198"/>
      <c r="R157" s="198"/>
      <c r="S157" s="198"/>
      <c r="T157" s="19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3" t="s">
        <v>138</v>
      </c>
      <c r="AU157" s="193" t="s">
        <v>89</v>
      </c>
      <c r="AV157" s="14" t="s">
        <v>136</v>
      </c>
      <c r="AW157" s="14" t="s">
        <v>36</v>
      </c>
      <c r="AX157" s="14" t="s">
        <v>87</v>
      </c>
      <c r="AY157" s="193" t="s">
        <v>129</v>
      </c>
    </row>
    <row r="158" s="2" customFormat="1" ht="16.5" customHeight="1">
      <c r="A158" s="36"/>
      <c r="B158" s="169"/>
      <c r="C158" s="170" t="s">
        <v>183</v>
      </c>
      <c r="D158" s="170" t="s">
        <v>131</v>
      </c>
      <c r="E158" s="171" t="s">
        <v>309</v>
      </c>
      <c r="F158" s="172" t="s">
        <v>310</v>
      </c>
      <c r="G158" s="173" t="s">
        <v>168</v>
      </c>
      <c r="H158" s="174">
        <v>4.8600000000000003</v>
      </c>
      <c r="I158" s="175"/>
      <c r="J158" s="176">
        <f>ROUND(I158*H158,2)</f>
        <v>0</v>
      </c>
      <c r="K158" s="172" t="s">
        <v>135</v>
      </c>
      <c r="L158" s="37"/>
      <c r="M158" s="177" t="s">
        <v>1</v>
      </c>
      <c r="N158" s="178" t="s">
        <v>44</v>
      </c>
      <c r="O158" s="75"/>
      <c r="P158" s="179">
        <f>O158*H158</f>
        <v>0</v>
      </c>
      <c r="Q158" s="179">
        <v>2.3010199999999998</v>
      </c>
      <c r="R158" s="179">
        <f>Q158*H158</f>
        <v>11.182957200000001</v>
      </c>
      <c r="S158" s="179">
        <v>0</v>
      </c>
      <c r="T158" s="18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1" t="s">
        <v>136</v>
      </c>
      <c r="AT158" s="181" t="s">
        <v>131</v>
      </c>
      <c r="AU158" s="181" t="s">
        <v>89</v>
      </c>
      <c r="AY158" s="17" t="s">
        <v>129</v>
      </c>
      <c r="BE158" s="182">
        <f>IF(N158="základní",J158,0)</f>
        <v>0</v>
      </c>
      <c r="BF158" s="182">
        <f>IF(N158="snížená",J158,0)</f>
        <v>0</v>
      </c>
      <c r="BG158" s="182">
        <f>IF(N158="zákl. přenesená",J158,0)</f>
        <v>0</v>
      </c>
      <c r="BH158" s="182">
        <f>IF(N158="sníž. přenesená",J158,0)</f>
        <v>0</v>
      </c>
      <c r="BI158" s="182">
        <f>IF(N158="nulová",J158,0)</f>
        <v>0</v>
      </c>
      <c r="BJ158" s="17" t="s">
        <v>87</v>
      </c>
      <c r="BK158" s="182">
        <f>ROUND(I158*H158,2)</f>
        <v>0</v>
      </c>
      <c r="BL158" s="17" t="s">
        <v>136</v>
      </c>
      <c r="BM158" s="181" t="s">
        <v>311</v>
      </c>
    </row>
    <row r="159" s="13" customFormat="1">
      <c r="A159" s="13"/>
      <c r="B159" s="183"/>
      <c r="C159" s="13"/>
      <c r="D159" s="184" t="s">
        <v>138</v>
      </c>
      <c r="E159" s="185" t="s">
        <v>1</v>
      </c>
      <c r="F159" s="186" t="s">
        <v>312</v>
      </c>
      <c r="G159" s="13"/>
      <c r="H159" s="187">
        <v>4.8600000000000003</v>
      </c>
      <c r="I159" s="188"/>
      <c r="J159" s="13"/>
      <c r="K159" s="13"/>
      <c r="L159" s="183"/>
      <c r="M159" s="189"/>
      <c r="N159" s="190"/>
      <c r="O159" s="190"/>
      <c r="P159" s="190"/>
      <c r="Q159" s="190"/>
      <c r="R159" s="190"/>
      <c r="S159" s="190"/>
      <c r="T159" s="19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5" t="s">
        <v>138</v>
      </c>
      <c r="AU159" s="185" t="s">
        <v>89</v>
      </c>
      <c r="AV159" s="13" t="s">
        <v>89</v>
      </c>
      <c r="AW159" s="13" t="s">
        <v>36</v>
      </c>
      <c r="AX159" s="13" t="s">
        <v>79</v>
      </c>
      <c r="AY159" s="185" t="s">
        <v>129</v>
      </c>
    </row>
    <row r="160" s="14" customFormat="1">
      <c r="A160" s="14"/>
      <c r="B160" s="192"/>
      <c r="C160" s="14"/>
      <c r="D160" s="184" t="s">
        <v>138</v>
      </c>
      <c r="E160" s="193" t="s">
        <v>1</v>
      </c>
      <c r="F160" s="194" t="s">
        <v>140</v>
      </c>
      <c r="G160" s="14"/>
      <c r="H160" s="195">
        <v>4.8600000000000003</v>
      </c>
      <c r="I160" s="196"/>
      <c r="J160" s="14"/>
      <c r="K160" s="14"/>
      <c r="L160" s="192"/>
      <c r="M160" s="197"/>
      <c r="N160" s="198"/>
      <c r="O160" s="198"/>
      <c r="P160" s="198"/>
      <c r="Q160" s="198"/>
      <c r="R160" s="198"/>
      <c r="S160" s="198"/>
      <c r="T160" s="19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3" t="s">
        <v>138</v>
      </c>
      <c r="AU160" s="193" t="s">
        <v>89</v>
      </c>
      <c r="AV160" s="14" t="s">
        <v>136</v>
      </c>
      <c r="AW160" s="14" t="s">
        <v>36</v>
      </c>
      <c r="AX160" s="14" t="s">
        <v>87</v>
      </c>
      <c r="AY160" s="193" t="s">
        <v>129</v>
      </c>
    </row>
    <row r="161" s="12" customFormat="1" ht="22.8" customHeight="1">
      <c r="A161" s="12"/>
      <c r="B161" s="156"/>
      <c r="C161" s="12"/>
      <c r="D161" s="157" t="s">
        <v>78</v>
      </c>
      <c r="E161" s="167" t="s">
        <v>136</v>
      </c>
      <c r="F161" s="167" t="s">
        <v>313</v>
      </c>
      <c r="G161" s="12"/>
      <c r="H161" s="12"/>
      <c r="I161" s="159"/>
      <c r="J161" s="168">
        <f>BK161</f>
        <v>0</v>
      </c>
      <c r="K161" s="12"/>
      <c r="L161" s="156"/>
      <c r="M161" s="161"/>
      <c r="N161" s="162"/>
      <c r="O161" s="162"/>
      <c r="P161" s="163">
        <f>SUM(P162:P173)</f>
        <v>0</v>
      </c>
      <c r="Q161" s="162"/>
      <c r="R161" s="163">
        <f>SUM(R162:R173)</f>
        <v>9.9647040000000011</v>
      </c>
      <c r="S161" s="162"/>
      <c r="T161" s="164">
        <f>SUM(T162:T173)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7" t="s">
        <v>87</v>
      </c>
      <c r="AT161" s="165" t="s">
        <v>78</v>
      </c>
      <c r="AU161" s="165" t="s">
        <v>87</v>
      </c>
      <c r="AY161" s="157" t="s">
        <v>129</v>
      </c>
      <c r="BK161" s="166">
        <f>SUM(BK162:BK173)</f>
        <v>0</v>
      </c>
    </row>
    <row r="162" s="2" customFormat="1" ht="16.5" customHeight="1">
      <c r="A162" s="36"/>
      <c r="B162" s="169"/>
      <c r="C162" s="170" t="s">
        <v>8</v>
      </c>
      <c r="D162" s="170" t="s">
        <v>131</v>
      </c>
      <c r="E162" s="171" t="s">
        <v>314</v>
      </c>
      <c r="F162" s="172" t="s">
        <v>315</v>
      </c>
      <c r="G162" s="173" t="s">
        <v>168</v>
      </c>
      <c r="H162" s="174">
        <v>0.35999999999999999</v>
      </c>
      <c r="I162" s="175"/>
      <c r="J162" s="176">
        <f>ROUND(I162*H162,2)</f>
        <v>0</v>
      </c>
      <c r="K162" s="172" t="s">
        <v>135</v>
      </c>
      <c r="L162" s="37"/>
      <c r="M162" s="177" t="s">
        <v>1</v>
      </c>
      <c r="N162" s="178" t="s">
        <v>44</v>
      </c>
      <c r="O162" s="75"/>
      <c r="P162" s="179">
        <f>O162*H162</f>
        <v>0</v>
      </c>
      <c r="Q162" s="179">
        <v>1.7034</v>
      </c>
      <c r="R162" s="179">
        <f>Q162*H162</f>
        <v>0.61322399999999999</v>
      </c>
      <c r="S162" s="179">
        <v>0</v>
      </c>
      <c r="T162" s="18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1" t="s">
        <v>136</v>
      </c>
      <c r="AT162" s="181" t="s">
        <v>131</v>
      </c>
      <c r="AU162" s="181" t="s">
        <v>89</v>
      </c>
      <c r="AY162" s="17" t="s">
        <v>129</v>
      </c>
      <c r="BE162" s="182">
        <f>IF(N162="základní",J162,0)</f>
        <v>0</v>
      </c>
      <c r="BF162" s="182">
        <f>IF(N162="snížená",J162,0)</f>
        <v>0</v>
      </c>
      <c r="BG162" s="182">
        <f>IF(N162="zákl. přenesená",J162,0)</f>
        <v>0</v>
      </c>
      <c r="BH162" s="182">
        <f>IF(N162="sníž. přenesená",J162,0)</f>
        <v>0</v>
      </c>
      <c r="BI162" s="182">
        <f>IF(N162="nulová",J162,0)</f>
        <v>0</v>
      </c>
      <c r="BJ162" s="17" t="s">
        <v>87</v>
      </c>
      <c r="BK162" s="182">
        <f>ROUND(I162*H162,2)</f>
        <v>0</v>
      </c>
      <c r="BL162" s="17" t="s">
        <v>136</v>
      </c>
      <c r="BM162" s="181" t="s">
        <v>316</v>
      </c>
    </row>
    <row r="163" s="13" customFormat="1">
      <c r="A163" s="13"/>
      <c r="B163" s="183"/>
      <c r="C163" s="13"/>
      <c r="D163" s="184" t="s">
        <v>138</v>
      </c>
      <c r="E163" s="185" t="s">
        <v>1</v>
      </c>
      <c r="F163" s="186" t="s">
        <v>317</v>
      </c>
      <c r="G163" s="13"/>
      <c r="H163" s="187">
        <v>0.35999999999999999</v>
      </c>
      <c r="I163" s="188"/>
      <c r="J163" s="13"/>
      <c r="K163" s="13"/>
      <c r="L163" s="183"/>
      <c r="M163" s="189"/>
      <c r="N163" s="190"/>
      <c r="O163" s="190"/>
      <c r="P163" s="190"/>
      <c r="Q163" s="190"/>
      <c r="R163" s="190"/>
      <c r="S163" s="190"/>
      <c r="T163" s="19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5" t="s">
        <v>138</v>
      </c>
      <c r="AU163" s="185" t="s">
        <v>89</v>
      </c>
      <c r="AV163" s="13" t="s">
        <v>89</v>
      </c>
      <c r="AW163" s="13" t="s">
        <v>36</v>
      </c>
      <c r="AX163" s="13" t="s">
        <v>79</v>
      </c>
      <c r="AY163" s="185" t="s">
        <v>129</v>
      </c>
    </row>
    <row r="164" s="14" customFormat="1">
      <c r="A164" s="14"/>
      <c r="B164" s="192"/>
      <c r="C164" s="14"/>
      <c r="D164" s="184" t="s">
        <v>138</v>
      </c>
      <c r="E164" s="193" t="s">
        <v>1</v>
      </c>
      <c r="F164" s="194" t="s">
        <v>140</v>
      </c>
      <c r="G164" s="14"/>
      <c r="H164" s="195">
        <v>0.35999999999999999</v>
      </c>
      <c r="I164" s="196"/>
      <c r="J164" s="14"/>
      <c r="K164" s="14"/>
      <c r="L164" s="192"/>
      <c r="M164" s="197"/>
      <c r="N164" s="198"/>
      <c r="O164" s="198"/>
      <c r="P164" s="198"/>
      <c r="Q164" s="198"/>
      <c r="R164" s="198"/>
      <c r="S164" s="198"/>
      <c r="T164" s="19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3" t="s">
        <v>138</v>
      </c>
      <c r="AU164" s="193" t="s">
        <v>89</v>
      </c>
      <c r="AV164" s="14" t="s">
        <v>136</v>
      </c>
      <c r="AW164" s="14" t="s">
        <v>36</v>
      </c>
      <c r="AX164" s="14" t="s">
        <v>87</v>
      </c>
      <c r="AY164" s="193" t="s">
        <v>129</v>
      </c>
    </row>
    <row r="165" s="2" customFormat="1" ht="24.15" customHeight="1">
      <c r="A165" s="36"/>
      <c r="B165" s="169"/>
      <c r="C165" s="170" t="s">
        <v>190</v>
      </c>
      <c r="D165" s="170" t="s">
        <v>131</v>
      </c>
      <c r="E165" s="171" t="s">
        <v>318</v>
      </c>
      <c r="F165" s="172" t="s">
        <v>319</v>
      </c>
      <c r="G165" s="173" t="s">
        <v>168</v>
      </c>
      <c r="H165" s="174">
        <v>2</v>
      </c>
      <c r="I165" s="175"/>
      <c r="J165" s="176">
        <f>ROUND(I165*H165,2)</f>
        <v>0</v>
      </c>
      <c r="K165" s="172" t="s">
        <v>135</v>
      </c>
      <c r="L165" s="37"/>
      <c r="M165" s="177" t="s">
        <v>1</v>
      </c>
      <c r="N165" s="178" t="s">
        <v>44</v>
      </c>
      <c r="O165" s="75"/>
      <c r="P165" s="179">
        <f>O165*H165</f>
        <v>0</v>
      </c>
      <c r="Q165" s="179">
        <v>1.9967999999999999</v>
      </c>
      <c r="R165" s="179">
        <f>Q165*H165</f>
        <v>3.9935999999999998</v>
      </c>
      <c r="S165" s="179">
        <v>0</v>
      </c>
      <c r="T165" s="18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1" t="s">
        <v>136</v>
      </c>
      <c r="AT165" s="181" t="s">
        <v>131</v>
      </c>
      <c r="AU165" s="181" t="s">
        <v>89</v>
      </c>
      <c r="AY165" s="17" t="s">
        <v>129</v>
      </c>
      <c r="BE165" s="182">
        <f>IF(N165="základní",J165,0)</f>
        <v>0</v>
      </c>
      <c r="BF165" s="182">
        <f>IF(N165="snížená",J165,0)</f>
        <v>0</v>
      </c>
      <c r="BG165" s="182">
        <f>IF(N165="zákl. přenesená",J165,0)</f>
        <v>0</v>
      </c>
      <c r="BH165" s="182">
        <f>IF(N165="sníž. přenesená",J165,0)</f>
        <v>0</v>
      </c>
      <c r="BI165" s="182">
        <f>IF(N165="nulová",J165,0)</f>
        <v>0</v>
      </c>
      <c r="BJ165" s="17" t="s">
        <v>87</v>
      </c>
      <c r="BK165" s="182">
        <f>ROUND(I165*H165,2)</f>
        <v>0</v>
      </c>
      <c r="BL165" s="17" t="s">
        <v>136</v>
      </c>
      <c r="BM165" s="181" t="s">
        <v>320</v>
      </c>
    </row>
    <row r="166" s="13" customFormat="1">
      <c r="A166" s="13"/>
      <c r="B166" s="183"/>
      <c r="C166" s="13"/>
      <c r="D166" s="184" t="s">
        <v>138</v>
      </c>
      <c r="E166" s="185" t="s">
        <v>1</v>
      </c>
      <c r="F166" s="186" t="s">
        <v>321</v>
      </c>
      <c r="G166" s="13"/>
      <c r="H166" s="187">
        <v>2</v>
      </c>
      <c r="I166" s="188"/>
      <c r="J166" s="13"/>
      <c r="K166" s="13"/>
      <c r="L166" s="183"/>
      <c r="M166" s="189"/>
      <c r="N166" s="190"/>
      <c r="O166" s="190"/>
      <c r="P166" s="190"/>
      <c r="Q166" s="190"/>
      <c r="R166" s="190"/>
      <c r="S166" s="190"/>
      <c r="T166" s="19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5" t="s">
        <v>138</v>
      </c>
      <c r="AU166" s="185" t="s">
        <v>89</v>
      </c>
      <c r="AV166" s="13" t="s">
        <v>89</v>
      </c>
      <c r="AW166" s="13" t="s">
        <v>36</v>
      </c>
      <c r="AX166" s="13" t="s">
        <v>79</v>
      </c>
      <c r="AY166" s="185" t="s">
        <v>129</v>
      </c>
    </row>
    <row r="167" s="14" customFormat="1">
      <c r="A167" s="14"/>
      <c r="B167" s="192"/>
      <c r="C167" s="14"/>
      <c r="D167" s="184" t="s">
        <v>138</v>
      </c>
      <c r="E167" s="193" t="s">
        <v>1</v>
      </c>
      <c r="F167" s="194" t="s">
        <v>140</v>
      </c>
      <c r="G167" s="14"/>
      <c r="H167" s="195">
        <v>2</v>
      </c>
      <c r="I167" s="196"/>
      <c r="J167" s="14"/>
      <c r="K167" s="14"/>
      <c r="L167" s="192"/>
      <c r="M167" s="197"/>
      <c r="N167" s="198"/>
      <c r="O167" s="198"/>
      <c r="P167" s="198"/>
      <c r="Q167" s="198"/>
      <c r="R167" s="198"/>
      <c r="S167" s="198"/>
      <c r="T167" s="19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3" t="s">
        <v>138</v>
      </c>
      <c r="AU167" s="193" t="s">
        <v>89</v>
      </c>
      <c r="AV167" s="14" t="s">
        <v>136</v>
      </c>
      <c r="AW167" s="14" t="s">
        <v>36</v>
      </c>
      <c r="AX167" s="14" t="s">
        <v>87</v>
      </c>
      <c r="AY167" s="193" t="s">
        <v>129</v>
      </c>
    </row>
    <row r="168" s="2" customFormat="1" ht="16.5" customHeight="1">
      <c r="A168" s="36"/>
      <c r="B168" s="169"/>
      <c r="C168" s="170" t="s">
        <v>194</v>
      </c>
      <c r="D168" s="170" t="s">
        <v>131</v>
      </c>
      <c r="E168" s="171" t="s">
        <v>322</v>
      </c>
      <c r="F168" s="172" t="s">
        <v>323</v>
      </c>
      <c r="G168" s="173" t="s">
        <v>162</v>
      </c>
      <c r="H168" s="174">
        <v>4</v>
      </c>
      <c r="I168" s="175"/>
      <c r="J168" s="176">
        <f>ROUND(I168*H168,2)</f>
        <v>0</v>
      </c>
      <c r="K168" s="172" t="s">
        <v>135</v>
      </c>
      <c r="L168" s="37"/>
      <c r="M168" s="177" t="s">
        <v>1</v>
      </c>
      <c r="N168" s="178" t="s">
        <v>44</v>
      </c>
      <c r="O168" s="75"/>
      <c r="P168" s="179">
        <f>O168*H168</f>
        <v>0</v>
      </c>
      <c r="Q168" s="179">
        <v>0</v>
      </c>
      <c r="R168" s="179">
        <f>Q168*H168</f>
        <v>0</v>
      </c>
      <c r="S168" s="179">
        <v>0</v>
      </c>
      <c r="T168" s="18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1" t="s">
        <v>136</v>
      </c>
      <c r="AT168" s="181" t="s">
        <v>131</v>
      </c>
      <c r="AU168" s="181" t="s">
        <v>89</v>
      </c>
      <c r="AY168" s="17" t="s">
        <v>129</v>
      </c>
      <c r="BE168" s="182">
        <f>IF(N168="základní",J168,0)</f>
        <v>0</v>
      </c>
      <c r="BF168" s="182">
        <f>IF(N168="snížená",J168,0)</f>
        <v>0</v>
      </c>
      <c r="BG168" s="182">
        <f>IF(N168="zákl. přenesená",J168,0)</f>
        <v>0</v>
      </c>
      <c r="BH168" s="182">
        <f>IF(N168="sníž. přenesená",J168,0)</f>
        <v>0</v>
      </c>
      <c r="BI168" s="182">
        <f>IF(N168="nulová",J168,0)</f>
        <v>0</v>
      </c>
      <c r="BJ168" s="17" t="s">
        <v>87</v>
      </c>
      <c r="BK168" s="182">
        <f>ROUND(I168*H168,2)</f>
        <v>0</v>
      </c>
      <c r="BL168" s="17" t="s">
        <v>136</v>
      </c>
      <c r="BM168" s="181" t="s">
        <v>324</v>
      </c>
    </row>
    <row r="169" s="13" customFormat="1">
      <c r="A169" s="13"/>
      <c r="B169" s="183"/>
      <c r="C169" s="13"/>
      <c r="D169" s="184" t="s">
        <v>138</v>
      </c>
      <c r="E169" s="185" t="s">
        <v>1</v>
      </c>
      <c r="F169" s="186" t="s">
        <v>325</v>
      </c>
      <c r="G169" s="13"/>
      <c r="H169" s="187">
        <v>4</v>
      </c>
      <c r="I169" s="188"/>
      <c r="J169" s="13"/>
      <c r="K169" s="13"/>
      <c r="L169" s="183"/>
      <c r="M169" s="189"/>
      <c r="N169" s="190"/>
      <c r="O169" s="190"/>
      <c r="P169" s="190"/>
      <c r="Q169" s="190"/>
      <c r="R169" s="190"/>
      <c r="S169" s="190"/>
      <c r="T169" s="19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5" t="s">
        <v>138</v>
      </c>
      <c r="AU169" s="185" t="s">
        <v>89</v>
      </c>
      <c r="AV169" s="13" t="s">
        <v>89</v>
      </c>
      <c r="AW169" s="13" t="s">
        <v>36</v>
      </c>
      <c r="AX169" s="13" t="s">
        <v>79</v>
      </c>
      <c r="AY169" s="185" t="s">
        <v>129</v>
      </c>
    </row>
    <row r="170" s="14" customFormat="1">
      <c r="A170" s="14"/>
      <c r="B170" s="192"/>
      <c r="C170" s="14"/>
      <c r="D170" s="184" t="s">
        <v>138</v>
      </c>
      <c r="E170" s="193" t="s">
        <v>1</v>
      </c>
      <c r="F170" s="194" t="s">
        <v>140</v>
      </c>
      <c r="G170" s="14"/>
      <c r="H170" s="195">
        <v>4</v>
      </c>
      <c r="I170" s="196"/>
      <c r="J170" s="14"/>
      <c r="K170" s="14"/>
      <c r="L170" s="192"/>
      <c r="M170" s="197"/>
      <c r="N170" s="198"/>
      <c r="O170" s="198"/>
      <c r="P170" s="198"/>
      <c r="Q170" s="198"/>
      <c r="R170" s="198"/>
      <c r="S170" s="198"/>
      <c r="T170" s="19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3" t="s">
        <v>138</v>
      </c>
      <c r="AU170" s="193" t="s">
        <v>89</v>
      </c>
      <c r="AV170" s="14" t="s">
        <v>136</v>
      </c>
      <c r="AW170" s="14" t="s">
        <v>36</v>
      </c>
      <c r="AX170" s="14" t="s">
        <v>87</v>
      </c>
      <c r="AY170" s="193" t="s">
        <v>129</v>
      </c>
    </row>
    <row r="171" s="2" customFormat="1" ht="33" customHeight="1">
      <c r="A171" s="36"/>
      <c r="B171" s="169"/>
      <c r="C171" s="170" t="s">
        <v>198</v>
      </c>
      <c r="D171" s="170" t="s">
        <v>131</v>
      </c>
      <c r="E171" s="171" t="s">
        <v>326</v>
      </c>
      <c r="F171" s="172" t="s">
        <v>327</v>
      </c>
      <c r="G171" s="173" t="s">
        <v>162</v>
      </c>
      <c r="H171" s="174">
        <v>5.9400000000000004</v>
      </c>
      <c r="I171" s="175"/>
      <c r="J171" s="176">
        <f>ROUND(I171*H171,2)</f>
        <v>0</v>
      </c>
      <c r="K171" s="172" t="s">
        <v>135</v>
      </c>
      <c r="L171" s="37"/>
      <c r="M171" s="177" t="s">
        <v>1</v>
      </c>
      <c r="N171" s="178" t="s">
        <v>44</v>
      </c>
      <c r="O171" s="75"/>
      <c r="P171" s="179">
        <f>O171*H171</f>
        <v>0</v>
      </c>
      <c r="Q171" s="179">
        <v>0.90200000000000002</v>
      </c>
      <c r="R171" s="179">
        <f>Q171*H171</f>
        <v>5.3578800000000006</v>
      </c>
      <c r="S171" s="179">
        <v>0</v>
      </c>
      <c r="T171" s="18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1" t="s">
        <v>136</v>
      </c>
      <c r="AT171" s="181" t="s">
        <v>131</v>
      </c>
      <c r="AU171" s="181" t="s">
        <v>89</v>
      </c>
      <c r="AY171" s="17" t="s">
        <v>129</v>
      </c>
      <c r="BE171" s="182">
        <f>IF(N171="základní",J171,0)</f>
        <v>0</v>
      </c>
      <c r="BF171" s="182">
        <f>IF(N171="snížená",J171,0)</f>
        <v>0</v>
      </c>
      <c r="BG171" s="182">
        <f>IF(N171="zákl. přenesená",J171,0)</f>
        <v>0</v>
      </c>
      <c r="BH171" s="182">
        <f>IF(N171="sníž. přenesená",J171,0)</f>
        <v>0</v>
      </c>
      <c r="BI171" s="182">
        <f>IF(N171="nulová",J171,0)</f>
        <v>0</v>
      </c>
      <c r="BJ171" s="17" t="s">
        <v>87</v>
      </c>
      <c r="BK171" s="182">
        <f>ROUND(I171*H171,2)</f>
        <v>0</v>
      </c>
      <c r="BL171" s="17" t="s">
        <v>136</v>
      </c>
      <c r="BM171" s="181" t="s">
        <v>328</v>
      </c>
    </row>
    <row r="172" s="13" customFormat="1">
      <c r="A172" s="13"/>
      <c r="B172" s="183"/>
      <c r="C172" s="13"/>
      <c r="D172" s="184" t="s">
        <v>138</v>
      </c>
      <c r="E172" s="185" t="s">
        <v>1</v>
      </c>
      <c r="F172" s="186" t="s">
        <v>329</v>
      </c>
      <c r="G172" s="13"/>
      <c r="H172" s="187">
        <v>5.9400000000000004</v>
      </c>
      <c r="I172" s="188"/>
      <c r="J172" s="13"/>
      <c r="K172" s="13"/>
      <c r="L172" s="183"/>
      <c r="M172" s="189"/>
      <c r="N172" s="190"/>
      <c r="O172" s="190"/>
      <c r="P172" s="190"/>
      <c r="Q172" s="190"/>
      <c r="R172" s="190"/>
      <c r="S172" s="190"/>
      <c r="T172" s="19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5" t="s">
        <v>138</v>
      </c>
      <c r="AU172" s="185" t="s">
        <v>89</v>
      </c>
      <c r="AV172" s="13" t="s">
        <v>89</v>
      </c>
      <c r="AW172" s="13" t="s">
        <v>36</v>
      </c>
      <c r="AX172" s="13" t="s">
        <v>79</v>
      </c>
      <c r="AY172" s="185" t="s">
        <v>129</v>
      </c>
    </row>
    <row r="173" s="14" customFormat="1">
      <c r="A173" s="14"/>
      <c r="B173" s="192"/>
      <c r="C173" s="14"/>
      <c r="D173" s="184" t="s">
        <v>138</v>
      </c>
      <c r="E173" s="193" t="s">
        <v>1</v>
      </c>
      <c r="F173" s="194" t="s">
        <v>140</v>
      </c>
      <c r="G173" s="14"/>
      <c r="H173" s="195">
        <v>5.9400000000000004</v>
      </c>
      <c r="I173" s="196"/>
      <c r="J173" s="14"/>
      <c r="K173" s="14"/>
      <c r="L173" s="192"/>
      <c r="M173" s="197"/>
      <c r="N173" s="198"/>
      <c r="O173" s="198"/>
      <c r="P173" s="198"/>
      <c r="Q173" s="198"/>
      <c r="R173" s="198"/>
      <c r="S173" s="198"/>
      <c r="T173" s="19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3" t="s">
        <v>138</v>
      </c>
      <c r="AU173" s="193" t="s">
        <v>89</v>
      </c>
      <c r="AV173" s="14" t="s">
        <v>136</v>
      </c>
      <c r="AW173" s="14" t="s">
        <v>36</v>
      </c>
      <c r="AX173" s="14" t="s">
        <v>87</v>
      </c>
      <c r="AY173" s="193" t="s">
        <v>129</v>
      </c>
    </row>
    <row r="174" s="12" customFormat="1" ht="22.8" customHeight="1">
      <c r="A174" s="12"/>
      <c r="B174" s="156"/>
      <c r="C174" s="12"/>
      <c r="D174" s="157" t="s">
        <v>78</v>
      </c>
      <c r="E174" s="167" t="s">
        <v>175</v>
      </c>
      <c r="F174" s="167" t="s">
        <v>330</v>
      </c>
      <c r="G174" s="12"/>
      <c r="H174" s="12"/>
      <c r="I174" s="159"/>
      <c r="J174" s="168">
        <f>BK174</f>
        <v>0</v>
      </c>
      <c r="K174" s="12"/>
      <c r="L174" s="156"/>
      <c r="M174" s="161"/>
      <c r="N174" s="162"/>
      <c r="O174" s="162"/>
      <c r="P174" s="163">
        <f>SUM(P175:P181)</f>
        <v>0</v>
      </c>
      <c r="Q174" s="162"/>
      <c r="R174" s="163">
        <f>SUM(R175:R181)</f>
        <v>34.269460000000002</v>
      </c>
      <c r="S174" s="162"/>
      <c r="T174" s="164">
        <f>SUM(T175:T181)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7" t="s">
        <v>87</v>
      </c>
      <c r="AT174" s="165" t="s">
        <v>78</v>
      </c>
      <c r="AU174" s="165" t="s">
        <v>87</v>
      </c>
      <c r="AY174" s="157" t="s">
        <v>129</v>
      </c>
      <c r="BK174" s="166">
        <f>SUM(BK175:BK181)</f>
        <v>0</v>
      </c>
    </row>
    <row r="175" s="2" customFormat="1" ht="24.15" customHeight="1">
      <c r="A175" s="36"/>
      <c r="B175" s="169"/>
      <c r="C175" s="170" t="s">
        <v>202</v>
      </c>
      <c r="D175" s="170" t="s">
        <v>131</v>
      </c>
      <c r="E175" s="171" t="s">
        <v>331</v>
      </c>
      <c r="F175" s="172" t="s">
        <v>332</v>
      </c>
      <c r="G175" s="173" t="s">
        <v>134</v>
      </c>
      <c r="H175" s="174">
        <v>2</v>
      </c>
      <c r="I175" s="175"/>
      <c r="J175" s="176">
        <f>ROUND(I175*H175,2)</f>
        <v>0</v>
      </c>
      <c r="K175" s="172" t="s">
        <v>135</v>
      </c>
      <c r="L175" s="37"/>
      <c r="M175" s="177" t="s">
        <v>1</v>
      </c>
      <c r="N175" s="178" t="s">
        <v>44</v>
      </c>
      <c r="O175" s="75"/>
      <c r="P175" s="179">
        <f>O175*H175</f>
        <v>0</v>
      </c>
      <c r="Q175" s="179">
        <v>16.75142</v>
      </c>
      <c r="R175" s="179">
        <f>Q175*H175</f>
        <v>33.502839999999999</v>
      </c>
      <c r="S175" s="179">
        <v>0</v>
      </c>
      <c r="T175" s="18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1" t="s">
        <v>136</v>
      </c>
      <c r="AT175" s="181" t="s">
        <v>131</v>
      </c>
      <c r="AU175" s="181" t="s">
        <v>89</v>
      </c>
      <c r="AY175" s="17" t="s">
        <v>129</v>
      </c>
      <c r="BE175" s="182">
        <f>IF(N175="základní",J175,0)</f>
        <v>0</v>
      </c>
      <c r="BF175" s="182">
        <f>IF(N175="snížená",J175,0)</f>
        <v>0</v>
      </c>
      <c r="BG175" s="182">
        <f>IF(N175="zákl. přenesená",J175,0)</f>
        <v>0</v>
      </c>
      <c r="BH175" s="182">
        <f>IF(N175="sníž. přenesená",J175,0)</f>
        <v>0</v>
      </c>
      <c r="BI175" s="182">
        <f>IF(N175="nulová",J175,0)</f>
        <v>0</v>
      </c>
      <c r="BJ175" s="17" t="s">
        <v>87</v>
      </c>
      <c r="BK175" s="182">
        <f>ROUND(I175*H175,2)</f>
        <v>0</v>
      </c>
      <c r="BL175" s="17" t="s">
        <v>136</v>
      </c>
      <c r="BM175" s="181" t="s">
        <v>333</v>
      </c>
    </row>
    <row r="176" s="13" customFormat="1">
      <c r="A176" s="13"/>
      <c r="B176" s="183"/>
      <c r="C176" s="13"/>
      <c r="D176" s="184" t="s">
        <v>138</v>
      </c>
      <c r="E176" s="185" t="s">
        <v>1</v>
      </c>
      <c r="F176" s="186" t="s">
        <v>334</v>
      </c>
      <c r="G176" s="13"/>
      <c r="H176" s="187">
        <v>2</v>
      </c>
      <c r="I176" s="188"/>
      <c r="J176" s="13"/>
      <c r="K176" s="13"/>
      <c r="L176" s="183"/>
      <c r="M176" s="189"/>
      <c r="N176" s="190"/>
      <c r="O176" s="190"/>
      <c r="P176" s="190"/>
      <c r="Q176" s="190"/>
      <c r="R176" s="190"/>
      <c r="S176" s="190"/>
      <c r="T176" s="19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5" t="s">
        <v>138</v>
      </c>
      <c r="AU176" s="185" t="s">
        <v>89</v>
      </c>
      <c r="AV176" s="13" t="s">
        <v>89</v>
      </c>
      <c r="AW176" s="13" t="s">
        <v>36</v>
      </c>
      <c r="AX176" s="13" t="s">
        <v>79</v>
      </c>
      <c r="AY176" s="185" t="s">
        <v>129</v>
      </c>
    </row>
    <row r="177" s="14" customFormat="1">
      <c r="A177" s="14"/>
      <c r="B177" s="192"/>
      <c r="C177" s="14"/>
      <c r="D177" s="184" t="s">
        <v>138</v>
      </c>
      <c r="E177" s="193" t="s">
        <v>1</v>
      </c>
      <c r="F177" s="194" t="s">
        <v>140</v>
      </c>
      <c r="G177" s="14"/>
      <c r="H177" s="195">
        <v>2</v>
      </c>
      <c r="I177" s="196"/>
      <c r="J177" s="14"/>
      <c r="K177" s="14"/>
      <c r="L177" s="192"/>
      <c r="M177" s="197"/>
      <c r="N177" s="198"/>
      <c r="O177" s="198"/>
      <c r="P177" s="198"/>
      <c r="Q177" s="198"/>
      <c r="R177" s="198"/>
      <c r="S177" s="198"/>
      <c r="T177" s="19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3" t="s">
        <v>138</v>
      </c>
      <c r="AU177" s="193" t="s">
        <v>89</v>
      </c>
      <c r="AV177" s="14" t="s">
        <v>136</v>
      </c>
      <c r="AW177" s="14" t="s">
        <v>36</v>
      </c>
      <c r="AX177" s="14" t="s">
        <v>87</v>
      </c>
      <c r="AY177" s="193" t="s">
        <v>129</v>
      </c>
    </row>
    <row r="178" s="2" customFormat="1" ht="24.15" customHeight="1">
      <c r="A178" s="36"/>
      <c r="B178" s="169"/>
      <c r="C178" s="170" t="s">
        <v>206</v>
      </c>
      <c r="D178" s="170" t="s">
        <v>131</v>
      </c>
      <c r="E178" s="171" t="s">
        <v>335</v>
      </c>
      <c r="F178" s="172" t="s">
        <v>336</v>
      </c>
      <c r="G178" s="173" t="s">
        <v>337</v>
      </c>
      <c r="H178" s="174">
        <v>6</v>
      </c>
      <c r="I178" s="175"/>
      <c r="J178" s="176">
        <f>ROUND(I178*H178,2)</f>
        <v>0</v>
      </c>
      <c r="K178" s="172" t="s">
        <v>135</v>
      </c>
      <c r="L178" s="37"/>
      <c r="M178" s="177" t="s">
        <v>1</v>
      </c>
      <c r="N178" s="178" t="s">
        <v>44</v>
      </c>
      <c r="O178" s="75"/>
      <c r="P178" s="179">
        <f>O178*H178</f>
        <v>0</v>
      </c>
      <c r="Q178" s="179">
        <v>0</v>
      </c>
      <c r="R178" s="179">
        <f>Q178*H178</f>
        <v>0</v>
      </c>
      <c r="S178" s="179">
        <v>0</v>
      </c>
      <c r="T178" s="18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1" t="s">
        <v>136</v>
      </c>
      <c r="AT178" s="181" t="s">
        <v>131</v>
      </c>
      <c r="AU178" s="181" t="s">
        <v>89</v>
      </c>
      <c r="AY178" s="17" t="s">
        <v>129</v>
      </c>
      <c r="BE178" s="182">
        <f>IF(N178="základní",J178,0)</f>
        <v>0</v>
      </c>
      <c r="BF178" s="182">
        <f>IF(N178="snížená",J178,0)</f>
        <v>0</v>
      </c>
      <c r="BG178" s="182">
        <f>IF(N178="zákl. přenesená",J178,0)</f>
        <v>0</v>
      </c>
      <c r="BH178" s="182">
        <f>IF(N178="sníž. přenesená",J178,0)</f>
        <v>0</v>
      </c>
      <c r="BI178" s="182">
        <f>IF(N178="nulová",J178,0)</f>
        <v>0</v>
      </c>
      <c r="BJ178" s="17" t="s">
        <v>87</v>
      </c>
      <c r="BK178" s="182">
        <f>ROUND(I178*H178,2)</f>
        <v>0</v>
      </c>
      <c r="BL178" s="17" t="s">
        <v>136</v>
      </c>
      <c r="BM178" s="181" t="s">
        <v>338</v>
      </c>
    </row>
    <row r="179" s="13" customFormat="1">
      <c r="A179" s="13"/>
      <c r="B179" s="183"/>
      <c r="C179" s="13"/>
      <c r="D179" s="184" t="s">
        <v>138</v>
      </c>
      <c r="E179" s="185" t="s">
        <v>1</v>
      </c>
      <c r="F179" s="186" t="s">
        <v>339</v>
      </c>
      <c r="G179" s="13"/>
      <c r="H179" s="187">
        <v>6</v>
      </c>
      <c r="I179" s="188"/>
      <c r="J179" s="13"/>
      <c r="K179" s="13"/>
      <c r="L179" s="183"/>
      <c r="M179" s="189"/>
      <c r="N179" s="190"/>
      <c r="O179" s="190"/>
      <c r="P179" s="190"/>
      <c r="Q179" s="190"/>
      <c r="R179" s="190"/>
      <c r="S179" s="190"/>
      <c r="T179" s="19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5" t="s">
        <v>138</v>
      </c>
      <c r="AU179" s="185" t="s">
        <v>89</v>
      </c>
      <c r="AV179" s="13" t="s">
        <v>89</v>
      </c>
      <c r="AW179" s="13" t="s">
        <v>36</v>
      </c>
      <c r="AX179" s="13" t="s">
        <v>79</v>
      </c>
      <c r="AY179" s="185" t="s">
        <v>129</v>
      </c>
    </row>
    <row r="180" s="14" customFormat="1">
      <c r="A180" s="14"/>
      <c r="B180" s="192"/>
      <c r="C180" s="14"/>
      <c r="D180" s="184" t="s">
        <v>138</v>
      </c>
      <c r="E180" s="193" t="s">
        <v>1</v>
      </c>
      <c r="F180" s="194" t="s">
        <v>140</v>
      </c>
      <c r="G180" s="14"/>
      <c r="H180" s="195">
        <v>6</v>
      </c>
      <c r="I180" s="196"/>
      <c r="J180" s="14"/>
      <c r="K180" s="14"/>
      <c r="L180" s="192"/>
      <c r="M180" s="197"/>
      <c r="N180" s="198"/>
      <c r="O180" s="198"/>
      <c r="P180" s="198"/>
      <c r="Q180" s="198"/>
      <c r="R180" s="198"/>
      <c r="S180" s="198"/>
      <c r="T180" s="19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3" t="s">
        <v>138</v>
      </c>
      <c r="AU180" s="193" t="s">
        <v>89</v>
      </c>
      <c r="AV180" s="14" t="s">
        <v>136</v>
      </c>
      <c r="AW180" s="14" t="s">
        <v>36</v>
      </c>
      <c r="AX180" s="14" t="s">
        <v>87</v>
      </c>
      <c r="AY180" s="193" t="s">
        <v>129</v>
      </c>
    </row>
    <row r="181" s="2" customFormat="1" ht="24.15" customHeight="1">
      <c r="A181" s="36"/>
      <c r="B181" s="169"/>
      <c r="C181" s="205" t="s">
        <v>210</v>
      </c>
      <c r="D181" s="205" t="s">
        <v>294</v>
      </c>
      <c r="E181" s="206" t="s">
        <v>340</v>
      </c>
      <c r="F181" s="207" t="s">
        <v>341</v>
      </c>
      <c r="G181" s="208" t="s">
        <v>337</v>
      </c>
      <c r="H181" s="209">
        <v>6</v>
      </c>
      <c r="I181" s="210"/>
      <c r="J181" s="211">
        <f>ROUND(I181*H181,2)</f>
        <v>0</v>
      </c>
      <c r="K181" s="207" t="s">
        <v>1</v>
      </c>
      <c r="L181" s="212"/>
      <c r="M181" s="213" t="s">
        <v>1</v>
      </c>
      <c r="N181" s="214" t="s">
        <v>44</v>
      </c>
      <c r="O181" s="75"/>
      <c r="P181" s="179">
        <f>O181*H181</f>
        <v>0</v>
      </c>
      <c r="Q181" s="179">
        <v>0.12777</v>
      </c>
      <c r="R181" s="179">
        <f>Q181*H181</f>
        <v>0.76661999999999997</v>
      </c>
      <c r="S181" s="179">
        <v>0</v>
      </c>
      <c r="T181" s="18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1" t="s">
        <v>171</v>
      </c>
      <c r="AT181" s="181" t="s">
        <v>294</v>
      </c>
      <c r="AU181" s="181" t="s">
        <v>89</v>
      </c>
      <c r="AY181" s="17" t="s">
        <v>129</v>
      </c>
      <c r="BE181" s="182">
        <f>IF(N181="základní",J181,0)</f>
        <v>0</v>
      </c>
      <c r="BF181" s="182">
        <f>IF(N181="snížená",J181,0)</f>
        <v>0</v>
      </c>
      <c r="BG181" s="182">
        <f>IF(N181="zákl. přenesená",J181,0)</f>
        <v>0</v>
      </c>
      <c r="BH181" s="182">
        <f>IF(N181="sníž. přenesená",J181,0)</f>
        <v>0</v>
      </c>
      <c r="BI181" s="182">
        <f>IF(N181="nulová",J181,0)</f>
        <v>0</v>
      </c>
      <c r="BJ181" s="17" t="s">
        <v>87</v>
      </c>
      <c r="BK181" s="182">
        <f>ROUND(I181*H181,2)</f>
        <v>0</v>
      </c>
      <c r="BL181" s="17" t="s">
        <v>136</v>
      </c>
      <c r="BM181" s="181" t="s">
        <v>342</v>
      </c>
    </row>
    <row r="182" s="12" customFormat="1" ht="22.8" customHeight="1">
      <c r="A182" s="12"/>
      <c r="B182" s="156"/>
      <c r="C182" s="12"/>
      <c r="D182" s="157" t="s">
        <v>78</v>
      </c>
      <c r="E182" s="167" t="s">
        <v>259</v>
      </c>
      <c r="F182" s="167" t="s">
        <v>260</v>
      </c>
      <c r="G182" s="12"/>
      <c r="H182" s="12"/>
      <c r="I182" s="159"/>
      <c r="J182" s="168">
        <f>BK182</f>
        <v>0</v>
      </c>
      <c r="K182" s="12"/>
      <c r="L182" s="156"/>
      <c r="M182" s="161"/>
      <c r="N182" s="162"/>
      <c r="O182" s="162"/>
      <c r="P182" s="163">
        <f>P183</f>
        <v>0</v>
      </c>
      <c r="Q182" s="162"/>
      <c r="R182" s="163">
        <f>R183</f>
        <v>0</v>
      </c>
      <c r="S182" s="162"/>
      <c r="T182" s="164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7" t="s">
        <v>87</v>
      </c>
      <c r="AT182" s="165" t="s">
        <v>78</v>
      </c>
      <c r="AU182" s="165" t="s">
        <v>87</v>
      </c>
      <c r="AY182" s="157" t="s">
        <v>129</v>
      </c>
      <c r="BK182" s="166">
        <f>BK183</f>
        <v>0</v>
      </c>
    </row>
    <row r="183" s="2" customFormat="1" ht="33" customHeight="1">
      <c r="A183" s="36"/>
      <c r="B183" s="169"/>
      <c r="C183" s="170" t="s">
        <v>214</v>
      </c>
      <c r="D183" s="170" t="s">
        <v>131</v>
      </c>
      <c r="E183" s="171" t="s">
        <v>262</v>
      </c>
      <c r="F183" s="172" t="s">
        <v>263</v>
      </c>
      <c r="G183" s="173" t="s">
        <v>264</v>
      </c>
      <c r="H183" s="174">
        <v>61.085000000000001</v>
      </c>
      <c r="I183" s="175"/>
      <c r="J183" s="176">
        <f>ROUND(I183*H183,2)</f>
        <v>0</v>
      </c>
      <c r="K183" s="172" t="s">
        <v>135</v>
      </c>
      <c r="L183" s="37"/>
      <c r="M183" s="200" t="s">
        <v>1</v>
      </c>
      <c r="N183" s="201" t="s">
        <v>44</v>
      </c>
      <c r="O183" s="202"/>
      <c r="P183" s="203">
        <f>O183*H183</f>
        <v>0</v>
      </c>
      <c r="Q183" s="203">
        <v>0</v>
      </c>
      <c r="R183" s="203">
        <f>Q183*H183</f>
        <v>0</v>
      </c>
      <c r="S183" s="203">
        <v>0</v>
      </c>
      <c r="T183" s="204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1" t="s">
        <v>136</v>
      </c>
      <c r="AT183" s="181" t="s">
        <v>131</v>
      </c>
      <c r="AU183" s="181" t="s">
        <v>89</v>
      </c>
      <c r="AY183" s="17" t="s">
        <v>129</v>
      </c>
      <c r="BE183" s="182">
        <f>IF(N183="základní",J183,0)</f>
        <v>0</v>
      </c>
      <c r="BF183" s="182">
        <f>IF(N183="snížená",J183,0)</f>
        <v>0</v>
      </c>
      <c r="BG183" s="182">
        <f>IF(N183="zákl. přenesená",J183,0)</f>
        <v>0</v>
      </c>
      <c r="BH183" s="182">
        <f>IF(N183="sníž. přenesená",J183,0)</f>
        <v>0</v>
      </c>
      <c r="BI183" s="182">
        <f>IF(N183="nulová",J183,0)</f>
        <v>0</v>
      </c>
      <c r="BJ183" s="17" t="s">
        <v>87</v>
      </c>
      <c r="BK183" s="182">
        <f>ROUND(I183*H183,2)</f>
        <v>0</v>
      </c>
      <c r="BL183" s="17" t="s">
        <v>136</v>
      </c>
      <c r="BM183" s="181" t="s">
        <v>343</v>
      </c>
    </row>
    <row r="184" s="2" customFormat="1" ht="6.96" customHeight="1">
      <c r="A184" s="36"/>
      <c r="B184" s="58"/>
      <c r="C184" s="59"/>
      <c r="D184" s="59"/>
      <c r="E184" s="59"/>
      <c r="F184" s="59"/>
      <c r="G184" s="59"/>
      <c r="H184" s="59"/>
      <c r="I184" s="59"/>
      <c r="J184" s="59"/>
      <c r="K184" s="59"/>
      <c r="L184" s="37"/>
      <c r="M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</row>
  </sheetData>
  <autoFilter ref="C121:K18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102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Lesní cesta Kádov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103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30" customHeight="1">
      <c r="A9" s="36"/>
      <c r="B9" s="37"/>
      <c r="C9" s="36"/>
      <c r="D9" s="36"/>
      <c r="E9" s="65" t="s">
        <v>344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26. 8. 2025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>60460709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>Lesy ČZÚ</v>
      </c>
      <c r="F15" s="36"/>
      <c r="G15" s="36"/>
      <c r="H15" s="36"/>
      <c r="I15" s="30" t="s">
        <v>28</v>
      </c>
      <c r="J15" s="25" t="str">
        <f>IF('Rekapitulace stavby'!AN11="","",'Rekapitulace stavby'!AN11)</f>
        <v>CZ60460709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30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30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30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30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39</v>
      </c>
      <c r="E30" s="36"/>
      <c r="F30" s="36"/>
      <c r="G30" s="36"/>
      <c r="H30" s="36"/>
      <c r="I30" s="36"/>
      <c r="J30" s="94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41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43</v>
      </c>
      <c r="E33" s="30" t="s">
        <v>44</v>
      </c>
      <c r="F33" s="125">
        <f>ROUND((SUM(BE120:BE145)),  2)</f>
        <v>0</v>
      </c>
      <c r="G33" s="36"/>
      <c r="H33" s="36"/>
      <c r="I33" s="126">
        <v>0.20999999999999999</v>
      </c>
      <c r="J33" s="125">
        <f>ROUND(((SUM(BE120:BE145))*I33),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25">
        <f>ROUND((SUM(BF120:BF145)),  2)</f>
        <v>0</v>
      </c>
      <c r="G34" s="36"/>
      <c r="H34" s="36"/>
      <c r="I34" s="126">
        <v>0.12</v>
      </c>
      <c r="J34" s="125">
        <f>ROUND(((SUM(BF120:BF145))*I34),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25">
        <f>ROUND((SUM(BG120:BG145)),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25">
        <f>ROUND((SUM(BH120:BH145)),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25">
        <f>ROUND((SUM(BI120:BI145)),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49</v>
      </c>
      <c r="E39" s="79"/>
      <c r="F39" s="79"/>
      <c r="G39" s="129" t="s">
        <v>50</v>
      </c>
      <c r="H39" s="130" t="s">
        <v>51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33" t="s">
        <v>55</v>
      </c>
      <c r="G61" s="56" t="s">
        <v>54</v>
      </c>
      <c r="H61" s="39"/>
      <c r="I61" s="39"/>
      <c r="J61" s="13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33" t="s">
        <v>55</v>
      </c>
      <c r="G76" s="56" t="s">
        <v>54</v>
      </c>
      <c r="H76" s="39"/>
      <c r="I76" s="39"/>
      <c r="J76" s="13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105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Lesní cesta Kádov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103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30" customHeight="1">
      <c r="A87" s="36"/>
      <c r="B87" s="37"/>
      <c r="C87" s="36"/>
      <c r="D87" s="36"/>
      <c r="E87" s="65" t="str">
        <f>E9</f>
        <v xml:space="preserve">007.17 - Sjezd na jinou účelovou komunikaci, bez propustku nebo 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Zvánovice</v>
      </c>
      <c r="G89" s="36"/>
      <c r="H89" s="36"/>
      <c r="I89" s="30" t="s">
        <v>22</v>
      </c>
      <c r="J89" s="67" t="str">
        <f>IF(J12="","",J12)</f>
        <v>26. 8. 2025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Lesy ČZÚ</v>
      </c>
      <c r="G91" s="36"/>
      <c r="H91" s="36"/>
      <c r="I91" s="30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30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106</v>
      </c>
      <c r="D94" s="127"/>
      <c r="E94" s="127"/>
      <c r="F94" s="127"/>
      <c r="G94" s="127"/>
      <c r="H94" s="127"/>
      <c r="I94" s="127"/>
      <c r="J94" s="136" t="s">
        <v>107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108</v>
      </c>
      <c r="D96" s="36"/>
      <c r="E96" s="36"/>
      <c r="F96" s="36"/>
      <c r="G96" s="36"/>
      <c r="H96" s="36"/>
      <c r="I96" s="36"/>
      <c r="J96" s="94">
        <f>J120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109</v>
      </c>
    </row>
    <row r="97" s="9" customFormat="1" ht="24.96" customHeight="1">
      <c r="A97" s="9"/>
      <c r="B97" s="138"/>
      <c r="C97" s="9"/>
      <c r="D97" s="139" t="s">
        <v>110</v>
      </c>
      <c r="E97" s="140"/>
      <c r="F97" s="140"/>
      <c r="G97" s="140"/>
      <c r="H97" s="140"/>
      <c r="I97" s="140"/>
      <c r="J97" s="141">
        <f>J121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111</v>
      </c>
      <c r="E98" s="144"/>
      <c r="F98" s="144"/>
      <c r="G98" s="144"/>
      <c r="H98" s="144"/>
      <c r="I98" s="144"/>
      <c r="J98" s="145">
        <f>J122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112</v>
      </c>
      <c r="E99" s="144"/>
      <c r="F99" s="144"/>
      <c r="G99" s="144"/>
      <c r="H99" s="144"/>
      <c r="I99" s="144"/>
      <c r="J99" s="145">
        <f>J131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113</v>
      </c>
      <c r="E100" s="144"/>
      <c r="F100" s="144"/>
      <c r="G100" s="144"/>
      <c r="H100" s="144"/>
      <c r="I100" s="144"/>
      <c r="J100" s="145">
        <f>J144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114</v>
      </c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119" t="str">
        <f>E7</f>
        <v>Lesní cesta Kádov</v>
      </c>
      <c r="F110" s="30"/>
      <c r="G110" s="30"/>
      <c r="H110" s="30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103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30" customHeight="1">
      <c r="A112" s="36"/>
      <c r="B112" s="37"/>
      <c r="C112" s="36"/>
      <c r="D112" s="36"/>
      <c r="E112" s="65" t="str">
        <f>E9</f>
        <v xml:space="preserve">007.17 - Sjezd na jinou účelovou komunikaci, bez propustku nebo </v>
      </c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6"/>
      <c r="E114" s="36"/>
      <c r="F114" s="25" t="str">
        <f>F12</f>
        <v>Zvánovice</v>
      </c>
      <c r="G114" s="36"/>
      <c r="H114" s="36"/>
      <c r="I114" s="30" t="s">
        <v>22</v>
      </c>
      <c r="J114" s="67" t="str">
        <f>IF(J12="","",J12)</f>
        <v>26. 8. 2025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6"/>
      <c r="E116" s="36"/>
      <c r="F116" s="25" t="str">
        <f>E15</f>
        <v>Lesy ČZÚ</v>
      </c>
      <c r="G116" s="36"/>
      <c r="H116" s="36"/>
      <c r="I116" s="30" t="s">
        <v>32</v>
      </c>
      <c r="J116" s="34" t="str">
        <f>E21</f>
        <v>Ing. Jiří Ježek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30</v>
      </c>
      <c r="D117" s="36"/>
      <c r="E117" s="36"/>
      <c r="F117" s="25" t="str">
        <f>IF(E18="","",E18)</f>
        <v>Vyplň údaj</v>
      </c>
      <c r="G117" s="36"/>
      <c r="H117" s="36"/>
      <c r="I117" s="30" t="s">
        <v>37</v>
      </c>
      <c r="J117" s="34" t="str">
        <f>E24</f>
        <v>Ing. Jiří Ježek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46"/>
      <c r="B119" s="147"/>
      <c r="C119" s="148" t="s">
        <v>115</v>
      </c>
      <c r="D119" s="149" t="s">
        <v>64</v>
      </c>
      <c r="E119" s="149" t="s">
        <v>60</v>
      </c>
      <c r="F119" s="149" t="s">
        <v>61</v>
      </c>
      <c r="G119" s="149" t="s">
        <v>116</v>
      </c>
      <c r="H119" s="149" t="s">
        <v>117</v>
      </c>
      <c r="I119" s="149" t="s">
        <v>118</v>
      </c>
      <c r="J119" s="149" t="s">
        <v>107</v>
      </c>
      <c r="K119" s="150" t="s">
        <v>119</v>
      </c>
      <c r="L119" s="151"/>
      <c r="M119" s="84" t="s">
        <v>1</v>
      </c>
      <c r="N119" s="85" t="s">
        <v>43</v>
      </c>
      <c r="O119" s="85" t="s">
        <v>120</v>
      </c>
      <c r="P119" s="85" t="s">
        <v>121</v>
      </c>
      <c r="Q119" s="85" t="s">
        <v>122</v>
      </c>
      <c r="R119" s="85" t="s">
        <v>123</v>
      </c>
      <c r="S119" s="85" t="s">
        <v>124</v>
      </c>
      <c r="T119" s="86" t="s">
        <v>125</v>
      </c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</row>
    <row r="120" s="2" customFormat="1" ht="22.8" customHeight="1">
      <c r="A120" s="36"/>
      <c r="B120" s="37"/>
      <c r="C120" s="91" t="s">
        <v>126</v>
      </c>
      <c r="D120" s="36"/>
      <c r="E120" s="36"/>
      <c r="F120" s="36"/>
      <c r="G120" s="36"/>
      <c r="H120" s="36"/>
      <c r="I120" s="36"/>
      <c r="J120" s="152">
        <f>BK120</f>
        <v>0</v>
      </c>
      <c r="K120" s="36"/>
      <c r="L120" s="37"/>
      <c r="M120" s="87"/>
      <c r="N120" s="71"/>
      <c r="O120" s="88"/>
      <c r="P120" s="153">
        <f>P121</f>
        <v>0</v>
      </c>
      <c r="Q120" s="88"/>
      <c r="R120" s="153">
        <f>R121</f>
        <v>336.21600000000001</v>
      </c>
      <c r="S120" s="88"/>
      <c r="T120" s="154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78</v>
      </c>
      <c r="AU120" s="17" t="s">
        <v>109</v>
      </c>
      <c r="BK120" s="155">
        <f>BK121</f>
        <v>0</v>
      </c>
    </row>
    <row r="121" s="12" customFormat="1" ht="25.92" customHeight="1">
      <c r="A121" s="12"/>
      <c r="B121" s="156"/>
      <c r="C121" s="12"/>
      <c r="D121" s="157" t="s">
        <v>78</v>
      </c>
      <c r="E121" s="158" t="s">
        <v>127</v>
      </c>
      <c r="F121" s="158" t="s">
        <v>128</v>
      </c>
      <c r="G121" s="12"/>
      <c r="H121" s="12"/>
      <c r="I121" s="159"/>
      <c r="J121" s="160">
        <f>BK121</f>
        <v>0</v>
      </c>
      <c r="K121" s="12"/>
      <c r="L121" s="156"/>
      <c r="M121" s="161"/>
      <c r="N121" s="162"/>
      <c r="O121" s="162"/>
      <c r="P121" s="163">
        <f>P122+P131+P144</f>
        <v>0</v>
      </c>
      <c r="Q121" s="162"/>
      <c r="R121" s="163">
        <f>R122+R131+R144</f>
        <v>336.21600000000001</v>
      </c>
      <c r="S121" s="162"/>
      <c r="T121" s="164">
        <f>T122+T131+T144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7" t="s">
        <v>87</v>
      </c>
      <c r="AT121" s="165" t="s">
        <v>78</v>
      </c>
      <c r="AU121" s="165" t="s">
        <v>79</v>
      </c>
      <c r="AY121" s="157" t="s">
        <v>129</v>
      </c>
      <c r="BK121" s="166">
        <f>BK122+BK131+BK144</f>
        <v>0</v>
      </c>
    </row>
    <row r="122" s="12" customFormat="1" ht="22.8" customHeight="1">
      <c r="A122" s="12"/>
      <c r="B122" s="156"/>
      <c r="C122" s="12"/>
      <c r="D122" s="157" t="s">
        <v>78</v>
      </c>
      <c r="E122" s="167" t="s">
        <v>87</v>
      </c>
      <c r="F122" s="167" t="s">
        <v>130</v>
      </c>
      <c r="G122" s="12"/>
      <c r="H122" s="12"/>
      <c r="I122" s="159"/>
      <c r="J122" s="168">
        <f>BK122</f>
        <v>0</v>
      </c>
      <c r="K122" s="12"/>
      <c r="L122" s="156"/>
      <c r="M122" s="161"/>
      <c r="N122" s="162"/>
      <c r="O122" s="162"/>
      <c r="P122" s="163">
        <f>SUM(P123:P130)</f>
        <v>0</v>
      </c>
      <c r="Q122" s="162"/>
      <c r="R122" s="163">
        <f>SUM(R123:R130)</f>
        <v>0</v>
      </c>
      <c r="S122" s="162"/>
      <c r="T122" s="164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7" t="s">
        <v>87</v>
      </c>
      <c r="AT122" s="165" t="s">
        <v>78</v>
      </c>
      <c r="AU122" s="165" t="s">
        <v>87</v>
      </c>
      <c r="AY122" s="157" t="s">
        <v>129</v>
      </c>
      <c r="BK122" s="166">
        <f>SUM(BK123:BK130)</f>
        <v>0</v>
      </c>
    </row>
    <row r="123" s="2" customFormat="1" ht="16.5" customHeight="1">
      <c r="A123" s="36"/>
      <c r="B123" s="169"/>
      <c r="C123" s="170" t="s">
        <v>87</v>
      </c>
      <c r="D123" s="170" t="s">
        <v>131</v>
      </c>
      <c r="E123" s="171" t="s">
        <v>160</v>
      </c>
      <c r="F123" s="172" t="s">
        <v>161</v>
      </c>
      <c r="G123" s="173" t="s">
        <v>162</v>
      </c>
      <c r="H123" s="174">
        <v>240</v>
      </c>
      <c r="I123" s="175"/>
      <c r="J123" s="176">
        <f>ROUND(I123*H123,2)</f>
        <v>0</v>
      </c>
      <c r="K123" s="172" t="s">
        <v>135</v>
      </c>
      <c r="L123" s="37"/>
      <c r="M123" s="177" t="s">
        <v>1</v>
      </c>
      <c r="N123" s="178" t="s">
        <v>44</v>
      </c>
      <c r="O123" s="75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1" t="s">
        <v>136</v>
      </c>
      <c r="AT123" s="181" t="s">
        <v>131</v>
      </c>
      <c r="AU123" s="181" t="s">
        <v>89</v>
      </c>
      <c r="AY123" s="17" t="s">
        <v>129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7" t="s">
        <v>87</v>
      </c>
      <c r="BK123" s="182">
        <f>ROUND(I123*H123,2)</f>
        <v>0</v>
      </c>
      <c r="BL123" s="17" t="s">
        <v>136</v>
      </c>
      <c r="BM123" s="181" t="s">
        <v>345</v>
      </c>
    </row>
    <row r="124" s="13" customFormat="1">
      <c r="A124" s="13"/>
      <c r="B124" s="183"/>
      <c r="C124" s="13"/>
      <c r="D124" s="184" t="s">
        <v>138</v>
      </c>
      <c r="E124" s="185" t="s">
        <v>1</v>
      </c>
      <c r="F124" s="186" t="s">
        <v>346</v>
      </c>
      <c r="G124" s="13"/>
      <c r="H124" s="187">
        <v>120</v>
      </c>
      <c r="I124" s="188"/>
      <c r="J124" s="13"/>
      <c r="K124" s="13"/>
      <c r="L124" s="183"/>
      <c r="M124" s="189"/>
      <c r="N124" s="190"/>
      <c r="O124" s="190"/>
      <c r="P124" s="190"/>
      <c r="Q124" s="190"/>
      <c r="R124" s="190"/>
      <c r="S124" s="190"/>
      <c r="T124" s="19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5" t="s">
        <v>138</v>
      </c>
      <c r="AU124" s="185" t="s">
        <v>89</v>
      </c>
      <c r="AV124" s="13" t="s">
        <v>89</v>
      </c>
      <c r="AW124" s="13" t="s">
        <v>36</v>
      </c>
      <c r="AX124" s="13" t="s">
        <v>79</v>
      </c>
      <c r="AY124" s="185" t="s">
        <v>129</v>
      </c>
    </row>
    <row r="125" s="13" customFormat="1">
      <c r="A125" s="13"/>
      <c r="B125" s="183"/>
      <c r="C125" s="13"/>
      <c r="D125" s="184" t="s">
        <v>138</v>
      </c>
      <c r="E125" s="185" t="s">
        <v>1</v>
      </c>
      <c r="F125" s="186" t="s">
        <v>347</v>
      </c>
      <c r="G125" s="13"/>
      <c r="H125" s="187">
        <v>120</v>
      </c>
      <c r="I125" s="188"/>
      <c r="J125" s="13"/>
      <c r="K125" s="13"/>
      <c r="L125" s="183"/>
      <c r="M125" s="189"/>
      <c r="N125" s="190"/>
      <c r="O125" s="190"/>
      <c r="P125" s="190"/>
      <c r="Q125" s="190"/>
      <c r="R125" s="190"/>
      <c r="S125" s="190"/>
      <c r="T125" s="19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5" t="s">
        <v>138</v>
      </c>
      <c r="AU125" s="185" t="s">
        <v>89</v>
      </c>
      <c r="AV125" s="13" t="s">
        <v>89</v>
      </c>
      <c r="AW125" s="13" t="s">
        <v>36</v>
      </c>
      <c r="AX125" s="13" t="s">
        <v>79</v>
      </c>
      <c r="AY125" s="185" t="s">
        <v>129</v>
      </c>
    </row>
    <row r="126" s="14" customFormat="1">
      <c r="A126" s="14"/>
      <c r="B126" s="192"/>
      <c r="C126" s="14"/>
      <c r="D126" s="184" t="s">
        <v>138</v>
      </c>
      <c r="E126" s="193" t="s">
        <v>1</v>
      </c>
      <c r="F126" s="194" t="s">
        <v>140</v>
      </c>
      <c r="G126" s="14"/>
      <c r="H126" s="195">
        <v>240</v>
      </c>
      <c r="I126" s="196"/>
      <c r="J126" s="14"/>
      <c r="K126" s="14"/>
      <c r="L126" s="192"/>
      <c r="M126" s="197"/>
      <c r="N126" s="198"/>
      <c r="O126" s="198"/>
      <c r="P126" s="198"/>
      <c r="Q126" s="198"/>
      <c r="R126" s="198"/>
      <c r="S126" s="198"/>
      <c r="T126" s="19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3" t="s">
        <v>138</v>
      </c>
      <c r="AU126" s="193" t="s">
        <v>89</v>
      </c>
      <c r="AV126" s="14" t="s">
        <v>136</v>
      </c>
      <c r="AW126" s="14" t="s">
        <v>36</v>
      </c>
      <c r="AX126" s="14" t="s">
        <v>87</v>
      </c>
      <c r="AY126" s="193" t="s">
        <v>129</v>
      </c>
    </row>
    <row r="127" s="2" customFormat="1" ht="24.15" customHeight="1">
      <c r="A127" s="36"/>
      <c r="B127" s="169"/>
      <c r="C127" s="170" t="s">
        <v>89</v>
      </c>
      <c r="D127" s="170" t="s">
        <v>131</v>
      </c>
      <c r="E127" s="171" t="s">
        <v>229</v>
      </c>
      <c r="F127" s="172" t="s">
        <v>230</v>
      </c>
      <c r="G127" s="173" t="s">
        <v>162</v>
      </c>
      <c r="H127" s="174">
        <v>240</v>
      </c>
      <c r="I127" s="175"/>
      <c r="J127" s="176">
        <f>ROUND(I127*H127,2)</f>
        <v>0</v>
      </c>
      <c r="K127" s="172" t="s">
        <v>135</v>
      </c>
      <c r="L127" s="37"/>
      <c r="M127" s="177" t="s">
        <v>1</v>
      </c>
      <c r="N127" s="178" t="s">
        <v>44</v>
      </c>
      <c r="O127" s="75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1" t="s">
        <v>136</v>
      </c>
      <c r="AT127" s="181" t="s">
        <v>131</v>
      </c>
      <c r="AU127" s="181" t="s">
        <v>89</v>
      </c>
      <c r="AY127" s="17" t="s">
        <v>129</v>
      </c>
      <c r="BE127" s="182">
        <f>IF(N127="základní",J127,0)</f>
        <v>0</v>
      </c>
      <c r="BF127" s="182">
        <f>IF(N127="snížená",J127,0)</f>
        <v>0</v>
      </c>
      <c r="BG127" s="182">
        <f>IF(N127="zákl. přenesená",J127,0)</f>
        <v>0</v>
      </c>
      <c r="BH127" s="182">
        <f>IF(N127="sníž. přenesená",J127,0)</f>
        <v>0</v>
      </c>
      <c r="BI127" s="182">
        <f>IF(N127="nulová",J127,0)</f>
        <v>0</v>
      </c>
      <c r="BJ127" s="17" t="s">
        <v>87</v>
      </c>
      <c r="BK127" s="182">
        <f>ROUND(I127*H127,2)</f>
        <v>0</v>
      </c>
      <c r="BL127" s="17" t="s">
        <v>136</v>
      </c>
      <c r="BM127" s="181" t="s">
        <v>348</v>
      </c>
    </row>
    <row r="128" s="13" customFormat="1">
      <c r="A128" s="13"/>
      <c r="B128" s="183"/>
      <c r="C128" s="13"/>
      <c r="D128" s="184" t="s">
        <v>138</v>
      </c>
      <c r="E128" s="185" t="s">
        <v>1</v>
      </c>
      <c r="F128" s="186" t="s">
        <v>346</v>
      </c>
      <c r="G128" s="13"/>
      <c r="H128" s="187">
        <v>120</v>
      </c>
      <c r="I128" s="188"/>
      <c r="J128" s="13"/>
      <c r="K128" s="13"/>
      <c r="L128" s="183"/>
      <c r="M128" s="189"/>
      <c r="N128" s="190"/>
      <c r="O128" s="190"/>
      <c r="P128" s="190"/>
      <c r="Q128" s="190"/>
      <c r="R128" s="190"/>
      <c r="S128" s="190"/>
      <c r="T128" s="19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5" t="s">
        <v>138</v>
      </c>
      <c r="AU128" s="185" t="s">
        <v>89</v>
      </c>
      <c r="AV128" s="13" t="s">
        <v>89</v>
      </c>
      <c r="AW128" s="13" t="s">
        <v>36</v>
      </c>
      <c r="AX128" s="13" t="s">
        <v>79</v>
      </c>
      <c r="AY128" s="185" t="s">
        <v>129</v>
      </c>
    </row>
    <row r="129" s="13" customFormat="1">
      <c r="A129" s="13"/>
      <c r="B129" s="183"/>
      <c r="C129" s="13"/>
      <c r="D129" s="184" t="s">
        <v>138</v>
      </c>
      <c r="E129" s="185" t="s">
        <v>1</v>
      </c>
      <c r="F129" s="186" t="s">
        <v>347</v>
      </c>
      <c r="G129" s="13"/>
      <c r="H129" s="187">
        <v>120</v>
      </c>
      <c r="I129" s="188"/>
      <c r="J129" s="13"/>
      <c r="K129" s="13"/>
      <c r="L129" s="183"/>
      <c r="M129" s="189"/>
      <c r="N129" s="190"/>
      <c r="O129" s="190"/>
      <c r="P129" s="190"/>
      <c r="Q129" s="190"/>
      <c r="R129" s="190"/>
      <c r="S129" s="190"/>
      <c r="T129" s="19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5" t="s">
        <v>138</v>
      </c>
      <c r="AU129" s="185" t="s">
        <v>89</v>
      </c>
      <c r="AV129" s="13" t="s">
        <v>89</v>
      </c>
      <c r="AW129" s="13" t="s">
        <v>36</v>
      </c>
      <c r="AX129" s="13" t="s">
        <v>79</v>
      </c>
      <c r="AY129" s="185" t="s">
        <v>129</v>
      </c>
    </row>
    <row r="130" s="14" customFormat="1">
      <c r="A130" s="14"/>
      <c r="B130" s="192"/>
      <c r="C130" s="14"/>
      <c r="D130" s="184" t="s">
        <v>138</v>
      </c>
      <c r="E130" s="193" t="s">
        <v>1</v>
      </c>
      <c r="F130" s="194" t="s">
        <v>140</v>
      </c>
      <c r="G130" s="14"/>
      <c r="H130" s="195">
        <v>240</v>
      </c>
      <c r="I130" s="196"/>
      <c r="J130" s="14"/>
      <c r="K130" s="14"/>
      <c r="L130" s="192"/>
      <c r="M130" s="197"/>
      <c r="N130" s="198"/>
      <c r="O130" s="198"/>
      <c r="P130" s="198"/>
      <c r="Q130" s="198"/>
      <c r="R130" s="198"/>
      <c r="S130" s="198"/>
      <c r="T130" s="19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3" t="s">
        <v>138</v>
      </c>
      <c r="AU130" s="193" t="s">
        <v>89</v>
      </c>
      <c r="AV130" s="14" t="s">
        <v>136</v>
      </c>
      <c r="AW130" s="14" t="s">
        <v>36</v>
      </c>
      <c r="AX130" s="14" t="s">
        <v>87</v>
      </c>
      <c r="AY130" s="193" t="s">
        <v>129</v>
      </c>
    </row>
    <row r="131" s="12" customFormat="1" ht="22.8" customHeight="1">
      <c r="A131" s="12"/>
      <c r="B131" s="156"/>
      <c r="C131" s="12"/>
      <c r="D131" s="157" t="s">
        <v>78</v>
      </c>
      <c r="E131" s="167" t="s">
        <v>154</v>
      </c>
      <c r="F131" s="167" t="s">
        <v>243</v>
      </c>
      <c r="G131" s="12"/>
      <c r="H131" s="12"/>
      <c r="I131" s="159"/>
      <c r="J131" s="168">
        <f>BK131</f>
        <v>0</v>
      </c>
      <c r="K131" s="12"/>
      <c r="L131" s="156"/>
      <c r="M131" s="161"/>
      <c r="N131" s="162"/>
      <c r="O131" s="162"/>
      <c r="P131" s="163">
        <f>SUM(P132:P143)</f>
        <v>0</v>
      </c>
      <c r="Q131" s="162"/>
      <c r="R131" s="163">
        <f>SUM(R132:R143)</f>
        <v>336.21600000000001</v>
      </c>
      <c r="S131" s="162"/>
      <c r="T131" s="164">
        <f>SUM(T132:T143)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7" t="s">
        <v>87</v>
      </c>
      <c r="AT131" s="165" t="s">
        <v>78</v>
      </c>
      <c r="AU131" s="165" t="s">
        <v>87</v>
      </c>
      <c r="AY131" s="157" t="s">
        <v>129</v>
      </c>
      <c r="BK131" s="166">
        <f>SUM(BK132:BK143)</f>
        <v>0</v>
      </c>
    </row>
    <row r="132" s="2" customFormat="1" ht="24.15" customHeight="1">
      <c r="A132" s="36"/>
      <c r="B132" s="169"/>
      <c r="C132" s="170" t="s">
        <v>145</v>
      </c>
      <c r="D132" s="170" t="s">
        <v>131</v>
      </c>
      <c r="E132" s="171" t="s">
        <v>245</v>
      </c>
      <c r="F132" s="172" t="s">
        <v>246</v>
      </c>
      <c r="G132" s="173" t="s">
        <v>162</v>
      </c>
      <c r="H132" s="174">
        <v>240</v>
      </c>
      <c r="I132" s="175"/>
      <c r="J132" s="176">
        <f>ROUND(I132*H132,2)</f>
        <v>0</v>
      </c>
      <c r="K132" s="172" t="s">
        <v>135</v>
      </c>
      <c r="L132" s="37"/>
      <c r="M132" s="177" t="s">
        <v>1</v>
      </c>
      <c r="N132" s="178" t="s">
        <v>44</v>
      </c>
      <c r="O132" s="75"/>
      <c r="P132" s="179">
        <f>O132*H132</f>
        <v>0</v>
      </c>
      <c r="Q132" s="179">
        <v>0.48089999999999999</v>
      </c>
      <c r="R132" s="179">
        <f>Q132*H132</f>
        <v>115.416</v>
      </c>
      <c r="S132" s="179">
        <v>0</v>
      </c>
      <c r="T132" s="18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1" t="s">
        <v>136</v>
      </c>
      <c r="AT132" s="181" t="s">
        <v>131</v>
      </c>
      <c r="AU132" s="181" t="s">
        <v>89</v>
      </c>
      <c r="AY132" s="17" t="s">
        <v>129</v>
      </c>
      <c r="BE132" s="182">
        <f>IF(N132="základní",J132,0)</f>
        <v>0</v>
      </c>
      <c r="BF132" s="182">
        <f>IF(N132="snížená",J132,0)</f>
        <v>0</v>
      </c>
      <c r="BG132" s="182">
        <f>IF(N132="zákl. přenesená",J132,0)</f>
        <v>0</v>
      </c>
      <c r="BH132" s="182">
        <f>IF(N132="sníž. přenesená",J132,0)</f>
        <v>0</v>
      </c>
      <c r="BI132" s="182">
        <f>IF(N132="nulová",J132,0)</f>
        <v>0</v>
      </c>
      <c r="BJ132" s="17" t="s">
        <v>87</v>
      </c>
      <c r="BK132" s="182">
        <f>ROUND(I132*H132,2)</f>
        <v>0</v>
      </c>
      <c r="BL132" s="17" t="s">
        <v>136</v>
      </c>
      <c r="BM132" s="181" t="s">
        <v>349</v>
      </c>
    </row>
    <row r="133" s="13" customFormat="1">
      <c r="A133" s="13"/>
      <c r="B133" s="183"/>
      <c r="C133" s="13"/>
      <c r="D133" s="184" t="s">
        <v>138</v>
      </c>
      <c r="E133" s="185" t="s">
        <v>1</v>
      </c>
      <c r="F133" s="186" t="s">
        <v>346</v>
      </c>
      <c r="G133" s="13"/>
      <c r="H133" s="187">
        <v>120</v>
      </c>
      <c r="I133" s="188"/>
      <c r="J133" s="13"/>
      <c r="K133" s="13"/>
      <c r="L133" s="183"/>
      <c r="M133" s="189"/>
      <c r="N133" s="190"/>
      <c r="O133" s="190"/>
      <c r="P133" s="190"/>
      <c r="Q133" s="190"/>
      <c r="R133" s="190"/>
      <c r="S133" s="190"/>
      <c r="T133" s="19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5" t="s">
        <v>138</v>
      </c>
      <c r="AU133" s="185" t="s">
        <v>89</v>
      </c>
      <c r="AV133" s="13" t="s">
        <v>89</v>
      </c>
      <c r="AW133" s="13" t="s">
        <v>36</v>
      </c>
      <c r="AX133" s="13" t="s">
        <v>79</v>
      </c>
      <c r="AY133" s="185" t="s">
        <v>129</v>
      </c>
    </row>
    <row r="134" s="13" customFormat="1">
      <c r="A134" s="13"/>
      <c r="B134" s="183"/>
      <c r="C134" s="13"/>
      <c r="D134" s="184" t="s">
        <v>138</v>
      </c>
      <c r="E134" s="185" t="s">
        <v>1</v>
      </c>
      <c r="F134" s="186" t="s">
        <v>347</v>
      </c>
      <c r="G134" s="13"/>
      <c r="H134" s="187">
        <v>120</v>
      </c>
      <c r="I134" s="188"/>
      <c r="J134" s="13"/>
      <c r="K134" s="13"/>
      <c r="L134" s="183"/>
      <c r="M134" s="189"/>
      <c r="N134" s="190"/>
      <c r="O134" s="190"/>
      <c r="P134" s="190"/>
      <c r="Q134" s="190"/>
      <c r="R134" s="190"/>
      <c r="S134" s="190"/>
      <c r="T134" s="19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5" t="s">
        <v>138</v>
      </c>
      <c r="AU134" s="185" t="s">
        <v>89</v>
      </c>
      <c r="AV134" s="13" t="s">
        <v>89</v>
      </c>
      <c r="AW134" s="13" t="s">
        <v>36</v>
      </c>
      <c r="AX134" s="13" t="s">
        <v>79</v>
      </c>
      <c r="AY134" s="185" t="s">
        <v>129</v>
      </c>
    </row>
    <row r="135" s="14" customFormat="1">
      <c r="A135" s="14"/>
      <c r="B135" s="192"/>
      <c r="C135" s="14"/>
      <c r="D135" s="184" t="s">
        <v>138</v>
      </c>
      <c r="E135" s="193" t="s">
        <v>1</v>
      </c>
      <c r="F135" s="194" t="s">
        <v>140</v>
      </c>
      <c r="G135" s="14"/>
      <c r="H135" s="195">
        <v>240</v>
      </c>
      <c r="I135" s="196"/>
      <c r="J135" s="14"/>
      <c r="K135" s="14"/>
      <c r="L135" s="192"/>
      <c r="M135" s="197"/>
      <c r="N135" s="198"/>
      <c r="O135" s="198"/>
      <c r="P135" s="198"/>
      <c r="Q135" s="198"/>
      <c r="R135" s="198"/>
      <c r="S135" s="198"/>
      <c r="T135" s="19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3" t="s">
        <v>138</v>
      </c>
      <c r="AU135" s="193" t="s">
        <v>89</v>
      </c>
      <c r="AV135" s="14" t="s">
        <v>136</v>
      </c>
      <c r="AW135" s="14" t="s">
        <v>36</v>
      </c>
      <c r="AX135" s="14" t="s">
        <v>87</v>
      </c>
      <c r="AY135" s="193" t="s">
        <v>129</v>
      </c>
    </row>
    <row r="136" s="2" customFormat="1" ht="24.15" customHeight="1">
      <c r="A136" s="36"/>
      <c r="B136" s="169"/>
      <c r="C136" s="170" t="s">
        <v>136</v>
      </c>
      <c r="D136" s="170" t="s">
        <v>131</v>
      </c>
      <c r="E136" s="171" t="s">
        <v>250</v>
      </c>
      <c r="F136" s="172" t="s">
        <v>251</v>
      </c>
      <c r="G136" s="173" t="s">
        <v>162</v>
      </c>
      <c r="H136" s="174">
        <v>240</v>
      </c>
      <c r="I136" s="175"/>
      <c r="J136" s="176">
        <f>ROUND(I136*H136,2)</f>
        <v>0</v>
      </c>
      <c r="K136" s="172" t="s">
        <v>135</v>
      </c>
      <c r="L136" s="37"/>
      <c r="M136" s="177" t="s">
        <v>1</v>
      </c>
      <c r="N136" s="178" t="s">
        <v>44</v>
      </c>
      <c r="O136" s="75"/>
      <c r="P136" s="179">
        <f>O136*H136</f>
        <v>0</v>
      </c>
      <c r="Q136" s="179">
        <v>0.34499999999999997</v>
      </c>
      <c r="R136" s="179">
        <f>Q136*H136</f>
        <v>82.799999999999997</v>
      </c>
      <c r="S136" s="179">
        <v>0</v>
      </c>
      <c r="T136" s="18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1" t="s">
        <v>136</v>
      </c>
      <c r="AT136" s="181" t="s">
        <v>131</v>
      </c>
      <c r="AU136" s="181" t="s">
        <v>89</v>
      </c>
      <c r="AY136" s="17" t="s">
        <v>129</v>
      </c>
      <c r="BE136" s="182">
        <f>IF(N136="základní",J136,0)</f>
        <v>0</v>
      </c>
      <c r="BF136" s="182">
        <f>IF(N136="snížená",J136,0)</f>
        <v>0</v>
      </c>
      <c r="BG136" s="182">
        <f>IF(N136="zákl. přenesená",J136,0)</f>
        <v>0</v>
      </c>
      <c r="BH136" s="182">
        <f>IF(N136="sníž. přenesená",J136,0)</f>
        <v>0</v>
      </c>
      <c r="BI136" s="182">
        <f>IF(N136="nulová",J136,0)</f>
        <v>0</v>
      </c>
      <c r="BJ136" s="17" t="s">
        <v>87</v>
      </c>
      <c r="BK136" s="182">
        <f>ROUND(I136*H136,2)</f>
        <v>0</v>
      </c>
      <c r="BL136" s="17" t="s">
        <v>136</v>
      </c>
      <c r="BM136" s="181" t="s">
        <v>350</v>
      </c>
    </row>
    <row r="137" s="13" customFormat="1">
      <c r="A137" s="13"/>
      <c r="B137" s="183"/>
      <c r="C137" s="13"/>
      <c r="D137" s="184" t="s">
        <v>138</v>
      </c>
      <c r="E137" s="185" t="s">
        <v>1</v>
      </c>
      <c r="F137" s="186" t="s">
        <v>346</v>
      </c>
      <c r="G137" s="13"/>
      <c r="H137" s="187">
        <v>120</v>
      </c>
      <c r="I137" s="188"/>
      <c r="J137" s="13"/>
      <c r="K137" s="13"/>
      <c r="L137" s="183"/>
      <c r="M137" s="189"/>
      <c r="N137" s="190"/>
      <c r="O137" s="190"/>
      <c r="P137" s="190"/>
      <c r="Q137" s="190"/>
      <c r="R137" s="190"/>
      <c r="S137" s="190"/>
      <c r="T137" s="19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5" t="s">
        <v>138</v>
      </c>
      <c r="AU137" s="185" t="s">
        <v>89</v>
      </c>
      <c r="AV137" s="13" t="s">
        <v>89</v>
      </c>
      <c r="AW137" s="13" t="s">
        <v>36</v>
      </c>
      <c r="AX137" s="13" t="s">
        <v>79</v>
      </c>
      <c r="AY137" s="185" t="s">
        <v>129</v>
      </c>
    </row>
    <row r="138" s="13" customFormat="1">
      <c r="A138" s="13"/>
      <c r="B138" s="183"/>
      <c r="C138" s="13"/>
      <c r="D138" s="184" t="s">
        <v>138</v>
      </c>
      <c r="E138" s="185" t="s">
        <v>1</v>
      </c>
      <c r="F138" s="186" t="s">
        <v>347</v>
      </c>
      <c r="G138" s="13"/>
      <c r="H138" s="187">
        <v>120</v>
      </c>
      <c r="I138" s="188"/>
      <c r="J138" s="13"/>
      <c r="K138" s="13"/>
      <c r="L138" s="183"/>
      <c r="M138" s="189"/>
      <c r="N138" s="190"/>
      <c r="O138" s="190"/>
      <c r="P138" s="190"/>
      <c r="Q138" s="190"/>
      <c r="R138" s="190"/>
      <c r="S138" s="190"/>
      <c r="T138" s="19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5" t="s">
        <v>138</v>
      </c>
      <c r="AU138" s="185" t="s">
        <v>89</v>
      </c>
      <c r="AV138" s="13" t="s">
        <v>89</v>
      </c>
      <c r="AW138" s="13" t="s">
        <v>36</v>
      </c>
      <c r="AX138" s="13" t="s">
        <v>79</v>
      </c>
      <c r="AY138" s="185" t="s">
        <v>129</v>
      </c>
    </row>
    <row r="139" s="14" customFormat="1">
      <c r="A139" s="14"/>
      <c r="B139" s="192"/>
      <c r="C139" s="14"/>
      <c r="D139" s="184" t="s">
        <v>138</v>
      </c>
      <c r="E139" s="193" t="s">
        <v>1</v>
      </c>
      <c r="F139" s="194" t="s">
        <v>140</v>
      </c>
      <c r="G139" s="14"/>
      <c r="H139" s="195">
        <v>240</v>
      </c>
      <c r="I139" s="196"/>
      <c r="J139" s="14"/>
      <c r="K139" s="14"/>
      <c r="L139" s="192"/>
      <c r="M139" s="197"/>
      <c r="N139" s="198"/>
      <c r="O139" s="198"/>
      <c r="P139" s="198"/>
      <c r="Q139" s="198"/>
      <c r="R139" s="198"/>
      <c r="S139" s="198"/>
      <c r="T139" s="19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3" t="s">
        <v>138</v>
      </c>
      <c r="AU139" s="193" t="s">
        <v>89</v>
      </c>
      <c r="AV139" s="14" t="s">
        <v>136</v>
      </c>
      <c r="AW139" s="14" t="s">
        <v>36</v>
      </c>
      <c r="AX139" s="14" t="s">
        <v>87</v>
      </c>
      <c r="AY139" s="193" t="s">
        <v>129</v>
      </c>
    </row>
    <row r="140" s="2" customFormat="1" ht="24.15" customHeight="1">
      <c r="A140" s="36"/>
      <c r="B140" s="169"/>
      <c r="C140" s="170" t="s">
        <v>154</v>
      </c>
      <c r="D140" s="170" t="s">
        <v>131</v>
      </c>
      <c r="E140" s="171" t="s">
        <v>255</v>
      </c>
      <c r="F140" s="172" t="s">
        <v>351</v>
      </c>
      <c r="G140" s="173" t="s">
        <v>162</v>
      </c>
      <c r="H140" s="174">
        <v>240</v>
      </c>
      <c r="I140" s="175"/>
      <c r="J140" s="176">
        <f>ROUND(I140*H140,2)</f>
        <v>0</v>
      </c>
      <c r="K140" s="172" t="s">
        <v>135</v>
      </c>
      <c r="L140" s="37"/>
      <c r="M140" s="177" t="s">
        <v>1</v>
      </c>
      <c r="N140" s="178" t="s">
        <v>44</v>
      </c>
      <c r="O140" s="75"/>
      <c r="P140" s="179">
        <f>O140*H140</f>
        <v>0</v>
      </c>
      <c r="Q140" s="179">
        <v>0.57499999999999996</v>
      </c>
      <c r="R140" s="179">
        <f>Q140*H140</f>
        <v>138</v>
      </c>
      <c r="S140" s="179">
        <v>0</v>
      </c>
      <c r="T140" s="18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1" t="s">
        <v>136</v>
      </c>
      <c r="AT140" s="181" t="s">
        <v>131</v>
      </c>
      <c r="AU140" s="181" t="s">
        <v>89</v>
      </c>
      <c r="AY140" s="17" t="s">
        <v>129</v>
      </c>
      <c r="BE140" s="182">
        <f>IF(N140="základní",J140,0)</f>
        <v>0</v>
      </c>
      <c r="BF140" s="182">
        <f>IF(N140="snížená",J140,0)</f>
        <v>0</v>
      </c>
      <c r="BG140" s="182">
        <f>IF(N140="zákl. přenesená",J140,0)</f>
        <v>0</v>
      </c>
      <c r="BH140" s="182">
        <f>IF(N140="sníž. přenesená",J140,0)</f>
        <v>0</v>
      </c>
      <c r="BI140" s="182">
        <f>IF(N140="nulová",J140,0)</f>
        <v>0</v>
      </c>
      <c r="BJ140" s="17" t="s">
        <v>87</v>
      </c>
      <c r="BK140" s="182">
        <f>ROUND(I140*H140,2)</f>
        <v>0</v>
      </c>
      <c r="BL140" s="17" t="s">
        <v>136</v>
      </c>
      <c r="BM140" s="181" t="s">
        <v>352</v>
      </c>
    </row>
    <row r="141" s="13" customFormat="1">
      <c r="A141" s="13"/>
      <c r="B141" s="183"/>
      <c r="C141" s="13"/>
      <c r="D141" s="184" t="s">
        <v>138</v>
      </c>
      <c r="E141" s="185" t="s">
        <v>1</v>
      </c>
      <c r="F141" s="186" t="s">
        <v>346</v>
      </c>
      <c r="G141" s="13"/>
      <c r="H141" s="187">
        <v>120</v>
      </c>
      <c r="I141" s="188"/>
      <c r="J141" s="13"/>
      <c r="K141" s="13"/>
      <c r="L141" s="183"/>
      <c r="M141" s="189"/>
      <c r="N141" s="190"/>
      <c r="O141" s="190"/>
      <c r="P141" s="190"/>
      <c r="Q141" s="190"/>
      <c r="R141" s="190"/>
      <c r="S141" s="190"/>
      <c r="T141" s="19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5" t="s">
        <v>138</v>
      </c>
      <c r="AU141" s="185" t="s">
        <v>89</v>
      </c>
      <c r="AV141" s="13" t="s">
        <v>89</v>
      </c>
      <c r="AW141" s="13" t="s">
        <v>36</v>
      </c>
      <c r="AX141" s="13" t="s">
        <v>79</v>
      </c>
      <c r="AY141" s="185" t="s">
        <v>129</v>
      </c>
    </row>
    <row r="142" s="13" customFormat="1">
      <c r="A142" s="13"/>
      <c r="B142" s="183"/>
      <c r="C142" s="13"/>
      <c r="D142" s="184" t="s">
        <v>138</v>
      </c>
      <c r="E142" s="185" t="s">
        <v>1</v>
      </c>
      <c r="F142" s="186" t="s">
        <v>347</v>
      </c>
      <c r="G142" s="13"/>
      <c r="H142" s="187">
        <v>120</v>
      </c>
      <c r="I142" s="188"/>
      <c r="J142" s="13"/>
      <c r="K142" s="13"/>
      <c r="L142" s="183"/>
      <c r="M142" s="189"/>
      <c r="N142" s="190"/>
      <c r="O142" s="190"/>
      <c r="P142" s="190"/>
      <c r="Q142" s="190"/>
      <c r="R142" s="190"/>
      <c r="S142" s="190"/>
      <c r="T142" s="19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5" t="s">
        <v>138</v>
      </c>
      <c r="AU142" s="185" t="s">
        <v>89</v>
      </c>
      <c r="AV142" s="13" t="s">
        <v>89</v>
      </c>
      <c r="AW142" s="13" t="s">
        <v>36</v>
      </c>
      <c r="AX142" s="13" t="s">
        <v>79</v>
      </c>
      <c r="AY142" s="185" t="s">
        <v>129</v>
      </c>
    </row>
    <row r="143" s="14" customFormat="1">
      <c r="A143" s="14"/>
      <c r="B143" s="192"/>
      <c r="C143" s="14"/>
      <c r="D143" s="184" t="s">
        <v>138</v>
      </c>
      <c r="E143" s="193" t="s">
        <v>1</v>
      </c>
      <c r="F143" s="194" t="s">
        <v>140</v>
      </c>
      <c r="G143" s="14"/>
      <c r="H143" s="195">
        <v>240</v>
      </c>
      <c r="I143" s="196"/>
      <c r="J143" s="14"/>
      <c r="K143" s="14"/>
      <c r="L143" s="192"/>
      <c r="M143" s="197"/>
      <c r="N143" s="198"/>
      <c r="O143" s="198"/>
      <c r="P143" s="198"/>
      <c r="Q143" s="198"/>
      <c r="R143" s="198"/>
      <c r="S143" s="198"/>
      <c r="T143" s="19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3" t="s">
        <v>138</v>
      </c>
      <c r="AU143" s="193" t="s">
        <v>89</v>
      </c>
      <c r="AV143" s="14" t="s">
        <v>136</v>
      </c>
      <c r="AW143" s="14" t="s">
        <v>36</v>
      </c>
      <c r="AX143" s="14" t="s">
        <v>87</v>
      </c>
      <c r="AY143" s="193" t="s">
        <v>129</v>
      </c>
    </row>
    <row r="144" s="12" customFormat="1" ht="22.8" customHeight="1">
      <c r="A144" s="12"/>
      <c r="B144" s="156"/>
      <c r="C144" s="12"/>
      <c r="D144" s="157" t="s">
        <v>78</v>
      </c>
      <c r="E144" s="167" t="s">
        <v>259</v>
      </c>
      <c r="F144" s="167" t="s">
        <v>260</v>
      </c>
      <c r="G144" s="12"/>
      <c r="H144" s="12"/>
      <c r="I144" s="159"/>
      <c r="J144" s="168">
        <f>BK144</f>
        <v>0</v>
      </c>
      <c r="K144" s="12"/>
      <c r="L144" s="156"/>
      <c r="M144" s="161"/>
      <c r="N144" s="162"/>
      <c r="O144" s="162"/>
      <c r="P144" s="163">
        <f>P145</f>
        <v>0</v>
      </c>
      <c r="Q144" s="162"/>
      <c r="R144" s="163">
        <f>R145</f>
        <v>0</v>
      </c>
      <c r="S144" s="162"/>
      <c r="T144" s="164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7" t="s">
        <v>87</v>
      </c>
      <c r="AT144" s="165" t="s">
        <v>78</v>
      </c>
      <c r="AU144" s="165" t="s">
        <v>87</v>
      </c>
      <c r="AY144" s="157" t="s">
        <v>129</v>
      </c>
      <c r="BK144" s="166">
        <f>BK145</f>
        <v>0</v>
      </c>
    </row>
    <row r="145" s="2" customFormat="1" ht="33" customHeight="1">
      <c r="A145" s="36"/>
      <c r="B145" s="169"/>
      <c r="C145" s="170" t="s">
        <v>159</v>
      </c>
      <c r="D145" s="170" t="s">
        <v>131</v>
      </c>
      <c r="E145" s="171" t="s">
        <v>262</v>
      </c>
      <c r="F145" s="172" t="s">
        <v>263</v>
      </c>
      <c r="G145" s="173" t="s">
        <v>264</v>
      </c>
      <c r="H145" s="174">
        <v>336.21600000000001</v>
      </c>
      <c r="I145" s="175"/>
      <c r="J145" s="176">
        <f>ROUND(I145*H145,2)</f>
        <v>0</v>
      </c>
      <c r="K145" s="172" t="s">
        <v>135</v>
      </c>
      <c r="L145" s="37"/>
      <c r="M145" s="200" t="s">
        <v>1</v>
      </c>
      <c r="N145" s="201" t="s">
        <v>44</v>
      </c>
      <c r="O145" s="202"/>
      <c r="P145" s="203">
        <f>O145*H145</f>
        <v>0</v>
      </c>
      <c r="Q145" s="203">
        <v>0</v>
      </c>
      <c r="R145" s="203">
        <f>Q145*H145</f>
        <v>0</v>
      </c>
      <c r="S145" s="203">
        <v>0</v>
      </c>
      <c r="T145" s="204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1" t="s">
        <v>136</v>
      </c>
      <c r="AT145" s="181" t="s">
        <v>131</v>
      </c>
      <c r="AU145" s="181" t="s">
        <v>89</v>
      </c>
      <c r="AY145" s="17" t="s">
        <v>129</v>
      </c>
      <c r="BE145" s="182">
        <f>IF(N145="základní",J145,0)</f>
        <v>0</v>
      </c>
      <c r="BF145" s="182">
        <f>IF(N145="snížená",J145,0)</f>
        <v>0</v>
      </c>
      <c r="BG145" s="182">
        <f>IF(N145="zákl. přenesená",J145,0)</f>
        <v>0</v>
      </c>
      <c r="BH145" s="182">
        <f>IF(N145="sníž. přenesená",J145,0)</f>
        <v>0</v>
      </c>
      <c r="BI145" s="182">
        <f>IF(N145="nulová",J145,0)</f>
        <v>0</v>
      </c>
      <c r="BJ145" s="17" t="s">
        <v>87</v>
      </c>
      <c r="BK145" s="182">
        <f>ROUND(I145*H145,2)</f>
        <v>0</v>
      </c>
      <c r="BL145" s="17" t="s">
        <v>136</v>
      </c>
      <c r="BM145" s="181" t="s">
        <v>353</v>
      </c>
    </row>
    <row r="146" s="2" customFormat="1" ht="6.96" customHeight="1">
      <c r="A146" s="36"/>
      <c r="B146" s="58"/>
      <c r="C146" s="59"/>
      <c r="D146" s="59"/>
      <c r="E146" s="59"/>
      <c r="F146" s="59"/>
      <c r="G146" s="59"/>
      <c r="H146" s="59"/>
      <c r="I146" s="59"/>
      <c r="J146" s="59"/>
      <c r="K146" s="59"/>
      <c r="L146" s="37"/>
      <c r="M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</row>
  </sheetData>
  <autoFilter ref="C119:K14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102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Lesní cesta Kádov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103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354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26. 8. 2025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>60460709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>Lesy ČZÚ</v>
      </c>
      <c r="F15" s="36"/>
      <c r="G15" s="36"/>
      <c r="H15" s="36"/>
      <c r="I15" s="30" t="s">
        <v>28</v>
      </c>
      <c r="J15" s="25" t="str">
        <f>IF('Rekapitulace stavby'!AN11="","",'Rekapitulace stavby'!AN11)</f>
        <v>CZ60460709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30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30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30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30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39</v>
      </c>
      <c r="E30" s="36"/>
      <c r="F30" s="36"/>
      <c r="G30" s="36"/>
      <c r="H30" s="36"/>
      <c r="I30" s="36"/>
      <c r="J30" s="94">
        <f>ROUND(J120,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41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43</v>
      </c>
      <c r="E33" s="30" t="s">
        <v>44</v>
      </c>
      <c r="F33" s="125">
        <f>ROUND((SUM(BE120:BE138)),  2)</f>
        <v>0</v>
      </c>
      <c r="G33" s="36"/>
      <c r="H33" s="36"/>
      <c r="I33" s="126">
        <v>0.20999999999999999</v>
      </c>
      <c r="J33" s="125">
        <f>ROUND(((SUM(BE120:BE138))*I33),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25">
        <f>ROUND((SUM(BF120:BF138)),  2)</f>
        <v>0</v>
      </c>
      <c r="G34" s="36"/>
      <c r="H34" s="36"/>
      <c r="I34" s="126">
        <v>0.12</v>
      </c>
      <c r="J34" s="125">
        <f>ROUND(((SUM(BF120:BF138))*I34),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25">
        <f>ROUND((SUM(BG120:BG138)),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25">
        <f>ROUND((SUM(BH120:BH138)),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25">
        <f>ROUND((SUM(BI120:BI138)),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49</v>
      </c>
      <c r="E39" s="79"/>
      <c r="F39" s="79"/>
      <c r="G39" s="129" t="s">
        <v>50</v>
      </c>
      <c r="H39" s="130" t="s">
        <v>51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33" t="s">
        <v>55</v>
      </c>
      <c r="G61" s="56" t="s">
        <v>54</v>
      </c>
      <c r="H61" s="39"/>
      <c r="I61" s="39"/>
      <c r="J61" s="13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33" t="s">
        <v>55</v>
      </c>
      <c r="G76" s="56" t="s">
        <v>54</v>
      </c>
      <c r="H76" s="39"/>
      <c r="I76" s="39"/>
      <c r="J76" s="13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105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Lesní cesta Kádov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103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007.20 - Výhybna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Zvánovice</v>
      </c>
      <c r="G89" s="36"/>
      <c r="H89" s="36"/>
      <c r="I89" s="30" t="s">
        <v>22</v>
      </c>
      <c r="J89" s="67" t="str">
        <f>IF(J12="","",J12)</f>
        <v>26. 8. 2025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Lesy ČZÚ</v>
      </c>
      <c r="G91" s="36"/>
      <c r="H91" s="36"/>
      <c r="I91" s="30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30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106</v>
      </c>
      <c r="D94" s="127"/>
      <c r="E94" s="127"/>
      <c r="F94" s="127"/>
      <c r="G94" s="127"/>
      <c r="H94" s="127"/>
      <c r="I94" s="127"/>
      <c r="J94" s="136" t="s">
        <v>107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108</v>
      </c>
      <c r="D96" s="36"/>
      <c r="E96" s="36"/>
      <c r="F96" s="36"/>
      <c r="G96" s="36"/>
      <c r="H96" s="36"/>
      <c r="I96" s="36"/>
      <c r="J96" s="94">
        <f>J120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109</v>
      </c>
    </row>
    <row r="97" s="9" customFormat="1" ht="24.96" customHeight="1">
      <c r="A97" s="9"/>
      <c r="B97" s="138"/>
      <c r="C97" s="9"/>
      <c r="D97" s="139" t="s">
        <v>110</v>
      </c>
      <c r="E97" s="140"/>
      <c r="F97" s="140"/>
      <c r="G97" s="140"/>
      <c r="H97" s="140"/>
      <c r="I97" s="140"/>
      <c r="J97" s="141">
        <f>J121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111</v>
      </c>
      <c r="E98" s="144"/>
      <c r="F98" s="144"/>
      <c r="G98" s="144"/>
      <c r="H98" s="144"/>
      <c r="I98" s="144"/>
      <c r="J98" s="145">
        <f>J122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112</v>
      </c>
      <c r="E99" s="144"/>
      <c r="F99" s="144"/>
      <c r="G99" s="144"/>
      <c r="H99" s="144"/>
      <c r="I99" s="144"/>
      <c r="J99" s="145">
        <f>J129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113</v>
      </c>
      <c r="E100" s="144"/>
      <c r="F100" s="144"/>
      <c r="G100" s="144"/>
      <c r="H100" s="144"/>
      <c r="I100" s="144"/>
      <c r="J100" s="145">
        <f>J137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3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114</v>
      </c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6.5" customHeight="1">
      <c r="A110" s="36"/>
      <c r="B110" s="37"/>
      <c r="C110" s="36"/>
      <c r="D110" s="36"/>
      <c r="E110" s="119" t="str">
        <f>E7</f>
        <v>Lesní cesta Kádov</v>
      </c>
      <c r="F110" s="30"/>
      <c r="G110" s="30"/>
      <c r="H110" s="30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103</v>
      </c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6"/>
      <c r="D112" s="36"/>
      <c r="E112" s="65" t="str">
        <f>E9</f>
        <v>007.20 - Výhybna</v>
      </c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6"/>
      <c r="E114" s="36"/>
      <c r="F114" s="25" t="str">
        <f>F12</f>
        <v>Zvánovice</v>
      </c>
      <c r="G114" s="36"/>
      <c r="H114" s="36"/>
      <c r="I114" s="30" t="s">
        <v>22</v>
      </c>
      <c r="J114" s="67" t="str">
        <f>IF(J12="","",J12)</f>
        <v>26. 8. 2025</v>
      </c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6"/>
      <c r="E116" s="36"/>
      <c r="F116" s="25" t="str">
        <f>E15</f>
        <v>Lesy ČZÚ</v>
      </c>
      <c r="G116" s="36"/>
      <c r="H116" s="36"/>
      <c r="I116" s="30" t="s">
        <v>32</v>
      </c>
      <c r="J116" s="34" t="str">
        <f>E21</f>
        <v>Ing. Jiří Ježek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30</v>
      </c>
      <c r="D117" s="36"/>
      <c r="E117" s="36"/>
      <c r="F117" s="25" t="str">
        <f>IF(E18="","",E18)</f>
        <v>Vyplň údaj</v>
      </c>
      <c r="G117" s="36"/>
      <c r="H117" s="36"/>
      <c r="I117" s="30" t="s">
        <v>37</v>
      </c>
      <c r="J117" s="34" t="str">
        <f>E24</f>
        <v>Ing. Jiří Ježek</v>
      </c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46"/>
      <c r="B119" s="147"/>
      <c r="C119" s="148" t="s">
        <v>115</v>
      </c>
      <c r="D119" s="149" t="s">
        <v>64</v>
      </c>
      <c r="E119" s="149" t="s">
        <v>60</v>
      </c>
      <c r="F119" s="149" t="s">
        <v>61</v>
      </c>
      <c r="G119" s="149" t="s">
        <v>116</v>
      </c>
      <c r="H119" s="149" t="s">
        <v>117</v>
      </c>
      <c r="I119" s="149" t="s">
        <v>118</v>
      </c>
      <c r="J119" s="149" t="s">
        <v>107</v>
      </c>
      <c r="K119" s="150" t="s">
        <v>119</v>
      </c>
      <c r="L119" s="151"/>
      <c r="M119" s="84" t="s">
        <v>1</v>
      </c>
      <c r="N119" s="85" t="s">
        <v>43</v>
      </c>
      <c r="O119" s="85" t="s">
        <v>120</v>
      </c>
      <c r="P119" s="85" t="s">
        <v>121</v>
      </c>
      <c r="Q119" s="85" t="s">
        <v>122</v>
      </c>
      <c r="R119" s="85" t="s">
        <v>123</v>
      </c>
      <c r="S119" s="85" t="s">
        <v>124</v>
      </c>
      <c r="T119" s="86" t="s">
        <v>125</v>
      </c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</row>
    <row r="120" s="2" customFormat="1" ht="22.8" customHeight="1">
      <c r="A120" s="36"/>
      <c r="B120" s="37"/>
      <c r="C120" s="91" t="s">
        <v>126</v>
      </c>
      <c r="D120" s="36"/>
      <c r="E120" s="36"/>
      <c r="F120" s="36"/>
      <c r="G120" s="36"/>
      <c r="H120" s="36"/>
      <c r="I120" s="36"/>
      <c r="J120" s="152">
        <f>BK120</f>
        <v>0</v>
      </c>
      <c r="K120" s="36"/>
      <c r="L120" s="37"/>
      <c r="M120" s="87"/>
      <c r="N120" s="71"/>
      <c r="O120" s="88"/>
      <c r="P120" s="153">
        <f>P121</f>
        <v>0</v>
      </c>
      <c r="Q120" s="88"/>
      <c r="R120" s="153">
        <f>R121</f>
        <v>174.061825</v>
      </c>
      <c r="S120" s="88"/>
      <c r="T120" s="154">
        <f>T121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7" t="s">
        <v>78</v>
      </c>
      <c r="AU120" s="17" t="s">
        <v>109</v>
      </c>
      <c r="BK120" s="155">
        <f>BK121</f>
        <v>0</v>
      </c>
    </row>
    <row r="121" s="12" customFormat="1" ht="25.92" customHeight="1">
      <c r="A121" s="12"/>
      <c r="B121" s="156"/>
      <c r="C121" s="12"/>
      <c r="D121" s="157" t="s">
        <v>78</v>
      </c>
      <c r="E121" s="158" t="s">
        <v>127</v>
      </c>
      <c r="F121" s="158" t="s">
        <v>128</v>
      </c>
      <c r="G121" s="12"/>
      <c r="H121" s="12"/>
      <c r="I121" s="159"/>
      <c r="J121" s="160">
        <f>BK121</f>
        <v>0</v>
      </c>
      <c r="K121" s="12"/>
      <c r="L121" s="156"/>
      <c r="M121" s="161"/>
      <c r="N121" s="162"/>
      <c r="O121" s="162"/>
      <c r="P121" s="163">
        <f>P122+P129+P137</f>
        <v>0</v>
      </c>
      <c r="Q121" s="162"/>
      <c r="R121" s="163">
        <f>R122+R129+R137</f>
        <v>174.061825</v>
      </c>
      <c r="S121" s="162"/>
      <c r="T121" s="164">
        <f>T122+T129+T137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7" t="s">
        <v>87</v>
      </c>
      <c r="AT121" s="165" t="s">
        <v>78</v>
      </c>
      <c r="AU121" s="165" t="s">
        <v>79</v>
      </c>
      <c r="AY121" s="157" t="s">
        <v>129</v>
      </c>
      <c r="BK121" s="166">
        <f>BK122+BK129+BK137</f>
        <v>0</v>
      </c>
    </row>
    <row r="122" s="12" customFormat="1" ht="22.8" customHeight="1">
      <c r="A122" s="12"/>
      <c r="B122" s="156"/>
      <c r="C122" s="12"/>
      <c r="D122" s="157" t="s">
        <v>78</v>
      </c>
      <c r="E122" s="167" t="s">
        <v>87</v>
      </c>
      <c r="F122" s="167" t="s">
        <v>130</v>
      </c>
      <c r="G122" s="12"/>
      <c r="H122" s="12"/>
      <c r="I122" s="159"/>
      <c r="J122" s="168">
        <f>BK122</f>
        <v>0</v>
      </c>
      <c r="K122" s="12"/>
      <c r="L122" s="156"/>
      <c r="M122" s="161"/>
      <c r="N122" s="162"/>
      <c r="O122" s="162"/>
      <c r="P122" s="163">
        <f>SUM(P123:P128)</f>
        <v>0</v>
      </c>
      <c r="Q122" s="162"/>
      <c r="R122" s="163">
        <f>SUM(R123:R128)</f>
        <v>0</v>
      </c>
      <c r="S122" s="162"/>
      <c r="T122" s="164">
        <f>SUM(T123:T128)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7" t="s">
        <v>87</v>
      </c>
      <c r="AT122" s="165" t="s">
        <v>78</v>
      </c>
      <c r="AU122" s="165" t="s">
        <v>87</v>
      </c>
      <c r="AY122" s="157" t="s">
        <v>129</v>
      </c>
      <c r="BK122" s="166">
        <f>SUM(BK123:BK128)</f>
        <v>0</v>
      </c>
    </row>
    <row r="123" s="2" customFormat="1" ht="16.5" customHeight="1">
      <c r="A123" s="36"/>
      <c r="B123" s="169"/>
      <c r="C123" s="170" t="s">
        <v>87</v>
      </c>
      <c r="D123" s="170" t="s">
        <v>131</v>
      </c>
      <c r="E123" s="171" t="s">
        <v>160</v>
      </c>
      <c r="F123" s="172" t="s">
        <v>161</v>
      </c>
      <c r="G123" s="173" t="s">
        <v>162</v>
      </c>
      <c r="H123" s="174">
        <v>124.25</v>
      </c>
      <c r="I123" s="175"/>
      <c r="J123" s="176">
        <f>ROUND(I123*H123,2)</f>
        <v>0</v>
      </c>
      <c r="K123" s="172" t="s">
        <v>135</v>
      </c>
      <c r="L123" s="37"/>
      <c r="M123" s="177" t="s">
        <v>1</v>
      </c>
      <c r="N123" s="178" t="s">
        <v>44</v>
      </c>
      <c r="O123" s="75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1" t="s">
        <v>136</v>
      </c>
      <c r="AT123" s="181" t="s">
        <v>131</v>
      </c>
      <c r="AU123" s="181" t="s">
        <v>89</v>
      </c>
      <c r="AY123" s="17" t="s">
        <v>129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7" t="s">
        <v>87</v>
      </c>
      <c r="BK123" s="182">
        <f>ROUND(I123*H123,2)</f>
        <v>0</v>
      </c>
      <c r="BL123" s="17" t="s">
        <v>136</v>
      </c>
      <c r="BM123" s="181" t="s">
        <v>355</v>
      </c>
    </row>
    <row r="124" s="13" customFormat="1">
      <c r="A124" s="13"/>
      <c r="B124" s="183"/>
      <c r="C124" s="13"/>
      <c r="D124" s="184" t="s">
        <v>138</v>
      </c>
      <c r="E124" s="185" t="s">
        <v>1</v>
      </c>
      <c r="F124" s="186" t="s">
        <v>356</v>
      </c>
      <c r="G124" s="13"/>
      <c r="H124" s="187">
        <v>124.25</v>
      </c>
      <c r="I124" s="188"/>
      <c r="J124" s="13"/>
      <c r="K124" s="13"/>
      <c r="L124" s="183"/>
      <c r="M124" s="189"/>
      <c r="N124" s="190"/>
      <c r="O124" s="190"/>
      <c r="P124" s="190"/>
      <c r="Q124" s="190"/>
      <c r="R124" s="190"/>
      <c r="S124" s="190"/>
      <c r="T124" s="19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5" t="s">
        <v>138</v>
      </c>
      <c r="AU124" s="185" t="s">
        <v>89</v>
      </c>
      <c r="AV124" s="13" t="s">
        <v>89</v>
      </c>
      <c r="AW124" s="13" t="s">
        <v>36</v>
      </c>
      <c r="AX124" s="13" t="s">
        <v>79</v>
      </c>
      <c r="AY124" s="185" t="s">
        <v>129</v>
      </c>
    </row>
    <row r="125" s="14" customFormat="1">
      <c r="A125" s="14"/>
      <c r="B125" s="192"/>
      <c r="C125" s="14"/>
      <c r="D125" s="184" t="s">
        <v>138</v>
      </c>
      <c r="E125" s="193" t="s">
        <v>1</v>
      </c>
      <c r="F125" s="194" t="s">
        <v>140</v>
      </c>
      <c r="G125" s="14"/>
      <c r="H125" s="195">
        <v>124.25</v>
      </c>
      <c r="I125" s="196"/>
      <c r="J125" s="14"/>
      <c r="K125" s="14"/>
      <c r="L125" s="192"/>
      <c r="M125" s="197"/>
      <c r="N125" s="198"/>
      <c r="O125" s="198"/>
      <c r="P125" s="198"/>
      <c r="Q125" s="198"/>
      <c r="R125" s="198"/>
      <c r="S125" s="198"/>
      <c r="T125" s="19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3" t="s">
        <v>138</v>
      </c>
      <c r="AU125" s="193" t="s">
        <v>89</v>
      </c>
      <c r="AV125" s="14" t="s">
        <v>136</v>
      </c>
      <c r="AW125" s="14" t="s">
        <v>36</v>
      </c>
      <c r="AX125" s="14" t="s">
        <v>87</v>
      </c>
      <c r="AY125" s="193" t="s">
        <v>129</v>
      </c>
    </row>
    <row r="126" s="2" customFormat="1" ht="24.15" customHeight="1">
      <c r="A126" s="36"/>
      <c r="B126" s="169"/>
      <c r="C126" s="170" t="s">
        <v>89</v>
      </c>
      <c r="D126" s="170" t="s">
        <v>131</v>
      </c>
      <c r="E126" s="171" t="s">
        <v>357</v>
      </c>
      <c r="F126" s="172" t="s">
        <v>358</v>
      </c>
      <c r="G126" s="173" t="s">
        <v>162</v>
      </c>
      <c r="H126" s="174">
        <v>124.25</v>
      </c>
      <c r="I126" s="175"/>
      <c r="J126" s="176">
        <f>ROUND(I126*H126,2)</f>
        <v>0</v>
      </c>
      <c r="K126" s="172" t="s">
        <v>135</v>
      </c>
      <c r="L126" s="37"/>
      <c r="M126" s="177" t="s">
        <v>1</v>
      </c>
      <c r="N126" s="178" t="s">
        <v>44</v>
      </c>
      <c r="O126" s="75"/>
      <c r="P126" s="179">
        <f>O126*H126</f>
        <v>0</v>
      </c>
      <c r="Q126" s="179">
        <v>0</v>
      </c>
      <c r="R126" s="179">
        <f>Q126*H126</f>
        <v>0</v>
      </c>
      <c r="S126" s="179">
        <v>0</v>
      </c>
      <c r="T126" s="18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1" t="s">
        <v>136</v>
      </c>
      <c r="AT126" s="181" t="s">
        <v>131</v>
      </c>
      <c r="AU126" s="181" t="s">
        <v>89</v>
      </c>
      <c r="AY126" s="17" t="s">
        <v>129</v>
      </c>
      <c r="BE126" s="182">
        <f>IF(N126="základní",J126,0)</f>
        <v>0</v>
      </c>
      <c r="BF126" s="182">
        <f>IF(N126="snížená",J126,0)</f>
        <v>0</v>
      </c>
      <c r="BG126" s="182">
        <f>IF(N126="zákl. přenesená",J126,0)</f>
        <v>0</v>
      </c>
      <c r="BH126" s="182">
        <f>IF(N126="sníž. přenesená",J126,0)</f>
        <v>0</v>
      </c>
      <c r="BI126" s="182">
        <f>IF(N126="nulová",J126,0)</f>
        <v>0</v>
      </c>
      <c r="BJ126" s="17" t="s">
        <v>87</v>
      </c>
      <c r="BK126" s="182">
        <f>ROUND(I126*H126,2)</f>
        <v>0</v>
      </c>
      <c r="BL126" s="17" t="s">
        <v>136</v>
      </c>
      <c r="BM126" s="181" t="s">
        <v>359</v>
      </c>
    </row>
    <row r="127" s="13" customFormat="1">
      <c r="A127" s="13"/>
      <c r="B127" s="183"/>
      <c r="C127" s="13"/>
      <c r="D127" s="184" t="s">
        <v>138</v>
      </c>
      <c r="E127" s="185" t="s">
        <v>1</v>
      </c>
      <c r="F127" s="186" t="s">
        <v>356</v>
      </c>
      <c r="G127" s="13"/>
      <c r="H127" s="187">
        <v>124.25</v>
      </c>
      <c r="I127" s="188"/>
      <c r="J127" s="13"/>
      <c r="K127" s="13"/>
      <c r="L127" s="183"/>
      <c r="M127" s="189"/>
      <c r="N127" s="190"/>
      <c r="O127" s="190"/>
      <c r="P127" s="190"/>
      <c r="Q127" s="190"/>
      <c r="R127" s="190"/>
      <c r="S127" s="190"/>
      <c r="T127" s="19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5" t="s">
        <v>138</v>
      </c>
      <c r="AU127" s="185" t="s">
        <v>89</v>
      </c>
      <c r="AV127" s="13" t="s">
        <v>89</v>
      </c>
      <c r="AW127" s="13" t="s">
        <v>36</v>
      </c>
      <c r="AX127" s="13" t="s">
        <v>79</v>
      </c>
      <c r="AY127" s="185" t="s">
        <v>129</v>
      </c>
    </row>
    <row r="128" s="14" customFormat="1">
      <c r="A128" s="14"/>
      <c r="B128" s="192"/>
      <c r="C128" s="14"/>
      <c r="D128" s="184" t="s">
        <v>138</v>
      </c>
      <c r="E128" s="193" t="s">
        <v>1</v>
      </c>
      <c r="F128" s="194" t="s">
        <v>140</v>
      </c>
      <c r="G128" s="14"/>
      <c r="H128" s="195">
        <v>124.25</v>
      </c>
      <c r="I128" s="196"/>
      <c r="J128" s="14"/>
      <c r="K128" s="14"/>
      <c r="L128" s="192"/>
      <c r="M128" s="197"/>
      <c r="N128" s="198"/>
      <c r="O128" s="198"/>
      <c r="P128" s="198"/>
      <c r="Q128" s="198"/>
      <c r="R128" s="198"/>
      <c r="S128" s="198"/>
      <c r="T128" s="19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193" t="s">
        <v>138</v>
      </c>
      <c r="AU128" s="193" t="s">
        <v>89</v>
      </c>
      <c r="AV128" s="14" t="s">
        <v>136</v>
      </c>
      <c r="AW128" s="14" t="s">
        <v>36</v>
      </c>
      <c r="AX128" s="14" t="s">
        <v>87</v>
      </c>
      <c r="AY128" s="193" t="s">
        <v>129</v>
      </c>
    </row>
    <row r="129" s="12" customFormat="1" ht="22.8" customHeight="1">
      <c r="A129" s="12"/>
      <c r="B129" s="156"/>
      <c r="C129" s="12"/>
      <c r="D129" s="157" t="s">
        <v>78</v>
      </c>
      <c r="E129" s="167" t="s">
        <v>154</v>
      </c>
      <c r="F129" s="167" t="s">
        <v>243</v>
      </c>
      <c r="G129" s="12"/>
      <c r="H129" s="12"/>
      <c r="I129" s="159"/>
      <c r="J129" s="168">
        <f>BK129</f>
        <v>0</v>
      </c>
      <c r="K129" s="12"/>
      <c r="L129" s="156"/>
      <c r="M129" s="161"/>
      <c r="N129" s="162"/>
      <c r="O129" s="162"/>
      <c r="P129" s="163">
        <f>SUM(P130:P136)</f>
        <v>0</v>
      </c>
      <c r="Q129" s="162"/>
      <c r="R129" s="163">
        <f>SUM(R130:R136)</f>
        <v>174.061825</v>
      </c>
      <c r="S129" s="162"/>
      <c r="T129" s="164">
        <f>SUM(T130:T136)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7" t="s">
        <v>87</v>
      </c>
      <c r="AT129" s="165" t="s">
        <v>78</v>
      </c>
      <c r="AU129" s="165" t="s">
        <v>87</v>
      </c>
      <c r="AY129" s="157" t="s">
        <v>129</v>
      </c>
      <c r="BK129" s="166">
        <f>SUM(BK130:BK136)</f>
        <v>0</v>
      </c>
    </row>
    <row r="130" s="2" customFormat="1" ht="24.15" customHeight="1">
      <c r="A130" s="36"/>
      <c r="B130" s="169"/>
      <c r="C130" s="170" t="s">
        <v>145</v>
      </c>
      <c r="D130" s="170" t="s">
        <v>131</v>
      </c>
      <c r="E130" s="171" t="s">
        <v>245</v>
      </c>
      <c r="F130" s="172" t="s">
        <v>246</v>
      </c>
      <c r="G130" s="173" t="s">
        <v>162</v>
      </c>
      <c r="H130" s="174">
        <v>124.25</v>
      </c>
      <c r="I130" s="175"/>
      <c r="J130" s="176">
        <f>ROUND(I130*H130,2)</f>
        <v>0</v>
      </c>
      <c r="K130" s="172" t="s">
        <v>135</v>
      </c>
      <c r="L130" s="37"/>
      <c r="M130" s="177" t="s">
        <v>1</v>
      </c>
      <c r="N130" s="178" t="s">
        <v>44</v>
      </c>
      <c r="O130" s="75"/>
      <c r="P130" s="179">
        <f>O130*H130</f>
        <v>0</v>
      </c>
      <c r="Q130" s="179">
        <v>0.48089999999999999</v>
      </c>
      <c r="R130" s="179">
        <f>Q130*H130</f>
        <v>59.751824999999997</v>
      </c>
      <c r="S130" s="179">
        <v>0</v>
      </c>
      <c r="T130" s="18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1" t="s">
        <v>136</v>
      </c>
      <c r="AT130" s="181" t="s">
        <v>131</v>
      </c>
      <c r="AU130" s="181" t="s">
        <v>89</v>
      </c>
      <c r="AY130" s="17" t="s">
        <v>129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7" t="s">
        <v>87</v>
      </c>
      <c r="BK130" s="182">
        <f>ROUND(I130*H130,2)</f>
        <v>0</v>
      </c>
      <c r="BL130" s="17" t="s">
        <v>136</v>
      </c>
      <c r="BM130" s="181" t="s">
        <v>360</v>
      </c>
    </row>
    <row r="131" s="13" customFormat="1">
      <c r="A131" s="13"/>
      <c r="B131" s="183"/>
      <c r="C131" s="13"/>
      <c r="D131" s="184" t="s">
        <v>138</v>
      </c>
      <c r="E131" s="185" t="s">
        <v>1</v>
      </c>
      <c r="F131" s="186" t="s">
        <v>356</v>
      </c>
      <c r="G131" s="13"/>
      <c r="H131" s="187">
        <v>124.25</v>
      </c>
      <c r="I131" s="188"/>
      <c r="J131" s="13"/>
      <c r="K131" s="13"/>
      <c r="L131" s="183"/>
      <c r="M131" s="189"/>
      <c r="N131" s="190"/>
      <c r="O131" s="190"/>
      <c r="P131" s="190"/>
      <c r="Q131" s="190"/>
      <c r="R131" s="190"/>
      <c r="S131" s="190"/>
      <c r="T131" s="19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5" t="s">
        <v>138</v>
      </c>
      <c r="AU131" s="185" t="s">
        <v>89</v>
      </c>
      <c r="AV131" s="13" t="s">
        <v>89</v>
      </c>
      <c r="AW131" s="13" t="s">
        <v>36</v>
      </c>
      <c r="AX131" s="13" t="s">
        <v>87</v>
      </c>
      <c r="AY131" s="185" t="s">
        <v>129</v>
      </c>
    </row>
    <row r="132" s="2" customFormat="1" ht="24.15" customHeight="1">
      <c r="A132" s="36"/>
      <c r="B132" s="169"/>
      <c r="C132" s="170" t="s">
        <v>136</v>
      </c>
      <c r="D132" s="170" t="s">
        <v>131</v>
      </c>
      <c r="E132" s="171" t="s">
        <v>250</v>
      </c>
      <c r="F132" s="172" t="s">
        <v>251</v>
      </c>
      <c r="G132" s="173" t="s">
        <v>162</v>
      </c>
      <c r="H132" s="174">
        <v>124.25</v>
      </c>
      <c r="I132" s="175"/>
      <c r="J132" s="176">
        <f>ROUND(I132*H132,2)</f>
        <v>0</v>
      </c>
      <c r="K132" s="172" t="s">
        <v>135</v>
      </c>
      <c r="L132" s="37"/>
      <c r="M132" s="177" t="s">
        <v>1</v>
      </c>
      <c r="N132" s="178" t="s">
        <v>44</v>
      </c>
      <c r="O132" s="75"/>
      <c r="P132" s="179">
        <f>O132*H132</f>
        <v>0</v>
      </c>
      <c r="Q132" s="179">
        <v>0.34499999999999997</v>
      </c>
      <c r="R132" s="179">
        <f>Q132*H132</f>
        <v>42.866249999999994</v>
      </c>
      <c r="S132" s="179">
        <v>0</v>
      </c>
      <c r="T132" s="18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1" t="s">
        <v>136</v>
      </c>
      <c r="AT132" s="181" t="s">
        <v>131</v>
      </c>
      <c r="AU132" s="181" t="s">
        <v>89</v>
      </c>
      <c r="AY132" s="17" t="s">
        <v>129</v>
      </c>
      <c r="BE132" s="182">
        <f>IF(N132="základní",J132,0)</f>
        <v>0</v>
      </c>
      <c r="BF132" s="182">
        <f>IF(N132="snížená",J132,0)</f>
        <v>0</v>
      </c>
      <c r="BG132" s="182">
        <f>IF(N132="zákl. přenesená",J132,0)</f>
        <v>0</v>
      </c>
      <c r="BH132" s="182">
        <f>IF(N132="sníž. přenesená",J132,0)</f>
        <v>0</v>
      </c>
      <c r="BI132" s="182">
        <f>IF(N132="nulová",J132,0)</f>
        <v>0</v>
      </c>
      <c r="BJ132" s="17" t="s">
        <v>87</v>
      </c>
      <c r="BK132" s="182">
        <f>ROUND(I132*H132,2)</f>
        <v>0</v>
      </c>
      <c r="BL132" s="17" t="s">
        <v>136</v>
      </c>
      <c r="BM132" s="181" t="s">
        <v>361</v>
      </c>
    </row>
    <row r="133" s="13" customFormat="1">
      <c r="A133" s="13"/>
      <c r="B133" s="183"/>
      <c r="C133" s="13"/>
      <c r="D133" s="184" t="s">
        <v>138</v>
      </c>
      <c r="E133" s="185" t="s">
        <v>1</v>
      </c>
      <c r="F133" s="186" t="s">
        <v>356</v>
      </c>
      <c r="G133" s="13"/>
      <c r="H133" s="187">
        <v>124.25</v>
      </c>
      <c r="I133" s="188"/>
      <c r="J133" s="13"/>
      <c r="K133" s="13"/>
      <c r="L133" s="183"/>
      <c r="M133" s="189"/>
      <c r="N133" s="190"/>
      <c r="O133" s="190"/>
      <c r="P133" s="190"/>
      <c r="Q133" s="190"/>
      <c r="R133" s="190"/>
      <c r="S133" s="190"/>
      <c r="T133" s="19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5" t="s">
        <v>138</v>
      </c>
      <c r="AU133" s="185" t="s">
        <v>89</v>
      </c>
      <c r="AV133" s="13" t="s">
        <v>89</v>
      </c>
      <c r="AW133" s="13" t="s">
        <v>36</v>
      </c>
      <c r="AX133" s="13" t="s">
        <v>87</v>
      </c>
      <c r="AY133" s="185" t="s">
        <v>129</v>
      </c>
    </row>
    <row r="134" s="2" customFormat="1" ht="24.15" customHeight="1">
      <c r="A134" s="36"/>
      <c r="B134" s="169"/>
      <c r="C134" s="170" t="s">
        <v>154</v>
      </c>
      <c r="D134" s="170" t="s">
        <v>131</v>
      </c>
      <c r="E134" s="171" t="s">
        <v>255</v>
      </c>
      <c r="F134" s="172" t="s">
        <v>351</v>
      </c>
      <c r="G134" s="173" t="s">
        <v>162</v>
      </c>
      <c r="H134" s="174">
        <v>124.25</v>
      </c>
      <c r="I134" s="175"/>
      <c r="J134" s="176">
        <f>ROUND(I134*H134,2)</f>
        <v>0</v>
      </c>
      <c r="K134" s="172" t="s">
        <v>135</v>
      </c>
      <c r="L134" s="37"/>
      <c r="M134" s="177" t="s">
        <v>1</v>
      </c>
      <c r="N134" s="178" t="s">
        <v>44</v>
      </c>
      <c r="O134" s="75"/>
      <c r="P134" s="179">
        <f>O134*H134</f>
        <v>0</v>
      </c>
      <c r="Q134" s="179">
        <v>0.57499999999999996</v>
      </c>
      <c r="R134" s="179">
        <f>Q134*H134</f>
        <v>71.443749999999994</v>
      </c>
      <c r="S134" s="179">
        <v>0</v>
      </c>
      <c r="T134" s="18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1" t="s">
        <v>136</v>
      </c>
      <c r="AT134" s="181" t="s">
        <v>131</v>
      </c>
      <c r="AU134" s="181" t="s">
        <v>89</v>
      </c>
      <c r="AY134" s="17" t="s">
        <v>129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7" t="s">
        <v>87</v>
      </c>
      <c r="BK134" s="182">
        <f>ROUND(I134*H134,2)</f>
        <v>0</v>
      </c>
      <c r="BL134" s="17" t="s">
        <v>136</v>
      </c>
      <c r="BM134" s="181" t="s">
        <v>362</v>
      </c>
    </row>
    <row r="135" s="13" customFormat="1">
      <c r="A135" s="13"/>
      <c r="B135" s="183"/>
      <c r="C135" s="13"/>
      <c r="D135" s="184" t="s">
        <v>138</v>
      </c>
      <c r="E135" s="185" t="s">
        <v>1</v>
      </c>
      <c r="F135" s="186" t="s">
        <v>356</v>
      </c>
      <c r="G135" s="13"/>
      <c r="H135" s="187">
        <v>124.25</v>
      </c>
      <c r="I135" s="188"/>
      <c r="J135" s="13"/>
      <c r="K135" s="13"/>
      <c r="L135" s="183"/>
      <c r="M135" s="189"/>
      <c r="N135" s="190"/>
      <c r="O135" s="190"/>
      <c r="P135" s="190"/>
      <c r="Q135" s="190"/>
      <c r="R135" s="190"/>
      <c r="S135" s="190"/>
      <c r="T135" s="19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5" t="s">
        <v>138</v>
      </c>
      <c r="AU135" s="185" t="s">
        <v>89</v>
      </c>
      <c r="AV135" s="13" t="s">
        <v>89</v>
      </c>
      <c r="AW135" s="13" t="s">
        <v>36</v>
      </c>
      <c r="AX135" s="13" t="s">
        <v>79</v>
      </c>
      <c r="AY135" s="185" t="s">
        <v>129</v>
      </c>
    </row>
    <row r="136" s="14" customFormat="1">
      <c r="A136" s="14"/>
      <c r="B136" s="192"/>
      <c r="C136" s="14"/>
      <c r="D136" s="184" t="s">
        <v>138</v>
      </c>
      <c r="E136" s="193" t="s">
        <v>1</v>
      </c>
      <c r="F136" s="194" t="s">
        <v>140</v>
      </c>
      <c r="G136" s="14"/>
      <c r="H136" s="195">
        <v>124.25</v>
      </c>
      <c r="I136" s="196"/>
      <c r="J136" s="14"/>
      <c r="K136" s="14"/>
      <c r="L136" s="192"/>
      <c r="M136" s="197"/>
      <c r="N136" s="198"/>
      <c r="O136" s="198"/>
      <c r="P136" s="198"/>
      <c r="Q136" s="198"/>
      <c r="R136" s="198"/>
      <c r="S136" s="198"/>
      <c r="T136" s="19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3" t="s">
        <v>138</v>
      </c>
      <c r="AU136" s="193" t="s">
        <v>89</v>
      </c>
      <c r="AV136" s="14" t="s">
        <v>136</v>
      </c>
      <c r="AW136" s="14" t="s">
        <v>36</v>
      </c>
      <c r="AX136" s="14" t="s">
        <v>87</v>
      </c>
      <c r="AY136" s="193" t="s">
        <v>129</v>
      </c>
    </row>
    <row r="137" s="12" customFormat="1" ht="22.8" customHeight="1">
      <c r="A137" s="12"/>
      <c r="B137" s="156"/>
      <c r="C137" s="12"/>
      <c r="D137" s="157" t="s">
        <v>78</v>
      </c>
      <c r="E137" s="167" t="s">
        <v>259</v>
      </c>
      <c r="F137" s="167" t="s">
        <v>260</v>
      </c>
      <c r="G137" s="12"/>
      <c r="H137" s="12"/>
      <c r="I137" s="159"/>
      <c r="J137" s="168">
        <f>BK137</f>
        <v>0</v>
      </c>
      <c r="K137" s="12"/>
      <c r="L137" s="156"/>
      <c r="M137" s="161"/>
      <c r="N137" s="162"/>
      <c r="O137" s="162"/>
      <c r="P137" s="163">
        <f>P138</f>
        <v>0</v>
      </c>
      <c r="Q137" s="162"/>
      <c r="R137" s="163">
        <f>R138</f>
        <v>0</v>
      </c>
      <c r="S137" s="162"/>
      <c r="T137" s="164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7" t="s">
        <v>87</v>
      </c>
      <c r="AT137" s="165" t="s">
        <v>78</v>
      </c>
      <c r="AU137" s="165" t="s">
        <v>87</v>
      </c>
      <c r="AY137" s="157" t="s">
        <v>129</v>
      </c>
      <c r="BK137" s="166">
        <f>BK138</f>
        <v>0</v>
      </c>
    </row>
    <row r="138" s="2" customFormat="1" ht="33" customHeight="1">
      <c r="A138" s="36"/>
      <c r="B138" s="169"/>
      <c r="C138" s="170" t="s">
        <v>159</v>
      </c>
      <c r="D138" s="170" t="s">
        <v>131</v>
      </c>
      <c r="E138" s="171" t="s">
        <v>262</v>
      </c>
      <c r="F138" s="172" t="s">
        <v>263</v>
      </c>
      <c r="G138" s="173" t="s">
        <v>264</v>
      </c>
      <c r="H138" s="174">
        <v>174.06200000000001</v>
      </c>
      <c r="I138" s="175"/>
      <c r="J138" s="176">
        <f>ROUND(I138*H138,2)</f>
        <v>0</v>
      </c>
      <c r="K138" s="172" t="s">
        <v>135</v>
      </c>
      <c r="L138" s="37"/>
      <c r="M138" s="200" t="s">
        <v>1</v>
      </c>
      <c r="N138" s="201" t="s">
        <v>44</v>
      </c>
      <c r="O138" s="202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1" t="s">
        <v>136</v>
      </c>
      <c r="AT138" s="181" t="s">
        <v>131</v>
      </c>
      <c r="AU138" s="181" t="s">
        <v>89</v>
      </c>
      <c r="AY138" s="17" t="s">
        <v>129</v>
      </c>
      <c r="BE138" s="182">
        <f>IF(N138="základní",J138,0)</f>
        <v>0</v>
      </c>
      <c r="BF138" s="182">
        <f>IF(N138="snížená",J138,0)</f>
        <v>0</v>
      </c>
      <c r="BG138" s="182">
        <f>IF(N138="zákl. přenesená",J138,0)</f>
        <v>0</v>
      </c>
      <c r="BH138" s="182">
        <f>IF(N138="sníž. přenesená",J138,0)</f>
        <v>0</v>
      </c>
      <c r="BI138" s="182">
        <f>IF(N138="nulová",J138,0)</f>
        <v>0</v>
      </c>
      <c r="BJ138" s="17" t="s">
        <v>87</v>
      </c>
      <c r="BK138" s="182">
        <f>ROUND(I138*H138,2)</f>
        <v>0</v>
      </c>
      <c r="BL138" s="17" t="s">
        <v>136</v>
      </c>
      <c r="BM138" s="181" t="s">
        <v>363</v>
      </c>
    </row>
    <row r="139" s="2" customFormat="1" ht="6.96" customHeight="1">
      <c r="A139" s="36"/>
      <c r="B139" s="58"/>
      <c r="C139" s="59"/>
      <c r="D139" s="59"/>
      <c r="E139" s="59"/>
      <c r="F139" s="59"/>
      <c r="G139" s="59"/>
      <c r="H139" s="59"/>
      <c r="I139" s="59"/>
      <c r="J139" s="59"/>
      <c r="K139" s="59"/>
      <c r="L139" s="37"/>
      <c r="M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</sheetData>
  <autoFilter ref="C119:K13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</row>
    <row r="4" s="1" customFormat="1" ht="24.96" customHeight="1">
      <c r="B4" s="20"/>
      <c r="D4" s="21" t="s">
        <v>102</v>
      </c>
      <c r="L4" s="20"/>
      <c r="M4" s="118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9" t="str">
        <f>'Rekapitulace stavby'!K6</f>
        <v>Lesní cesta Kádov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103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364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21</v>
      </c>
      <c r="G12" s="36"/>
      <c r="H12" s="36"/>
      <c r="I12" s="30" t="s">
        <v>22</v>
      </c>
      <c r="J12" s="67" t="str">
        <f>'Rekapitulace stavby'!AN8</f>
        <v>26. 8. 2025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>60460709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>Lesy ČZÚ</v>
      </c>
      <c r="F15" s="36"/>
      <c r="G15" s="36"/>
      <c r="H15" s="36"/>
      <c r="I15" s="30" t="s">
        <v>28</v>
      </c>
      <c r="J15" s="25" t="str">
        <f>IF('Rekapitulace stavby'!AN11="","",'Rekapitulace stavby'!AN11)</f>
        <v>CZ60460709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30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32</v>
      </c>
      <c r="E20" s="36"/>
      <c r="F20" s="36"/>
      <c r="G20" s="36"/>
      <c r="H20" s="36"/>
      <c r="I20" s="30" t="s">
        <v>25</v>
      </c>
      <c r="J20" s="25" t="s">
        <v>33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34</v>
      </c>
      <c r="F21" s="36"/>
      <c r="G21" s="36"/>
      <c r="H21" s="36"/>
      <c r="I21" s="30" t="s">
        <v>28</v>
      </c>
      <c r="J21" s="25" t="s">
        <v>35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37</v>
      </c>
      <c r="E23" s="36"/>
      <c r="F23" s="36"/>
      <c r="G23" s="36"/>
      <c r="H23" s="36"/>
      <c r="I23" s="30" t="s">
        <v>25</v>
      </c>
      <c r="J23" s="25" t="s">
        <v>33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34</v>
      </c>
      <c r="F24" s="36"/>
      <c r="G24" s="36"/>
      <c r="H24" s="36"/>
      <c r="I24" s="30" t="s">
        <v>28</v>
      </c>
      <c r="J24" s="25" t="s">
        <v>35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20"/>
      <c r="B27" s="121"/>
      <c r="C27" s="120"/>
      <c r="D27" s="120"/>
      <c r="E27" s="34" t="s">
        <v>1</v>
      </c>
      <c r="F27" s="34"/>
      <c r="G27" s="34"/>
      <c r="H27" s="34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23" t="s">
        <v>39</v>
      </c>
      <c r="E30" s="36"/>
      <c r="F30" s="36"/>
      <c r="G30" s="36"/>
      <c r="H30" s="36"/>
      <c r="I30" s="36"/>
      <c r="J30" s="94">
        <f>ROUND(J119,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41</v>
      </c>
      <c r="G32" s="36"/>
      <c r="H32" s="36"/>
      <c r="I32" s="41" t="s">
        <v>40</v>
      </c>
      <c r="J32" s="41" t="s">
        <v>42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4" t="s">
        <v>43</v>
      </c>
      <c r="E33" s="30" t="s">
        <v>44</v>
      </c>
      <c r="F33" s="125">
        <f>ROUND((SUM(BE119:BE128)),  2)</f>
        <v>0</v>
      </c>
      <c r="G33" s="36"/>
      <c r="H33" s="36"/>
      <c r="I33" s="126">
        <v>0.20999999999999999</v>
      </c>
      <c r="J33" s="125">
        <f>ROUND(((SUM(BE119:BE128))*I33),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45</v>
      </c>
      <c r="F34" s="125">
        <f>ROUND((SUM(BF119:BF128)),  2)</f>
        <v>0</v>
      </c>
      <c r="G34" s="36"/>
      <c r="H34" s="36"/>
      <c r="I34" s="126">
        <v>0.12</v>
      </c>
      <c r="J34" s="125">
        <f>ROUND(((SUM(BF119:BF128))*I34),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46</v>
      </c>
      <c r="F35" s="125">
        <f>ROUND((SUM(BG119:BG128)),  2)</f>
        <v>0</v>
      </c>
      <c r="G35" s="36"/>
      <c r="H35" s="36"/>
      <c r="I35" s="126">
        <v>0.20999999999999999</v>
      </c>
      <c r="J35" s="125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47</v>
      </c>
      <c r="F36" s="125">
        <f>ROUND((SUM(BH119:BH128)),  2)</f>
        <v>0</v>
      </c>
      <c r="G36" s="36"/>
      <c r="H36" s="36"/>
      <c r="I36" s="126">
        <v>0.12</v>
      </c>
      <c r="J36" s="125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48</v>
      </c>
      <c r="F37" s="125">
        <f>ROUND((SUM(BI119:BI128)),  2)</f>
        <v>0</v>
      </c>
      <c r="G37" s="36"/>
      <c r="H37" s="36"/>
      <c r="I37" s="126">
        <v>0</v>
      </c>
      <c r="J37" s="125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7"/>
      <c r="D39" s="128" t="s">
        <v>49</v>
      </c>
      <c r="E39" s="79"/>
      <c r="F39" s="79"/>
      <c r="G39" s="129" t="s">
        <v>50</v>
      </c>
      <c r="H39" s="130" t="s">
        <v>51</v>
      </c>
      <c r="I39" s="79"/>
      <c r="J39" s="131">
        <f>SUM(J30:J37)</f>
        <v>0</v>
      </c>
      <c r="K39" s="132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52</v>
      </c>
      <c r="E50" s="55"/>
      <c r="F50" s="55"/>
      <c r="G50" s="54" t="s">
        <v>53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54</v>
      </c>
      <c r="E61" s="39"/>
      <c r="F61" s="133" t="s">
        <v>55</v>
      </c>
      <c r="G61" s="56" t="s">
        <v>54</v>
      </c>
      <c r="H61" s="39"/>
      <c r="I61" s="39"/>
      <c r="J61" s="134" t="s">
        <v>55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56</v>
      </c>
      <c r="E65" s="57"/>
      <c r="F65" s="57"/>
      <c r="G65" s="54" t="s">
        <v>57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54</v>
      </c>
      <c r="E76" s="39"/>
      <c r="F76" s="133" t="s">
        <v>55</v>
      </c>
      <c r="G76" s="56" t="s">
        <v>54</v>
      </c>
      <c r="H76" s="39"/>
      <c r="I76" s="39"/>
      <c r="J76" s="134" t="s">
        <v>55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105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9" t="str">
        <f>E7</f>
        <v>Lesní cesta Kádov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103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007.27 - Svodnice vody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>Zvánovice</v>
      </c>
      <c r="G89" s="36"/>
      <c r="H89" s="36"/>
      <c r="I89" s="30" t="s">
        <v>22</v>
      </c>
      <c r="J89" s="67" t="str">
        <f>IF(J12="","",J12)</f>
        <v>26. 8. 2025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>Lesy ČZÚ</v>
      </c>
      <c r="G91" s="36"/>
      <c r="H91" s="36"/>
      <c r="I91" s="30" t="s">
        <v>32</v>
      </c>
      <c r="J91" s="34" t="str">
        <f>E21</f>
        <v>Ing. Jiří Ježek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6"/>
      <c r="E92" s="36"/>
      <c r="F92" s="25" t="str">
        <f>IF(E18="","",E18)</f>
        <v>Vyplň údaj</v>
      </c>
      <c r="G92" s="36"/>
      <c r="H92" s="36"/>
      <c r="I92" s="30" t="s">
        <v>37</v>
      </c>
      <c r="J92" s="34" t="str">
        <f>E24</f>
        <v>Ing. Jiří Ježek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5" t="s">
        <v>106</v>
      </c>
      <c r="D94" s="127"/>
      <c r="E94" s="127"/>
      <c r="F94" s="127"/>
      <c r="G94" s="127"/>
      <c r="H94" s="127"/>
      <c r="I94" s="127"/>
      <c r="J94" s="136" t="s">
        <v>107</v>
      </c>
      <c r="K94" s="127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7" t="s">
        <v>108</v>
      </c>
      <c r="D96" s="36"/>
      <c r="E96" s="36"/>
      <c r="F96" s="36"/>
      <c r="G96" s="36"/>
      <c r="H96" s="36"/>
      <c r="I96" s="36"/>
      <c r="J96" s="94">
        <f>J119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109</v>
      </c>
    </row>
    <row r="97" s="9" customFormat="1" ht="24.96" customHeight="1">
      <c r="A97" s="9"/>
      <c r="B97" s="138"/>
      <c r="C97" s="9"/>
      <c r="D97" s="139" t="s">
        <v>110</v>
      </c>
      <c r="E97" s="140"/>
      <c r="F97" s="140"/>
      <c r="G97" s="140"/>
      <c r="H97" s="140"/>
      <c r="I97" s="140"/>
      <c r="J97" s="141">
        <f>J120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112</v>
      </c>
      <c r="E98" s="144"/>
      <c r="F98" s="144"/>
      <c r="G98" s="144"/>
      <c r="H98" s="144"/>
      <c r="I98" s="144"/>
      <c r="J98" s="145">
        <f>J121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113</v>
      </c>
      <c r="E99" s="144"/>
      <c r="F99" s="144"/>
      <c r="G99" s="144"/>
      <c r="H99" s="144"/>
      <c r="I99" s="144"/>
      <c r="J99" s="145">
        <f>J127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6"/>
      <c r="B100" s="37"/>
      <c r="C100" s="36"/>
      <c r="D100" s="36"/>
      <c r="E100" s="36"/>
      <c r="F100" s="36"/>
      <c r="G100" s="36"/>
      <c r="H100" s="36"/>
      <c r="I100" s="36"/>
      <c r="J100" s="36"/>
      <c r="K100" s="36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="2" customFormat="1" ht="6.96" customHeight="1">
      <c r="A101" s="36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5" s="2" customFormat="1" ht="6.96" customHeight="1">
      <c r="A105" s="36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24.96" customHeight="1">
      <c r="A106" s="36"/>
      <c r="B106" s="37"/>
      <c r="C106" s="21" t="s">
        <v>114</v>
      </c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12" customHeight="1">
      <c r="A108" s="36"/>
      <c r="B108" s="37"/>
      <c r="C108" s="30" t="s">
        <v>16</v>
      </c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6.5" customHeight="1">
      <c r="A109" s="36"/>
      <c r="B109" s="37"/>
      <c r="C109" s="36"/>
      <c r="D109" s="36"/>
      <c r="E109" s="119" t="str">
        <f>E7</f>
        <v>Lesní cesta Kádov</v>
      </c>
      <c r="F109" s="30"/>
      <c r="G109" s="30"/>
      <c r="H109" s="30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103</v>
      </c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6"/>
      <c r="D111" s="36"/>
      <c r="E111" s="65" t="str">
        <f>E9</f>
        <v>007.27 - Svodnice vody</v>
      </c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20</v>
      </c>
      <c r="D113" s="36"/>
      <c r="E113" s="36"/>
      <c r="F113" s="25" t="str">
        <f>F12</f>
        <v>Zvánovice</v>
      </c>
      <c r="G113" s="36"/>
      <c r="H113" s="36"/>
      <c r="I113" s="30" t="s">
        <v>22</v>
      </c>
      <c r="J113" s="67" t="str">
        <f>IF(J12="","",J12)</f>
        <v>26. 8. 2025</v>
      </c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24</v>
      </c>
      <c r="D115" s="36"/>
      <c r="E115" s="36"/>
      <c r="F115" s="25" t="str">
        <f>E15</f>
        <v>Lesy ČZÚ</v>
      </c>
      <c r="G115" s="36"/>
      <c r="H115" s="36"/>
      <c r="I115" s="30" t="s">
        <v>32</v>
      </c>
      <c r="J115" s="34" t="str">
        <f>E21</f>
        <v>Ing. Jiří Ježek</v>
      </c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30</v>
      </c>
      <c r="D116" s="36"/>
      <c r="E116" s="36"/>
      <c r="F116" s="25" t="str">
        <f>IF(E18="","",E18)</f>
        <v>Vyplň údaj</v>
      </c>
      <c r="G116" s="36"/>
      <c r="H116" s="36"/>
      <c r="I116" s="30" t="s">
        <v>37</v>
      </c>
      <c r="J116" s="34" t="str">
        <f>E24</f>
        <v>Ing. Jiří Ježek</v>
      </c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0.32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11" customFormat="1" ht="29.28" customHeight="1">
      <c r="A118" s="146"/>
      <c r="B118" s="147"/>
      <c r="C118" s="148" t="s">
        <v>115</v>
      </c>
      <c r="D118" s="149" t="s">
        <v>64</v>
      </c>
      <c r="E118" s="149" t="s">
        <v>60</v>
      </c>
      <c r="F118" s="149" t="s">
        <v>61</v>
      </c>
      <c r="G118" s="149" t="s">
        <v>116</v>
      </c>
      <c r="H118" s="149" t="s">
        <v>117</v>
      </c>
      <c r="I118" s="149" t="s">
        <v>118</v>
      </c>
      <c r="J118" s="149" t="s">
        <v>107</v>
      </c>
      <c r="K118" s="150" t="s">
        <v>119</v>
      </c>
      <c r="L118" s="151"/>
      <c r="M118" s="84" t="s">
        <v>1</v>
      </c>
      <c r="N118" s="85" t="s">
        <v>43</v>
      </c>
      <c r="O118" s="85" t="s">
        <v>120</v>
      </c>
      <c r="P118" s="85" t="s">
        <v>121</v>
      </c>
      <c r="Q118" s="85" t="s">
        <v>122</v>
      </c>
      <c r="R118" s="85" t="s">
        <v>123</v>
      </c>
      <c r="S118" s="85" t="s">
        <v>124</v>
      </c>
      <c r="T118" s="86" t="s">
        <v>125</v>
      </c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</row>
    <row r="119" s="2" customFormat="1" ht="22.8" customHeight="1">
      <c r="A119" s="36"/>
      <c r="B119" s="37"/>
      <c r="C119" s="91" t="s">
        <v>126</v>
      </c>
      <c r="D119" s="36"/>
      <c r="E119" s="36"/>
      <c r="F119" s="36"/>
      <c r="G119" s="36"/>
      <c r="H119" s="36"/>
      <c r="I119" s="36"/>
      <c r="J119" s="152">
        <f>BK119</f>
        <v>0</v>
      </c>
      <c r="K119" s="36"/>
      <c r="L119" s="37"/>
      <c r="M119" s="87"/>
      <c r="N119" s="71"/>
      <c r="O119" s="88"/>
      <c r="P119" s="153">
        <f>P120</f>
        <v>0</v>
      </c>
      <c r="Q119" s="88"/>
      <c r="R119" s="153">
        <f>R120</f>
        <v>13.914374000000001</v>
      </c>
      <c r="S119" s="88"/>
      <c r="T119" s="154">
        <f>T120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7" t="s">
        <v>78</v>
      </c>
      <c r="AU119" s="17" t="s">
        <v>109</v>
      </c>
      <c r="BK119" s="155">
        <f>BK120</f>
        <v>0</v>
      </c>
    </row>
    <row r="120" s="12" customFormat="1" ht="25.92" customHeight="1">
      <c r="A120" s="12"/>
      <c r="B120" s="156"/>
      <c r="C120" s="12"/>
      <c r="D120" s="157" t="s">
        <v>78</v>
      </c>
      <c r="E120" s="158" t="s">
        <v>127</v>
      </c>
      <c r="F120" s="158" t="s">
        <v>128</v>
      </c>
      <c r="G120" s="12"/>
      <c r="H120" s="12"/>
      <c r="I120" s="159"/>
      <c r="J120" s="160">
        <f>BK120</f>
        <v>0</v>
      </c>
      <c r="K120" s="12"/>
      <c r="L120" s="156"/>
      <c r="M120" s="161"/>
      <c r="N120" s="162"/>
      <c r="O120" s="162"/>
      <c r="P120" s="163">
        <f>P121+P127</f>
        <v>0</v>
      </c>
      <c r="Q120" s="162"/>
      <c r="R120" s="163">
        <f>R121+R127</f>
        <v>13.914374000000001</v>
      </c>
      <c r="S120" s="162"/>
      <c r="T120" s="164">
        <f>T121+T127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7" t="s">
        <v>87</v>
      </c>
      <c r="AT120" s="165" t="s">
        <v>78</v>
      </c>
      <c r="AU120" s="165" t="s">
        <v>79</v>
      </c>
      <c r="AY120" s="157" t="s">
        <v>129</v>
      </c>
      <c r="BK120" s="166">
        <f>BK121+BK127</f>
        <v>0</v>
      </c>
    </row>
    <row r="121" s="12" customFormat="1" ht="22.8" customHeight="1">
      <c r="A121" s="12"/>
      <c r="B121" s="156"/>
      <c r="C121" s="12"/>
      <c r="D121" s="157" t="s">
        <v>78</v>
      </c>
      <c r="E121" s="167" t="s">
        <v>154</v>
      </c>
      <c r="F121" s="167" t="s">
        <v>243</v>
      </c>
      <c r="G121" s="12"/>
      <c r="H121" s="12"/>
      <c r="I121" s="159"/>
      <c r="J121" s="168">
        <f>BK121</f>
        <v>0</v>
      </c>
      <c r="K121" s="12"/>
      <c r="L121" s="156"/>
      <c r="M121" s="161"/>
      <c r="N121" s="162"/>
      <c r="O121" s="162"/>
      <c r="P121" s="163">
        <f>SUM(P122:P126)</f>
        <v>0</v>
      </c>
      <c r="Q121" s="162"/>
      <c r="R121" s="163">
        <f>SUM(R122:R126)</f>
        <v>13.914374000000001</v>
      </c>
      <c r="S121" s="162"/>
      <c r="T121" s="164">
        <f>SUM(T122:T126)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7" t="s">
        <v>87</v>
      </c>
      <c r="AT121" s="165" t="s">
        <v>78</v>
      </c>
      <c r="AU121" s="165" t="s">
        <v>87</v>
      </c>
      <c r="AY121" s="157" t="s">
        <v>129</v>
      </c>
      <c r="BK121" s="166">
        <f>SUM(BK122:BK126)</f>
        <v>0</v>
      </c>
    </row>
    <row r="122" s="2" customFormat="1" ht="16.5" customHeight="1">
      <c r="A122" s="36"/>
      <c r="B122" s="169"/>
      <c r="C122" s="170" t="s">
        <v>87</v>
      </c>
      <c r="D122" s="170" t="s">
        <v>131</v>
      </c>
      <c r="E122" s="171" t="s">
        <v>365</v>
      </c>
      <c r="F122" s="172" t="s">
        <v>366</v>
      </c>
      <c r="G122" s="173" t="s">
        <v>337</v>
      </c>
      <c r="H122" s="174">
        <v>127</v>
      </c>
      <c r="I122" s="175"/>
      <c r="J122" s="176">
        <f>ROUND(I122*H122,2)</f>
        <v>0</v>
      </c>
      <c r="K122" s="172" t="s">
        <v>135</v>
      </c>
      <c r="L122" s="37"/>
      <c r="M122" s="177" t="s">
        <v>1</v>
      </c>
      <c r="N122" s="178" t="s">
        <v>44</v>
      </c>
      <c r="O122" s="75"/>
      <c r="P122" s="179">
        <f>O122*H122</f>
        <v>0</v>
      </c>
      <c r="Q122" s="179">
        <v>0.10956200000000001</v>
      </c>
      <c r="R122" s="179">
        <f>Q122*H122</f>
        <v>13.914374000000001</v>
      </c>
      <c r="S122" s="179">
        <v>0</v>
      </c>
      <c r="T122" s="18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1" t="s">
        <v>136</v>
      </c>
      <c r="AT122" s="181" t="s">
        <v>131</v>
      </c>
      <c r="AU122" s="181" t="s">
        <v>89</v>
      </c>
      <c r="AY122" s="17" t="s">
        <v>129</v>
      </c>
      <c r="BE122" s="182">
        <f>IF(N122="základní",J122,0)</f>
        <v>0</v>
      </c>
      <c r="BF122" s="182">
        <f>IF(N122="snížená",J122,0)</f>
        <v>0</v>
      </c>
      <c r="BG122" s="182">
        <f>IF(N122="zákl. přenesená",J122,0)</f>
        <v>0</v>
      </c>
      <c r="BH122" s="182">
        <f>IF(N122="sníž. přenesená",J122,0)</f>
        <v>0</v>
      </c>
      <c r="BI122" s="182">
        <f>IF(N122="nulová",J122,0)</f>
        <v>0</v>
      </c>
      <c r="BJ122" s="17" t="s">
        <v>87</v>
      </c>
      <c r="BK122" s="182">
        <f>ROUND(I122*H122,2)</f>
        <v>0</v>
      </c>
      <c r="BL122" s="17" t="s">
        <v>136</v>
      </c>
      <c r="BM122" s="181" t="s">
        <v>367</v>
      </c>
    </row>
    <row r="123" s="13" customFormat="1">
      <c r="A123" s="13"/>
      <c r="B123" s="183"/>
      <c r="C123" s="13"/>
      <c r="D123" s="184" t="s">
        <v>138</v>
      </c>
      <c r="E123" s="185" t="s">
        <v>1</v>
      </c>
      <c r="F123" s="186" t="s">
        <v>368</v>
      </c>
      <c r="G123" s="13"/>
      <c r="H123" s="187">
        <v>96</v>
      </c>
      <c r="I123" s="188"/>
      <c r="J123" s="13"/>
      <c r="K123" s="13"/>
      <c r="L123" s="183"/>
      <c r="M123" s="189"/>
      <c r="N123" s="190"/>
      <c r="O123" s="190"/>
      <c r="P123" s="190"/>
      <c r="Q123" s="190"/>
      <c r="R123" s="190"/>
      <c r="S123" s="190"/>
      <c r="T123" s="19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5" t="s">
        <v>138</v>
      </c>
      <c r="AU123" s="185" t="s">
        <v>89</v>
      </c>
      <c r="AV123" s="13" t="s">
        <v>89</v>
      </c>
      <c r="AW123" s="13" t="s">
        <v>36</v>
      </c>
      <c r="AX123" s="13" t="s">
        <v>79</v>
      </c>
      <c r="AY123" s="185" t="s">
        <v>129</v>
      </c>
    </row>
    <row r="124" s="13" customFormat="1">
      <c r="A124" s="13"/>
      <c r="B124" s="183"/>
      <c r="C124" s="13"/>
      <c r="D124" s="184" t="s">
        <v>138</v>
      </c>
      <c r="E124" s="185" t="s">
        <v>1</v>
      </c>
      <c r="F124" s="186" t="s">
        <v>369</v>
      </c>
      <c r="G124" s="13"/>
      <c r="H124" s="187">
        <v>7</v>
      </c>
      <c r="I124" s="188"/>
      <c r="J124" s="13"/>
      <c r="K124" s="13"/>
      <c r="L124" s="183"/>
      <c r="M124" s="189"/>
      <c r="N124" s="190"/>
      <c r="O124" s="190"/>
      <c r="P124" s="190"/>
      <c r="Q124" s="190"/>
      <c r="R124" s="190"/>
      <c r="S124" s="190"/>
      <c r="T124" s="19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5" t="s">
        <v>138</v>
      </c>
      <c r="AU124" s="185" t="s">
        <v>89</v>
      </c>
      <c r="AV124" s="13" t="s">
        <v>89</v>
      </c>
      <c r="AW124" s="13" t="s">
        <v>36</v>
      </c>
      <c r="AX124" s="13" t="s">
        <v>79</v>
      </c>
      <c r="AY124" s="185" t="s">
        <v>129</v>
      </c>
    </row>
    <row r="125" s="13" customFormat="1">
      <c r="A125" s="13"/>
      <c r="B125" s="183"/>
      <c r="C125" s="13"/>
      <c r="D125" s="184" t="s">
        <v>138</v>
      </c>
      <c r="E125" s="185" t="s">
        <v>1</v>
      </c>
      <c r="F125" s="186" t="s">
        <v>370</v>
      </c>
      <c r="G125" s="13"/>
      <c r="H125" s="187">
        <v>24</v>
      </c>
      <c r="I125" s="188"/>
      <c r="J125" s="13"/>
      <c r="K125" s="13"/>
      <c r="L125" s="183"/>
      <c r="M125" s="189"/>
      <c r="N125" s="190"/>
      <c r="O125" s="190"/>
      <c r="P125" s="190"/>
      <c r="Q125" s="190"/>
      <c r="R125" s="190"/>
      <c r="S125" s="190"/>
      <c r="T125" s="19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5" t="s">
        <v>138</v>
      </c>
      <c r="AU125" s="185" t="s">
        <v>89</v>
      </c>
      <c r="AV125" s="13" t="s">
        <v>89</v>
      </c>
      <c r="AW125" s="13" t="s">
        <v>36</v>
      </c>
      <c r="AX125" s="13" t="s">
        <v>79</v>
      </c>
      <c r="AY125" s="185" t="s">
        <v>129</v>
      </c>
    </row>
    <row r="126" s="14" customFormat="1">
      <c r="A126" s="14"/>
      <c r="B126" s="192"/>
      <c r="C126" s="14"/>
      <c r="D126" s="184" t="s">
        <v>138</v>
      </c>
      <c r="E126" s="193" t="s">
        <v>1</v>
      </c>
      <c r="F126" s="194" t="s">
        <v>140</v>
      </c>
      <c r="G126" s="14"/>
      <c r="H126" s="195">
        <v>127</v>
      </c>
      <c r="I126" s="196"/>
      <c r="J126" s="14"/>
      <c r="K126" s="14"/>
      <c r="L126" s="192"/>
      <c r="M126" s="197"/>
      <c r="N126" s="198"/>
      <c r="O126" s="198"/>
      <c r="P126" s="198"/>
      <c r="Q126" s="198"/>
      <c r="R126" s="198"/>
      <c r="S126" s="198"/>
      <c r="T126" s="19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3" t="s">
        <v>138</v>
      </c>
      <c r="AU126" s="193" t="s">
        <v>89</v>
      </c>
      <c r="AV126" s="14" t="s">
        <v>136</v>
      </c>
      <c r="AW126" s="14" t="s">
        <v>36</v>
      </c>
      <c r="AX126" s="14" t="s">
        <v>87</v>
      </c>
      <c r="AY126" s="193" t="s">
        <v>129</v>
      </c>
    </row>
    <row r="127" s="12" customFormat="1" ht="22.8" customHeight="1">
      <c r="A127" s="12"/>
      <c r="B127" s="156"/>
      <c r="C127" s="12"/>
      <c r="D127" s="157" t="s">
        <v>78</v>
      </c>
      <c r="E127" s="167" t="s">
        <v>259</v>
      </c>
      <c r="F127" s="167" t="s">
        <v>260</v>
      </c>
      <c r="G127" s="12"/>
      <c r="H127" s="12"/>
      <c r="I127" s="159"/>
      <c r="J127" s="168">
        <f>BK127</f>
        <v>0</v>
      </c>
      <c r="K127" s="12"/>
      <c r="L127" s="156"/>
      <c r="M127" s="161"/>
      <c r="N127" s="162"/>
      <c r="O127" s="162"/>
      <c r="P127" s="163">
        <f>P128</f>
        <v>0</v>
      </c>
      <c r="Q127" s="162"/>
      <c r="R127" s="163">
        <f>R128</f>
        <v>0</v>
      </c>
      <c r="S127" s="162"/>
      <c r="T127" s="164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7" t="s">
        <v>87</v>
      </c>
      <c r="AT127" s="165" t="s">
        <v>78</v>
      </c>
      <c r="AU127" s="165" t="s">
        <v>87</v>
      </c>
      <c r="AY127" s="157" t="s">
        <v>129</v>
      </c>
      <c r="BK127" s="166">
        <f>BK128</f>
        <v>0</v>
      </c>
    </row>
    <row r="128" s="2" customFormat="1" ht="33" customHeight="1">
      <c r="A128" s="36"/>
      <c r="B128" s="169"/>
      <c r="C128" s="170" t="s">
        <v>89</v>
      </c>
      <c r="D128" s="170" t="s">
        <v>131</v>
      </c>
      <c r="E128" s="171" t="s">
        <v>262</v>
      </c>
      <c r="F128" s="172" t="s">
        <v>263</v>
      </c>
      <c r="G128" s="173" t="s">
        <v>264</v>
      </c>
      <c r="H128" s="174">
        <v>13.914</v>
      </c>
      <c r="I128" s="175"/>
      <c r="J128" s="176">
        <f>ROUND(I128*H128,2)</f>
        <v>0</v>
      </c>
      <c r="K128" s="172" t="s">
        <v>135</v>
      </c>
      <c r="L128" s="37"/>
      <c r="M128" s="200" t="s">
        <v>1</v>
      </c>
      <c r="N128" s="201" t="s">
        <v>44</v>
      </c>
      <c r="O128" s="202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1" t="s">
        <v>136</v>
      </c>
      <c r="AT128" s="181" t="s">
        <v>131</v>
      </c>
      <c r="AU128" s="181" t="s">
        <v>89</v>
      </c>
      <c r="AY128" s="17" t="s">
        <v>129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7" t="s">
        <v>87</v>
      </c>
      <c r="BK128" s="182">
        <f>ROUND(I128*H128,2)</f>
        <v>0</v>
      </c>
      <c r="BL128" s="17" t="s">
        <v>136</v>
      </c>
      <c r="BM128" s="181" t="s">
        <v>371</v>
      </c>
    </row>
    <row r="129" s="2" customFormat="1" ht="6.96" customHeight="1">
      <c r="A129" s="36"/>
      <c r="B129" s="58"/>
      <c r="C129" s="59"/>
      <c r="D129" s="59"/>
      <c r="E129" s="59"/>
      <c r="F129" s="59"/>
      <c r="G129" s="59"/>
      <c r="H129" s="59"/>
      <c r="I129" s="59"/>
      <c r="J129" s="59"/>
      <c r="K129" s="59"/>
      <c r="L129" s="37"/>
      <c r="M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</sheetData>
  <autoFilter ref="C118:K12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0459A5BF-75CD-4E5C-9DDE-24FCBD932171}"/>
</file>

<file path=customXml/itemProps2.xml><?xml version="1.0" encoding="utf-8"?>
<ds:datastoreItem xmlns:ds="http://schemas.openxmlformats.org/officeDocument/2006/customXml" ds:itemID="{3810E26A-AD09-498F-BAD2-2AB230FF93AE}"/>
</file>

<file path=customXml/itemProps3.xml><?xml version="1.0" encoding="utf-8"?>
<ds:datastoreItem xmlns:ds="http://schemas.openxmlformats.org/officeDocument/2006/customXml" ds:itemID="{0AF9C56B-3031-4BA8-88F1-8085B54C887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DESKTOP-18QP823\HP</dc:creator>
  <cp:lastModifiedBy>DESKTOP-18QP823\HP</cp:lastModifiedBy>
  <dcterms:created xsi:type="dcterms:W3CDTF">2025-09-02T05:58:07Z</dcterms:created>
  <dcterms:modified xsi:type="dcterms:W3CDTF">2025-09-02T05:58:09Z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