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.1.1 - EI D.C. 1.-2. os..." sheetId="3" r:id="rId3"/>
    <sheet name="02.1.2 - EI  D.C.1.- 2.  ..." sheetId="4" r:id="rId4"/>
    <sheet name="02.1.3 - Hromosvody a O.P..." sheetId="5" r:id="rId5"/>
    <sheet name="02.2 - ZTI - D1.4.1" sheetId="6" r:id="rId6"/>
    <sheet name="03 - Technologie" sheetId="7" r:id="rId7"/>
    <sheet name="04 - VRN" sheetId="8" r:id="rId8"/>
  </sheets>
  <definedNames>
    <definedName name="_xlnm.Print_Area" localSheetId="0">'Rekapitulace stavby'!$D$4:$AO$76,'Rekapitulace stavby'!$C$82:$AQ$104</definedName>
    <definedName name="_xlnm.Print_Titles" localSheetId="0">'Rekapitulace stavby'!$92:$92</definedName>
    <definedName name="_xlnm._FilterDatabase" localSheetId="1" hidden="1">'01 - Stavební část'!$C$135:$K$757</definedName>
    <definedName name="_xlnm.Print_Area" localSheetId="1">'01 - Stavební část'!$C$4:$J$76,'01 - Stavební část'!$C$82:$J$117,'01 - Stavební část'!$C$123:$K$757</definedName>
    <definedName name="_xlnm.Print_Titles" localSheetId="1">'01 - Stavební část'!$135:$135</definedName>
    <definedName name="_xlnm._FilterDatabase" localSheetId="2" hidden="1">'02.1.1 - EI D.C. 1.-2. os...'!$C$138:$K$187</definedName>
    <definedName name="_xlnm.Print_Area" localSheetId="2">'02.1.1 - EI D.C. 1.-2. os...'!$C$4:$J$76,'02.1.1 - EI D.C. 1.-2. os...'!$C$82:$J$116,'02.1.1 - EI D.C. 1.-2. os...'!$C$122:$K$187</definedName>
    <definedName name="_xlnm.Print_Titles" localSheetId="2">'02.1.1 - EI D.C. 1.-2. os...'!$138:$138</definedName>
    <definedName name="_xlnm._FilterDatabase" localSheetId="3" hidden="1">'02.1.2 - EI  D.C.1.- 2.  ...'!$C$142:$K$213</definedName>
    <definedName name="_xlnm.Print_Area" localSheetId="3">'02.1.2 - EI  D.C.1.- 2.  ...'!$C$4:$J$76,'02.1.2 - EI  D.C.1.- 2.  ...'!$C$82:$J$120,'02.1.2 - EI  D.C.1.- 2.  ...'!$C$126:$K$213</definedName>
    <definedName name="_xlnm.Print_Titles" localSheetId="3">'02.1.2 - EI  D.C.1.- 2.  ...'!$142:$142</definedName>
    <definedName name="_xlnm._FilterDatabase" localSheetId="4" hidden="1">'02.1.3 - Hromosvody a O.P...'!$C$130:$K$157</definedName>
    <definedName name="_xlnm.Print_Area" localSheetId="4">'02.1.3 - Hromosvody a O.P...'!$C$4:$J$76,'02.1.3 - Hromosvody a O.P...'!$C$82:$J$108,'02.1.3 - Hromosvody a O.P...'!$C$114:$K$157</definedName>
    <definedName name="_xlnm.Print_Titles" localSheetId="4">'02.1.3 - Hromosvody a O.P...'!$130:$130</definedName>
    <definedName name="_xlnm._FilterDatabase" localSheetId="5" hidden="1">'02.2 - ZTI - D1.4.1'!$C$122:$K$189</definedName>
    <definedName name="_xlnm.Print_Area" localSheetId="5">'02.2 - ZTI - D1.4.1'!$C$4:$J$76,'02.2 - ZTI - D1.4.1'!$C$82:$J$102,'02.2 - ZTI - D1.4.1'!$C$108:$K$189</definedName>
    <definedName name="_xlnm.Print_Titles" localSheetId="5">'02.2 - ZTI - D1.4.1'!$122:$122</definedName>
    <definedName name="_xlnm._FilterDatabase" localSheetId="6" hidden="1">'03 - Technologie'!$C$115:$K$130</definedName>
    <definedName name="_xlnm.Print_Area" localSheetId="6">'03 - Technologie'!$C$4:$J$76,'03 - Technologie'!$C$82:$J$97,'03 - Technologie'!$C$103:$K$130</definedName>
    <definedName name="_xlnm.Print_Titles" localSheetId="6">'03 - Technologie'!$115:$115</definedName>
    <definedName name="_xlnm._FilterDatabase" localSheetId="7" hidden="1">'04 - VRN'!$C$117:$K$142</definedName>
    <definedName name="_xlnm.Print_Area" localSheetId="7">'04 - VRN'!$C$4:$J$76,'04 - VRN'!$C$82:$J$99,'04 - VRN'!$C$105:$K$142</definedName>
    <definedName name="_xlnm.Print_Titles" localSheetId="7">'04 - VRN'!$117:$117</definedName>
  </definedNames>
  <calcPr/>
</workbook>
</file>

<file path=xl/calcChain.xml><?xml version="1.0" encoding="utf-8"?>
<calcChain xmlns="http://schemas.openxmlformats.org/spreadsheetml/2006/main">
  <c i="8" l="1" r="P136"/>
  <c r="T119"/>
  <c r="R119"/>
  <c r="P119"/>
  <c r="P118"/>
  <c i="1" r="AU103"/>
  <c i="8" r="J37"/>
  <c r="J36"/>
  <c i="1" r="AY103"/>
  <c i="8" r="J35"/>
  <c i="1" r="AX103"/>
  <c i="8" r="BI140"/>
  <c r="BH140"/>
  <c r="BG140"/>
  <c r="BF140"/>
  <c r="T140"/>
  <c r="R140"/>
  <c r="P140"/>
  <c r="BI137"/>
  <c r="BH137"/>
  <c r="BG137"/>
  <c r="BF137"/>
  <c r="T137"/>
  <c r="R137"/>
  <c r="P137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J115"/>
  <c r="J114"/>
  <c r="F112"/>
  <c r="E110"/>
  <c r="J92"/>
  <c r="J91"/>
  <c r="F89"/>
  <c r="E87"/>
  <c r="J18"/>
  <c r="E18"/>
  <c r="F92"/>
  <c r="J17"/>
  <c r="J15"/>
  <c r="E15"/>
  <c r="F114"/>
  <c r="J14"/>
  <c r="J12"/>
  <c r="J112"/>
  <c r="E7"/>
  <c r="E108"/>
  <c i="7" r="J37"/>
  <c r="J36"/>
  <c i="1" r="AY102"/>
  <c i="7" r="J35"/>
  <c i="1" r="AX102"/>
  <c i="7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91"/>
  <c r="J20"/>
  <c r="J18"/>
  <c r="E18"/>
  <c r="F92"/>
  <c r="J17"/>
  <c r="J15"/>
  <c r="E15"/>
  <c r="F112"/>
  <c r="J14"/>
  <c r="J12"/>
  <c r="J89"/>
  <c r="E7"/>
  <c r="E85"/>
  <c i="6" r="J39"/>
  <c r="J38"/>
  <c i="1" r="AY101"/>
  <c i="6" r="J37"/>
  <c i="1" r="AX101"/>
  <c i="6"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F117"/>
  <c r="E115"/>
  <c r="F91"/>
  <c r="E89"/>
  <c r="J26"/>
  <c r="E26"/>
  <c r="J94"/>
  <c r="J25"/>
  <c r="J23"/>
  <c r="E23"/>
  <c r="J93"/>
  <c r="J22"/>
  <c r="J20"/>
  <c r="E20"/>
  <c r="F94"/>
  <c r="J19"/>
  <c r="J17"/>
  <c r="E17"/>
  <c r="F119"/>
  <c r="J16"/>
  <c r="J14"/>
  <c r="J91"/>
  <c r="E7"/>
  <c r="E85"/>
  <c i="5" r="J41"/>
  <c r="J40"/>
  <c i="1" r="AY100"/>
  <c i="5" r="J39"/>
  <c i="1" r="AX100"/>
  <c i="5"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T147"/>
  <c r="R148"/>
  <c r="R147"/>
  <c r="P148"/>
  <c r="P147"/>
  <c r="BI146"/>
  <c r="BH146"/>
  <c r="BG146"/>
  <c r="BF146"/>
  <c r="T146"/>
  <c r="T145"/>
  <c r="R146"/>
  <c r="R145"/>
  <c r="P146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T137"/>
  <c r="R138"/>
  <c r="R137"/>
  <c r="P138"/>
  <c r="P137"/>
  <c r="BI135"/>
  <c r="BH135"/>
  <c r="BG135"/>
  <c r="BF135"/>
  <c r="T135"/>
  <c r="R135"/>
  <c r="P135"/>
  <c r="BI133"/>
  <c r="BH133"/>
  <c r="BG133"/>
  <c r="BF133"/>
  <c r="T133"/>
  <c r="R133"/>
  <c r="P133"/>
  <c r="F125"/>
  <c r="E123"/>
  <c r="F93"/>
  <c r="E91"/>
  <c r="J28"/>
  <c r="E28"/>
  <c r="J96"/>
  <c r="J27"/>
  <c r="J25"/>
  <c r="E25"/>
  <c r="J127"/>
  <c r="J24"/>
  <c r="J22"/>
  <c r="E22"/>
  <c r="F96"/>
  <c r="J21"/>
  <c r="J19"/>
  <c r="E19"/>
  <c r="F95"/>
  <c r="J18"/>
  <c r="J16"/>
  <c r="J125"/>
  <c r="E7"/>
  <c r="E117"/>
  <c i="1" r="AX99"/>
  <c i="4" r="J41"/>
  <c r="J40"/>
  <c i="1" r="AY99"/>
  <c i="4" r="J39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T203"/>
  <c r="R204"/>
  <c r="R203"/>
  <c r="P204"/>
  <c r="P203"/>
  <c r="BI202"/>
  <c r="BH202"/>
  <c r="BG202"/>
  <c r="BF202"/>
  <c r="T202"/>
  <c r="T201"/>
  <c r="R202"/>
  <c r="R201"/>
  <c r="P202"/>
  <c r="P201"/>
  <c r="BI200"/>
  <c r="BH200"/>
  <c r="BG200"/>
  <c r="BF200"/>
  <c r="T200"/>
  <c r="T199"/>
  <c r="R200"/>
  <c r="R199"/>
  <c r="P200"/>
  <c r="P199"/>
  <c r="BI198"/>
  <c r="BH198"/>
  <c r="BG198"/>
  <c r="BF198"/>
  <c r="T198"/>
  <c r="T197"/>
  <c r="R198"/>
  <c r="R197"/>
  <c r="P198"/>
  <c r="P197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T192"/>
  <c r="R193"/>
  <c r="R192"/>
  <c r="P193"/>
  <c r="P192"/>
  <c r="BI191"/>
  <c r="BH191"/>
  <c r="BG191"/>
  <c r="BF191"/>
  <c r="T191"/>
  <c r="T190"/>
  <c r="R191"/>
  <c r="R190"/>
  <c r="P191"/>
  <c r="P190"/>
  <c r="BI189"/>
  <c r="BH189"/>
  <c r="BG189"/>
  <c r="BF189"/>
  <c r="T189"/>
  <c r="T188"/>
  <c r="R189"/>
  <c r="R188"/>
  <c r="P189"/>
  <c r="P188"/>
  <c r="BI187"/>
  <c r="BH187"/>
  <c r="BG187"/>
  <c r="BF187"/>
  <c r="T187"/>
  <c r="T186"/>
  <c r="R187"/>
  <c r="R186"/>
  <c r="P187"/>
  <c r="P186"/>
  <c r="BI185"/>
  <c r="BH185"/>
  <c r="BG185"/>
  <c r="BF185"/>
  <c r="T185"/>
  <c r="T184"/>
  <c r="R185"/>
  <c r="R184"/>
  <c r="P185"/>
  <c r="P184"/>
  <c r="BI183"/>
  <c r="BH183"/>
  <c r="BG183"/>
  <c r="BF183"/>
  <c r="T183"/>
  <c r="T182"/>
  <c r="R183"/>
  <c r="R182"/>
  <c r="P183"/>
  <c r="P182"/>
  <c r="BI181"/>
  <c r="BH181"/>
  <c r="BG181"/>
  <c r="BF181"/>
  <c r="T181"/>
  <c r="R181"/>
  <c r="P181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T152"/>
  <c r="R153"/>
  <c r="R152"/>
  <c r="P153"/>
  <c r="P152"/>
  <c r="BI151"/>
  <c r="BH151"/>
  <c r="BG151"/>
  <c r="BF151"/>
  <c r="T151"/>
  <c r="T150"/>
  <c r="R151"/>
  <c r="R150"/>
  <c r="P151"/>
  <c r="P150"/>
  <c r="BI149"/>
  <c r="BH149"/>
  <c r="BG149"/>
  <c r="BF149"/>
  <c r="T149"/>
  <c r="T148"/>
  <c r="R149"/>
  <c r="R148"/>
  <c r="P149"/>
  <c r="P148"/>
  <c r="BI147"/>
  <c r="BH147"/>
  <c r="BG147"/>
  <c r="BF147"/>
  <c r="T147"/>
  <c r="T146"/>
  <c r="R147"/>
  <c r="R146"/>
  <c r="P147"/>
  <c r="P146"/>
  <c r="BI145"/>
  <c r="BH145"/>
  <c r="BG145"/>
  <c r="BF145"/>
  <c r="T145"/>
  <c r="T144"/>
  <c r="R145"/>
  <c r="R144"/>
  <c r="P145"/>
  <c r="P144"/>
  <c r="F137"/>
  <c r="E135"/>
  <c r="F93"/>
  <c r="E91"/>
  <c r="J28"/>
  <c r="E28"/>
  <c r="J140"/>
  <c r="J27"/>
  <c r="J25"/>
  <c r="E25"/>
  <c r="J139"/>
  <c r="J24"/>
  <c r="J22"/>
  <c r="E22"/>
  <c r="F140"/>
  <c r="J21"/>
  <c r="J19"/>
  <c r="E19"/>
  <c r="F139"/>
  <c r="J18"/>
  <c r="J16"/>
  <c r="J93"/>
  <c r="E7"/>
  <c r="E85"/>
  <c i="3" r="J41"/>
  <c r="J40"/>
  <c i="1" r="AY98"/>
  <c i="3" r="J39"/>
  <c i="1" r="AX98"/>
  <c i="3" r="BI187"/>
  <c r="BH187"/>
  <c r="BG187"/>
  <c r="BF187"/>
  <c r="T187"/>
  <c r="T186"/>
  <c r="R187"/>
  <c r="R186"/>
  <c r="P187"/>
  <c r="P186"/>
  <c r="BI185"/>
  <c r="BH185"/>
  <c r="BG185"/>
  <c r="BF185"/>
  <c r="T185"/>
  <c r="T184"/>
  <c r="R185"/>
  <c r="R184"/>
  <c r="P185"/>
  <c r="P184"/>
  <c r="BI183"/>
  <c r="BH183"/>
  <c r="BG183"/>
  <c r="BF183"/>
  <c r="T183"/>
  <c r="T182"/>
  <c r="R183"/>
  <c r="R182"/>
  <c r="P183"/>
  <c r="P182"/>
  <c r="BI181"/>
  <c r="BH181"/>
  <c r="BG181"/>
  <c r="BF181"/>
  <c r="T181"/>
  <c r="T180"/>
  <c r="R181"/>
  <c r="R180"/>
  <c r="P181"/>
  <c r="P180"/>
  <c r="BI179"/>
  <c r="BH179"/>
  <c r="BG179"/>
  <c r="BF179"/>
  <c r="T179"/>
  <c r="T178"/>
  <c r="R179"/>
  <c r="R178"/>
  <c r="P179"/>
  <c r="P178"/>
  <c r="BI177"/>
  <c r="BH177"/>
  <c r="BG177"/>
  <c r="BF177"/>
  <c r="T177"/>
  <c r="T176"/>
  <c r="R177"/>
  <c r="R176"/>
  <c r="P177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T171"/>
  <c r="R172"/>
  <c r="R171"/>
  <c r="P172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T150"/>
  <c r="R151"/>
  <c r="R150"/>
  <c r="P151"/>
  <c r="P150"/>
  <c r="BI149"/>
  <c r="BH149"/>
  <c r="BG149"/>
  <c r="BF149"/>
  <c r="T149"/>
  <c r="T148"/>
  <c r="R149"/>
  <c r="R148"/>
  <c r="P149"/>
  <c r="P148"/>
  <c r="BI147"/>
  <c r="BH147"/>
  <c r="BG147"/>
  <c r="BF147"/>
  <c r="T147"/>
  <c r="T146"/>
  <c r="R147"/>
  <c r="R146"/>
  <c r="P147"/>
  <c r="P146"/>
  <c r="BI145"/>
  <c r="BH145"/>
  <c r="BG145"/>
  <c r="BF145"/>
  <c r="T145"/>
  <c r="T144"/>
  <c r="R145"/>
  <c r="R144"/>
  <c r="P145"/>
  <c r="P144"/>
  <c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F133"/>
  <c r="E131"/>
  <c r="J96"/>
  <c r="F93"/>
  <c r="E91"/>
  <c r="J28"/>
  <c r="E28"/>
  <c r="J136"/>
  <c r="J27"/>
  <c r="J25"/>
  <c r="E25"/>
  <c r="J95"/>
  <c r="J24"/>
  <c r="J22"/>
  <c r="E22"/>
  <c r="F96"/>
  <c r="J21"/>
  <c r="J19"/>
  <c r="E19"/>
  <c r="F135"/>
  <c r="J18"/>
  <c r="J16"/>
  <c r="J133"/>
  <c r="E7"/>
  <c r="E125"/>
  <c i="2" r="J37"/>
  <c r="J36"/>
  <c i="1" r="AY95"/>
  <c i="2" r="J35"/>
  <c i="1" r="AX95"/>
  <c i="2" r="BI757"/>
  <c r="BH757"/>
  <c r="BG757"/>
  <c r="BF757"/>
  <c r="T757"/>
  <c r="R757"/>
  <c r="P757"/>
  <c r="BI755"/>
  <c r="BH755"/>
  <c r="BG755"/>
  <c r="BF755"/>
  <c r="T755"/>
  <c r="R755"/>
  <c r="P755"/>
  <c r="BI754"/>
  <c r="BH754"/>
  <c r="BG754"/>
  <c r="BF754"/>
  <c r="T754"/>
  <c r="R754"/>
  <c r="P754"/>
  <c r="BI745"/>
  <c r="BH745"/>
  <c r="BG745"/>
  <c r="BF745"/>
  <c r="T745"/>
  <c r="R745"/>
  <c r="P745"/>
  <c r="BI742"/>
  <c r="BH742"/>
  <c r="BG742"/>
  <c r="BF742"/>
  <c r="T742"/>
  <c r="R742"/>
  <c r="P742"/>
  <c r="BI739"/>
  <c r="BH739"/>
  <c r="BG739"/>
  <c r="BF739"/>
  <c r="T739"/>
  <c r="R739"/>
  <c r="P739"/>
  <c r="BI736"/>
  <c r="BH736"/>
  <c r="BG736"/>
  <c r="BF736"/>
  <c r="T736"/>
  <c r="R736"/>
  <c r="P736"/>
  <c r="BI733"/>
  <c r="BH733"/>
  <c r="BG733"/>
  <c r="BF733"/>
  <c r="T733"/>
  <c r="R733"/>
  <c r="P733"/>
  <c r="BI731"/>
  <c r="BH731"/>
  <c r="BG731"/>
  <c r="BF731"/>
  <c r="T731"/>
  <c r="R731"/>
  <c r="P731"/>
  <c r="BI728"/>
  <c r="BH728"/>
  <c r="BG728"/>
  <c r="BF728"/>
  <c r="T728"/>
  <c r="R728"/>
  <c r="P728"/>
  <c r="BI726"/>
  <c r="BH726"/>
  <c r="BG726"/>
  <c r="BF726"/>
  <c r="T726"/>
  <c r="R726"/>
  <c r="P726"/>
  <c r="BI717"/>
  <c r="BH717"/>
  <c r="BG717"/>
  <c r="BF717"/>
  <c r="T717"/>
  <c r="R717"/>
  <c r="P717"/>
  <c r="BI715"/>
  <c r="BH715"/>
  <c r="BG715"/>
  <c r="BF715"/>
  <c r="T715"/>
  <c r="R715"/>
  <c r="P715"/>
  <c r="BI713"/>
  <c r="BH713"/>
  <c r="BG713"/>
  <c r="BF713"/>
  <c r="T713"/>
  <c r="R713"/>
  <c r="P713"/>
  <c r="BI711"/>
  <c r="BH711"/>
  <c r="BG711"/>
  <c r="BF711"/>
  <c r="T711"/>
  <c r="R711"/>
  <c r="P711"/>
  <c r="BI703"/>
  <c r="BH703"/>
  <c r="BG703"/>
  <c r="BF703"/>
  <c r="T703"/>
  <c r="R703"/>
  <c r="P703"/>
  <c r="BI700"/>
  <c r="BH700"/>
  <c r="BG700"/>
  <c r="BF700"/>
  <c r="T700"/>
  <c r="R700"/>
  <c r="P700"/>
  <c r="BI697"/>
  <c r="BH697"/>
  <c r="BG697"/>
  <c r="BF697"/>
  <c r="T697"/>
  <c r="R697"/>
  <c r="P697"/>
  <c r="BI694"/>
  <c r="BH694"/>
  <c r="BG694"/>
  <c r="BF694"/>
  <c r="T694"/>
  <c r="R694"/>
  <c r="P694"/>
  <c r="BI691"/>
  <c r="BH691"/>
  <c r="BG691"/>
  <c r="BF691"/>
  <c r="T691"/>
  <c r="R691"/>
  <c r="P691"/>
  <c r="BI680"/>
  <c r="BH680"/>
  <c r="BG680"/>
  <c r="BF680"/>
  <c r="T680"/>
  <c r="R680"/>
  <c r="P680"/>
  <c r="BI677"/>
  <c r="BH677"/>
  <c r="BG677"/>
  <c r="BF677"/>
  <c r="T677"/>
  <c r="R677"/>
  <c r="P677"/>
  <c r="BI675"/>
  <c r="BH675"/>
  <c r="BG675"/>
  <c r="BF675"/>
  <c r="T675"/>
  <c r="R675"/>
  <c r="P675"/>
  <c r="BI673"/>
  <c r="BH673"/>
  <c r="BG673"/>
  <c r="BF673"/>
  <c r="T673"/>
  <c r="R673"/>
  <c r="P673"/>
  <c r="BI671"/>
  <c r="BH671"/>
  <c r="BG671"/>
  <c r="BF671"/>
  <c r="T671"/>
  <c r="R671"/>
  <c r="P671"/>
  <c r="BI669"/>
  <c r="BH669"/>
  <c r="BG669"/>
  <c r="BF669"/>
  <c r="T669"/>
  <c r="R669"/>
  <c r="P669"/>
  <c r="BI667"/>
  <c r="BH667"/>
  <c r="BG667"/>
  <c r="BF667"/>
  <c r="T667"/>
  <c r="R667"/>
  <c r="P667"/>
  <c r="BI654"/>
  <c r="BH654"/>
  <c r="BG654"/>
  <c r="BF654"/>
  <c r="T654"/>
  <c r="R654"/>
  <c r="P654"/>
  <c r="BI651"/>
  <c r="BH651"/>
  <c r="BG651"/>
  <c r="BF651"/>
  <c r="T651"/>
  <c r="R651"/>
  <c r="P651"/>
  <c r="BI650"/>
  <c r="BH650"/>
  <c r="BG650"/>
  <c r="BF650"/>
  <c r="T650"/>
  <c r="R650"/>
  <c r="P650"/>
  <c r="BI646"/>
  <c r="BH646"/>
  <c r="BG646"/>
  <c r="BF646"/>
  <c r="T646"/>
  <c r="R646"/>
  <c r="P646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8"/>
  <c r="BH638"/>
  <c r="BG638"/>
  <c r="BF638"/>
  <c r="T638"/>
  <c r="R638"/>
  <c r="P638"/>
  <c r="BI636"/>
  <c r="BH636"/>
  <c r="BG636"/>
  <c r="BF636"/>
  <c r="T636"/>
  <c r="R636"/>
  <c r="P636"/>
  <c r="BI634"/>
  <c r="BH634"/>
  <c r="BG634"/>
  <c r="BF634"/>
  <c r="T634"/>
  <c r="R634"/>
  <c r="P634"/>
  <c r="BI633"/>
  <c r="BH633"/>
  <c r="BG633"/>
  <c r="BF633"/>
  <c r="T633"/>
  <c r="R633"/>
  <c r="P633"/>
  <c r="BI631"/>
  <c r="BH631"/>
  <c r="BG631"/>
  <c r="BF631"/>
  <c r="T631"/>
  <c r="R631"/>
  <c r="P631"/>
  <c r="BI628"/>
  <c r="BH628"/>
  <c r="BG628"/>
  <c r="BF628"/>
  <c r="T628"/>
  <c r="R628"/>
  <c r="P628"/>
  <c r="BI626"/>
  <c r="BH626"/>
  <c r="BG626"/>
  <c r="BF626"/>
  <c r="T626"/>
  <c r="R626"/>
  <c r="P626"/>
  <c r="BI623"/>
  <c r="BH623"/>
  <c r="BG623"/>
  <c r="BF623"/>
  <c r="T623"/>
  <c r="R623"/>
  <c r="P623"/>
  <c r="BI620"/>
  <c r="BH620"/>
  <c r="BG620"/>
  <c r="BF620"/>
  <c r="T620"/>
  <c r="R620"/>
  <c r="P620"/>
  <c r="BI617"/>
  <c r="BH617"/>
  <c r="BG617"/>
  <c r="BF617"/>
  <c r="T617"/>
  <c r="R617"/>
  <c r="P617"/>
  <c r="BI615"/>
  <c r="BH615"/>
  <c r="BG615"/>
  <c r="BF615"/>
  <c r="T615"/>
  <c r="R615"/>
  <c r="P615"/>
  <c r="BI612"/>
  <c r="BH612"/>
  <c r="BG612"/>
  <c r="BF612"/>
  <c r="T612"/>
  <c r="R612"/>
  <c r="P612"/>
  <c r="BI609"/>
  <c r="BH609"/>
  <c r="BG609"/>
  <c r="BF609"/>
  <c r="T609"/>
  <c r="R609"/>
  <c r="P609"/>
  <c r="BI607"/>
  <c r="BH607"/>
  <c r="BG607"/>
  <c r="BF607"/>
  <c r="T607"/>
  <c r="R607"/>
  <c r="P607"/>
  <c r="BI604"/>
  <c r="BH604"/>
  <c r="BG604"/>
  <c r="BF604"/>
  <c r="T604"/>
  <c r="R604"/>
  <c r="P604"/>
  <c r="BI600"/>
  <c r="BH600"/>
  <c r="BG600"/>
  <c r="BF600"/>
  <c r="T600"/>
  <c r="R600"/>
  <c r="P600"/>
  <c r="BI596"/>
  <c r="BH596"/>
  <c r="BG596"/>
  <c r="BF596"/>
  <c r="T596"/>
  <c r="R596"/>
  <c r="P596"/>
  <c r="BI589"/>
  <c r="BH589"/>
  <c r="BG589"/>
  <c r="BF589"/>
  <c r="T589"/>
  <c r="R589"/>
  <c r="P589"/>
  <c r="BI582"/>
  <c r="BH582"/>
  <c r="BG582"/>
  <c r="BF582"/>
  <c r="T582"/>
  <c r="R582"/>
  <c r="P582"/>
  <c r="BI579"/>
  <c r="BH579"/>
  <c r="BG579"/>
  <c r="BF579"/>
  <c r="T579"/>
  <c r="R579"/>
  <c r="P579"/>
  <c r="BI577"/>
  <c r="BH577"/>
  <c r="BG577"/>
  <c r="BF577"/>
  <c r="T577"/>
  <c r="R577"/>
  <c r="P577"/>
  <c r="BI575"/>
  <c r="BH575"/>
  <c r="BG575"/>
  <c r="BF575"/>
  <c r="T575"/>
  <c r="R575"/>
  <c r="P575"/>
  <c r="BI572"/>
  <c r="BH572"/>
  <c r="BG572"/>
  <c r="BF572"/>
  <c r="T572"/>
  <c r="R572"/>
  <c r="P572"/>
  <c r="BI570"/>
  <c r="BH570"/>
  <c r="BG570"/>
  <c r="BF570"/>
  <c r="T570"/>
  <c r="R570"/>
  <c r="P570"/>
  <c r="BI566"/>
  <c r="BH566"/>
  <c r="BG566"/>
  <c r="BF566"/>
  <c r="T566"/>
  <c r="R566"/>
  <c r="P566"/>
  <c r="BI564"/>
  <c r="BH564"/>
  <c r="BG564"/>
  <c r="BF564"/>
  <c r="T564"/>
  <c r="R564"/>
  <c r="P564"/>
  <c r="BI560"/>
  <c r="BH560"/>
  <c r="BG560"/>
  <c r="BF560"/>
  <c r="T560"/>
  <c r="R560"/>
  <c r="P560"/>
  <c r="BI557"/>
  <c r="BH557"/>
  <c r="BG557"/>
  <c r="BF557"/>
  <c r="T557"/>
  <c r="R557"/>
  <c r="P557"/>
  <c r="BI555"/>
  <c r="BH555"/>
  <c r="BG555"/>
  <c r="BF555"/>
  <c r="T555"/>
  <c r="R555"/>
  <c r="P555"/>
  <c r="BI553"/>
  <c r="BH553"/>
  <c r="BG553"/>
  <c r="BF553"/>
  <c r="T553"/>
  <c r="R553"/>
  <c r="P553"/>
  <c r="BI551"/>
  <c r="BH551"/>
  <c r="BG551"/>
  <c r="BF551"/>
  <c r="T551"/>
  <c r="R551"/>
  <c r="P551"/>
  <c r="BI549"/>
  <c r="BH549"/>
  <c r="BG549"/>
  <c r="BF549"/>
  <c r="T549"/>
  <c r="R549"/>
  <c r="P549"/>
  <c r="BI547"/>
  <c r="BH547"/>
  <c r="BG547"/>
  <c r="BF547"/>
  <c r="T547"/>
  <c r="R547"/>
  <c r="P547"/>
  <c r="BI543"/>
  <c r="BH543"/>
  <c r="BG543"/>
  <c r="BF543"/>
  <c r="T543"/>
  <c r="R543"/>
  <c r="P543"/>
  <c r="BI541"/>
  <c r="BH541"/>
  <c r="BG541"/>
  <c r="BF541"/>
  <c r="T541"/>
  <c r="R541"/>
  <c r="P541"/>
  <c r="BI537"/>
  <c r="BH537"/>
  <c r="BG537"/>
  <c r="BF537"/>
  <c r="T537"/>
  <c r="R537"/>
  <c r="P537"/>
  <c r="BI534"/>
  <c r="BH534"/>
  <c r="BG534"/>
  <c r="BF534"/>
  <c r="T534"/>
  <c r="R534"/>
  <c r="P534"/>
  <c r="BI526"/>
  <c r="BH526"/>
  <c r="BG526"/>
  <c r="BF526"/>
  <c r="T526"/>
  <c r="R526"/>
  <c r="P526"/>
  <c r="BI523"/>
  <c r="BH523"/>
  <c r="BG523"/>
  <c r="BF523"/>
  <c r="T523"/>
  <c r="R523"/>
  <c r="P523"/>
  <c r="BI514"/>
  <c r="BH514"/>
  <c r="BG514"/>
  <c r="BF514"/>
  <c r="T514"/>
  <c r="R514"/>
  <c r="P514"/>
  <c r="BI510"/>
  <c r="BH510"/>
  <c r="BG510"/>
  <c r="BF510"/>
  <c r="T510"/>
  <c r="T509"/>
  <c r="R510"/>
  <c r="R509"/>
  <c r="P510"/>
  <c r="P509"/>
  <c r="BI507"/>
  <c r="BH507"/>
  <c r="BG507"/>
  <c r="BF507"/>
  <c r="T507"/>
  <c r="R507"/>
  <c r="P507"/>
  <c r="BI504"/>
  <c r="BH504"/>
  <c r="BG504"/>
  <c r="BF504"/>
  <c r="T504"/>
  <c r="R504"/>
  <c r="P504"/>
  <c r="BI502"/>
  <c r="BH502"/>
  <c r="BG502"/>
  <c r="BF502"/>
  <c r="T502"/>
  <c r="R502"/>
  <c r="P502"/>
  <c r="BI500"/>
  <c r="BH500"/>
  <c r="BG500"/>
  <c r="BF500"/>
  <c r="T500"/>
  <c r="R500"/>
  <c r="P500"/>
  <c r="BI496"/>
  <c r="BH496"/>
  <c r="BG496"/>
  <c r="BF496"/>
  <c r="T496"/>
  <c r="R496"/>
  <c r="P496"/>
  <c r="BI493"/>
  <c r="BH493"/>
  <c r="BG493"/>
  <c r="BF493"/>
  <c r="T493"/>
  <c r="R493"/>
  <c r="P493"/>
  <c r="BI491"/>
  <c r="BH491"/>
  <c r="BG491"/>
  <c r="BF491"/>
  <c r="T491"/>
  <c r="R491"/>
  <c r="P491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80"/>
  <c r="BH480"/>
  <c r="BG480"/>
  <c r="BF480"/>
  <c r="T480"/>
  <c r="R480"/>
  <c r="P480"/>
  <c r="BI478"/>
  <c r="BH478"/>
  <c r="BG478"/>
  <c r="BF478"/>
  <c r="T478"/>
  <c r="R478"/>
  <c r="P478"/>
  <c r="BI474"/>
  <c r="BH474"/>
  <c r="BG474"/>
  <c r="BF474"/>
  <c r="T474"/>
  <c r="R474"/>
  <c r="P474"/>
  <c r="BI467"/>
  <c r="BH467"/>
  <c r="BG467"/>
  <c r="BF467"/>
  <c r="T467"/>
  <c r="R467"/>
  <c r="P467"/>
  <c r="BI464"/>
  <c r="BH464"/>
  <c r="BG464"/>
  <c r="BF464"/>
  <c r="T464"/>
  <c r="R464"/>
  <c r="P464"/>
  <c r="BI461"/>
  <c r="BH461"/>
  <c r="BG461"/>
  <c r="BF461"/>
  <c r="T461"/>
  <c r="R461"/>
  <c r="P461"/>
  <c r="BI458"/>
  <c r="BH458"/>
  <c r="BG458"/>
  <c r="BF458"/>
  <c r="T458"/>
  <c r="R458"/>
  <c r="P458"/>
  <c r="BI456"/>
  <c r="BH456"/>
  <c r="BG456"/>
  <c r="BF456"/>
  <c r="T456"/>
  <c r="R456"/>
  <c r="P456"/>
  <c r="BI453"/>
  <c r="BH453"/>
  <c r="BG453"/>
  <c r="BF453"/>
  <c r="T453"/>
  <c r="R453"/>
  <c r="P453"/>
  <c r="BI448"/>
  <c r="BH448"/>
  <c r="BG448"/>
  <c r="BF448"/>
  <c r="T448"/>
  <c r="R448"/>
  <c r="P448"/>
  <c r="BI446"/>
  <c r="BH446"/>
  <c r="BG446"/>
  <c r="BF446"/>
  <c r="T446"/>
  <c r="R446"/>
  <c r="P446"/>
  <c r="BI444"/>
  <c r="BH444"/>
  <c r="BG444"/>
  <c r="BF444"/>
  <c r="T444"/>
  <c r="R444"/>
  <c r="P444"/>
  <c r="BI441"/>
  <c r="BH441"/>
  <c r="BG441"/>
  <c r="BF441"/>
  <c r="T441"/>
  <c r="R441"/>
  <c r="P441"/>
  <c r="BI439"/>
  <c r="BH439"/>
  <c r="BG439"/>
  <c r="BF439"/>
  <c r="T439"/>
  <c r="R439"/>
  <c r="P439"/>
  <c r="BI436"/>
  <c r="BH436"/>
  <c r="BG436"/>
  <c r="BF436"/>
  <c r="T436"/>
  <c r="R436"/>
  <c r="P436"/>
  <c r="BI434"/>
  <c r="BH434"/>
  <c r="BG434"/>
  <c r="BF434"/>
  <c r="T434"/>
  <c r="R434"/>
  <c r="P434"/>
  <c r="BI428"/>
  <c r="BH428"/>
  <c r="BG428"/>
  <c r="BF428"/>
  <c r="T428"/>
  <c r="R428"/>
  <c r="P428"/>
  <c r="BI426"/>
  <c r="BH426"/>
  <c r="BG426"/>
  <c r="BF426"/>
  <c r="T426"/>
  <c r="R426"/>
  <c r="P426"/>
  <c r="BI423"/>
  <c r="BH423"/>
  <c r="BG423"/>
  <c r="BF423"/>
  <c r="T423"/>
  <c r="R423"/>
  <c r="P423"/>
  <c r="BI421"/>
  <c r="BH421"/>
  <c r="BG421"/>
  <c r="BF421"/>
  <c r="T421"/>
  <c r="R421"/>
  <c r="P421"/>
  <c r="BI409"/>
  <c r="BH409"/>
  <c r="BG409"/>
  <c r="BF409"/>
  <c r="T409"/>
  <c r="R409"/>
  <c r="P409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399"/>
  <c r="BH399"/>
  <c r="BG399"/>
  <c r="BF399"/>
  <c r="T399"/>
  <c r="R399"/>
  <c r="P399"/>
  <c r="BI396"/>
  <c r="BH396"/>
  <c r="BG396"/>
  <c r="BF396"/>
  <c r="T396"/>
  <c r="R396"/>
  <c r="P396"/>
  <c r="BI394"/>
  <c r="BH394"/>
  <c r="BG394"/>
  <c r="BF394"/>
  <c r="T394"/>
  <c r="R394"/>
  <c r="P394"/>
  <c r="BI391"/>
  <c r="BH391"/>
  <c r="BG391"/>
  <c r="BF391"/>
  <c r="T391"/>
  <c r="R391"/>
  <c r="P391"/>
  <c r="BI389"/>
  <c r="BH389"/>
  <c r="BG389"/>
  <c r="BF389"/>
  <c r="T389"/>
  <c r="R389"/>
  <c r="P389"/>
  <c r="BI378"/>
  <c r="BH378"/>
  <c r="BG378"/>
  <c r="BF378"/>
  <c r="T378"/>
  <c r="R378"/>
  <c r="P378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4"/>
  <c r="BH354"/>
  <c r="BG354"/>
  <c r="BF354"/>
  <c r="T354"/>
  <c r="R354"/>
  <c r="P354"/>
  <c r="BI352"/>
  <c r="BH352"/>
  <c r="BG352"/>
  <c r="BF352"/>
  <c r="T352"/>
  <c r="R352"/>
  <c r="P352"/>
  <c r="BI345"/>
  <c r="BH345"/>
  <c r="BG345"/>
  <c r="BF345"/>
  <c r="T345"/>
  <c r="R345"/>
  <c r="P345"/>
  <c r="BI341"/>
  <c r="BH341"/>
  <c r="BG341"/>
  <c r="BF341"/>
  <c r="T341"/>
  <c r="R341"/>
  <c r="P341"/>
  <c r="BI334"/>
  <c r="BH334"/>
  <c r="BG334"/>
  <c r="BF334"/>
  <c r="T334"/>
  <c r="R334"/>
  <c r="P334"/>
  <c r="BI330"/>
  <c r="BH330"/>
  <c r="BG330"/>
  <c r="BF330"/>
  <c r="T330"/>
  <c r="R330"/>
  <c r="P330"/>
  <c r="BI328"/>
  <c r="BH328"/>
  <c r="BG328"/>
  <c r="BF328"/>
  <c r="T328"/>
  <c r="R328"/>
  <c r="P328"/>
  <c r="BI318"/>
  <c r="BH318"/>
  <c r="BG318"/>
  <c r="BF318"/>
  <c r="T318"/>
  <c r="R318"/>
  <c r="P318"/>
  <c r="BI308"/>
  <c r="BH308"/>
  <c r="BG308"/>
  <c r="BF308"/>
  <c r="T308"/>
  <c r="R308"/>
  <c r="P308"/>
  <c r="BI299"/>
  <c r="BH299"/>
  <c r="BG299"/>
  <c r="BF299"/>
  <c r="T299"/>
  <c r="R299"/>
  <c r="P299"/>
  <c r="BI291"/>
  <c r="BH291"/>
  <c r="BG291"/>
  <c r="BF291"/>
  <c r="T291"/>
  <c r="R291"/>
  <c r="P291"/>
  <c r="BI283"/>
  <c r="BH283"/>
  <c r="BG283"/>
  <c r="BF283"/>
  <c r="T283"/>
  <c r="R283"/>
  <c r="P283"/>
  <c r="BI279"/>
  <c r="BH279"/>
  <c r="BG279"/>
  <c r="BF279"/>
  <c r="T279"/>
  <c r="R279"/>
  <c r="P279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59"/>
  <c r="BH259"/>
  <c r="BG259"/>
  <c r="BF259"/>
  <c r="T259"/>
  <c r="R259"/>
  <c r="P259"/>
  <c r="BI252"/>
  <c r="BH252"/>
  <c r="BG252"/>
  <c r="BF252"/>
  <c r="T252"/>
  <c r="R252"/>
  <c r="P252"/>
  <c r="BI245"/>
  <c r="BH245"/>
  <c r="BG245"/>
  <c r="BF245"/>
  <c r="T245"/>
  <c r="R245"/>
  <c r="P245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4"/>
  <c r="BH224"/>
  <c r="BG224"/>
  <c r="BF224"/>
  <c r="T224"/>
  <c r="R224"/>
  <c r="P224"/>
  <c r="BI217"/>
  <c r="BH217"/>
  <c r="BG217"/>
  <c r="BF217"/>
  <c r="T217"/>
  <c r="R217"/>
  <c r="P217"/>
  <c r="BI209"/>
  <c r="BH209"/>
  <c r="BG209"/>
  <c r="BF209"/>
  <c r="T209"/>
  <c r="R209"/>
  <c r="P209"/>
  <c r="BI207"/>
  <c r="BH207"/>
  <c r="BG207"/>
  <c r="BF207"/>
  <c r="T207"/>
  <c r="R207"/>
  <c r="P207"/>
  <c r="BI202"/>
  <c r="BH202"/>
  <c r="BG202"/>
  <c r="BF202"/>
  <c r="T202"/>
  <c r="R202"/>
  <c r="P202"/>
  <c r="BI193"/>
  <c r="BH193"/>
  <c r="BG193"/>
  <c r="BF193"/>
  <c r="T193"/>
  <c r="R193"/>
  <c r="P193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2"/>
  <c r="BH142"/>
  <c r="BG142"/>
  <c r="BF142"/>
  <c r="T142"/>
  <c r="R142"/>
  <c r="P142"/>
  <c r="BI139"/>
  <c r="BH139"/>
  <c r="BG139"/>
  <c r="BF139"/>
  <c r="T139"/>
  <c r="R139"/>
  <c r="P139"/>
  <c r="J133"/>
  <c r="J132"/>
  <c r="F130"/>
  <c r="E128"/>
  <c r="J92"/>
  <c r="J91"/>
  <c r="F89"/>
  <c r="E87"/>
  <c r="J18"/>
  <c r="E18"/>
  <c r="F92"/>
  <c r="J17"/>
  <c r="J15"/>
  <c r="E15"/>
  <c r="F132"/>
  <c r="J14"/>
  <c r="J12"/>
  <c r="J130"/>
  <c r="E7"/>
  <c r="E85"/>
  <c i="1" r="L90"/>
  <c r="AM90"/>
  <c r="AM89"/>
  <c r="L89"/>
  <c r="AM87"/>
  <c r="L87"/>
  <c r="L85"/>
  <c r="L84"/>
  <c i="8" r="BK140"/>
  <c r="BK137"/>
  <c r="BK132"/>
  <c r="BK129"/>
  <c r="J126"/>
  <c r="J123"/>
  <c r="BK120"/>
  <c i="7" r="BK130"/>
  <c r="BK129"/>
  <c r="J128"/>
  <c r="J125"/>
  <c r="BK124"/>
  <c r="J121"/>
  <c r="BK120"/>
  <c i="6" r="BK188"/>
  <c r="J187"/>
  <c r="J186"/>
  <c r="BK185"/>
  <c r="BK184"/>
  <c r="BK183"/>
  <c r="J180"/>
  <c r="BK179"/>
  <c r="J178"/>
  <c r="J176"/>
  <c r="BK175"/>
  <c r="BK173"/>
  <c r="BK172"/>
  <c r="BK171"/>
  <c i="4" r="BK171"/>
  <c r="J169"/>
  <c r="J167"/>
  <c r="J165"/>
  <c r="J163"/>
  <c i="2" r="BK354"/>
  <c r="BK318"/>
  <c r="BK268"/>
  <c i="1" r="AS97"/>
  <c i="8" r="J140"/>
  <c r="J137"/>
  <c r="J132"/>
  <c r="J129"/>
  <c r="BK126"/>
  <c r="BK123"/>
  <c r="J120"/>
  <c i="7" r="J127"/>
  <c r="J123"/>
  <c r="BK119"/>
  <c r="BK118"/>
  <c r="J117"/>
  <c i="6" r="J188"/>
  <c r="BK187"/>
  <c r="BK186"/>
  <c r="J184"/>
  <c r="J183"/>
  <c r="BK182"/>
  <c r="BK180"/>
  <c r="BK178"/>
  <c r="BK177"/>
  <c r="J175"/>
  <c r="BK174"/>
  <c r="J171"/>
  <c r="BK168"/>
  <c r="J168"/>
  <c r="BK167"/>
  <c r="BK165"/>
  <c r="BK164"/>
  <c r="BK162"/>
  <c r="J159"/>
  <c i="7" r="BK128"/>
  <c r="BK127"/>
  <c r="J119"/>
  <c r="J118"/>
  <c i="6" r="J181"/>
  <c r="J170"/>
  <c r="BK166"/>
  <c r="J165"/>
  <c i="2" r="J557"/>
  <c r="J555"/>
  <c r="J423"/>
  <c i="8" r="F36"/>
  <c i="7" r="BK122"/>
  <c i="2" r="BK754"/>
  <c r="J745"/>
  <c r="BK742"/>
  <c r="BK733"/>
  <c r="J731"/>
  <c r="J474"/>
  <c r="J421"/>
  <c r="J409"/>
  <c r="J406"/>
  <c r="J404"/>
  <c r="BK389"/>
  <c r="BK149"/>
  <c i="7" r="J129"/>
  <c r="BK126"/>
  <c r="J124"/>
  <c i="6" r="J151"/>
  <c r="J149"/>
  <c r="BK148"/>
  <c r="J145"/>
  <c r="BK142"/>
  <c r="J140"/>
  <c r="BK130"/>
  <c r="J124"/>
  <c i="5" r="J157"/>
  <c r="BK151"/>
  <c r="J150"/>
  <c r="J146"/>
  <c r="BK143"/>
  <c i="4" r="BK207"/>
  <c r="BK206"/>
  <c r="BK202"/>
  <c i="3" r="J167"/>
  <c r="J159"/>
  <c r="J157"/>
  <c i="2" r="BK728"/>
  <c r="BK726"/>
  <c r="BK711"/>
  <c r="BK700"/>
  <c r="J697"/>
  <c r="J691"/>
  <c r="J570"/>
  <c r="BK485"/>
  <c r="BK456"/>
  <c r="BK441"/>
  <c r="BK439"/>
  <c r="J436"/>
  <c r="J363"/>
  <c r="J352"/>
  <c r="J308"/>
  <c r="BK209"/>
  <c r="BK183"/>
  <c r="BK175"/>
  <c r="J172"/>
  <c r="BK164"/>
  <c r="BK155"/>
  <c r="BK152"/>
  <c i="7" r="J130"/>
  <c r="BK123"/>
  <c r="J122"/>
  <c r="BK121"/>
  <c i="6" r="J177"/>
  <c r="BK176"/>
  <c r="J161"/>
  <c i="4" r="BK157"/>
  <c r="BK155"/>
  <c r="BK153"/>
  <c i="3" r="J151"/>
  <c i="2" r="J268"/>
  <c r="BK266"/>
  <c r="J234"/>
  <c r="BK230"/>
  <c r="J224"/>
  <c i="6" r="J185"/>
  <c r="BK181"/>
  <c r="BK170"/>
  <c r="BK156"/>
  <c i="5" r="J153"/>
  <c i="4" r="BK213"/>
  <c r="BK208"/>
  <c r="J204"/>
  <c r="J183"/>
  <c i="3" r="BK163"/>
  <c r="BK155"/>
  <c i="2" r="J736"/>
  <c r="J733"/>
  <c r="J717"/>
  <c r="BK715"/>
  <c r="BK713"/>
  <c r="J636"/>
  <c r="BK631"/>
  <c r="J623"/>
  <c r="BK572"/>
  <c r="BK570"/>
  <c r="J566"/>
  <c r="BK526"/>
  <c r="J446"/>
  <c r="BK334"/>
  <c i="7" r="J126"/>
  <c r="BK125"/>
  <c i="3" r="BK183"/>
  <c r="BK181"/>
  <c r="BK174"/>
  <c r="J169"/>
  <c r="BK167"/>
  <c r="BK165"/>
  <c r="J147"/>
  <c i="2" r="J426"/>
  <c r="BK423"/>
  <c r="BK402"/>
  <c r="J391"/>
  <c r="J389"/>
  <c i="8" r="F35"/>
  <c i="4" r="BK187"/>
  <c i="3" r="J161"/>
  <c r="J155"/>
  <c r="BK153"/>
  <c r="BK151"/>
  <c r="BK149"/>
  <c i="2" r="J667"/>
  <c r="J654"/>
  <c r="BK638"/>
  <c r="J634"/>
  <c r="BK633"/>
  <c r="J628"/>
  <c r="BK609"/>
  <c r="J596"/>
  <c r="BK564"/>
  <c r="BK523"/>
  <c r="J514"/>
  <c r="J510"/>
  <c r="J507"/>
  <c r="BK464"/>
  <c r="J318"/>
  <c r="BK279"/>
  <c r="J217"/>
  <c i="8" r="F34"/>
  <c i="7" r="BK117"/>
  <c i="6" r="BK146"/>
  <c r="J143"/>
  <c i="5" r="BK154"/>
  <c r="BK152"/>
  <c r="J148"/>
  <c i="4" r="BK183"/>
  <c i="3" r="BK143"/>
  <c r="BK141"/>
  <c i="2" r="J755"/>
  <c r="BK745"/>
  <c r="BK739"/>
  <c r="BK703"/>
  <c r="J694"/>
  <c r="BK677"/>
  <c r="BK671"/>
  <c r="BK620"/>
  <c r="J617"/>
  <c r="J589"/>
  <c r="J582"/>
  <c r="BK579"/>
  <c r="BK575"/>
  <c r="J572"/>
  <c r="BK566"/>
  <c r="J399"/>
  <c r="J266"/>
  <c r="J238"/>
  <c r="J207"/>
  <c r="BK202"/>
  <c i="7" r="J120"/>
  <c i="6" r="J182"/>
  <c r="J179"/>
  <c r="J174"/>
  <c r="J173"/>
  <c r="J172"/>
  <c r="J164"/>
  <c r="BK149"/>
  <c r="BK145"/>
  <c r="BK144"/>
  <c r="BK141"/>
  <c r="BK135"/>
  <c r="BK124"/>
  <c i="5" r="J133"/>
  <c i="4" r="BK189"/>
  <c i="2" r="BK643"/>
  <c r="J633"/>
  <c r="J631"/>
  <c r="BK604"/>
  <c r="BK596"/>
  <c r="J483"/>
  <c r="J467"/>
  <c r="J464"/>
  <c r="J444"/>
  <c r="BK426"/>
  <c r="J341"/>
  <c i="6" r="BK137"/>
  <c r="BK129"/>
  <c i="5" r="BK138"/>
  <c i="4" r="J206"/>
  <c r="BK204"/>
  <c r="J202"/>
  <c r="BK200"/>
  <c r="J193"/>
  <c r="BK173"/>
  <c r="BK167"/>
  <c i="3" r="J185"/>
  <c r="J181"/>
  <c r="J179"/>
  <c r="J177"/>
  <c r="J163"/>
  <c r="BK159"/>
  <c r="BK157"/>
  <c r="J143"/>
  <c i="2" r="BK757"/>
  <c r="BK755"/>
  <c r="BK736"/>
  <c r="BK731"/>
  <c r="J715"/>
  <c r="J703"/>
  <c r="BK694"/>
  <c r="J671"/>
  <c r="BK493"/>
  <c r="BK391"/>
  <c r="BK375"/>
  <c r="BK299"/>
  <c r="BK245"/>
  <c r="J230"/>
  <c r="BK207"/>
  <c r="J177"/>
  <c r="BK166"/>
  <c r="J149"/>
  <c i="6" r="J156"/>
  <c r="BK155"/>
  <c r="J139"/>
  <c r="J138"/>
  <c r="J137"/>
  <c r="BK128"/>
  <c r="J126"/>
  <c i="5" r="BK157"/>
  <c i="4" r="BK159"/>
  <c r="J157"/>
  <c r="J147"/>
  <c i="3" r="J183"/>
  <c r="BK177"/>
  <c r="BK175"/>
  <c r="J174"/>
  <c r="J149"/>
  <c i="2" r="BK560"/>
  <c r="J378"/>
  <c i="6" r="J169"/>
  <c r="J167"/>
  <c r="J166"/>
  <c r="J163"/>
  <c r="BK158"/>
  <c r="BK154"/>
  <c r="J153"/>
  <c r="BK151"/>
  <c r="J146"/>
  <c r="BK139"/>
  <c r="BK138"/>
  <c r="BK136"/>
  <c r="BK127"/>
  <c r="J125"/>
  <c i="5" r="BK153"/>
  <c r="BK148"/>
  <c r="BK146"/>
  <c r="J143"/>
  <c r="J138"/>
  <c i="4" r="J210"/>
  <c r="J200"/>
  <c r="J191"/>
  <c r="J181"/>
  <c r="BK180"/>
  <c r="J173"/>
  <c r="J171"/>
  <c r="BK169"/>
  <c i="3" r="J145"/>
  <c i="2" r="J669"/>
  <c r="BK667"/>
  <c r="BK651"/>
  <c r="J650"/>
  <c r="J646"/>
  <c r="BK645"/>
  <c r="J643"/>
  <c r="BK589"/>
  <c r="J488"/>
  <c r="J485"/>
  <c r="BK483"/>
  <c r="J428"/>
  <c r="BK394"/>
  <c r="BK378"/>
  <c r="J375"/>
  <c r="BK234"/>
  <c r="J226"/>
  <c r="BK177"/>
  <c r="BK172"/>
  <c i="6" r="J152"/>
  <c r="BK147"/>
  <c r="J144"/>
  <c r="J142"/>
  <c r="BK133"/>
  <c r="J132"/>
  <c r="J131"/>
  <c r="BK126"/>
  <c i="5" r="J155"/>
  <c i="2" r="J757"/>
  <c r="J726"/>
  <c r="BK617"/>
  <c r="BK615"/>
  <c r="J543"/>
  <c r="BK537"/>
  <c r="BK488"/>
  <c r="J439"/>
  <c r="BK436"/>
  <c r="BK434"/>
  <c r="J396"/>
  <c r="J371"/>
  <c r="BK363"/>
  <c r="J361"/>
  <c i="6" r="BK169"/>
  <c r="BK163"/>
  <c r="BK161"/>
  <c r="J154"/>
  <c r="BK153"/>
  <c r="J147"/>
  <c r="J141"/>
  <c r="BK140"/>
  <c r="BK131"/>
  <c r="J130"/>
  <c i="5" r="BK141"/>
  <c i="4" r="J213"/>
  <c r="J212"/>
  <c r="J198"/>
  <c r="BK196"/>
  <c r="BK177"/>
  <c r="J175"/>
  <c i="3" r="BK161"/>
  <c r="BK147"/>
  <c i="2" r="J575"/>
  <c r="J526"/>
  <c r="BK510"/>
  <c r="BK496"/>
  <c r="J480"/>
  <c r="J478"/>
  <c r="BK453"/>
  <c r="BK283"/>
  <c i="6" r="BK159"/>
  <c r="J158"/>
  <c r="BK157"/>
  <c r="J155"/>
  <c r="BK152"/>
  <c r="J148"/>
  <c r="J128"/>
  <c r="BK125"/>
  <c i="5" r="J152"/>
  <c i="4" r="BK151"/>
  <c r="BK145"/>
  <c i="3" r="J175"/>
  <c r="BK169"/>
  <c r="J165"/>
  <c i="2" r="BK654"/>
  <c r="J651"/>
  <c r="BK582"/>
  <c r="J579"/>
  <c r="BK577"/>
  <c r="BK549"/>
  <c r="J534"/>
  <c r="BK504"/>
  <c r="BK252"/>
  <c r="BK158"/>
  <c i="6" r="J162"/>
  <c r="BK143"/>
  <c r="J133"/>
  <c r="J129"/>
  <c r="J127"/>
  <c i="5" r="BK135"/>
  <c r="BK133"/>
  <c i="4" r="BK209"/>
  <c r="J151"/>
  <c r="J149"/>
  <c i="3" r="J187"/>
  <c r="J172"/>
  <c r="J141"/>
  <c i="2" r="BK669"/>
  <c r="BK650"/>
  <c r="BK646"/>
  <c r="J641"/>
  <c r="BK551"/>
  <c r="J547"/>
  <c r="BK534"/>
  <c r="J523"/>
  <c r="BK514"/>
  <c r="J373"/>
  <c r="J345"/>
  <c r="BK170"/>
  <c r="J168"/>
  <c r="J166"/>
  <c r="J158"/>
  <c i="6" r="J136"/>
  <c r="J135"/>
  <c i="5" r="J154"/>
  <c r="J151"/>
  <c i="3" r="BK179"/>
  <c r="BK172"/>
  <c i="2" r="BK502"/>
  <c r="BK500"/>
  <c r="BK491"/>
  <c r="BK474"/>
  <c r="BK467"/>
  <c r="J461"/>
  <c r="BK458"/>
  <c r="BK371"/>
  <c r="J369"/>
  <c r="BK352"/>
  <c r="BK345"/>
  <c r="BK328"/>
  <c r="J291"/>
  <c r="J245"/>
  <c i="6" r="J157"/>
  <c r="BK132"/>
  <c i="5" r="BK155"/>
  <c i="4" r="BK210"/>
  <c r="J161"/>
  <c i="2" r="J754"/>
  <c r="J742"/>
  <c r="J711"/>
  <c r="J680"/>
  <c r="BK675"/>
  <c r="BK628"/>
  <c r="BK626"/>
  <c r="J491"/>
  <c r="BK480"/>
  <c r="BK461"/>
  <c r="BK446"/>
  <c r="J434"/>
  <c r="BK271"/>
  <c r="BK238"/>
  <c r="J202"/>
  <c r="J160"/>
  <c r="BK139"/>
  <c r="J677"/>
  <c r="J604"/>
  <c r="BK428"/>
  <c r="J193"/>
  <c i="5" r="BK150"/>
  <c r="J135"/>
  <c i="2" r="BK369"/>
  <c i="4" r="BK212"/>
  <c r="J211"/>
  <c r="J209"/>
  <c r="J208"/>
  <c r="J207"/>
  <c r="J195"/>
  <c r="J189"/>
  <c r="BK185"/>
  <c r="J180"/>
  <c r="J155"/>
  <c r="J153"/>
  <c i="2" r="BK557"/>
  <c r="BK555"/>
  <c r="J553"/>
  <c r="J551"/>
  <c r="BK547"/>
  <c r="BK259"/>
  <c r="BK226"/>
  <c i="4" r="BK193"/>
  <c r="BK191"/>
  <c r="BK181"/>
  <c r="J177"/>
  <c r="BK175"/>
  <c i="2" r="BK406"/>
  <c r="BK399"/>
  <c r="BK224"/>
  <c r="BK217"/>
  <c r="BK181"/>
  <c r="J170"/>
  <c r="J164"/>
  <c r="J152"/>
  <c r="J142"/>
  <c i="4" r="BK165"/>
  <c r="BK163"/>
  <c r="BK161"/>
  <c r="BK147"/>
  <c i="3" r="BK187"/>
  <c r="BK185"/>
  <c i="2" r="J448"/>
  <c r="J181"/>
  <c r="J175"/>
  <c r="BK168"/>
  <c r="BK543"/>
  <c r="BK541"/>
  <c r="BK507"/>
  <c r="J504"/>
  <c r="J502"/>
  <c r="J496"/>
  <c r="J493"/>
  <c r="BK341"/>
  <c r="J334"/>
  <c r="BK142"/>
  <c r="BK680"/>
  <c r="BK673"/>
  <c r="J645"/>
  <c r="J458"/>
  <c r="J456"/>
  <c r="J453"/>
  <c r="BK396"/>
  <c r="J394"/>
  <c r="BK361"/>
  <c i="4" r="BK198"/>
  <c i="2" r="J739"/>
  <c r="J728"/>
  <c r="BK717"/>
  <c r="J713"/>
  <c r="J700"/>
  <c r="BK697"/>
  <c r="BK691"/>
  <c r="BK634"/>
  <c r="J626"/>
  <c r="J615"/>
  <c r="J612"/>
  <c r="J500"/>
  <c r="BK404"/>
  <c r="J402"/>
  <c r="BK366"/>
  <c r="J209"/>
  <c r="BK162"/>
  <c r="BK160"/>
  <c r="J155"/>
  <c i="4" r="J196"/>
  <c r="BK195"/>
  <c i="2" r="J675"/>
  <c r="J673"/>
  <c r="BK641"/>
  <c r="J638"/>
  <c r="BK636"/>
  <c r="BK607"/>
  <c r="J600"/>
  <c r="BK421"/>
  <c r="BK409"/>
  <c r="BK193"/>
  <c r="J564"/>
  <c r="BK448"/>
  <c r="BK444"/>
  <c r="J441"/>
  <c r="J139"/>
  <c i="5" r="J141"/>
  <c i="4" r="BK211"/>
  <c i="3" r="J153"/>
  <c r="BK145"/>
  <c i="2" r="BK623"/>
  <c r="J620"/>
  <c r="J577"/>
  <c r="J560"/>
  <c r="BK553"/>
  <c r="J549"/>
  <c r="J541"/>
  <c r="J537"/>
  <c r="BK373"/>
  <c r="J366"/>
  <c r="J354"/>
  <c r="BK330"/>
  <c r="BK308"/>
  <c r="J183"/>
  <c i="4" r="J187"/>
  <c r="J185"/>
  <c r="J159"/>
  <c r="BK149"/>
  <c r="J145"/>
  <c i="2" r="BK612"/>
  <c r="J609"/>
  <c r="J607"/>
  <c r="BK600"/>
  <c r="BK478"/>
  <c r="J330"/>
  <c r="J328"/>
  <c r="J299"/>
  <c r="BK291"/>
  <c r="J283"/>
  <c r="J279"/>
  <c r="J271"/>
  <c r="J259"/>
  <c r="J252"/>
  <c r="J162"/>
  <c l="1" r="T229"/>
  <c r="T452"/>
  <c r="P611"/>
  <c r="P735"/>
  <c i="4" r="R179"/>
  <c i="2" r="BK377"/>
  <c r="J377"/>
  <c r="J104"/>
  <c r="R559"/>
  <c r="T138"/>
  <c r="P307"/>
  <c r="T513"/>
  <c r="P679"/>
  <c i="3" r="P173"/>
  <c r="P152"/>
  <c r="P139"/>
  <c i="1" r="AU98"/>
  <c i="4" r="P179"/>
  <c r="P205"/>
  <c i="2" r="BK138"/>
  <c r="BK307"/>
  <c r="J307"/>
  <c r="J102"/>
  <c r="BK499"/>
  <c r="J499"/>
  <c r="J106"/>
  <c r="T559"/>
  <c r="R653"/>
  <c i="4" r="T154"/>
  <c r="T143"/>
  <c r="T205"/>
  <c i="5" r="BK140"/>
  <c r="J140"/>
  <c r="J103"/>
  <c i="2" r="P138"/>
  <c r="BK282"/>
  <c r="J282"/>
  <c r="J101"/>
  <c r="P452"/>
  <c r="BK611"/>
  <c r="J611"/>
  <c r="J112"/>
  <c r="R640"/>
  <c i="4" r="BK194"/>
  <c r="J194"/>
  <c r="J114"/>
  <c i="5" r="P149"/>
  <c r="P132"/>
  <c r="BK132"/>
  <c r="J132"/>
  <c r="J101"/>
  <c i="2" r="P229"/>
  <c r="R452"/>
  <c r="BK559"/>
  <c r="J559"/>
  <c r="J110"/>
  <c r="T679"/>
  <c i="3" r="T152"/>
  <c r="T139"/>
  <c i="4" r="R154"/>
  <c r="R143"/>
  <c r="P194"/>
  <c r="R205"/>
  <c i="5" r="T140"/>
  <c i="4" r="T194"/>
  <c i="5" r="R140"/>
  <c i="2" r="R229"/>
  <c r="BK452"/>
  <c r="J452"/>
  <c r="J105"/>
  <c r="T581"/>
  <c r="T640"/>
  <c i="4" r="T179"/>
  <c r="R194"/>
  <c r="BK205"/>
  <c r="J205"/>
  <c r="J119"/>
  <c i="6" r="P160"/>
  <c i="2" r="BK174"/>
  <c r="J174"/>
  <c r="J99"/>
  <c r="T307"/>
  <c r="BK513"/>
  <c r="BK640"/>
  <c r="J640"/>
  <c r="J113"/>
  <c r="T735"/>
  <c r="R307"/>
  <c r="P513"/>
  <c r="R679"/>
  <c i="4" r="P154"/>
  <c r="P143"/>
  <c i="1" r="AU99"/>
  <c i="3" r="BK152"/>
  <c r="J152"/>
  <c r="J107"/>
  <c i="5" r="P140"/>
  <c i="2" r="P377"/>
  <c r="P559"/>
  <c r="P640"/>
  <c r="BK735"/>
  <c r="J735"/>
  <c r="J116"/>
  <c i="3" r="R152"/>
  <c r="R139"/>
  <c i="4" r="BK179"/>
  <c r="J179"/>
  <c r="J107"/>
  <c i="5" r="BK149"/>
  <c r="J149"/>
  <c r="J106"/>
  <c r="T149"/>
  <c i="6" r="BK160"/>
  <c r="J160"/>
  <c r="J101"/>
  <c i="2" r="T174"/>
  <c r="T282"/>
  <c r="T362"/>
  <c r="P499"/>
  <c r="T611"/>
  <c r="R735"/>
  <c i="4" r="BK154"/>
  <c r="J154"/>
  <c r="J106"/>
  <c i="5" r="T132"/>
  <c r="T131"/>
  <c i="2" r="R138"/>
  <c r="R377"/>
  <c r="BK581"/>
  <c r="J581"/>
  <c r="J111"/>
  <c r="T653"/>
  <c i="3" r="R173"/>
  <c i="6" r="T150"/>
  <c i="2" r="BK229"/>
  <c r="J229"/>
  <c r="J100"/>
  <c r="P362"/>
  <c r="T499"/>
  <c r="R611"/>
  <c i="6" r="BK150"/>
  <c r="J150"/>
  <c r="J100"/>
  <c i="2" r="P174"/>
  <c r="P282"/>
  <c r="BK362"/>
  <c r="J362"/>
  <c r="J103"/>
  <c r="R513"/>
  <c r="BK679"/>
  <c r="J679"/>
  <c r="J115"/>
  <c i="6" r="BK134"/>
  <c r="J134"/>
  <c r="J99"/>
  <c r="R150"/>
  <c i="8" r="BK136"/>
  <c r="J136"/>
  <c r="J98"/>
  <c i="3" r="BK173"/>
  <c r="J173"/>
  <c r="J109"/>
  <c i="5" r="R132"/>
  <c r="R131"/>
  <c r="R149"/>
  <c i="3" r="T173"/>
  <c i="6" r="P134"/>
  <c r="P123"/>
  <c i="1" r="AU101"/>
  <c i="6" r="P150"/>
  <c i="2" r="R174"/>
  <c r="R282"/>
  <c r="R362"/>
  <c r="R499"/>
  <c r="R581"/>
  <c r="P653"/>
  <c i="6" r="R134"/>
  <c r="R123"/>
  <c r="T160"/>
  <c i="7" r="P116"/>
  <c i="1" r="AU102"/>
  <c i="7" r="T116"/>
  <c i="8" r="R136"/>
  <c r="R118"/>
  <c i="2" r="T377"/>
  <c r="P581"/>
  <c r="BK653"/>
  <c r="J653"/>
  <c r="J114"/>
  <c i="6" r="T134"/>
  <c r="T123"/>
  <c r="R160"/>
  <c i="7" r="BK116"/>
  <c r="J116"/>
  <c r="R116"/>
  <c i="8" r="BK119"/>
  <c r="J119"/>
  <c r="J97"/>
  <c r="T136"/>
  <c r="T118"/>
  <c i="2" r="BE259"/>
  <c r="BE480"/>
  <c i="3" r="F95"/>
  <c i="2" r="BE177"/>
  <c r="BE202"/>
  <c r="BE378"/>
  <c r="BE493"/>
  <c r="BE543"/>
  <c r="BE570"/>
  <c r="BE600"/>
  <c i="3" r="F136"/>
  <c r="BE147"/>
  <c i="4" r="BE212"/>
  <c r="BE213"/>
  <c r="BK188"/>
  <c r="J188"/>
  <c r="J111"/>
  <c r="BK203"/>
  <c r="J203"/>
  <c r="J118"/>
  <c i="5" r="E85"/>
  <c r="J128"/>
  <c i="2" r="BE318"/>
  <c r="BE566"/>
  <c r="BE507"/>
  <c r="BE579"/>
  <c r="BE612"/>
  <c r="BE633"/>
  <c r="BE645"/>
  <c r="BE667"/>
  <c i="4" r="BE200"/>
  <c r="BE202"/>
  <c r="BE210"/>
  <c i="2" r="BE139"/>
  <c r="BE158"/>
  <c r="BE170"/>
  <c r="BE172"/>
  <c r="BE504"/>
  <c r="BE615"/>
  <c r="BE620"/>
  <c r="BE671"/>
  <c i="3" r="BK182"/>
  <c r="J182"/>
  <c r="J113"/>
  <c i="4" r="F96"/>
  <c i="2" r="BE363"/>
  <c r="BE373"/>
  <c r="BE406"/>
  <c r="BE423"/>
  <c r="BE638"/>
  <c r="BE654"/>
  <c r="BE677"/>
  <c r="BE149"/>
  <c r="BE226"/>
  <c r="BE510"/>
  <c r="BE526"/>
  <c r="BE553"/>
  <c r="BE634"/>
  <c r="BE166"/>
  <c r="BE453"/>
  <c i="3" r="BE179"/>
  <c r="BK176"/>
  <c r="J176"/>
  <c r="J110"/>
  <c r="BK180"/>
  <c r="J180"/>
  <c r="J112"/>
  <c r="BK184"/>
  <c r="J184"/>
  <c r="J114"/>
  <c i="4" r="J137"/>
  <c r="BE149"/>
  <c r="BE159"/>
  <c r="BE167"/>
  <c i="2" r="BE230"/>
  <c r="BE409"/>
  <c r="BE485"/>
  <c r="BE496"/>
  <c i="4" r="BE163"/>
  <c r="BE173"/>
  <c i="2" r="BE238"/>
  <c i="4" r="BE193"/>
  <c r="BE206"/>
  <c r="BK182"/>
  <c r="J182"/>
  <c r="J108"/>
  <c i="5" r="J95"/>
  <c i="6" r="F93"/>
  <c r="E111"/>
  <c i="3" r="BE183"/>
  <c r="BK171"/>
  <c r="J171"/>
  <c r="J108"/>
  <c i="4" r="J96"/>
  <c r="BE145"/>
  <c r="BE151"/>
  <c r="BE153"/>
  <c i="5" r="J93"/>
  <c r="F128"/>
  <c r="BE138"/>
  <c r="BE146"/>
  <c r="BE151"/>
  <c r="BE155"/>
  <c i="2" r="BE181"/>
  <c r="BE421"/>
  <c r="BE434"/>
  <c r="BE607"/>
  <c r="BE673"/>
  <c i="5" r="F127"/>
  <c r="BE135"/>
  <c r="BE143"/>
  <c r="BE150"/>
  <c i="6" r="J119"/>
  <c i="2" r="BE299"/>
  <c r="BE330"/>
  <c r="BE341"/>
  <c r="BE426"/>
  <c r="BE441"/>
  <c r="BE464"/>
  <c r="BE537"/>
  <c r="BE643"/>
  <c r="BE691"/>
  <c i="3" r="BE165"/>
  <c i="4" r="BE185"/>
  <c r="BK144"/>
  <c r="J144"/>
  <c r="J101"/>
  <c r="BK148"/>
  <c r="J148"/>
  <c r="J103"/>
  <c i="5" r="BE152"/>
  <c i="6" r="BE125"/>
  <c r="BE127"/>
  <c r="BE129"/>
  <c i="2" r="BE183"/>
  <c r="BE193"/>
  <c r="BE224"/>
  <c r="BE234"/>
  <c r="BE361"/>
  <c r="BE436"/>
  <c r="BE439"/>
  <c r="BE446"/>
  <c r="BE478"/>
  <c i="3" r="BE159"/>
  <c i="4" r="BE196"/>
  <c i="6" r="BE131"/>
  <c i="2" r="BE389"/>
  <c r="BE651"/>
  <c i="3" r="BE167"/>
  <c r="BE172"/>
  <c r="BE185"/>
  <c i="4" r="J95"/>
  <c r="BE147"/>
  <c r="BE155"/>
  <c i="5" r="BE153"/>
  <c i="6" r="J117"/>
  <c i="2" r="F91"/>
  <c r="BE266"/>
  <c r="BE541"/>
  <c r="BE547"/>
  <c r="BE555"/>
  <c r="BE575"/>
  <c r="BE589"/>
  <c r="BE628"/>
  <c r="BE631"/>
  <c i="4" r="F95"/>
  <c r="BK201"/>
  <c r="J201"/>
  <c r="J117"/>
  <c i="5" r="BE148"/>
  <c r="BK147"/>
  <c r="J147"/>
  <c r="J105"/>
  <c i="6" r="J120"/>
  <c i="2" r="BE162"/>
  <c r="BE164"/>
  <c r="BE168"/>
  <c r="BE175"/>
  <c r="BE458"/>
  <c r="BE488"/>
  <c r="BE502"/>
  <c r="BE596"/>
  <c r="BK509"/>
  <c r="J509"/>
  <c r="J107"/>
  <c i="3" r="BE141"/>
  <c i="4" r="E129"/>
  <c r="BE211"/>
  <c r="BK184"/>
  <c r="J184"/>
  <c r="J109"/>
  <c i="6" r="BE132"/>
  <c r="BE135"/>
  <c r="BE137"/>
  <c r="BE144"/>
  <c r="BE151"/>
  <c r="BE155"/>
  <c r="BE159"/>
  <c i="2" r="BE279"/>
  <c r="BE328"/>
  <c r="BE334"/>
  <c r="BE500"/>
  <c r="BE514"/>
  <c r="BE623"/>
  <c r="BE694"/>
  <c r="BE697"/>
  <c r="BE700"/>
  <c r="BE703"/>
  <c r="BE711"/>
  <c r="BE713"/>
  <c r="BE733"/>
  <c i="3" r="J135"/>
  <c r="BK140"/>
  <c i="4" r="BE157"/>
  <c i="2" r="BE371"/>
  <c r="BE474"/>
  <c r="BE491"/>
  <c r="BE523"/>
  <c r="BE560"/>
  <c r="BE577"/>
  <c r="BE609"/>
  <c r="BE617"/>
  <c i="4" r="BE177"/>
  <c i="5" r="BK137"/>
  <c r="J137"/>
  <c r="J102"/>
  <c i="6" r="F120"/>
  <c r="BE128"/>
  <c r="BE130"/>
  <c r="BE133"/>
  <c r="BE147"/>
  <c r="BE148"/>
  <c r="BE172"/>
  <c i="2" r="BE549"/>
  <c r="BE551"/>
  <c r="BE736"/>
  <c r="BE739"/>
  <c i="3" r="BE187"/>
  <c i="4" r="BE198"/>
  <c r="BK199"/>
  <c r="J199"/>
  <c r="J116"/>
  <c i="6" r="BE143"/>
  <c r="BE153"/>
  <c r="BE157"/>
  <c i="2" r="J89"/>
  <c r="BE160"/>
  <c r="BE268"/>
  <c r="BE399"/>
  <c r="BE404"/>
  <c r="BE726"/>
  <c r="BE745"/>
  <c r="BE754"/>
  <c r="BE757"/>
  <c i="3" r="E85"/>
  <c r="BE145"/>
  <c r="BE149"/>
  <c r="BE155"/>
  <c r="BK144"/>
  <c r="J144"/>
  <c r="J103"/>
  <c r="BK146"/>
  <c r="J146"/>
  <c r="J104"/>
  <c i="4" r="BE171"/>
  <c r="BE187"/>
  <c r="BE207"/>
  <c r="BK150"/>
  <c r="J150"/>
  <c r="J104"/>
  <c r="BK186"/>
  <c r="J186"/>
  <c r="J110"/>
  <c i="5" r="BE141"/>
  <c i="6" r="BE126"/>
  <c r="BE139"/>
  <c r="BE140"/>
  <c r="BE142"/>
  <c r="BE145"/>
  <c r="BE152"/>
  <c i="2" r="BE456"/>
  <c r="BE626"/>
  <c r="BE636"/>
  <c r="BE641"/>
  <c r="BE646"/>
  <c i="3" r="BE157"/>
  <c i="4" r="BE183"/>
  <c r="BE191"/>
  <c i="6" r="BE136"/>
  <c r="BE138"/>
  <c r="BE146"/>
  <c r="BE156"/>
  <c r="BE161"/>
  <c r="BE167"/>
  <c r="BE185"/>
  <c i="7" r="F91"/>
  <c r="J110"/>
  <c r="BE121"/>
  <c i="2" r="BE155"/>
  <c r="BE209"/>
  <c r="BE217"/>
  <c r="BE252"/>
  <c r="BE283"/>
  <c r="BE604"/>
  <c r="BE731"/>
  <c i="4" r="BE165"/>
  <c r="BE169"/>
  <c r="BE180"/>
  <c r="BK190"/>
  <c r="J190"/>
  <c r="J112"/>
  <c i="5" r="BK145"/>
  <c r="J145"/>
  <c r="J104"/>
  <c r="BK156"/>
  <c r="J156"/>
  <c r="J107"/>
  <c i="6" r="BE124"/>
  <c r="BE141"/>
  <c r="BE149"/>
  <c i="2" r="E126"/>
  <c r="F133"/>
  <c r="BE207"/>
  <c r="BE467"/>
  <c r="BE582"/>
  <c r="BE650"/>
  <c r="BE669"/>
  <c r="BE680"/>
  <c r="BE715"/>
  <c r="BE717"/>
  <c i="3" r="BK148"/>
  <c r="J148"/>
  <c r="J105"/>
  <c i="4" r="BE181"/>
  <c r="BE189"/>
  <c i="2" r="BE345"/>
  <c r="BE352"/>
  <c r="BE354"/>
  <c r="BE366"/>
  <c r="BE369"/>
  <c r="BE375"/>
  <c i="3" r="BE151"/>
  <c r="BE153"/>
  <c r="BE161"/>
  <c r="BE163"/>
  <c r="BE175"/>
  <c i="6" r="BE162"/>
  <c r="BE165"/>
  <c r="BE173"/>
  <c i="7" r="E106"/>
  <c r="BE124"/>
  <c r="BE128"/>
  <c i="2" r="BE291"/>
  <c r="BE308"/>
  <c r="BE448"/>
  <c r="BE534"/>
  <c r="BE728"/>
  <c r="BE742"/>
  <c r="BE755"/>
  <c i="4" r="BE195"/>
  <c r="BE209"/>
  <c i="5" r="BE133"/>
  <c r="BE157"/>
  <c i="6" r="BE154"/>
  <c r="BE158"/>
  <c i="2" r="BE245"/>
  <c r="BE483"/>
  <c i="6" r="BE163"/>
  <c r="BE166"/>
  <c r="BE168"/>
  <c r="BE170"/>
  <c r="BE178"/>
  <c r="BE182"/>
  <c i="7" r="F113"/>
  <c r="BE118"/>
  <c r="BE125"/>
  <c r="BE126"/>
  <c r="BE127"/>
  <c i="2" r="BE142"/>
  <c r="BE444"/>
  <c r="BE461"/>
  <c r="BE557"/>
  <c r="BE564"/>
  <c i="3" r="BE169"/>
  <c r="BK142"/>
  <c r="J142"/>
  <c r="J102"/>
  <c r="BK178"/>
  <c r="J178"/>
  <c r="J111"/>
  <c i="4" r="BE204"/>
  <c r="BE208"/>
  <c r="BK146"/>
  <c r="J146"/>
  <c r="J102"/>
  <c r="BK152"/>
  <c r="J152"/>
  <c r="J105"/>
  <c r="BK192"/>
  <c r="J192"/>
  <c r="J113"/>
  <c r="BK197"/>
  <c r="J197"/>
  <c r="J115"/>
  <c i="5" r="BE154"/>
  <c i="7" r="BE122"/>
  <c i="2" r="BE152"/>
  <c r="BE391"/>
  <c r="BE394"/>
  <c r="BE396"/>
  <c r="BE428"/>
  <c i="3" r="BE174"/>
  <c r="BE177"/>
  <c r="BE181"/>
  <c r="BK150"/>
  <c r="J150"/>
  <c r="J106"/>
  <c i="2" r="BE271"/>
  <c r="BE402"/>
  <c i="6" r="BE171"/>
  <c r="BE175"/>
  <c r="BE177"/>
  <c r="BE184"/>
  <c r="BE186"/>
  <c i="7" r="J112"/>
  <c i="2" r="BE675"/>
  <c i="3" r="J93"/>
  <c r="BK186"/>
  <c r="J186"/>
  <c r="J115"/>
  <c i="6" r="BE164"/>
  <c r="BE181"/>
  <c r="BE187"/>
  <c r="BK123"/>
  <c r="J123"/>
  <c r="J98"/>
  <c i="8" r="F91"/>
  <c r="F115"/>
  <c r="BE120"/>
  <c r="BE123"/>
  <c r="BE126"/>
  <c r="BE132"/>
  <c r="BE137"/>
  <c r="BE140"/>
  <c i="1" r="BB103"/>
  <c i="2" r="BE572"/>
  <c i="3" r="BE143"/>
  <c i="4" r="BE161"/>
  <c r="BE175"/>
  <c i="6" r="BE169"/>
  <c r="BE174"/>
  <c r="BE176"/>
  <c r="BE179"/>
  <c r="BE180"/>
  <c r="BE183"/>
  <c r="BE188"/>
  <c i="7" r="J92"/>
  <c r="BE117"/>
  <c r="BE119"/>
  <c r="BE120"/>
  <c r="BE123"/>
  <c r="BE129"/>
  <c r="BE130"/>
  <c i="8" r="E85"/>
  <c r="J89"/>
  <c r="BE129"/>
  <c i="1" r="BA103"/>
  <c r="BC103"/>
  <c i="2" r="F35"/>
  <c i="1" r="BB95"/>
  <c i="5" r="F39"/>
  <c i="1" r="BB100"/>
  <c i="6" r="F36"/>
  <c i="1" r="BA101"/>
  <c i="7" r="F36"/>
  <c i="1" r="BC102"/>
  <c i="7" r="F37"/>
  <c i="1" r="BD102"/>
  <c i="2" r="F37"/>
  <c i="1" r="BD95"/>
  <c i="5" r="F40"/>
  <c i="1" r="BC100"/>
  <c i="4" r="F41"/>
  <c i="1" r="BD99"/>
  <c i="6" r="F39"/>
  <c i="1" r="BD101"/>
  <c i="2" r="F34"/>
  <c i="1" r="BA95"/>
  <c i="7" r="J30"/>
  <c i="1" r="AG102"/>
  <c i="4" r="F39"/>
  <c i="1" r="BB99"/>
  <c i="2" r="J34"/>
  <c i="1" r="AW95"/>
  <c i="7" r="F35"/>
  <c i="1" r="BB102"/>
  <c i="4" r="F38"/>
  <c i="1" r="BA99"/>
  <c i="4" r="F40"/>
  <c i="1" r="BC99"/>
  <c i="2" r="F36"/>
  <c i="1" r="BC95"/>
  <c i="3" r="J38"/>
  <c i="1" r="AW98"/>
  <c i="3" r="F38"/>
  <c i="1" r="BA98"/>
  <c i="4" r="J38"/>
  <c i="1" r="AW99"/>
  <c i="7" r="F34"/>
  <c i="1" r="BA102"/>
  <c i="3" r="F39"/>
  <c i="1" r="BB98"/>
  <c i="7" r="J34"/>
  <c i="1" r="AW102"/>
  <c i="8" r="J34"/>
  <c i="1" r="AW103"/>
  <c i="3" r="F40"/>
  <c i="1" r="BC98"/>
  <c i="5" r="F41"/>
  <c i="1" r="BD100"/>
  <c i="6" r="J36"/>
  <c i="1" r="AW101"/>
  <c i="6" r="F38"/>
  <c i="1" r="BC101"/>
  <c i="5" r="F38"/>
  <c i="1" r="BA100"/>
  <c i="5" r="J38"/>
  <c i="1" r="AW100"/>
  <c i="3" r="F41"/>
  <c i="1" r="BD98"/>
  <c i="6" r="F37"/>
  <c i="1" r="BB101"/>
  <c i="8" r="F37"/>
  <c i="1" r="BD103"/>
  <c r="AS96"/>
  <c r="AS94"/>
  <c i="3" l="1" r="BK139"/>
  <c r="J139"/>
  <c i="2" r="BK512"/>
  <c r="J512"/>
  <c r="J108"/>
  <c r="BK137"/>
  <c r="BK136"/>
  <c r="J136"/>
  <c r="T512"/>
  <c r="P137"/>
  <c r="R512"/>
  <c r="R137"/>
  <c r="R136"/>
  <c i="5" r="P131"/>
  <c i="1" r="AU100"/>
  <c i="2" r="T137"/>
  <c r="T136"/>
  <c r="P512"/>
  <c i="3" r="J140"/>
  <c r="J101"/>
  <c i="4" r="BK143"/>
  <c r="J143"/>
  <c i="2" r="J513"/>
  <c r="J109"/>
  <c r="J138"/>
  <c r="J98"/>
  <c i="5" r="BK131"/>
  <c r="J131"/>
  <c r="J100"/>
  <c i="7" r="J96"/>
  <c i="8" r="BK118"/>
  <c r="J118"/>
  <c r="J96"/>
  <c i="3" r="J34"/>
  <c i="1" r="AG98"/>
  <c i="2" r="J30"/>
  <c i="1" r="AG95"/>
  <c i="4" r="J34"/>
  <c i="1" r="AG99"/>
  <c i="4" r="J37"/>
  <c i="1" r="AV99"/>
  <c r="AT99"/>
  <c i="8" r="F33"/>
  <c i="1" r="AZ103"/>
  <c i="7" r="J33"/>
  <c i="1" r="AV102"/>
  <c r="AT102"/>
  <c r="AU97"/>
  <c r="AU96"/>
  <c i="6" r="J32"/>
  <c i="1" r="AG101"/>
  <c r="BB97"/>
  <c r="AX97"/>
  <c i="6" r="F35"/>
  <c i="1" r="AZ101"/>
  <c i="6" r="J35"/>
  <c i="1" r="AV101"/>
  <c r="AT101"/>
  <c r="BC97"/>
  <c r="AY97"/>
  <c i="4" r="F37"/>
  <c i="1" r="AZ99"/>
  <c i="3" r="J37"/>
  <c i="1" r="AV98"/>
  <c r="AT98"/>
  <c r="BA97"/>
  <c r="AW97"/>
  <c i="5" r="F37"/>
  <c i="1" r="AZ100"/>
  <c r="BD97"/>
  <c r="BD96"/>
  <c i="3" r="F37"/>
  <c i="1" r="AZ98"/>
  <c i="5" r="J37"/>
  <c i="1" r="AV100"/>
  <c r="AT100"/>
  <c i="7" r="F33"/>
  <c i="1" r="AZ102"/>
  <c i="2" r="J33"/>
  <c i="1" r="AV95"/>
  <c r="AT95"/>
  <c i="2" r="F33"/>
  <c i="1" r="AZ95"/>
  <c i="8" r="J33"/>
  <c i="1" r="AV103"/>
  <c r="AT103"/>
  <c i="2" l="1" r="P136"/>
  <c i="1" r="AU95"/>
  <c i="4" r="J43"/>
  <c i="2" r="J39"/>
  <c i="6" r="J41"/>
  <c i="3" r="J43"/>
  <c i="2" r="J137"/>
  <c r="J97"/>
  <c i="3" r="J100"/>
  <c i="4" r="J100"/>
  <c i="1" r="AN95"/>
  <c i="2" r="J96"/>
  <c i="7" r="J39"/>
  <c i="1" r="BD94"/>
  <c r="W33"/>
  <c r="AN102"/>
  <c r="AN98"/>
  <c r="AN99"/>
  <c r="AN101"/>
  <c r="AU94"/>
  <c r="AZ97"/>
  <c r="AV97"/>
  <c r="AT97"/>
  <c r="BB96"/>
  <c r="AX96"/>
  <c r="BA96"/>
  <c r="AW96"/>
  <c i="8" r="J30"/>
  <c i="1" r="AG103"/>
  <c r="AN103"/>
  <c i="5" r="J34"/>
  <c i="1" r="AG100"/>
  <c r="AN100"/>
  <c r="BC96"/>
  <c r="AY96"/>
  <c i="5" l="1" r="J43"/>
  <c i="8" r="J39"/>
  <c i="1" r="BB94"/>
  <c r="W31"/>
  <c r="BA94"/>
  <c r="AW94"/>
  <c r="AK30"/>
  <c r="BC94"/>
  <c r="AY94"/>
  <c r="AG97"/>
  <c r="AN97"/>
  <c r="AZ96"/>
  <c r="AV96"/>
  <c r="AT96"/>
  <c l="1" r="AZ94"/>
  <c r="AV94"/>
  <c r="AK29"/>
  <c r="W30"/>
  <c r="W32"/>
  <c r="AX94"/>
  <c r="AG96"/>
  <c r="AN96"/>
  <c l="1" r="AG94"/>
  <c r="AK26"/>
  <c r="AK35"/>
  <c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<sst xmlns="http://schemas.openxmlformats.org/spreadsheetml/2006/main">
  <si>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</si>
  <si>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</si>
  <si>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</si>
  <si>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</si>
  <si>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{feecd07b-e2bf-498b-8236-305a3487d1f8}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</si>
  <si>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</si>
  <si>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</si>
  <si>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</si>
  <si>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</si>
  <si>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</si>
  <si>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</si>
  <si>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</si>
  <si>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</si>
  <si>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</si>
  <si>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2025-11-18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</si>
  <si>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</si>
  <si>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</si>
  <si>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Modernizace stáje, farma Požáry</t>
  </si>
  <si>
    <t>KSO:</t>
  </si>
  <si>
    <t>CC-CZ:</t>
  </si>
  <si>
    <t>Místo:</t>
  </si>
  <si>
    <t xml:space="preserve">Městečko u Křivoklátu </t>
  </si>
  <si>
    <t>Datum:</t>
  </si>
  <si>
    <t>20. 11. 2025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</si>
  <si>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</si>
  <si>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</si>
  <si>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</si>
  <si>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</si>
  <si>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</si>
  <si>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</si>
  <si>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</si>
  <si>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14500493</t>
  </si>
  <si>
    <t>AGP - nova spol. s r.o.</t>
  </si>
  <si>
    <t>CZ14500493</t>
  </si>
  <si>
    <t>True</t>
  </si>
  <si>
    <t>Zpracovatel:</t>
  </si>
  <si>
    <t>04767772</t>
  </si>
  <si>
    <t>HAVO Consult s.r.o.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</si>
  <si>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</si>
  <si>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</si>
  <si>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</si>
  <si>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</si>
  <si>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</si>
  <si>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</si>
  <si>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</si>
  <si>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</si>
  <si>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</si>
  <si>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</si>
  <si>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</si>
  <si>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</si>
  <si>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</si>
  <si>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</si>
  <si>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</si>
  <si>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</si>
  <si>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</si>
  <si>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</si>
  <si>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</si>
  <si>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</si>
  <si>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</si>
  <si>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</si>
  <si>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</si>
  <si>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</si>
  <si>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</si>
  <si>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</si>
  <si>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</si>
  <si>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</si>
  <si>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</si>
  <si>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</si>
  <si>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</si>
  <si>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</si>
  <si>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</si>
  <si>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</si>
  <si>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</si>
  <si>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</si>
  <si>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</si>
  <si>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</si>
  <si>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</si>
  <si>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</si>
  <si>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</si>
  <si>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</si>
  <si>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</si>
  <si>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</si>
  <si>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</si>
  <si>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</si>
  <si>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</si>
  <si>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</si>
  <si>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</si>
  <si>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</si>
  <si>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{e8eb7a80-9eda-4103-a200-0973a55607d6}</t>
  </si>
  <si>
    <t>2</t>
  </si>
  <si>
    <t>02</t>
  </si>
  <si>
    <t>Profese</t>
  </si>
  <si>
    <t>{43b5f62a-e05f-407e-aec0-69fbbacea038}</t>
  </si>
  <si>
    <t>02.1</t>
  </si>
  <si>
    <t>Elektroinstalace</t>
  </si>
  <si>
    <t>Soupis</t>
  </si>
  <si>
    <t>{3c14c86d-3a6f-47ed-b0db-47aec9d1286a}</t>
  </si>
  <si>
    <t>02.1.1</t>
  </si>
  <si>
    <t>EI D.C. 1.-2. osv+zás</t>
  </si>
  <si>
    <t>3</t>
  </si>
  <si>
    <t>{af095c73-f73c-49e6-bc15-16915fd8031f}</t>
  </si>
  <si>
    <t>02.1.2</t>
  </si>
  <si>
    <t xml:space="preserve">EI  D.C.1.- 2.  POHONY</t>
  </si>
  <si>
    <t>{c808c11c-9df7-44c7-b67e-810aa5b46690}</t>
  </si>
  <si>
    <t>02.1.3</t>
  </si>
  <si>
    <t>Hromosvody a O.P. SO 02</t>
  </si>
  <si>
    <t>{38f2f659-eb65-4ec4-b37f-6fe0bc140e32}</t>
  </si>
  <si>
    <t>02.2</t>
  </si>
  <si>
    <t>ZTI - D1.4.1</t>
  </si>
  <si>
    <t>{22fe26fd-479f-4c9b-b226-c9124862bb35}</t>
  </si>
  <si>
    <t>03</t>
  </si>
  <si>
    <t>Technologie</t>
  </si>
  <si>
    <t>{8d281801-e36a-4354-bdfe-b1aa4f8868b7}</t>
  </si>
  <si>
    <t>04</t>
  </si>
  <si>
    <t>VRN</t>
  </si>
  <si>
    <t>{380cd8f2-5419-4b05-adf7-1cca60e0fd07}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</si>
  <si>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</si>
  <si>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</si>
  <si>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</si>
  <si>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</si>
  <si>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</si>
  <si>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</si>
  <si>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</si>
  <si>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</si>
  <si>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</si>
  <si>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</si>
  <si>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</si>
  <si>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</si>
  <si>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3.1 - Ocelová konstrukce 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</si>
  <si>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</si>
  <si>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</si>
  <si>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</si>
  <si>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</si>
  <si>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</si>
  <si>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</si>
  <si>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</si>
  <si>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</si>
  <si>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</si>
  <si>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</si>
  <si>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</si>
  <si>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</si>
  <si>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777 - Podlahy lité</t>
  </si>
  <si>
    <t xml:space="preserve">    781 - Dokončovací práce - obklady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</si>
  <si>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</si>
  <si>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</si>
  <si>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</si>
  <si>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</si>
  <si>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</si>
  <si>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</si>
  <si>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</si>
  <si>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</si>
  <si>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</si>
  <si>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</si>
  <si>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</si>
  <si>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</si>
  <si>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</si>
  <si>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</si>
  <si>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</si>
  <si>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</si>
  <si>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</si>
  <si>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</si>
  <si>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</si>
  <si>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113202111</t>
  </si>
  <si>
    <t>Vytrhání obrub krajníků obrubníků stojatých</t>
  </si>
  <si>
    <t>m</t>
  </si>
  <si>
    <t>CS ÚRS 2025 02</t>
  </si>
  <si>
    <t>4</t>
  </si>
  <si>
    <t>-429389949</t>
  </si>
  <si>
    <t>Online PSC</t>
  </si>
  <si>
    <t>https://podminky.urs.cz/item/CS_URS_2025_02/113202111</t>
  </si>
  <si>
    <t>VV</t>
  </si>
  <si>
    <t>5+3</t>
  </si>
  <si>
    <t>121151123</t>
  </si>
  <si>
    <t>Sejmutí ornice plochy přes 500 m2 tl vrstvy do 200 mm strojně</t>
  </si>
  <si>
    <t>m2</t>
  </si>
  <si>
    <t>1696257763</t>
  </si>
  <si>
    <t>https://podminky.urs.cz/item/CS_URS_2025_02/121151123</t>
  </si>
  <si>
    <t>zpevněné cesty</t>
  </si>
  <si>
    <t>430</t>
  </si>
  <si>
    <t>přistavba</t>
  </si>
  <si>
    <t>28*5</t>
  </si>
  <si>
    <t>Součet</t>
  </si>
  <si>
    <t>122251104</t>
  </si>
  <si>
    <t>Odkopávky a prokopávky nezapažené v hornině třídy těžitelnosti I skupiny 3 objem do 500 m3 strojně</t>
  </si>
  <si>
    <t>m3</t>
  </si>
  <si>
    <t>-685893058</t>
  </si>
  <si>
    <t>https://podminky.urs.cz/item/CS_URS_2025_02/122251104</t>
  </si>
  <si>
    <t>570,000*0,5</t>
  </si>
  <si>
    <t>132251103</t>
  </si>
  <si>
    <t>Hloubení rýh nezapažených š do 800 mm v hornině třídy těžitelnosti I skupiny 3 objem do 100 m3 strojně</t>
  </si>
  <si>
    <t>2062450059</t>
  </si>
  <si>
    <t>https://podminky.urs.cz/item/CS_URS_2025_02/132251103</t>
  </si>
  <si>
    <t>(16,2+3,8*4+26,32)*0,7*1</t>
  </si>
  <si>
    <t>5</t>
  </si>
  <si>
    <t>162351103</t>
  </si>
  <si>
    <t>Vodorovné přemístění přes 50 do 500 m výkopku/sypaniny z horniny třídy těžitelnosti I skupiny 1 až 3</t>
  </si>
  <si>
    <t>66111200</t>
  </si>
  <si>
    <t>https://podminky.urs.cz/item/CS_URS_2025_02/162351103</t>
  </si>
  <si>
    <t>285,000+40,404</t>
  </si>
  <si>
    <t>6</t>
  </si>
  <si>
    <t>167151111</t>
  </si>
  <si>
    <t>Nakládání výkopku z hornin třídy těžitelnosti I skupiny 1 až 3 přes 100 m3</t>
  </si>
  <si>
    <t>-619910461</t>
  </si>
  <si>
    <t>https://podminky.urs.cz/item/CS_URS_2025_02/167151111</t>
  </si>
  <si>
    <t>7</t>
  </si>
  <si>
    <t>171201231</t>
  </si>
  <si>
    <t>Poplatek za uložení zeminy a kamení na recyklační skládce (skládkovné) kód odpadu 17 05 04</t>
  </si>
  <si>
    <t>t</t>
  </si>
  <si>
    <t>928121156</t>
  </si>
  <si>
    <t>https://podminky.urs.cz/item/CS_URS_2025_02/171201231</t>
  </si>
  <si>
    <t>8</t>
  </si>
  <si>
    <t>171251201</t>
  </si>
  <si>
    <t>Uložení sypaniny na skládky nebo meziskládky</t>
  </si>
  <si>
    <t>-753832287</t>
  </si>
  <si>
    <t>https://podminky.urs.cz/item/CS_URS_2025_02/171251201</t>
  </si>
  <si>
    <t>9</t>
  </si>
  <si>
    <t>174151101</t>
  </si>
  <si>
    <t>Zásyp jam, šachet rýh nebo kolem objektů sypaninou se zhutněním</t>
  </si>
  <si>
    <t>707892946</t>
  </si>
  <si>
    <t>https://podminky.urs.cz/item/CS_URS_2025_02/174151101</t>
  </si>
  <si>
    <t>10</t>
  </si>
  <si>
    <t>181351113</t>
  </si>
  <si>
    <t>Rozprostření ornice tl vrstvy do 200 mm pl přes 500 m2 v rovině nebo ve svahu do 1:5 strojně</t>
  </si>
  <si>
    <t>1231838126</t>
  </si>
  <si>
    <t>https://podminky.urs.cz/item/CS_URS_2025_02/181351113</t>
  </si>
  <si>
    <t>11</t>
  </si>
  <si>
    <t>181411131</t>
  </si>
  <si>
    <t>Založení parkového trávníku výsevem pl do 1000 m2 v rovině a ve svahu do 1:5</t>
  </si>
  <si>
    <t>36869786</t>
  </si>
  <si>
    <t>https://podminky.urs.cz/item/CS_URS_2025_02/181411131</t>
  </si>
  <si>
    <t>M</t>
  </si>
  <si>
    <t>00572410</t>
  </si>
  <si>
    <t>osivo směs travní parková</t>
  </si>
  <si>
    <t>kg</t>
  </si>
  <si>
    <t>-1374170951</t>
  </si>
  <si>
    <t>50*0,02 'Přepočtené koeficientem množství</t>
  </si>
  <si>
    <t>13</t>
  </si>
  <si>
    <t>181951112</t>
  </si>
  <si>
    <t>Úprava pláně v hornině třídy těžitelnosti I skupiny 1 až 3 se zhutněním strojně</t>
  </si>
  <si>
    <t>14252219</t>
  </si>
  <si>
    <t>https://podminky.urs.cz/item/CS_URS_2025_02/181951112</t>
  </si>
  <si>
    <t>Zakládání</t>
  </si>
  <si>
    <t>14</t>
  </si>
  <si>
    <t>212752102</t>
  </si>
  <si>
    <t>Trativod z drenážních trubek korugovaných PE-HD SN 4 perforace 360° včetně lože otevřený výkop DN 150 pro liniové stavby</t>
  </si>
  <si>
    <t>-2112902540</t>
  </si>
  <si>
    <t>https://podminky.urs.cz/item/CS_URS_2025_02/212752102</t>
  </si>
  <si>
    <t>15</t>
  </si>
  <si>
    <t>213141111</t>
  </si>
  <si>
    <t>Zřízení vrstvy z geotextilie v rovině nebo ve sklonu do 1:5 š do 3 m</t>
  </si>
  <si>
    <t>-1116656620</t>
  </si>
  <si>
    <t>https://podminky.urs.cz/item/CS_URS_2025_02/213141111</t>
  </si>
  <si>
    <t>drenáž</t>
  </si>
  <si>
    <t>90*1,7</t>
  </si>
  <si>
    <t>16</t>
  </si>
  <si>
    <t>69311068</t>
  </si>
  <si>
    <t>geotextilie netkaná separační, ochranná, filtrační, drenážní PP 300g/m2</t>
  </si>
  <si>
    <t>986043258</t>
  </si>
  <si>
    <t>153*1,1845 'Přepočtené koeficientem množství</t>
  </si>
  <si>
    <t>17</t>
  </si>
  <si>
    <t>271532212</t>
  </si>
  <si>
    <t>Podsyp pod základové konstrukce se zhutněním z hrubého kameniva frakce 16 až 32 mm</t>
  </si>
  <si>
    <t>309443036</t>
  </si>
  <si>
    <t>https://podminky.urs.cz/item/CS_URS_2025_02/271532212</t>
  </si>
  <si>
    <t>ZÁKLAD PRO SILO</t>
  </si>
  <si>
    <t>2,2*2,2*0,15</t>
  </si>
  <si>
    <t>DOJÍCÍ CENTRUM "1"</t>
  </si>
  <si>
    <t>3,7*15,3*0,15</t>
  </si>
  <si>
    <t>4,1*10,05*0,15</t>
  </si>
  <si>
    <t>DOJÍCÍ CENTRUM "2"</t>
  </si>
  <si>
    <t>1,25*2,2*0,15</t>
  </si>
  <si>
    <t>18</t>
  </si>
  <si>
    <t>273313611</t>
  </si>
  <si>
    <t>Základové desky z betonu tř. C 16/20</t>
  </si>
  <si>
    <t>-51240229</t>
  </si>
  <si>
    <t>https://podminky.urs.cz/item/CS_URS_2025_02/273313611</t>
  </si>
  <si>
    <t>2,2*2,2*0,1</t>
  </si>
  <si>
    <t>(15,3*4,25+10,5*5,4)*0,1</t>
  </si>
  <si>
    <t>1,25*2,2*0,1</t>
  </si>
  <si>
    <t>19</t>
  </si>
  <si>
    <t>273351121</t>
  </si>
  <si>
    <t>Zřízení bednění základových desek</t>
  </si>
  <si>
    <t>1351194715</t>
  </si>
  <si>
    <t>https://podminky.urs.cz/item/CS_URS_2025_02/273351121</t>
  </si>
  <si>
    <t>(1,05+1,5*4+1*2)*1,1*2</t>
  </si>
  <si>
    <t>(1,25*2+2,2)*1,1*2</t>
  </si>
  <si>
    <t>20</t>
  </si>
  <si>
    <t>273351122</t>
  </si>
  <si>
    <t>Odstranění bednění základových desek</t>
  </si>
  <si>
    <t>1865890141</t>
  </si>
  <si>
    <t>https://podminky.urs.cz/item/CS_URS_2025_02/273351122</t>
  </si>
  <si>
    <t>274313611</t>
  </si>
  <si>
    <t>Základové pasy z betonu tř. C 16/20</t>
  </si>
  <si>
    <t>-467337827</t>
  </si>
  <si>
    <t>https://podminky.urs.cz/item/CS_URS_2025_02/274313611</t>
  </si>
  <si>
    <t>(3*2+2,2*2)*0,4*1,1</t>
  </si>
  <si>
    <t>(7+4,3*2+25,8+3,8)*0,7*0,8</t>
  </si>
  <si>
    <t>(8,4+3,8)*0,7*1,1</t>
  </si>
  <si>
    <t>22</t>
  </si>
  <si>
    <t>274351121</t>
  </si>
  <si>
    <t>Zřízení bednění základových pasů rovného</t>
  </si>
  <si>
    <t>157946413</t>
  </si>
  <si>
    <t>https://podminky.urs.cz/item/CS_URS_2025_02/274351121</t>
  </si>
  <si>
    <t>(3*2+2,2*2)*2*1,1</t>
  </si>
  <si>
    <t>(7+4,3*2+25,8+3,8)*2*0,8</t>
  </si>
  <si>
    <t>23</t>
  </si>
  <si>
    <t>274351122</t>
  </si>
  <si>
    <t>Odstranění bednění základových pasů rovného</t>
  </si>
  <si>
    <t>-375819178</t>
  </si>
  <si>
    <t>https://podminky.urs.cz/item/CS_URS_2025_02/274351122</t>
  </si>
  <si>
    <t>24</t>
  </si>
  <si>
    <t>274361821</t>
  </si>
  <si>
    <t>Výztuž základových pasů betonářskou ocelí 10 505 (R)</t>
  </si>
  <si>
    <t>-1004269783</t>
  </si>
  <si>
    <t>https://podminky.urs.cz/item/CS_URS_2025_02/274361821</t>
  </si>
  <si>
    <t>39,282*0,04</t>
  </si>
  <si>
    <t>Svislé a kompletní konstrukce</t>
  </si>
  <si>
    <t>25</t>
  </si>
  <si>
    <t>311113141</t>
  </si>
  <si>
    <t>Nadzákladová zeď tl přes 100 do 150 mm z hladkých tvárnic ztraceného bednění včetně výplně z betonu tř. C 20/25</t>
  </si>
  <si>
    <t>-1367028880</t>
  </si>
  <si>
    <t>https://podminky.urs.cz/item/CS_URS_2025_02/311113141</t>
  </si>
  <si>
    <t>14,8+8,4*3,5-1,1*2,05</t>
  </si>
  <si>
    <t>26</t>
  </si>
  <si>
    <t>311113142</t>
  </si>
  <si>
    <t>Nadzákladová zeď tl přes 150 do 200 mm z hladkých tvárnic ztraceného bednění včetně výplně z betonu tř. 20/25</t>
  </si>
  <si>
    <t>-157494801</t>
  </si>
  <si>
    <t>https://podminky.urs.cz/item/CS_URS_2025_02/311113142</t>
  </si>
  <si>
    <t>13,1+3,4*8,25-1,1*2,05+13,1</t>
  </si>
  <si>
    <t>27</t>
  </si>
  <si>
    <t>311113143</t>
  </si>
  <si>
    <t>Nadzákladová zeď tl přes 200 do 250 mm z hladkých tvárnic ztraceného bednění včetně výplně z betonu tř. C 20/25</t>
  </si>
  <si>
    <t>-267529744</t>
  </si>
  <si>
    <t>https://podminky.urs.cz/item/CS_URS_2025_02/311113143</t>
  </si>
  <si>
    <t>26,3*3,5+15,5+13,1+7,05*3,5-1,1*2,05*2-1,8*2</t>
  </si>
  <si>
    <t>13,7+11,05*3+7,8*2+5,2*3-1*2,05*2-1,025*2,1*2</t>
  </si>
  <si>
    <t>28</t>
  </si>
  <si>
    <t>311361821</t>
  </si>
  <si>
    <t>Výztuž nosných zdí betonářskou ocelí 10 505</t>
  </si>
  <si>
    <t>-1783257847</t>
  </si>
  <si>
    <t>https://podminky.urs.cz/item/CS_URS_2025_02/311361821</t>
  </si>
  <si>
    <t>70 kg/m3</t>
  </si>
  <si>
    <t>41,945*0,15*0,07</t>
  </si>
  <si>
    <t>51,995*0,2*0,07</t>
  </si>
  <si>
    <t>206,86*0,25*0,07</t>
  </si>
  <si>
    <t>29</t>
  </si>
  <si>
    <t>317321411</t>
  </si>
  <si>
    <t>Překlad ze ŽB tř. C 25/30</t>
  </si>
  <si>
    <t>1098137875</t>
  </si>
  <si>
    <t>https://podminky.urs.cz/item/CS_URS_2025_02/317321411</t>
  </si>
  <si>
    <t>(2,2*2+1,3*3+1,6*4)*0,2*0,2</t>
  </si>
  <si>
    <t>(1,6*4+1,4*4)*0,2*0,2</t>
  </si>
  <si>
    <t>30</t>
  </si>
  <si>
    <t>317351107</t>
  </si>
  <si>
    <t>Zřízení bednění překladů v do 4 m</t>
  </si>
  <si>
    <t>-731700346</t>
  </si>
  <si>
    <t>https://podminky.urs.cz/item/CS_URS_2025_02/317351107</t>
  </si>
  <si>
    <t>(2,2*2+1,3*3+1,6*4)*2*0,25+(1,1*3+1,8)*0,25</t>
  </si>
  <si>
    <t>(1,6*4+1,4*4)*2*0,25+(1*2+1,025*2)*0,25</t>
  </si>
  <si>
    <t>31</t>
  </si>
  <si>
    <t>317351108</t>
  </si>
  <si>
    <t>Odstranění bednění překladů v do 4 m</t>
  </si>
  <si>
    <t>-54477391</t>
  </si>
  <si>
    <t>https://podminky.urs.cz/item/CS_URS_2025_02/317351108</t>
  </si>
  <si>
    <t>32</t>
  </si>
  <si>
    <t>317361821</t>
  </si>
  <si>
    <t>Výztuž překladů a říms z betonářské oceli 10 505</t>
  </si>
  <si>
    <t>-102391664</t>
  </si>
  <si>
    <t>https://podminky.urs.cz/item/CS_URS_2025_02/317361821</t>
  </si>
  <si>
    <t>1,068*0,08</t>
  </si>
  <si>
    <t>33</t>
  </si>
  <si>
    <t>317941123</t>
  </si>
  <si>
    <t>Osazování ocelových válcovaných nosníků na zdivu I, IE, U, UE nebo L výšky přes 120 do 220 mm</t>
  </si>
  <si>
    <t>2025644190</t>
  </si>
  <si>
    <t>https://podminky.urs.cz/item/CS_URS_2025_02/317941123</t>
  </si>
  <si>
    <t>17,9 kg/m</t>
  </si>
  <si>
    <t>(2,2*2+1,3*3+1,6*4)*0,0179</t>
  </si>
  <si>
    <t>(1,6*4+1,4*4)*0,0179</t>
  </si>
  <si>
    <t>34</t>
  </si>
  <si>
    <t>13010718</t>
  </si>
  <si>
    <t>ocel profilová jakost S235JR (11 375) průřez I (IPN) 160</t>
  </si>
  <si>
    <t>-282986611</t>
  </si>
  <si>
    <t>P</t>
  </si>
  <si>
    <t>Poznámka k položce:_x000d_
Hmotnost: 17,90 kg/m</t>
  </si>
  <si>
    <t>0,478*1,05 'Přepočtené koeficientem množství</t>
  </si>
  <si>
    <t>3.1</t>
  </si>
  <si>
    <t xml:space="preserve">Ocelová konstrukce </t>
  </si>
  <si>
    <t>35</t>
  </si>
  <si>
    <t>OK001</t>
  </si>
  <si>
    <t>D+M Ocelová konstrukce střechy</t>
  </si>
  <si>
    <t>1795596823</t>
  </si>
  <si>
    <t>Provedení:</t>
  </si>
  <si>
    <t>- včetně spojovacího a kotvícího materiálu</t>
  </si>
  <si>
    <t xml:space="preserve">Úprava: </t>
  </si>
  <si>
    <t>- veškeré prvky ocelové konstrukce budou povrchově upraveny a očištěny na průběžném tryskacím stroji v třídě hrubosti SA 2,5</t>
  </si>
  <si>
    <t xml:space="preserve">- sloupy: epoxidová barva tl. ca 120 µm (vhodná pro přímý styk se zvířaty)  </t>
  </si>
  <si>
    <t xml:space="preserve">- ostatní konstrukce: 2x základ+ 2x vrchní nátěr, ca 120 µm - alkyduretanová barva                                                                    </t>
  </si>
  <si>
    <t>4,885</t>
  </si>
  <si>
    <t>36</t>
  </si>
  <si>
    <t>OK004</t>
  </si>
  <si>
    <t>Statický výpočet a dílenská dokumentace</t>
  </si>
  <si>
    <t>kpl</t>
  </si>
  <si>
    <t>-753174073</t>
  </si>
  <si>
    <t>Dodávka ocelové konstrukce, Provedení:</t>
  </si>
  <si>
    <t xml:space="preserve">- ostatní konstrukce: 2x základ+ 2x vrchní nátěr, ca 120 µm - alkyduretanová barva                </t>
  </si>
  <si>
    <t>37</t>
  </si>
  <si>
    <t>OK005</t>
  </si>
  <si>
    <t>Montáž ocelové kontrukce</t>
  </si>
  <si>
    <t>308265424</t>
  </si>
  <si>
    <t>Vodorovné konstrukce</t>
  </si>
  <si>
    <t>38</t>
  </si>
  <si>
    <t>417321515</t>
  </si>
  <si>
    <t>Ztužující pásy a věnce ze ŽB tř. C 25/30</t>
  </si>
  <si>
    <t>-669764876</t>
  </si>
  <si>
    <t>https://podminky.urs.cz/item/CS_URS_2025_02/417321515</t>
  </si>
  <si>
    <t>(3,9+4,3+15,5+10,45+4,25)*0,4*0,25</t>
  </si>
  <si>
    <t>3,8*0,2*0,4</t>
  </si>
  <si>
    <t>(10,3+4)*0,2*0,4</t>
  </si>
  <si>
    <t>(8,4+4)*0,15*0,4</t>
  </si>
  <si>
    <t>(4,4+10,8+2,6*2+5,25)*0,25*0,24</t>
  </si>
  <si>
    <t>39</t>
  </si>
  <si>
    <t>417351115</t>
  </si>
  <si>
    <t>Zřízení bednění ztužujících věnců</t>
  </si>
  <si>
    <t>2134455756</t>
  </si>
  <si>
    <t>https://podminky.urs.cz/item/CS_URS_2025_02/417351115</t>
  </si>
  <si>
    <t>(3,9+4,3+15,5+10,45+4,25)*0,4*2</t>
  </si>
  <si>
    <t>3,8*2*0,4</t>
  </si>
  <si>
    <t>(10,3+4)*2*0,4</t>
  </si>
  <si>
    <t>(8,4+4)*2*0,4</t>
  </si>
  <si>
    <t>(4,4+10,8+2,6*2+5,25)*2*0,24</t>
  </si>
  <si>
    <t>40</t>
  </si>
  <si>
    <t>417351116</t>
  </si>
  <si>
    <t>Odstranění bednění ztužujících věnců</t>
  </si>
  <si>
    <t>147353844</t>
  </si>
  <si>
    <t>https://podminky.urs.cz/item/CS_URS_2025_02/417351116</t>
  </si>
  <si>
    <t>41</t>
  </si>
  <si>
    <t>417361821</t>
  </si>
  <si>
    <t>Výztuž ztužujících pásů a věnců betonářskou ocelí 10 505</t>
  </si>
  <si>
    <t>-13199210</t>
  </si>
  <si>
    <t>https://podminky.urs.cz/item/CS_URS_2025_02/417361821</t>
  </si>
  <si>
    <t>80 kg/m3</t>
  </si>
  <si>
    <t>7,571*0,08</t>
  </si>
  <si>
    <t>42</t>
  </si>
  <si>
    <t>430321616</t>
  </si>
  <si>
    <t>Schodišťová konstrukce a rampa ze ŽB tř. C 30/37</t>
  </si>
  <si>
    <t>-1928766028</t>
  </si>
  <si>
    <t>https://podminky.urs.cz/item/CS_URS_2025_02/430321616</t>
  </si>
  <si>
    <t>0,55*1,25</t>
  </si>
  <si>
    <t>STROJOVNA</t>
  </si>
  <si>
    <t>0,35*0,95</t>
  </si>
  <si>
    <t>43</t>
  </si>
  <si>
    <t>430361821</t>
  </si>
  <si>
    <t>Výztuž schodišťové konstrukce a rampy betonářskou ocelí 10 505</t>
  </si>
  <si>
    <t>1719111128</t>
  </si>
  <si>
    <t>https://podminky.urs.cz/item/CS_URS_2025_02/430361821</t>
  </si>
  <si>
    <t>90 kg/m3</t>
  </si>
  <si>
    <t>1,021*0,09</t>
  </si>
  <si>
    <t>44</t>
  </si>
  <si>
    <t>433351131</t>
  </si>
  <si>
    <t>Zřízení bednění schodnic přímočarých schodišť v do 4 m</t>
  </si>
  <si>
    <t>-954078885</t>
  </si>
  <si>
    <t>https://podminky.urs.cz/item/CS_URS_2025_02/433351131</t>
  </si>
  <si>
    <t>1,25*0,16*5</t>
  </si>
  <si>
    <t>0,95*0,2*4</t>
  </si>
  <si>
    <t>45</t>
  </si>
  <si>
    <t>433351132</t>
  </si>
  <si>
    <t>Odstranění bednění schodnic přímočarých schodišť v do 4 m</t>
  </si>
  <si>
    <t>1004566343</t>
  </si>
  <si>
    <t>https://podminky.urs.cz/item/CS_URS_2025_02/433351132</t>
  </si>
  <si>
    <t>46</t>
  </si>
  <si>
    <t>444151111</t>
  </si>
  <si>
    <t>Montáž krytiny ocelových střech ze sendvičových panelů šroubovaných budov v do 6 m</t>
  </si>
  <si>
    <t>851478801</t>
  </si>
  <si>
    <t>https://podminky.urs.cz/item/CS_URS_2025_02/444151111</t>
  </si>
  <si>
    <t>4,8*27</t>
  </si>
  <si>
    <t>3,8*11,25</t>
  </si>
  <si>
    <t>47</t>
  </si>
  <si>
    <t>55324734</t>
  </si>
  <si>
    <t>panel sendvičový střešní, izolace PIR, viditelné kotvení, U 0,18W/m2K, modulová/celková š 1000/1083mm tl 160/120mm</t>
  </si>
  <si>
    <t>1740737499</t>
  </si>
  <si>
    <t>Komunikace pozemní</t>
  </si>
  <si>
    <t>48</t>
  </si>
  <si>
    <t>564861111</t>
  </si>
  <si>
    <t>Podklad ze štěrkodrtě ŠD plochy přes 100 m2 tl 200 mm</t>
  </si>
  <si>
    <t>206289336</t>
  </si>
  <si>
    <t>https://podminky.urs.cz/item/CS_URS_2025_02/564861111</t>
  </si>
  <si>
    <t>Poznámka k položce:_x000d_
štěrkodrtí 0-63</t>
  </si>
  <si>
    <t>49</t>
  </si>
  <si>
    <t>564871116</t>
  </si>
  <si>
    <t>Podklad ze štěrkodrtě ŠD plochy přes 100 m2 tl. 300 mm</t>
  </si>
  <si>
    <t>1870597624</t>
  </si>
  <si>
    <t>https://podminky.urs.cz/item/CS_URS_2025_02/564871116</t>
  </si>
  <si>
    <t>Poznámka k položce:_x000d_
štěrkodrť 0/32</t>
  </si>
  <si>
    <t>50</t>
  </si>
  <si>
    <t>565155111</t>
  </si>
  <si>
    <t>Asfaltový beton vrstva podkladní ACP 16 S tl 70 mm š do 3 m z nemodifikovaného asfaltu</t>
  </si>
  <si>
    <t>1459079307</t>
  </si>
  <si>
    <t>https://podminky.urs.cz/item/CS_URS_2025_02/565155111</t>
  </si>
  <si>
    <t>51</t>
  </si>
  <si>
    <t>573111112</t>
  </si>
  <si>
    <t>Postřik živičný infiltrační s posypem z asfaltu množství 1 kg/m2</t>
  </si>
  <si>
    <t>1355930483</t>
  </si>
  <si>
    <t>https://podminky.urs.cz/item/CS_URS_2025_02/573111112</t>
  </si>
  <si>
    <t>52</t>
  </si>
  <si>
    <t>573231106</t>
  </si>
  <si>
    <t>Postřik živičný spojovací ze silniční emulze v množství 0,30 kg/m2</t>
  </si>
  <si>
    <t>-2118998735</t>
  </si>
  <si>
    <t>https://podminky.urs.cz/item/CS_URS_2025_02/573231106</t>
  </si>
  <si>
    <t>53</t>
  </si>
  <si>
    <t>577134211</t>
  </si>
  <si>
    <t>Asfaltový beton vrstva obrusná ACO 11 tř. II tl 40 mm š do 3 m z nemodifikovaného asfaltu</t>
  </si>
  <si>
    <t>234372730</t>
  </si>
  <si>
    <t>https://podminky.urs.cz/item/CS_URS_2025_02/577134211</t>
  </si>
  <si>
    <t>Úpravy povrchů, podlahy a osazování výplní</t>
  </si>
  <si>
    <t>54</t>
  </si>
  <si>
    <t>612131121</t>
  </si>
  <si>
    <t>Penetrační disperzní nátěr vnitřních stěn nanášený ručně</t>
  </si>
  <si>
    <t>1387154769</t>
  </si>
  <si>
    <t>https://podminky.urs.cz/item/CS_URS_2025_02/612131121</t>
  </si>
  <si>
    <t>11,2*4+3*3,3+3*2,65+12,1*3,3+12,1*2,65+8,4*3,7+12,7*2+10,05*3,5</t>
  </si>
  <si>
    <t>odečet otvorů</t>
  </si>
  <si>
    <t>-1,1*2,05*3-1,8*2</t>
  </si>
  <si>
    <t>13,2+12,5+11,05*3,14+10,8*3,14+7,7*2+9,3*2+4,75*2,91+4,75*3,02+5,25*3,02</t>
  </si>
  <si>
    <t>-1,025*2*4-1*2,1*4</t>
  </si>
  <si>
    <t>55</t>
  </si>
  <si>
    <t>612142001</t>
  </si>
  <si>
    <t>Pletivo sklovláknité vnitřních stěn vtlačené do tmelu</t>
  </si>
  <si>
    <t>-1476304160</t>
  </si>
  <si>
    <t>https://podminky.urs.cz/item/CS_URS_2025_02/612142001</t>
  </si>
  <si>
    <t>56</t>
  </si>
  <si>
    <t>622143004</t>
  </si>
  <si>
    <t>Montáž omítkových samolepících začišťovacích profilů pro spojení s okenním rámem</t>
  </si>
  <si>
    <t>2040966133</t>
  </si>
  <si>
    <t>https://podminky.urs.cz/item/CS_URS_2025_02/622143004</t>
  </si>
  <si>
    <t>1,6+1,8+2*2+1+2,1*2+1,1*2+2,1*2*2+1*2+2,1*8</t>
  </si>
  <si>
    <t>57</t>
  </si>
  <si>
    <t>59051476</t>
  </si>
  <si>
    <t>profil napojovací okenní PVC s výztužnou tkaninou 9mm</t>
  </si>
  <si>
    <t>1813606940</t>
  </si>
  <si>
    <t>42*1,05 'Přepočtené koeficientem množství</t>
  </si>
  <si>
    <t>58</t>
  </si>
  <si>
    <t>622151021</t>
  </si>
  <si>
    <t>Penetrační akrylátový nátěr vnějších mozaikových tenkovrstvých omítek stěn</t>
  </si>
  <si>
    <t>-1862203671</t>
  </si>
  <si>
    <t>https://podminky.urs.cz/item/CS_URS_2025_02/622151021</t>
  </si>
  <si>
    <t>(7,3+4,4+26,4+4,5)*0,5</t>
  </si>
  <si>
    <t>59</t>
  </si>
  <si>
    <t>622252001</t>
  </si>
  <si>
    <t>Montáž profilů kontaktního zateplení připevněných mechanicky</t>
  </si>
  <si>
    <t>-363657903</t>
  </si>
  <si>
    <t>https://podminky.urs.cz/item/CS_URS_2025_02/622252001</t>
  </si>
  <si>
    <t>(7,3+4,4+26,4+4,5)</t>
  </si>
  <si>
    <t>60</t>
  </si>
  <si>
    <t>59051655</t>
  </si>
  <si>
    <t>profil zakládací Al tl 0,7mm pro ETICS pro izolant tl 180mm</t>
  </si>
  <si>
    <t>101960384</t>
  </si>
  <si>
    <t>42,6*1,05 'Přepočtené koeficientem množství</t>
  </si>
  <si>
    <t>61</t>
  </si>
  <si>
    <t>622511112</t>
  </si>
  <si>
    <t>Tenkovrstvá akrylátová mozaiková střednězrnná omítka vnějších stěn</t>
  </si>
  <si>
    <t>-125896377</t>
  </si>
  <si>
    <t>https://podminky.urs.cz/item/CS_URS_2025_02/622511112</t>
  </si>
  <si>
    <t>62</t>
  </si>
  <si>
    <t>629991011</t>
  </si>
  <si>
    <t>Zakrytí výplní otvorů a svislých ploch fólií přilepenou lepící páskou</t>
  </si>
  <si>
    <t>77038334</t>
  </si>
  <si>
    <t>https://podminky.urs.cz/item/CS_URS_2025_02/629991011</t>
  </si>
  <si>
    <t>(1,1*2,05*2+1*2,05+1,8*2+1*2,05*2+1,025*2,1*2)*2</t>
  </si>
  <si>
    <t>63</t>
  </si>
  <si>
    <t>631311235</t>
  </si>
  <si>
    <t>Mazanina tl přes 120 do 240 mm z betonu prostého se zvýšenými nároky na prostředí tř. C 30/37</t>
  </si>
  <si>
    <t>-1056459315</t>
  </si>
  <si>
    <t>https://podminky.urs.cz/item/CS_URS_2025_02/631311235</t>
  </si>
  <si>
    <t>3*3*0,25</t>
  </si>
  <si>
    <t>(3*3,8+12,1*3,8)*0,18</t>
  </si>
  <si>
    <t>1,1*10,05+8,4*2,2*0,17</t>
  </si>
  <si>
    <t>4,8*2,6*0,18</t>
  </si>
  <si>
    <t>1,15*0,17*5,3</t>
  </si>
  <si>
    <t>4,15*5,55*0,18</t>
  </si>
  <si>
    <t>64</t>
  </si>
  <si>
    <t>631319023</t>
  </si>
  <si>
    <t>Příplatek k mazanině tl přes 120 do 240 mm za přehlazení s poprášením cementem</t>
  </si>
  <si>
    <t>606885454</t>
  </si>
  <si>
    <t>https://podminky.urs.cz/item/CS_URS_2025_02/631319023</t>
  </si>
  <si>
    <t>65</t>
  </si>
  <si>
    <t>631319111</t>
  </si>
  <si>
    <t>Příplatek k mazanině za provedení odtokového žlábku do 200x100 mm</t>
  </si>
  <si>
    <t>1507482958</t>
  </si>
  <si>
    <t>https://podminky.urs.cz/item/CS_URS_2025_02/631319111</t>
  </si>
  <si>
    <t>3,8*2*2+10,05*2+0,2*4*2</t>
  </si>
  <si>
    <t>66</t>
  </si>
  <si>
    <t>631319175</t>
  </si>
  <si>
    <t>Příplatek k mazanině tl přes 120 do 240 mm za stržení povrchu spodní vrstvy před vložením výztuže</t>
  </si>
  <si>
    <t>-877515376</t>
  </si>
  <si>
    <t>https://podminky.urs.cz/item/CS_URS_2025_02/631319175</t>
  </si>
  <si>
    <t>67</t>
  </si>
  <si>
    <t>631351101</t>
  </si>
  <si>
    <t>Zřízení bednění rýh a hran v podlahách</t>
  </si>
  <si>
    <t>883971775</t>
  </si>
  <si>
    <t>https://podminky.urs.cz/item/CS_URS_2025_02/631351101</t>
  </si>
  <si>
    <t>(3,8*2*2+10,05*2+0,2*4*2)*0,35</t>
  </si>
  <si>
    <t>10,05*0,8</t>
  </si>
  <si>
    <t>68</t>
  </si>
  <si>
    <t>631351102</t>
  </si>
  <si>
    <t>Odstranění bednění rýh a hran v podlahách</t>
  </si>
  <si>
    <t>208352350</t>
  </si>
  <si>
    <t>https://podminky.urs.cz/item/CS_URS_2025_02/631351102</t>
  </si>
  <si>
    <t>69</t>
  </si>
  <si>
    <t>631361821</t>
  </si>
  <si>
    <t>Výztuž mazanin betonářskou ocelí 10 505</t>
  </si>
  <si>
    <t>1544232382</t>
  </si>
  <si>
    <t>https://podminky.urs.cz/item/CS_URS_2025_02/631361821</t>
  </si>
  <si>
    <t>34,203*0,08</t>
  </si>
  <si>
    <t>70</t>
  </si>
  <si>
    <t>631362021</t>
  </si>
  <si>
    <t>Výztuž mazanin svařovanými sítěmi Kari</t>
  </si>
  <si>
    <t>-1451111901</t>
  </si>
  <si>
    <t>https://podminky.urs.cz/item/CS_URS_2025_02/631362021</t>
  </si>
  <si>
    <t>71</t>
  </si>
  <si>
    <t>633811111</t>
  </si>
  <si>
    <t>Broušení nerovností betonových podlah do 2 mm - stržení šlemu</t>
  </si>
  <si>
    <t>-1827800730</t>
  </si>
  <si>
    <t>https://podminky.urs.cz/item/CS_URS_2025_02/633811111</t>
  </si>
  <si>
    <t>11,4+11,4+34,2+40,7+50,1+17,32+11,64</t>
  </si>
  <si>
    <t>72</t>
  </si>
  <si>
    <t>634663112</t>
  </si>
  <si>
    <t>Výplň dilatačních spar šířky přes 10 do 15 mm v mazaninách polyuretanovouu samonivelační hmotou</t>
  </si>
  <si>
    <t>1817865945</t>
  </si>
  <si>
    <t>https://podminky.urs.cz/item/CS_URS_2025_02/634663112</t>
  </si>
  <si>
    <t>73</t>
  </si>
  <si>
    <t>634911123</t>
  </si>
  <si>
    <t>Řezání dilatačních spár š 10 mm hl přes 20 do 50 mm v čerstvé betonové mazanině</t>
  </si>
  <si>
    <t>240172248</t>
  </si>
  <si>
    <t>https://podminky.urs.cz/item/CS_URS_2025_02/634911123</t>
  </si>
  <si>
    <t>74</t>
  </si>
  <si>
    <t>637211114</t>
  </si>
  <si>
    <t>Okapový chodník z betonových dlaždic tl 50 mm na MC 10</t>
  </si>
  <si>
    <t>-1728792934</t>
  </si>
  <si>
    <t>https://podminky.urs.cz/item/CS_URS_2025_02/637211114</t>
  </si>
  <si>
    <t>(27+4,6*2+8)*0,5</t>
  </si>
  <si>
    <t>Ostatní konstrukce a práce, bourání</t>
  </si>
  <si>
    <t>75</t>
  </si>
  <si>
    <t>916131213</t>
  </si>
  <si>
    <t>Osazení silničního obrubníku betonového stojatého s boční opěrou do lože z betonu prostého</t>
  </si>
  <si>
    <t>1785612597</t>
  </si>
  <si>
    <t>https://podminky.urs.cz/item/CS_URS_2025_02/916131213</t>
  </si>
  <si>
    <t>57+9+3+2</t>
  </si>
  <si>
    <t>76</t>
  </si>
  <si>
    <t>59217072</t>
  </si>
  <si>
    <t>obrubník silniční betonový 1000x100x250mm</t>
  </si>
  <si>
    <t>-1084041736</t>
  </si>
  <si>
    <t>71*1,02 'Přepočtené koeficientem množství</t>
  </si>
  <si>
    <t>77</t>
  </si>
  <si>
    <t>935113R01</t>
  </si>
  <si>
    <t>D+M Polymerový žlab světlé šířky 150, pozn. 5</t>
  </si>
  <si>
    <t>753667039</t>
  </si>
  <si>
    <t>strojovna</t>
  </si>
  <si>
    <t>3,8*3</t>
  </si>
  <si>
    <t>78</t>
  </si>
  <si>
    <t>935113R02</t>
  </si>
  <si>
    <t>D+M Polymerový žlab světlé šířky 200, pozn. 6</t>
  </si>
  <si>
    <t>1082709225</t>
  </si>
  <si>
    <t>Dojírna</t>
  </si>
  <si>
    <t>10,05</t>
  </si>
  <si>
    <t>79</t>
  </si>
  <si>
    <t>938902122</t>
  </si>
  <si>
    <t>Čištění ploch betonových konstrukcí tlakovou vodou</t>
  </si>
  <si>
    <t>67865740</t>
  </si>
  <si>
    <t>https://podminky.urs.cz/item/CS_URS_2025_02/938902122</t>
  </si>
  <si>
    <t>50,000+40</t>
  </si>
  <si>
    <t>80</t>
  </si>
  <si>
    <t>941211111</t>
  </si>
  <si>
    <t>Montáž lešení řadového rámového lehkého zatížení do 200 kg/m2 š od 0,6 do 0,9 m v do 10 m</t>
  </si>
  <si>
    <t>2084880957</t>
  </si>
  <si>
    <t>https://podminky.urs.cz/item/CS_URS_2025_02/941211111</t>
  </si>
  <si>
    <t>18,5*2+3,3*28,6</t>
  </si>
  <si>
    <t>12*3,3*2</t>
  </si>
  <si>
    <t>81</t>
  </si>
  <si>
    <t>941211211</t>
  </si>
  <si>
    <t>Příplatek k lešení řadovému rámovému lehkému do 200 kg/m2 š od 0,6 do 0,9 m v do 10 m za každý den použití</t>
  </si>
  <si>
    <t>-636777088</t>
  </si>
  <si>
    <t>https://podminky.urs.cz/item/CS_URS_2025_02/941211211</t>
  </si>
  <si>
    <t>30 dní</t>
  </si>
  <si>
    <t>210,58</t>
  </si>
  <si>
    <t>82</t>
  </si>
  <si>
    <t>941211811</t>
  </si>
  <si>
    <t>Demontáž lešení řadového rámového lehkého zatížení do 200 kg/m2 š od 0,6 do 0,9 m v do 10 m</t>
  </si>
  <si>
    <t>-748740657</t>
  </si>
  <si>
    <t>https://podminky.urs.cz/item/CS_URS_2025_02/941211811</t>
  </si>
  <si>
    <t>83</t>
  </si>
  <si>
    <t>949101111</t>
  </si>
  <si>
    <t>Lešení pomocné pro objekty pozemních staveb s lešeňovou podlahou v do 1,9 m zatížení do 150 kg/m2</t>
  </si>
  <si>
    <t>-1582693320</t>
  </si>
  <si>
    <t>https://podminky.urs.cz/item/CS_URS_2025_02/949101111</t>
  </si>
  <si>
    <t>84</t>
  </si>
  <si>
    <t>952901111</t>
  </si>
  <si>
    <t>Vyčištění budov bytové a občanské výstavby při výšce podlaží do 4 m</t>
  </si>
  <si>
    <t>1437619547</t>
  </si>
  <si>
    <t>https://podminky.urs.cz/item/CS_URS_2025_02/952901111</t>
  </si>
  <si>
    <t>85</t>
  </si>
  <si>
    <t>961055111</t>
  </si>
  <si>
    <t>Bourání základů ze ŽB</t>
  </si>
  <si>
    <t>1303364221</t>
  </si>
  <si>
    <t>https://podminky.urs.cz/item/CS_URS_2025_02/961055111</t>
  </si>
  <si>
    <t>86</t>
  </si>
  <si>
    <t>965042241</t>
  </si>
  <si>
    <t>Bourání podkladů pod dlažby nebo mazanin betonových nebo z litého asfaltu tl přes 100 mm pl přes 4 m2</t>
  </si>
  <si>
    <t>1775131820</t>
  </si>
  <si>
    <t>https://podminky.urs.cz/item/CS_URS_2025_02/965042241</t>
  </si>
  <si>
    <t>10*0,15</t>
  </si>
  <si>
    <t>87</t>
  </si>
  <si>
    <t>965049112</t>
  </si>
  <si>
    <t>Příplatek k bourání betonových mazanin za bourání mazanin se svařovanou sítí tl přes 100 mm</t>
  </si>
  <si>
    <t>254656687</t>
  </si>
  <si>
    <t>https://podminky.urs.cz/item/CS_URS_2025_02/965049112</t>
  </si>
  <si>
    <t>88</t>
  </si>
  <si>
    <t>985331113</t>
  </si>
  <si>
    <t>Dodatečné vlepování betonářské výztuže D 12 mm do cementové aktivované malty včetně vyvrtání otvoru</t>
  </si>
  <si>
    <t>-1770286652</t>
  </si>
  <si>
    <t>https://podminky.urs.cz/item/CS_URS_2025_02/985331113</t>
  </si>
  <si>
    <t>0,8*12</t>
  </si>
  <si>
    <t>89</t>
  </si>
  <si>
    <t>13021013</t>
  </si>
  <si>
    <t>tyč ocelová kruhová žebírková DIN 488 jakost B500B (10 505) výztuž do betonu D 12mm</t>
  </si>
  <si>
    <t>659895624</t>
  </si>
  <si>
    <t>Poznámka k položce:_x000d_
Hmotnost: 0,89 kg/m</t>
  </si>
  <si>
    <t>9,6*0,00091 'Přepočtené koeficientem množství</t>
  </si>
  <si>
    <t>997</t>
  </si>
  <si>
    <t>Doprava suti a vybouraných hmot</t>
  </si>
  <si>
    <t>90</t>
  </si>
  <si>
    <t>997013111</t>
  </si>
  <si>
    <t>Vnitrostaveništní doprava suti a vybouraných hmot pro budovy v do 6 m</t>
  </si>
  <si>
    <t>-910671498</t>
  </si>
  <si>
    <t>https://podminky.urs.cz/item/CS_URS_2025_02/997013111</t>
  </si>
  <si>
    <t>91</t>
  </si>
  <si>
    <t>997013501</t>
  </si>
  <si>
    <t>Odvoz suti a vybouraných hmot na skládku nebo meziskládku do 1 km se složením</t>
  </si>
  <si>
    <t>-1456115404</t>
  </si>
  <si>
    <t>https://podminky.urs.cz/item/CS_URS_2025_02/997013501</t>
  </si>
  <si>
    <t>92</t>
  </si>
  <si>
    <t>997013509</t>
  </si>
  <si>
    <t>Příplatek k odvozu suti a vybouraných hmot na skládku ZKD 1 km přes 1 km</t>
  </si>
  <si>
    <t>-1432632025</t>
  </si>
  <si>
    <t>https://podminky.urs.cz/item/CS_URS_2025_02/997013509</t>
  </si>
  <si>
    <t>36,184*20 'Přepočtené koeficientem množství</t>
  </si>
  <si>
    <t>93</t>
  </si>
  <si>
    <t>997013602</t>
  </si>
  <si>
    <t>Poplatek za uložení na skládce (skládkovné) stavebního odpadu železobetonového kód odpadu 17 01 01</t>
  </si>
  <si>
    <t>-943240448</t>
  </si>
  <si>
    <t>https://podminky.urs.cz/item/CS_URS_2025_02/997013602</t>
  </si>
  <si>
    <t>998</t>
  </si>
  <si>
    <t>Přesun hmot</t>
  </si>
  <si>
    <t>94</t>
  </si>
  <si>
    <t>998011001</t>
  </si>
  <si>
    <t>Přesun hmot pro budovy zděné v do 6 m</t>
  </si>
  <si>
    <t>958919430</t>
  </si>
  <si>
    <t>https://podminky.urs.cz/item/CS_URS_2025_02/998011001</t>
  </si>
  <si>
    <t>PSV</t>
  </si>
  <si>
    <t>Práce a dodávky PSV</t>
  </si>
  <si>
    <t>711</t>
  </si>
  <si>
    <t>Izolace proti vodě, vlhkosti a plynům</t>
  </si>
  <si>
    <t>95</t>
  </si>
  <si>
    <t>711111001</t>
  </si>
  <si>
    <t>Provedení izolace proti zemní vlhkosti vodorovné za studena nátěrem penetračním</t>
  </si>
  <si>
    <t>-741106739</t>
  </si>
  <si>
    <t>https://podminky.urs.cz/item/CS_URS_2025_02/711111001</t>
  </si>
  <si>
    <t>(2,2+2,75)*11</t>
  </si>
  <si>
    <t>4,5*16</t>
  </si>
  <si>
    <t>3,2*5,5</t>
  </si>
  <si>
    <t>6*4,4</t>
  </si>
  <si>
    <t>96</t>
  </si>
  <si>
    <t>11163150</t>
  </si>
  <si>
    <t>lak penetrační asfaltový</t>
  </si>
  <si>
    <t>-1422309113</t>
  </si>
  <si>
    <t>Poznámka k položce:_x000d_
Spotřeba 0,3-0,4kg/m2</t>
  </si>
  <si>
    <t>170,45*0,0003 'Přepočtené koeficientem množství</t>
  </si>
  <si>
    <t>97</t>
  </si>
  <si>
    <t>711112001</t>
  </si>
  <si>
    <t>Provedení izolace proti zemní vlhkosti svislé za studena nátěrem penetračním</t>
  </si>
  <si>
    <t>2110637565</t>
  </si>
  <si>
    <t>https://podminky.urs.cz/item/CS_URS_2025_02/711112001</t>
  </si>
  <si>
    <t>(26,3+4,32)*1</t>
  </si>
  <si>
    <t>(10,05+1,3*2+1,55*2)*0,8</t>
  </si>
  <si>
    <t>(1,9*2+0,95)*0,8</t>
  </si>
  <si>
    <t>98</t>
  </si>
  <si>
    <t>27493044</t>
  </si>
  <si>
    <t>47,02*0,00034 'Přepočtené koeficientem množství</t>
  </si>
  <si>
    <t>99</t>
  </si>
  <si>
    <t>711141559</t>
  </si>
  <si>
    <t>Provedení izolace proti zemní vlhkosti pásy přitavením vodorovné NAIP</t>
  </si>
  <si>
    <t>1907786464</t>
  </si>
  <si>
    <t>https://podminky.urs.cz/item/CS_URS_2025_02/711141559</t>
  </si>
  <si>
    <t>dvě vrstvy</t>
  </si>
  <si>
    <t>170,450*2</t>
  </si>
  <si>
    <t>100</t>
  </si>
  <si>
    <t>62855001</t>
  </si>
  <si>
    <t>pás asfaltový natavitelný modifikovaný SBS s vložkou z polyesterové rohože a spalitelnou PE fólií nebo jemnozrnným minerálním posypem na horním povrchu tl 4,0mm</t>
  </si>
  <si>
    <t>332323792</t>
  </si>
  <si>
    <t>340,9*1,1655 'Přepočtené koeficientem množství</t>
  </si>
  <si>
    <t>101</t>
  </si>
  <si>
    <t>711142559</t>
  </si>
  <si>
    <t>Provedení izolace proti zemní vlhkosti pásy přitavením svislé NAIP</t>
  </si>
  <si>
    <t>-1410065742</t>
  </si>
  <si>
    <t>https://podminky.urs.cz/item/CS_URS_2025_02/711142559</t>
  </si>
  <si>
    <t>47,020*2</t>
  </si>
  <si>
    <t>102</t>
  </si>
  <si>
    <t>-554290692</t>
  </si>
  <si>
    <t>94,04*1,221 'Přepočtené koeficientem množství</t>
  </si>
  <si>
    <t>103</t>
  </si>
  <si>
    <t>711747388</t>
  </si>
  <si>
    <t>Izolace proti vodě opracování trubních prostupů na přírubu tmelem přes 200 do 500 mm přitavením NAIP</t>
  </si>
  <si>
    <t>kus</t>
  </si>
  <si>
    <t>-1923116508</t>
  </si>
  <si>
    <t>https://podminky.urs.cz/item/CS_URS_2025_02/711747388</t>
  </si>
  <si>
    <t>104</t>
  </si>
  <si>
    <t>-167461243</t>
  </si>
  <si>
    <t>10*1,26 'Přepočtené koeficientem množství</t>
  </si>
  <si>
    <t>105</t>
  </si>
  <si>
    <t>711748088</t>
  </si>
  <si>
    <t>Izolace proti vodě opracování kotevních prostupů přitavením pásu</t>
  </si>
  <si>
    <t>2083202428</t>
  </si>
  <si>
    <t>https://podminky.urs.cz/item/CS_URS_2025_02/711748088</t>
  </si>
  <si>
    <t>106</t>
  </si>
  <si>
    <t>-1839660793</t>
  </si>
  <si>
    <t>60*0,126 'Přepočtené koeficientem množství</t>
  </si>
  <si>
    <t>107</t>
  </si>
  <si>
    <t>998711101</t>
  </si>
  <si>
    <t>Přesun hmot tonážní pro izolace proti vodě, vlhkosti a plynům v objektech v do 6 m</t>
  </si>
  <si>
    <t>1518695354</t>
  </si>
  <si>
    <t>https://podminky.urs.cz/item/CS_URS_2025_02/998711101</t>
  </si>
  <si>
    <t>713</t>
  </si>
  <si>
    <t>Izolace tepelné</t>
  </si>
  <si>
    <t>108</t>
  </si>
  <si>
    <t>713131241</t>
  </si>
  <si>
    <t>Montáž izolace tepelné stěn lepením celoplošně v kombinaci s mechanickým kotvením rohoží, pásů, dílců, desek tl do 100mm</t>
  </si>
  <si>
    <t>-282068627</t>
  </si>
  <si>
    <t>https://podminky.urs.cz/item/CS_URS_2025_02/713131241</t>
  </si>
  <si>
    <t>(7,3+4,4+26,3+4,6)*0,85</t>
  </si>
  <si>
    <t>109</t>
  </si>
  <si>
    <t>28376442</t>
  </si>
  <si>
    <t>deska XPS hrana rovná a strukturovaný povrch 300kPA λ=0,035 tl 80mm</t>
  </si>
  <si>
    <t>195334398</t>
  </si>
  <si>
    <t>36,21*1,05 'Přepočtené koeficientem množství</t>
  </si>
  <si>
    <t>110</t>
  </si>
  <si>
    <t>713131341</t>
  </si>
  <si>
    <t>Montáž izolace tepelné stěn lepením bodově nízkoexpanzní (PUR) pěnou s mechanickým kotvením rohoží, pásů, dílců, desek tl do 100mm</t>
  </si>
  <si>
    <t>2049618954</t>
  </si>
  <si>
    <t>https://podminky.urs.cz/item/CS_URS_2025_02/713131341</t>
  </si>
  <si>
    <t>mezistěnová izolace</t>
  </si>
  <si>
    <t>8,45*3,8+14,3</t>
  </si>
  <si>
    <t>111</t>
  </si>
  <si>
    <t>28375938</t>
  </si>
  <si>
    <t>deska EPS 70 fasádní λ=0,039 tl 100mm</t>
  </si>
  <si>
    <t>-460992562</t>
  </si>
  <si>
    <t>46,41*1,05 'Přepočtené koeficientem množství</t>
  </si>
  <si>
    <t>112</t>
  </si>
  <si>
    <t>713132331</t>
  </si>
  <si>
    <t>Montáž izolace tepelné do roštu dvousměrného výšky do 6 m</t>
  </si>
  <si>
    <t>404279121</t>
  </si>
  <si>
    <t>https://podminky.urs.cz/item/CS_URS_2025_02/713132331</t>
  </si>
  <si>
    <t>(7,4+4,3*2+26,63)*3,1+1,7*2-1,1*2,05*2-1,8*2</t>
  </si>
  <si>
    <t>113</t>
  </si>
  <si>
    <t>63148142</t>
  </si>
  <si>
    <t>deska tepelně izolační minerální provětrávaných fasád λ=0,034-0,035 tl 40mm</t>
  </si>
  <si>
    <t>-1648135456</t>
  </si>
  <si>
    <t>127,443*1,05 'Přepočtené koeficientem množství</t>
  </si>
  <si>
    <t>114</t>
  </si>
  <si>
    <t>63148159</t>
  </si>
  <si>
    <t>deska tepelně izolační minerální provětrávaných fasád λ=0,034-0,035 tl 60mm</t>
  </si>
  <si>
    <t>-251131209</t>
  </si>
  <si>
    <t>115</t>
  </si>
  <si>
    <t>998713101</t>
  </si>
  <si>
    <t>Přesun hmot tonážní pro izolace tepelné v objektech v do 6 m</t>
  </si>
  <si>
    <t>653460781</t>
  </si>
  <si>
    <t>https://podminky.urs.cz/item/CS_URS_2025_02/998713101</t>
  </si>
  <si>
    <t>764</t>
  </si>
  <si>
    <t>Konstrukce klempířské</t>
  </si>
  <si>
    <t>116</t>
  </si>
  <si>
    <t>764212405</t>
  </si>
  <si>
    <t>Oplechování štítu závětrnou lištou z Pz plechu rš 400 mm</t>
  </si>
  <si>
    <t>739799808</t>
  </si>
  <si>
    <t>https://podminky.urs.cz/item/CS_URS_2025_02/764212405</t>
  </si>
  <si>
    <t>4,8*2</t>
  </si>
  <si>
    <t>3,5*2</t>
  </si>
  <si>
    <t>117</t>
  </si>
  <si>
    <t>764212432</t>
  </si>
  <si>
    <t>Oplechování rovné okapové hrany z Pz plechu rš 200 mm</t>
  </si>
  <si>
    <t>307618307</t>
  </si>
  <si>
    <t>https://podminky.urs.cz/item/CS_URS_2025_02/764212432</t>
  </si>
  <si>
    <t>11,25*2+3,5*2</t>
  </si>
  <si>
    <t>118</t>
  </si>
  <si>
    <t>764311609</t>
  </si>
  <si>
    <t>Lemování rovných zdí střech s krytinou prejzovou nebo vlnitou z Pz s povrchovou úpravou rš 800 mm</t>
  </si>
  <si>
    <t>-1799317976</t>
  </si>
  <si>
    <t>https://podminky.urs.cz/item/CS_URS_2025_02/764311609</t>
  </si>
  <si>
    <t>119</t>
  </si>
  <si>
    <t>764511603</t>
  </si>
  <si>
    <t>Žlab podokapní půlkruhový z Pz s povrchovou úpravou rš 400 mm</t>
  </si>
  <si>
    <t>1102393787</t>
  </si>
  <si>
    <t>https://podminky.urs.cz/item/CS_URS_2025_02/764511603</t>
  </si>
  <si>
    <t>120</t>
  </si>
  <si>
    <t>764518623</t>
  </si>
  <si>
    <t>Svody kruhové včetně objímek, kolen, odskoků z Pz s povrchovou úpravou průměru 120 mm</t>
  </si>
  <si>
    <t>-1261526666</t>
  </si>
  <si>
    <t>https://podminky.urs.cz/item/CS_URS_2025_02/764518623</t>
  </si>
  <si>
    <t>3,5*3</t>
  </si>
  <si>
    <t>121</t>
  </si>
  <si>
    <t>764518632</t>
  </si>
  <si>
    <t>Sklápěcí výpust vody z Pz s povrchovou úpravou kruhového svodu průměru 100 mm</t>
  </si>
  <si>
    <t>1143137578</t>
  </si>
  <si>
    <t>https://podminky.urs.cz/item/CS_URS_2025_02/764518632</t>
  </si>
  <si>
    <t>122</t>
  </si>
  <si>
    <t>998764101</t>
  </si>
  <si>
    <t>Přesun hmot tonážní pro konstrukce klempířské v objektech v do 6 m</t>
  </si>
  <si>
    <t>460317699</t>
  </si>
  <si>
    <t>https://podminky.urs.cz/item/CS_URS_2025_02/998764101</t>
  </si>
  <si>
    <t>766</t>
  </si>
  <si>
    <t>Konstrukce truhlářské</t>
  </si>
  <si>
    <t>123</t>
  </si>
  <si>
    <t>766412224</t>
  </si>
  <si>
    <t>Montáž obložení stěn pl přes 5 m2 palubkami modřínovými přes 100 mm</t>
  </si>
  <si>
    <t>1733090202</t>
  </si>
  <si>
    <t>https://podminky.urs.cz/item/CS_URS_2025_02/766412224</t>
  </si>
  <si>
    <t>124</t>
  </si>
  <si>
    <t>61191163</t>
  </si>
  <si>
    <t>palubky obkladové sibiřský modřín profil diagonál 26x146mm jakost A/B</t>
  </si>
  <si>
    <t>-1160220263</t>
  </si>
  <si>
    <t>127,443*1,1 'Přepočtené koeficientem množství</t>
  </si>
  <si>
    <t>125</t>
  </si>
  <si>
    <t>766417513</t>
  </si>
  <si>
    <t>Montáž podkladového roštu dvojitého pro montáž dřevěných svislých profilů provětrávané fasády</t>
  </si>
  <si>
    <t>-118876124</t>
  </si>
  <si>
    <t>https://podminky.urs.cz/item/CS_URS_2025_02/766417513</t>
  </si>
  <si>
    <t>345</t>
  </si>
  <si>
    <t>126</t>
  </si>
  <si>
    <t>60514106</t>
  </si>
  <si>
    <t>řezivo jehličnaté lať pevnostní třída S10-13 průřez 40x60mm</t>
  </si>
  <si>
    <t>-1954673244</t>
  </si>
  <si>
    <t>200*0,04*0,06</t>
  </si>
  <si>
    <t>0,48*0,00264 'Přepočtené koeficientem množství</t>
  </si>
  <si>
    <t>127</t>
  </si>
  <si>
    <t>60514103R01</t>
  </si>
  <si>
    <t>řezivo jehličnaté lať 40x40mm</t>
  </si>
  <si>
    <t>650759984</t>
  </si>
  <si>
    <t>145*0,04*0,04</t>
  </si>
  <si>
    <t>0,232*0,00264 'Přepočtené koeficientem množství</t>
  </si>
  <si>
    <t>128</t>
  </si>
  <si>
    <t>766417523</t>
  </si>
  <si>
    <t>Montáž difúzní paropropustné fólie pro dřevěnou provětrávanou fasádu s lepenými přesahy</t>
  </si>
  <si>
    <t>-1420604773</t>
  </si>
  <si>
    <t>https://podminky.urs.cz/item/CS_URS_2025_02/766417523</t>
  </si>
  <si>
    <t>129</t>
  </si>
  <si>
    <t>28329040</t>
  </si>
  <si>
    <t>fólie PES difuzně propustná fasádní (spára max 50 mm, max. 50% plochy), 270 g/m2</t>
  </si>
  <si>
    <t>1294958664</t>
  </si>
  <si>
    <t>Poznámka k položce:_x000d_
monolitická PES textilie se zátěrem, integrovaná lepící páska</t>
  </si>
  <si>
    <t>127,443*1,111 'Přepočtené koeficientem množství</t>
  </si>
  <si>
    <t>130</t>
  </si>
  <si>
    <t>766417R01</t>
  </si>
  <si>
    <t>D+M Olištování obkladu z palubek</t>
  </si>
  <si>
    <t>966844326</t>
  </si>
  <si>
    <t>Poznámka k položce:_x000d_
materiál dřevo</t>
  </si>
  <si>
    <t>131</t>
  </si>
  <si>
    <t>7666R07</t>
  </si>
  <si>
    <t>D+M Jednokřídlé dveře plastové vchodové, 1100x2100 mmm</t>
  </si>
  <si>
    <t>-2071747131</t>
  </si>
  <si>
    <t>132</t>
  </si>
  <si>
    <t>7666R09</t>
  </si>
  <si>
    <t>D+M dveře vnitřní 1000/2100, včetně zárubně a kování</t>
  </si>
  <si>
    <t>-6064232</t>
  </si>
  <si>
    <t>133</t>
  </si>
  <si>
    <t>7666R10</t>
  </si>
  <si>
    <t>D+M Plastová mezi stana mlečnice a strojovna, včetně dveří 900/2100 mm, kovánáí atd</t>
  </si>
  <si>
    <t>-1675713611</t>
  </si>
  <si>
    <t>134</t>
  </si>
  <si>
    <t>998766101</t>
  </si>
  <si>
    <t>Přesun hmot tonážní pro kce truhlářské v objektech v do 6 m</t>
  </si>
  <si>
    <t>-1023751734</t>
  </si>
  <si>
    <t>https://podminky.urs.cz/item/CS_URS_2025_02/998766101</t>
  </si>
  <si>
    <t>767</t>
  </si>
  <si>
    <t>Konstrukce zámečnické</t>
  </si>
  <si>
    <t>135</t>
  </si>
  <si>
    <t>767210R02</t>
  </si>
  <si>
    <t xml:space="preserve">D+M ocel. rám  výplň ocel. pletivo s oky 1800x2000 mm</t>
  </si>
  <si>
    <t>ks</t>
  </si>
  <si>
    <t>-1796087245</t>
  </si>
  <si>
    <t>136</t>
  </si>
  <si>
    <t>767210R03</t>
  </si>
  <si>
    <t>D+M Rolovací vrata 1800x2000 mm</t>
  </si>
  <si>
    <t>1191205261</t>
  </si>
  <si>
    <t>137</t>
  </si>
  <si>
    <t>767649R01</t>
  </si>
  <si>
    <t>D+M Madlo nerez na schodiště</t>
  </si>
  <si>
    <t>-464109122</t>
  </si>
  <si>
    <t>138</t>
  </si>
  <si>
    <t>767810113</t>
  </si>
  <si>
    <t>Montáž mřížek větracích čtyřhranných průřezu přes 0,04 do 0,09 m2</t>
  </si>
  <si>
    <t>267337826</t>
  </si>
  <si>
    <t>https://podminky.urs.cz/item/CS_URS_2025_02/767810113</t>
  </si>
  <si>
    <t>pozn. 2</t>
  </si>
  <si>
    <t>139</t>
  </si>
  <si>
    <t>55341413</t>
  </si>
  <si>
    <t>průvětrník mřížový s klapkami 300x300mm</t>
  </si>
  <si>
    <t>770509734</t>
  </si>
  <si>
    <t>140</t>
  </si>
  <si>
    <t>998767101</t>
  </si>
  <si>
    <t>Přesun hmot tonážní pro zámečnické konstrukce v objektech v do 6 m</t>
  </si>
  <si>
    <t>1965775184</t>
  </si>
  <si>
    <t>https://podminky.urs.cz/item/CS_URS_2025_02/998767101</t>
  </si>
  <si>
    <t>777</t>
  </si>
  <si>
    <t>Podlahy lité</t>
  </si>
  <si>
    <t>141</t>
  </si>
  <si>
    <t>777111111</t>
  </si>
  <si>
    <t>Vysátí podkladu před provedením lité podlahy</t>
  </si>
  <si>
    <t>1427050336</t>
  </si>
  <si>
    <t>https://podminky.urs.cz/item/CS_URS_2025_02/777111111</t>
  </si>
  <si>
    <t>SAMOOBSLUŽNÝ AUTOMAT MLÉKA</t>
  </si>
  <si>
    <t>3*3,8</t>
  </si>
  <si>
    <t>MLÉČNICE</t>
  </si>
  <si>
    <t>12,1*3,8</t>
  </si>
  <si>
    <t>dojirna</t>
  </si>
  <si>
    <t>90,37</t>
  </si>
  <si>
    <t>Mezisoučet</t>
  </si>
  <si>
    <t>4,75*2,6+30</t>
  </si>
  <si>
    <t>142</t>
  </si>
  <si>
    <t>777111141</t>
  </si>
  <si>
    <t>Otryskání podkladu před provedením lité podlahy</t>
  </si>
  <si>
    <t>899599594</t>
  </si>
  <si>
    <t>https://podminky.urs.cz/item/CS_URS_2025_02/777111141</t>
  </si>
  <si>
    <t>143</t>
  </si>
  <si>
    <t>777131101</t>
  </si>
  <si>
    <t>Penetrační epoxidový nátěr podlahy na suchý a vyzrálý podklad</t>
  </si>
  <si>
    <t>-1039011151</t>
  </si>
  <si>
    <t>https://podminky.urs.cz/item/CS_URS_2025_02/777131101</t>
  </si>
  <si>
    <t>144</t>
  </si>
  <si>
    <t>777511145</t>
  </si>
  <si>
    <t>Krycí epoxidová stěrka tloušťky do 3 mm chemicky odolné lité podlahy</t>
  </si>
  <si>
    <t>1716413373</t>
  </si>
  <si>
    <t>https://podminky.urs.cz/item/CS_URS_2025_02/777511145</t>
  </si>
  <si>
    <t>145</t>
  </si>
  <si>
    <t>777612105</t>
  </si>
  <si>
    <t>Protiskluzná úprava plnění skleněnými kuličkami (ballotini) uzavíracího nátěru podlahy</t>
  </si>
  <si>
    <t>-1962364035</t>
  </si>
  <si>
    <t>https://podminky.urs.cz/item/CS_URS_2025_02/777612105</t>
  </si>
  <si>
    <t>146</t>
  </si>
  <si>
    <t>777622103</t>
  </si>
  <si>
    <t>Uzavírací polyuretanový transparentní nátěr podlahy</t>
  </si>
  <si>
    <t>2113783186</t>
  </si>
  <si>
    <t>https://podminky.urs.cz/item/CS_URS_2025_02/777622103</t>
  </si>
  <si>
    <t>147</t>
  </si>
  <si>
    <t>998777101</t>
  </si>
  <si>
    <t>Přesun hmot tonážní pro podlahy lité v objektech v do 6 m</t>
  </si>
  <si>
    <t>1770014600</t>
  </si>
  <si>
    <t>https://podminky.urs.cz/item/CS_URS_2025_02/998777101</t>
  </si>
  <si>
    <t>781</t>
  </si>
  <si>
    <t>Dokončovací práce - obklady</t>
  </si>
  <si>
    <t>148</t>
  </si>
  <si>
    <t>781111011</t>
  </si>
  <si>
    <t>Ometení (oprášení) stěny při přípravě podkladu</t>
  </si>
  <si>
    <t>-1565399796</t>
  </si>
  <si>
    <t>https://podminky.urs.cz/item/CS_URS_2025_02/781111011</t>
  </si>
  <si>
    <t>149</t>
  </si>
  <si>
    <t>781121011</t>
  </si>
  <si>
    <t>Nátěr penetrační na stěnu</t>
  </si>
  <si>
    <t>850547922</t>
  </si>
  <si>
    <t>https://podminky.urs.cz/item/CS_URS_2025_02/781121011</t>
  </si>
  <si>
    <t>371,667*2</t>
  </si>
  <si>
    <t>150</t>
  </si>
  <si>
    <t>781131112</t>
  </si>
  <si>
    <t>Izolace pod obklad nátěrem nebo stěrkou ve dvou vrstvách</t>
  </si>
  <si>
    <t>-2106146819</t>
  </si>
  <si>
    <t>https://podminky.urs.cz/item/CS_URS_2025_02/781131112</t>
  </si>
  <si>
    <t>371,667</t>
  </si>
  <si>
    <t>151</t>
  </si>
  <si>
    <t>781131241</t>
  </si>
  <si>
    <t>Izolace pod obklad těsnícími pásy vnitřní kout</t>
  </si>
  <si>
    <t>-1756951917</t>
  </si>
  <si>
    <t>https://podminky.urs.cz/item/CS_URS_2025_02/781131241</t>
  </si>
  <si>
    <t>152</t>
  </si>
  <si>
    <t>781131242</t>
  </si>
  <si>
    <t>Izolace pod obklad těsnícími pásy vnější roh</t>
  </si>
  <si>
    <t>-275418791</t>
  </si>
  <si>
    <t>https://podminky.urs.cz/item/CS_URS_2025_02/781131242</t>
  </si>
  <si>
    <t>153</t>
  </si>
  <si>
    <t>781131264</t>
  </si>
  <si>
    <t>Izolace pod obklad těsnícími pásy mezi podlahou a stěnou</t>
  </si>
  <si>
    <t>-1642955080</t>
  </si>
  <si>
    <t>https://podminky.urs.cz/item/CS_URS_2025_02/781131264</t>
  </si>
  <si>
    <t>38,2+4,25*2+10,05+0,8*4</t>
  </si>
  <si>
    <t>3*3,5+2,75*5+3*6</t>
  </si>
  <si>
    <t>2,6*2+4,75*2+5,55+3,14*2+11,05*2+3,12*2+4,15+4,4+0,8*4</t>
  </si>
  <si>
    <t>154</t>
  </si>
  <si>
    <t>781151031</t>
  </si>
  <si>
    <t>Celoplošné vyrovnání podkladu stěrkou tl 3 mm</t>
  </si>
  <si>
    <t>371657221</t>
  </si>
  <si>
    <t>https://podminky.urs.cz/item/CS_URS_2025_02/781151031</t>
  </si>
  <si>
    <t>155</t>
  </si>
  <si>
    <t>781472215</t>
  </si>
  <si>
    <t>Montáž obkladů keramických hladkých lepených cementovým flexibilním lepidlem přes 6 do 9 ks/m2</t>
  </si>
  <si>
    <t>180727419</t>
  </si>
  <si>
    <t>https://podminky.urs.cz/item/CS_URS_2025_02/781472215</t>
  </si>
  <si>
    <t>156</t>
  </si>
  <si>
    <t>59761708</t>
  </si>
  <si>
    <t>obklad keramický nemrazuvzdorný povrch hladký/lesklý tl do 10mm přes 6 do 9ks/m2</t>
  </si>
  <si>
    <t>713526721</t>
  </si>
  <si>
    <t>371,667*1,15 'Přepočtené koeficientem množství</t>
  </si>
  <si>
    <t>157</t>
  </si>
  <si>
    <t>781492211</t>
  </si>
  <si>
    <t>Montáž profilů rohových lepených flexibilním cementovým lepidlem</t>
  </si>
  <si>
    <t>1301320029</t>
  </si>
  <si>
    <t>https://podminky.urs.cz/item/CS_URS_2025_02/781492211</t>
  </si>
  <si>
    <t>3,7+3,5</t>
  </si>
  <si>
    <t>3,15*2+3,4*2+3,25*2</t>
  </si>
  <si>
    <t>otvory</t>
  </si>
  <si>
    <t>158</t>
  </si>
  <si>
    <t>19416012</t>
  </si>
  <si>
    <t>lišta ukončovací nerezová 10mm</t>
  </si>
  <si>
    <t>457351273</t>
  </si>
  <si>
    <t>68,8*1,05 'Přepočtené koeficientem množství</t>
  </si>
  <si>
    <t>159</t>
  </si>
  <si>
    <t>781495115</t>
  </si>
  <si>
    <t>Spárování vnitřních obkladů silikonem</t>
  </si>
  <si>
    <t>-1291500685</t>
  </si>
  <si>
    <t>https://podminky.urs.cz/item/CS_URS_2025_02/781495115</t>
  </si>
  <si>
    <t>160</t>
  </si>
  <si>
    <t>781495211</t>
  </si>
  <si>
    <t>Čištění vnitřních ploch stěn po provedení obkladu chemickými prostředky</t>
  </si>
  <si>
    <t>-329675015</t>
  </si>
  <si>
    <t>https://podminky.urs.cz/item/CS_URS_2025_02/781495211</t>
  </si>
  <si>
    <t>161</t>
  </si>
  <si>
    <t>998781101</t>
  </si>
  <si>
    <t>Přesun hmot tonážní pro obklady keramické v objektech v do 6 m</t>
  </si>
  <si>
    <t>-807470138</t>
  </si>
  <si>
    <t>https://podminky.urs.cz/item/CS_URS_2025_02/998781101</t>
  </si>
  <si>
    <t>783</t>
  </si>
  <si>
    <t>Dokončovací práce - nátěry</t>
  </si>
  <si>
    <t>162</t>
  </si>
  <si>
    <t>783101203</t>
  </si>
  <si>
    <t>Jemné obroušení podkladu truhlářských konstrukcí před provedením nátěru</t>
  </si>
  <si>
    <t>1765162791</t>
  </si>
  <si>
    <t>https://podminky.urs.cz/item/CS_URS_2025_02/783101203</t>
  </si>
  <si>
    <t>Poznámka k položce:_x000d_
nátěr palubek</t>
  </si>
  <si>
    <t>163</t>
  </si>
  <si>
    <t>783101403</t>
  </si>
  <si>
    <t>Oprášení podkladu truhlářských konstrukcí před provedením nátěru</t>
  </si>
  <si>
    <t>-27648334</t>
  </si>
  <si>
    <t>https://podminky.urs.cz/item/CS_URS_2025_02/783101403</t>
  </si>
  <si>
    <t>164</t>
  </si>
  <si>
    <t>783118211</t>
  </si>
  <si>
    <t>Lakovací dvojnásobný syntetický nátěr truhlářských konstrukcí s mezibroušením</t>
  </si>
  <si>
    <t>1219632682</t>
  </si>
  <si>
    <t>https://podminky.urs.cz/item/CS_URS_2025_02/783118211</t>
  </si>
  <si>
    <t>165</t>
  </si>
  <si>
    <t>783801501</t>
  </si>
  <si>
    <t>Omytí omítek před provedením nátěru</t>
  </si>
  <si>
    <t>1246840829</t>
  </si>
  <si>
    <t>https://podminky.urs.cz/item/CS_URS_2025_02/783801501</t>
  </si>
  <si>
    <t>166</t>
  </si>
  <si>
    <t>783813131R01</t>
  </si>
  <si>
    <t>Penetrační polyuretanový nátěr podlahy na suchý a vyzrálý podklad</t>
  </si>
  <si>
    <t>704512794</t>
  </si>
  <si>
    <t>167</t>
  </si>
  <si>
    <t>783817401</t>
  </si>
  <si>
    <t xml:space="preserve">Krycí epoxidová stěrka chemicky odolné </t>
  </si>
  <si>
    <t>-2035696395</t>
  </si>
  <si>
    <t>https://podminky.urs.cz/item/CS_URS_2025_02/783817401</t>
  </si>
  <si>
    <t>168</t>
  </si>
  <si>
    <t>783817401R03</t>
  </si>
  <si>
    <t>Uzavírací polyuratenový nátěr stěn</t>
  </si>
  <si>
    <t>-1214311631</t>
  </si>
  <si>
    <t>02 - Profese</t>
  </si>
  <si>
    <t>Soupis:</t>
  </si>
  <si>
    <t>02.1 - Elektroinstalace</t>
  </si>
  <si>
    <t>Úroveň 3:</t>
  </si>
  <si>
    <t>02.1.1 - EI D.C. 1.-2. osv+zás</t>
  </si>
  <si>
    <t>D1 - Trubka ohebná</t>
  </si>
  <si>
    <t>D2 - Krabice odbočná se sv.</t>
  </si>
  <si>
    <t>D3 - Kabelové žlaby</t>
  </si>
  <si>
    <t>D4 - Osazení hmoždiny do ci. Zdiva</t>
  </si>
  <si>
    <t>D5 - Lano ocel. Pozink</t>
  </si>
  <si>
    <t>D6 - Kotevní konzola kompletní</t>
  </si>
  <si>
    <t>D7 - Kabel silový , izolace PVC</t>
  </si>
  <si>
    <t>D8 - Ukončení smršťovací záklopkou</t>
  </si>
  <si>
    <t>D9 - Spínač do vlhka</t>
  </si>
  <si>
    <t>D10 - Zásuvka nástěná IP44</t>
  </si>
  <si>
    <t>D11 - Zásuvka průmyslová nástěná IP44</t>
  </si>
  <si>
    <t>D12 - Svítidlo LED IP 65</t>
  </si>
  <si>
    <t>D13 - Svítidlo venkovní s čidlem</t>
  </si>
  <si>
    <t>D14 - Vysekání rýh ve zdivu</t>
  </si>
  <si>
    <t>D15 - PROVEDENÍ REVIZNÍCH ZKOUŠEK DLE ČSN 332000-6-61</t>
  </si>
  <si>
    <t>D1</t>
  </si>
  <si>
    <t>Trubka ohebná</t>
  </si>
  <si>
    <t>Pol1</t>
  </si>
  <si>
    <t>KOPOFLEX 40/32</t>
  </si>
  <si>
    <t>D2</t>
  </si>
  <si>
    <t>Krabice odbočná se sv.</t>
  </si>
  <si>
    <t>Pol2</t>
  </si>
  <si>
    <t>6455 - 11</t>
  </si>
  <si>
    <t>D3</t>
  </si>
  <si>
    <t>Kabelové žlaby</t>
  </si>
  <si>
    <t>Pol3</t>
  </si>
  <si>
    <t>Plastový žlab 120 x 40</t>
  </si>
  <si>
    <t>D4</t>
  </si>
  <si>
    <t>Osazení hmoždiny do ci. Zdiva</t>
  </si>
  <si>
    <t>Pol4</t>
  </si>
  <si>
    <t>HM8</t>
  </si>
  <si>
    <t>D5</t>
  </si>
  <si>
    <t>Lano ocel. Pozink</t>
  </si>
  <si>
    <t>Pol5</t>
  </si>
  <si>
    <t>D 6,3mm</t>
  </si>
  <si>
    <t>D6</t>
  </si>
  <si>
    <t>Kotevní konzola kompletní</t>
  </si>
  <si>
    <t>Pol6</t>
  </si>
  <si>
    <t>1 napínač</t>
  </si>
  <si>
    <t>D7</t>
  </si>
  <si>
    <t>Kabel silový , izolace PVC</t>
  </si>
  <si>
    <t>Pol2011</t>
  </si>
  <si>
    <t>Podružný materiál</t>
  </si>
  <si>
    <t>112604816</t>
  </si>
  <si>
    <t>Poznámka k položce:_x000d_
pevně</t>
  </si>
  <si>
    <t>Pol2012</t>
  </si>
  <si>
    <t>Hlavní rozvaděč R 01</t>
  </si>
  <si>
    <t>-1559557597</t>
  </si>
  <si>
    <t>Pol2013</t>
  </si>
  <si>
    <t xml:space="preserve">Dodávka  rozvaděč R 02</t>
  </si>
  <si>
    <t>-166711251</t>
  </si>
  <si>
    <t>Pol7</t>
  </si>
  <si>
    <t>CYKY 2 x 1,5</t>
  </si>
  <si>
    <t>Pol8</t>
  </si>
  <si>
    <t>CYKY 3 x 1,5</t>
  </si>
  <si>
    <t>Pol11</t>
  </si>
  <si>
    <t>CYKY 3 x 2,5</t>
  </si>
  <si>
    <t>Pol12</t>
  </si>
  <si>
    <t>CYKY 5 x 2,5</t>
  </si>
  <si>
    <t>Pol19</t>
  </si>
  <si>
    <t>CY1,5 žlutozelený</t>
  </si>
  <si>
    <t>Pol20</t>
  </si>
  <si>
    <t>HSS 3 x 1,5</t>
  </si>
  <si>
    <t>D8</t>
  </si>
  <si>
    <t>Ukončení smršťovací záklopkou</t>
  </si>
  <si>
    <t>Pol21</t>
  </si>
  <si>
    <t>4 x 50</t>
  </si>
  <si>
    <t>D9</t>
  </si>
  <si>
    <t>Spínač do vlhka</t>
  </si>
  <si>
    <t>Pol22</t>
  </si>
  <si>
    <t>Vypínač 3558- 01510</t>
  </si>
  <si>
    <t>Pol23</t>
  </si>
  <si>
    <t>Střídavý přepínač 3558- 06510</t>
  </si>
  <si>
    <t>D10</t>
  </si>
  <si>
    <t>Zásuvka nástěná IP44</t>
  </si>
  <si>
    <t>Pol24</t>
  </si>
  <si>
    <t>5518 - 02510</t>
  </si>
  <si>
    <t>D11</t>
  </si>
  <si>
    <t>Zásuvka průmyslová nástěná IP44</t>
  </si>
  <si>
    <t>Pol25</t>
  </si>
  <si>
    <t>400V, 16A 416RS6</t>
  </si>
  <si>
    <t>D12</t>
  </si>
  <si>
    <t>Svítidlo LED IP 65</t>
  </si>
  <si>
    <t>Pol26</t>
  </si>
  <si>
    <t>Celoplastové, závěsné 71W</t>
  </si>
  <si>
    <t>D13</t>
  </si>
  <si>
    <t>Svítidlo venkovní s čidlem</t>
  </si>
  <si>
    <t>Pol27</t>
  </si>
  <si>
    <t>SVÍTIDLO S ČIDLEM LED 30W</t>
  </si>
  <si>
    <t>D14</t>
  </si>
  <si>
    <t>Vysekání rýh ve zdivu</t>
  </si>
  <si>
    <t>Pol28</t>
  </si>
  <si>
    <t>šíře 150mm</t>
  </si>
  <si>
    <t>hod</t>
  </si>
  <si>
    <t>D15</t>
  </si>
  <si>
    <t>PROVEDENÍ REVIZNÍCH ZKOUŠEK DLE ČSN 332000-6-61</t>
  </si>
  <si>
    <t>Pol29</t>
  </si>
  <si>
    <t>Revizní technik</t>
  </si>
  <si>
    <t xml:space="preserve">02.1.2 - EI  D.C.1.- 2.  POHONY</t>
  </si>
  <si>
    <t>D2 - Kabelové žlaby</t>
  </si>
  <si>
    <t>D3 - Osazení hmoždiny do ci. Zdiva</t>
  </si>
  <si>
    <t>D4 - Lano ocel. Pozink</t>
  </si>
  <si>
    <t>D5 - Kotevní konzola kompletní</t>
  </si>
  <si>
    <t>D6 - Kabel silový , izolace PVC</t>
  </si>
  <si>
    <t>D7 - Ukončení smršťovací záklopkou</t>
  </si>
  <si>
    <t>D8 - Pojistková patrona</t>
  </si>
  <si>
    <t>D9 - Přípojková skříň</t>
  </si>
  <si>
    <t>D10 - Ovladač v Al skříni IP 54</t>
  </si>
  <si>
    <t>D11 - Prostorový termostat</t>
  </si>
  <si>
    <t>D12 - Montáž rozvaděče</t>
  </si>
  <si>
    <t>D13 - Infrazářiče</t>
  </si>
  <si>
    <t>D14 - Elektrické VENTILÁTOR ZÁVĚSNÝ, ŘEMENOVÝ</t>
  </si>
  <si>
    <t>D15 - Elektrické VENTILÁTOR STĚNOVÝ SE ŽALUZIÍ</t>
  </si>
  <si>
    <t>D16 - Vysekání rýh ve zdivu</t>
  </si>
  <si>
    <t>D17 - KRABICE ODBOČNÁ S VÍKEM BEZ SVORKOVNICE</t>
  </si>
  <si>
    <t>D18 - PROVEDENÍ REVIZNÍCH ZKOUŠEK DLE ČSN 332000-6-61</t>
  </si>
  <si>
    <t>D19 - ZEMNÍ PRÁCE</t>
  </si>
  <si>
    <t>Pol321</t>
  </si>
  <si>
    <t>936539238</t>
  </si>
  <si>
    <t>Pol10</t>
  </si>
  <si>
    <t>CYKY 5 x 1,5</t>
  </si>
  <si>
    <t>Pol13</t>
  </si>
  <si>
    <t>CYKY 5 x 4</t>
  </si>
  <si>
    <t>Pol14</t>
  </si>
  <si>
    <t>CYKY 5 x 6</t>
  </si>
  <si>
    <t>Pol15</t>
  </si>
  <si>
    <t>CYKY 5 x 10</t>
  </si>
  <si>
    <t>Pol16</t>
  </si>
  <si>
    <t>CYKY 5 x 16</t>
  </si>
  <si>
    <t>Pol30</t>
  </si>
  <si>
    <t>AYKY 4x70</t>
  </si>
  <si>
    <t>Poznámka k položce:_x000d_
volně</t>
  </si>
  <si>
    <t>Pol31</t>
  </si>
  <si>
    <t>CY2,5 žlutozelený</t>
  </si>
  <si>
    <t>Pol32</t>
  </si>
  <si>
    <t>CY16 žlutozelený</t>
  </si>
  <si>
    <t>Pol33</t>
  </si>
  <si>
    <t>Pol34</t>
  </si>
  <si>
    <t>4 x 185</t>
  </si>
  <si>
    <t>Pojistková patrona</t>
  </si>
  <si>
    <t>Pol35</t>
  </si>
  <si>
    <t>PN 02/125A</t>
  </si>
  <si>
    <t>Přípojková skříň</t>
  </si>
  <si>
    <t>Pol36</t>
  </si>
  <si>
    <t>SP5</t>
  </si>
  <si>
    <t>Ovladač v Al skříni IP 54</t>
  </si>
  <si>
    <t>Pol37</t>
  </si>
  <si>
    <t>T6S2B30</t>
  </si>
  <si>
    <t>Prostorový termostat</t>
  </si>
  <si>
    <t>Pol38</t>
  </si>
  <si>
    <t>950 02</t>
  </si>
  <si>
    <t>Montáž rozvaděče</t>
  </si>
  <si>
    <t>Pol39</t>
  </si>
  <si>
    <t>do 500kg</t>
  </si>
  <si>
    <t>Infrazářiče</t>
  </si>
  <si>
    <t>Pol40</t>
  </si>
  <si>
    <t xml:space="preserve">Karbonový infrazářič  IQ STAR 230V</t>
  </si>
  <si>
    <t>Elektrické VENTILÁTOR ZÁVĚSNÝ, ŘEMENOVÝ</t>
  </si>
  <si>
    <t>Pol41</t>
  </si>
  <si>
    <t xml:space="preserve">Ventilátor čekárna D.C. -  HORIZONTÁLNÍ</t>
  </si>
  <si>
    <t>Pol42</t>
  </si>
  <si>
    <t>ŘÍDÍCÍ JEDNOTKA</t>
  </si>
  <si>
    <t>Elektrické VENTILÁTOR STĚNOVÝ SE ŽALUZIÍ</t>
  </si>
  <si>
    <t>Pol43</t>
  </si>
  <si>
    <t>E309T</t>
  </si>
  <si>
    <t>D16</t>
  </si>
  <si>
    <t>D17</t>
  </si>
  <si>
    <t>KRABICE ODBOČNÁ S VÍKEM BEZ SVORKOVNICE</t>
  </si>
  <si>
    <t>Pol44</t>
  </si>
  <si>
    <t>KO125</t>
  </si>
  <si>
    <t>D18</t>
  </si>
  <si>
    <t>D19</t>
  </si>
  <si>
    <t>ZEMNÍ PRÁCE</t>
  </si>
  <si>
    <t>Pol45</t>
  </si>
  <si>
    <t>Výkop rýhy 0,4x0,9m, tř.z.3</t>
  </si>
  <si>
    <t>Pol46</t>
  </si>
  <si>
    <t>Výkop rýhy 0,5x1,2m, tř.z.3</t>
  </si>
  <si>
    <t>Pol47</t>
  </si>
  <si>
    <t>Zához rýhy 0,4x0,9m, tř.z.3</t>
  </si>
  <si>
    <t>Pol48</t>
  </si>
  <si>
    <t>Zához rýhy 0,5x1,2m, tř.z.3</t>
  </si>
  <si>
    <t>Pol49</t>
  </si>
  <si>
    <t>Kabelové lože - pískové 200mm</t>
  </si>
  <si>
    <t>Pol50</t>
  </si>
  <si>
    <t>Kabelové lože - betonové 100mm</t>
  </si>
  <si>
    <t>Pol51</t>
  </si>
  <si>
    <t>Výstražná folie z PVC 330, rudá</t>
  </si>
  <si>
    <t>Pol52</t>
  </si>
  <si>
    <t>Kabelový žlab betonový TK1</t>
  </si>
  <si>
    <t>02.1.3 - Hromosvody a O.P. SO 02</t>
  </si>
  <si>
    <t>D1 - OCELOVÝ DRÁT POZINKOVANÝ</t>
  </si>
  <si>
    <t>D2 - OCELOVÝ PÁSEK POZINKOVANÝ</t>
  </si>
  <si>
    <t>D3 - VODIČ PRO POSPOJOVÁNÍ</t>
  </si>
  <si>
    <t>D6 - PODPĚRA VEDENÍ</t>
  </si>
  <si>
    <t>D7 - OCHRANNÝ ÚHELNÍK A DRŽÁK</t>
  </si>
  <si>
    <t>D8 - SVORKA HROMOSVODNÍ, UZEMŇOVACÍ</t>
  </si>
  <si>
    <t>D9 - PROVEDENÍ REVIZNÍCH ZKOUŠEK DLE ČSN 332000-6-61</t>
  </si>
  <si>
    <t>OCELOVÝ DRÁT POZINKOVANÝ</t>
  </si>
  <si>
    <t>Pol53</t>
  </si>
  <si>
    <t>FeZn-D8 (0,55kg/m)</t>
  </si>
  <si>
    <t>Pol54</t>
  </si>
  <si>
    <t>FeZn-D10 (0,62kg/m)</t>
  </si>
  <si>
    <t>OCELOVÝ PÁSEK POZINKOVANÝ</t>
  </si>
  <si>
    <t>Pol55</t>
  </si>
  <si>
    <t>FeZn30x4 (1.0kg/m)</t>
  </si>
  <si>
    <t>VODIČ PRO POSPOJOVÁNÍ</t>
  </si>
  <si>
    <t>Pol56</t>
  </si>
  <si>
    <t>CY4 žlutozelený</t>
  </si>
  <si>
    <t>Pol57</t>
  </si>
  <si>
    <t>CY10 žlutozelený</t>
  </si>
  <si>
    <t>PODPĚRA VEDENÍ</t>
  </si>
  <si>
    <t>Pol60</t>
  </si>
  <si>
    <t>PV01 150mm,</t>
  </si>
  <si>
    <t>OCHRANNÝ ÚHELNÍK A DRŽÁK</t>
  </si>
  <si>
    <t>Pol62</t>
  </si>
  <si>
    <t>DUZ držák úhel. do zdi</t>
  </si>
  <si>
    <t>SVORKA HROMOSVODNÍ, UZEMŇOVACÍ</t>
  </si>
  <si>
    <t>Pol63</t>
  </si>
  <si>
    <t>SK křížová</t>
  </si>
  <si>
    <t>Pol64</t>
  </si>
  <si>
    <t>SS spojovací</t>
  </si>
  <si>
    <t>Pol65</t>
  </si>
  <si>
    <t>SP1 připojovací</t>
  </si>
  <si>
    <t>Pol66</t>
  </si>
  <si>
    <t>SO okapová</t>
  </si>
  <si>
    <t>Pol67</t>
  </si>
  <si>
    <t>SZ zkušební</t>
  </si>
  <si>
    <t>Pol68</t>
  </si>
  <si>
    <t>SR03 pro pásek 30x4mm</t>
  </si>
  <si>
    <t>Pol69</t>
  </si>
  <si>
    <t>hod.</t>
  </si>
  <si>
    <t>02.2 - ZTI - D1.4.1</t>
  </si>
  <si>
    <t>D1 - Technologická kanalizace</t>
  </si>
  <si>
    <t>D2 - Pitná voda - vnější vodovod</t>
  </si>
  <si>
    <t>D3 - Pitná voda - vnitřní vodovod</t>
  </si>
  <si>
    <t>Pol70</t>
  </si>
  <si>
    <t>Potrubí kanalizační KG-Systém SN 16 svodné DN 200</t>
  </si>
  <si>
    <t>bm</t>
  </si>
  <si>
    <t>Pol71</t>
  </si>
  <si>
    <t>Potrubí kanalizační KG-Systém SN 8 svodné DN 200</t>
  </si>
  <si>
    <t>Pol72</t>
  </si>
  <si>
    <t>Potrubí kanalizační KG-Systém SN 16 svodné DN 110</t>
  </si>
  <si>
    <t>Pol73</t>
  </si>
  <si>
    <t>uliční vpust, d425, odtok DN200, filtrační koš, krycí mříž 500x500 D400, stavitelný krček</t>
  </si>
  <si>
    <t>Pol74</t>
  </si>
  <si>
    <t>lapač střešních splavenin</t>
  </si>
  <si>
    <t>Pol75</t>
  </si>
  <si>
    <t>Napojení na stávající požární nádrž, vč. výstupního objektu</t>
  </si>
  <si>
    <t>Pol76</t>
  </si>
  <si>
    <t>oprava betonových/asfaltových ploch</t>
  </si>
  <si>
    <t>Pol77</t>
  </si>
  <si>
    <t>zemní práce</t>
  </si>
  <si>
    <t>Pol78</t>
  </si>
  <si>
    <t>Mechanismy</t>
  </si>
  <si>
    <t>Pol79</t>
  </si>
  <si>
    <t>Zařízení staveniště</t>
  </si>
  <si>
    <t>Technologická kanalizace</t>
  </si>
  <si>
    <t>Pol80</t>
  </si>
  <si>
    <t>Potrubí kanalizační KG-Systém SN 8 svodné DN 250 (chránička)</t>
  </si>
  <si>
    <t>Pol81</t>
  </si>
  <si>
    <t>Potrubí kanalizační KG-Systém SN 8 svodné DN 160</t>
  </si>
  <si>
    <t>Pol82</t>
  </si>
  <si>
    <t>Potrubí kanalizační KG-Systém SN 4 svodné DN 160</t>
  </si>
  <si>
    <t>Pol83</t>
  </si>
  <si>
    <t>Potrubí kanalizační KG-Systém SN 4 svodné DN 110</t>
  </si>
  <si>
    <t>Pol84</t>
  </si>
  <si>
    <t>Potrubí kanalizační HT110</t>
  </si>
  <si>
    <t>Pol85</t>
  </si>
  <si>
    <t>Potrubí kanalizační HT50</t>
  </si>
  <si>
    <t>Pol86</t>
  </si>
  <si>
    <t>Potrubí PEHD100 d50x4,5 SDR11</t>
  </si>
  <si>
    <t>Pol87</t>
  </si>
  <si>
    <t>Vpust kanalizační DN110 vertikální, suchá klapka</t>
  </si>
  <si>
    <t>Pol88</t>
  </si>
  <si>
    <t xml:space="preserve">čerpací sestava - čerpadlo pro připojení 400/3/50; výkon  1,5kW, řezací ústrojí, plovákový spínač, ochrana proti chodu na sucho; vypouštěcí ventil; uzavírací ventil; zpětná klapka - dodáno jako systémový výrobek; připojovací kabel 7m; interiérová instalač</t>
  </si>
  <si>
    <t>Pol89</t>
  </si>
  <si>
    <t>napojení na stávající připojovací bod - technologická kanalizace, vysazením odbočky</t>
  </si>
  <si>
    <t>Pol90</t>
  </si>
  <si>
    <t>napojení na stávající připojovací bod - jímka, vč. vodotěsného zatěsnění</t>
  </si>
  <si>
    <t>Pol91</t>
  </si>
  <si>
    <t>Pol92</t>
  </si>
  <si>
    <t>Pol93</t>
  </si>
  <si>
    <t>Pitná voda - vnější vodovod</t>
  </si>
  <si>
    <t>Pol94</t>
  </si>
  <si>
    <t>Potrubí vodovodní plastové Pe 100, PN 1,6 MPa, D 50 x 4,6 mm SDR11 spojované elektrotvarovkami</t>
  </si>
  <si>
    <t>Pol95</t>
  </si>
  <si>
    <t>Potrubí vodovodní plastové Pe 100, PN 1,6 MPa, D 90 x 5,4 mm SDR11 spojované elektrotvarovkami (chránička)</t>
  </si>
  <si>
    <t>Pol96</t>
  </si>
  <si>
    <t>uzávěr 6/4"</t>
  </si>
  <si>
    <t>Pol97</t>
  </si>
  <si>
    <t>Vysazení odbočky 6/4"</t>
  </si>
  <si>
    <t>Pol98</t>
  </si>
  <si>
    <t>Kulový uzávěr závitový DN 80 PN 16 do 100°C, nerezový</t>
  </si>
  <si>
    <t>Pol99</t>
  </si>
  <si>
    <t>chránička prostupu PE DN125</t>
  </si>
  <si>
    <t>Pol100</t>
  </si>
  <si>
    <t>Pol101</t>
  </si>
  <si>
    <t>Pitná voda - vnitřní vodovod</t>
  </si>
  <si>
    <t>Pol102</t>
  </si>
  <si>
    <t>Potrubí vodovodní plastové PPR RC svar polyfúze PN 16 D50x6,4 mm, závěsy</t>
  </si>
  <si>
    <t>Pol103</t>
  </si>
  <si>
    <t>Potrubí vodovodní plastové PPR RC svar polyfúze PN 16 D 40x4,5 mm, závěsy</t>
  </si>
  <si>
    <t>Pol104</t>
  </si>
  <si>
    <t>Potrubí vodovodní plastové PPR RC svar polyfúze PN 16 D 32x3,6 mm, závěsy</t>
  </si>
  <si>
    <t>Pol105</t>
  </si>
  <si>
    <t>Potrubí vodovodní plastové PPR RC svar polyfúze PN 16 D 32x3,6 mm, závěsy, plechové žlaby, elektrický topný samoregulační kabel 10 W na metr potrubí</t>
  </si>
  <si>
    <t>Pol106</t>
  </si>
  <si>
    <t>Potrubí vodovodní plastové PPR RC svar polyfúze PN 16 D 25x2,8 mm, závěsy</t>
  </si>
  <si>
    <t>Pol107</t>
  </si>
  <si>
    <t>Potrubí vodovodní plastové PPR RC svar polyfúze PN 16 D 20x2,3 mm, závěsy</t>
  </si>
  <si>
    <t>Pol108</t>
  </si>
  <si>
    <t>Potrubí vodovodní Cu, spojované letováním 28x1,5; závěsy, izolace MW 50mm s Al polepem vč. kolen - pouzdra</t>
  </si>
  <si>
    <t>Pol109</t>
  </si>
  <si>
    <t>Ochrana vodovodního potrubí přilepenými termoizolačními trubicemi z PE tl přes 13 do 20 mm DN přes 45 do 63 mm</t>
  </si>
  <si>
    <t>Pol110</t>
  </si>
  <si>
    <t>Ochrana vodovodního potrubí přilepenými termoizolačními trubicemi z PE tl přes 13 do 20 mm DN přes 22 do 45 mm</t>
  </si>
  <si>
    <t>Pol111</t>
  </si>
  <si>
    <t>Ochrana vodovodního potrubí přilepenými termoizolačními trubicemi z PE tl přes 13 do 20 mm DN do 22 mm</t>
  </si>
  <si>
    <t>Pol112</t>
  </si>
  <si>
    <t>Proplach a dezinfekce vodovodního potrubí DN do 80</t>
  </si>
  <si>
    <t>Pol113</t>
  </si>
  <si>
    <t>tlakové zkoušky</t>
  </si>
  <si>
    <t>Pol114</t>
  </si>
  <si>
    <t>rohový kulový ventil 3/4" pro napojení na hadici</t>
  </si>
  <si>
    <t>Pol115</t>
  </si>
  <si>
    <t>kulový kohout 5/4"</t>
  </si>
  <si>
    <t>Pol116</t>
  </si>
  <si>
    <t>kulový kohout 1"</t>
  </si>
  <si>
    <t>Pol117</t>
  </si>
  <si>
    <t>kulový kohout 3/4"</t>
  </si>
  <si>
    <t>Pol118</t>
  </si>
  <si>
    <t>zpětná klapka 5/4"</t>
  </si>
  <si>
    <t>Pol119</t>
  </si>
  <si>
    <t>zpětná klapka 1"</t>
  </si>
  <si>
    <t>Pol120</t>
  </si>
  <si>
    <t>vypouštěcí napouštěcí kohout 1/2"</t>
  </si>
  <si>
    <t>Pol121</t>
  </si>
  <si>
    <t>pojistný ventil 1/2x3/4" 7.0 bar</t>
  </si>
  <si>
    <t>Pol122</t>
  </si>
  <si>
    <t>směšovací termostatický ventil WTE9107</t>
  </si>
  <si>
    <t>Pol123</t>
  </si>
  <si>
    <t>Nádoba expanzní tlaková pro akumulační ohřev TV průtočná s membránou závitové připojení do 10bar o objemu 50 l, teplotní odolnost 90°C</t>
  </si>
  <si>
    <t>Pol124</t>
  </si>
  <si>
    <t>Nádoba expanzní tlaková pro akumulační ohřev TV průtočná s membránou závitové připojení do 10bar o objemu 35 l, teplotní odolnost 90°C</t>
  </si>
  <si>
    <t>Pol125</t>
  </si>
  <si>
    <t>Přímotopný ohřívač Ivar eurotank VS1 500L, 1x 6kW přírubová patrona 400/3/50 s termostatem, systémová izolace; stacionární provedení; teplotní odolnost do 95°C - smalglass</t>
  </si>
  <si>
    <t>Pol126</t>
  </si>
  <si>
    <t>Přímotopný ohřívač Ivar eurotank VS1 500L, 1x 6kW přírubová patrona 400/3/50 s termostatem; systémová izolace; stacionární provedení</t>
  </si>
  <si>
    <t>Pol127</t>
  </si>
  <si>
    <t>Umyvadlo diturvitové š.600, montáž na stěnu, sifon DN40, 2x RV 1/2x3/8", baterie stojánková páková směšovací, zásobník na mýdlo, držák ručníků</t>
  </si>
  <si>
    <t>Poznámka k položce:_x000d_
cena neobsahuje zednické výpomoce, zhotovení prostupů, požární ucpávky, ochranu přípojky napaječek proti zamrznnutí, koncové uzavírací armatury pro připojení k technologii, dešťový povrchový kanál</t>
  </si>
  <si>
    <t>03 - Technologie</t>
  </si>
  <si>
    <t>Pol128</t>
  </si>
  <si>
    <t>dojící robot</t>
  </si>
  <si>
    <t>Pol129</t>
  </si>
  <si>
    <t>Systém dopravy mléka</t>
  </si>
  <si>
    <t>Pol130</t>
  </si>
  <si>
    <t>Buffer tank – záložní tank 300 l</t>
  </si>
  <si>
    <t>Pol131</t>
  </si>
  <si>
    <t>Dvojitý mléčný filtr</t>
  </si>
  <si>
    <t>Pol132</t>
  </si>
  <si>
    <t>Kompresor 400l/min 8bar se systémem tlakového vzduchu</t>
  </si>
  <si>
    <t>Pol133</t>
  </si>
  <si>
    <t>Vývěva - průtok vzduchu 800 l/min s rozvody podtlaku</t>
  </si>
  <si>
    <t>Pol134</t>
  </si>
  <si>
    <t>2-cestná selekční branka</t>
  </si>
  <si>
    <t>Pol135</t>
  </si>
  <si>
    <t>3-cestná selekční branka</t>
  </si>
  <si>
    <t>Pol136</t>
  </si>
  <si>
    <t>zařízení pro odběr vzorků mléka</t>
  </si>
  <si>
    <t>Pol137</t>
  </si>
  <si>
    <t>zařízení na oddělení mléka pro telata</t>
  </si>
  <si>
    <t>Pol138</t>
  </si>
  <si>
    <t>Software pro řízení stáda</t>
  </si>
  <si>
    <t>Pol139</t>
  </si>
  <si>
    <t>Identifikace krav se sledováním pohybové aktivity, žraní a přežvykování 140 ks</t>
  </si>
  <si>
    <t>Pol140</t>
  </si>
  <si>
    <t>Tank na mléko 10 000 l</t>
  </si>
  <si>
    <t>Pol141</t>
  </si>
  <si>
    <t>Řídící počítač</t>
  </si>
  <si>
    <t>04 - VRN</t>
  </si>
  <si>
    <t>OST - Ostatní náklady</t>
  </si>
  <si>
    <t>VRN - Vedlejší rozpočtové náklady</t>
  </si>
  <si>
    <t>OST</t>
  </si>
  <si>
    <t>Ostatní náklady</t>
  </si>
  <si>
    <t>012103001</t>
  </si>
  <si>
    <t>Náklady na průzkumné, geodetické a projektové práce geodetické před výstavbou</t>
  </si>
  <si>
    <t>Kč</t>
  </si>
  <si>
    <t>1024</t>
  </si>
  <si>
    <t>-1938173869</t>
  </si>
  <si>
    <t>012203001</t>
  </si>
  <si>
    <t>Náklady na průzkumné, geodetické a projektové práce geodetické při provádění stavby</t>
  </si>
  <si>
    <t>1953499906</t>
  </si>
  <si>
    <t>012303001</t>
  </si>
  <si>
    <t>Náklady na průzkumné, geodetické a projektové práce geodetické práce po výstavbě</t>
  </si>
  <si>
    <t>-1408083549</t>
  </si>
  <si>
    <t>013284001</t>
  </si>
  <si>
    <t>Náklad na zpracování dokumentu KZP a evidenci provedených zkoušek, revizí a měření.</t>
  </si>
  <si>
    <t>579126640</t>
  </si>
  <si>
    <t>043103001</t>
  </si>
  <si>
    <t>Náklady na provedení zkoušek, revizí a měření, které jsou vyžadovány v technických normách a dalších předpisech ve vztahu k prováděným pracím, dodávkám a službám.</t>
  </si>
  <si>
    <t>-1140874909</t>
  </si>
  <si>
    <t>Poznámka k položce:_x000d_
zkoušky únosnosti zemní pláně 4x</t>
  </si>
  <si>
    <t>Vedlejší rozpočtové náklady</t>
  </si>
  <si>
    <t>012103101</t>
  </si>
  <si>
    <t>Vytýčení inženýrských sítí dotčených nebo souvisejících se stavbou před a v průběhu výstavby.</t>
  </si>
  <si>
    <t>-853062618</t>
  </si>
  <si>
    <t>030001002</t>
  </si>
  <si>
    <t>Náklady na vybavení/pronájem objektů ZS, náklady na energie, úklid, údržbu a opravy objektů ZS, čištění pojezdových a manipulačních ploch, zabezpečení staveniště apod.</t>
  </si>
  <si>
    <t>907566057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</si>
</sst>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9" fillId="0" borderId="22" xfId="0" applyFont="1" applyBorder="1" applyAlignment="1" applyProtection="1">
      <alignment horizontal="center" vertical="center"/>
      <protection locked="0"/>
    </xf>
    <xf numFmtId="49" fontId="39" fillId="0" borderId="22" xfId="0" applyNumberFormat="1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left" vertical="center" wrapText="1"/>
      <protection locked="0"/>
    </xf>
    <xf numFmtId="0" fontId="39" fillId="0" borderId="22" xfId="0" applyFont="1" applyBorder="1" applyAlignment="1" applyProtection="1">
      <alignment horizontal="center" vertical="center" wrapText="1"/>
      <protection locked="0"/>
    </xf>
    <xf numFmtId="167" fontId="39" fillId="0" borderId="22" xfId="0" applyNumberFormat="1" applyFont="1" applyBorder="1" applyAlignment="1" applyProtection="1">
      <alignment vertical="center"/>
      <protection locked="0"/>
    </xf>
    <xf numFmtId="4" fontId="39" fillId="3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  <protection locked="0"/>
    </xf>
    <xf numFmtId="0" fontId="40" fillId="0" borderId="3" xfId="0" applyFont="1" applyBorder="1" applyAlignment="1">
      <alignment vertical="center"/>
    </xf>
    <xf numFmtId="0" fontId="39" fillId="3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202111" TargetMode="External" /><Relationship Id="rId2" Type="http://schemas.openxmlformats.org/officeDocument/2006/relationships/hyperlink" Target="https://podminky.urs.cz/item/CS_URS_2025_02/121151123" TargetMode="External" /><Relationship Id="rId3" Type="http://schemas.openxmlformats.org/officeDocument/2006/relationships/hyperlink" Target="https://podminky.urs.cz/item/CS_URS_2025_02/122251104" TargetMode="External" /><Relationship Id="rId4" Type="http://schemas.openxmlformats.org/officeDocument/2006/relationships/hyperlink" Target="https://podminky.urs.cz/item/CS_URS_2025_02/132251103" TargetMode="External" /><Relationship Id="rId5" Type="http://schemas.openxmlformats.org/officeDocument/2006/relationships/hyperlink" Target="https://podminky.urs.cz/item/CS_URS_2025_02/162351103" TargetMode="External" /><Relationship Id="rId6" Type="http://schemas.openxmlformats.org/officeDocument/2006/relationships/hyperlink" Target="https://podminky.urs.cz/item/CS_URS_2025_02/167151111" TargetMode="External" /><Relationship Id="rId7" Type="http://schemas.openxmlformats.org/officeDocument/2006/relationships/hyperlink" Target="https://podminky.urs.cz/item/CS_URS_2025_02/171201231" TargetMode="External" /><Relationship Id="rId8" Type="http://schemas.openxmlformats.org/officeDocument/2006/relationships/hyperlink" Target="https://podminky.urs.cz/item/CS_URS_2025_02/171251201" TargetMode="External" /><Relationship Id="rId9" Type="http://schemas.openxmlformats.org/officeDocument/2006/relationships/hyperlink" Target="https://podminky.urs.cz/item/CS_URS_2025_02/174151101" TargetMode="External" /><Relationship Id="rId10" Type="http://schemas.openxmlformats.org/officeDocument/2006/relationships/hyperlink" Target="https://podminky.urs.cz/item/CS_URS_2025_02/181351113" TargetMode="External" /><Relationship Id="rId11" Type="http://schemas.openxmlformats.org/officeDocument/2006/relationships/hyperlink" Target="https://podminky.urs.cz/item/CS_URS_2025_02/181411131" TargetMode="External" /><Relationship Id="rId12" Type="http://schemas.openxmlformats.org/officeDocument/2006/relationships/hyperlink" Target="https://podminky.urs.cz/item/CS_URS_2025_02/181951112" TargetMode="External" /><Relationship Id="rId13" Type="http://schemas.openxmlformats.org/officeDocument/2006/relationships/hyperlink" Target="https://podminky.urs.cz/item/CS_URS_2025_02/212752102" TargetMode="External" /><Relationship Id="rId14" Type="http://schemas.openxmlformats.org/officeDocument/2006/relationships/hyperlink" Target="https://podminky.urs.cz/item/CS_URS_2025_02/213141111" TargetMode="External" /><Relationship Id="rId15" Type="http://schemas.openxmlformats.org/officeDocument/2006/relationships/hyperlink" Target="https://podminky.urs.cz/item/CS_URS_2025_02/271532212" TargetMode="External" /><Relationship Id="rId16" Type="http://schemas.openxmlformats.org/officeDocument/2006/relationships/hyperlink" Target="https://podminky.urs.cz/item/CS_URS_2025_02/273313611" TargetMode="External" /><Relationship Id="rId17" Type="http://schemas.openxmlformats.org/officeDocument/2006/relationships/hyperlink" Target="https://podminky.urs.cz/item/CS_URS_2025_02/273351121" TargetMode="External" /><Relationship Id="rId18" Type="http://schemas.openxmlformats.org/officeDocument/2006/relationships/hyperlink" Target="https://podminky.urs.cz/item/CS_URS_2025_02/273351122" TargetMode="External" /><Relationship Id="rId19" Type="http://schemas.openxmlformats.org/officeDocument/2006/relationships/hyperlink" Target="https://podminky.urs.cz/item/CS_URS_2025_02/274313611" TargetMode="External" /><Relationship Id="rId20" Type="http://schemas.openxmlformats.org/officeDocument/2006/relationships/hyperlink" Target="https://podminky.urs.cz/item/CS_URS_2025_02/274351121" TargetMode="External" /><Relationship Id="rId21" Type="http://schemas.openxmlformats.org/officeDocument/2006/relationships/hyperlink" Target="https://podminky.urs.cz/item/CS_URS_2025_02/274351122" TargetMode="External" /><Relationship Id="rId22" Type="http://schemas.openxmlformats.org/officeDocument/2006/relationships/hyperlink" Target="https://podminky.urs.cz/item/CS_URS_2025_02/274361821" TargetMode="External" /><Relationship Id="rId23" Type="http://schemas.openxmlformats.org/officeDocument/2006/relationships/hyperlink" Target="https://podminky.urs.cz/item/CS_URS_2025_02/311113141" TargetMode="External" /><Relationship Id="rId24" Type="http://schemas.openxmlformats.org/officeDocument/2006/relationships/hyperlink" Target="https://podminky.urs.cz/item/CS_URS_2025_02/311113142" TargetMode="External" /><Relationship Id="rId25" Type="http://schemas.openxmlformats.org/officeDocument/2006/relationships/hyperlink" Target="https://podminky.urs.cz/item/CS_URS_2025_02/311113143" TargetMode="External" /><Relationship Id="rId26" Type="http://schemas.openxmlformats.org/officeDocument/2006/relationships/hyperlink" Target="https://podminky.urs.cz/item/CS_URS_2025_02/311361821" TargetMode="External" /><Relationship Id="rId27" Type="http://schemas.openxmlformats.org/officeDocument/2006/relationships/hyperlink" Target="https://podminky.urs.cz/item/CS_URS_2025_02/317321411" TargetMode="External" /><Relationship Id="rId28" Type="http://schemas.openxmlformats.org/officeDocument/2006/relationships/hyperlink" Target="https://podminky.urs.cz/item/CS_URS_2025_02/317351107" TargetMode="External" /><Relationship Id="rId29" Type="http://schemas.openxmlformats.org/officeDocument/2006/relationships/hyperlink" Target="https://podminky.urs.cz/item/CS_URS_2025_02/317351108" TargetMode="External" /><Relationship Id="rId30" Type="http://schemas.openxmlformats.org/officeDocument/2006/relationships/hyperlink" Target="https://podminky.urs.cz/item/CS_URS_2025_02/317361821" TargetMode="External" /><Relationship Id="rId31" Type="http://schemas.openxmlformats.org/officeDocument/2006/relationships/hyperlink" Target="https://podminky.urs.cz/item/CS_URS_2025_02/317941123" TargetMode="External" /><Relationship Id="rId32" Type="http://schemas.openxmlformats.org/officeDocument/2006/relationships/hyperlink" Target="https://podminky.urs.cz/item/CS_URS_2025_02/417321515" TargetMode="External" /><Relationship Id="rId33" Type="http://schemas.openxmlformats.org/officeDocument/2006/relationships/hyperlink" Target="https://podminky.urs.cz/item/CS_URS_2025_02/417351115" TargetMode="External" /><Relationship Id="rId34" Type="http://schemas.openxmlformats.org/officeDocument/2006/relationships/hyperlink" Target="https://podminky.urs.cz/item/CS_URS_2025_02/417351116" TargetMode="External" /><Relationship Id="rId35" Type="http://schemas.openxmlformats.org/officeDocument/2006/relationships/hyperlink" Target="https://podminky.urs.cz/item/CS_URS_2025_02/417361821" TargetMode="External" /><Relationship Id="rId36" Type="http://schemas.openxmlformats.org/officeDocument/2006/relationships/hyperlink" Target="https://podminky.urs.cz/item/CS_URS_2025_02/430321616" TargetMode="External" /><Relationship Id="rId37" Type="http://schemas.openxmlformats.org/officeDocument/2006/relationships/hyperlink" Target="https://podminky.urs.cz/item/CS_URS_2025_02/430361821" TargetMode="External" /><Relationship Id="rId38" Type="http://schemas.openxmlformats.org/officeDocument/2006/relationships/hyperlink" Target="https://podminky.urs.cz/item/CS_URS_2025_02/433351131" TargetMode="External" /><Relationship Id="rId39" Type="http://schemas.openxmlformats.org/officeDocument/2006/relationships/hyperlink" Target="https://podminky.urs.cz/item/CS_URS_2025_02/433351132" TargetMode="External" /><Relationship Id="rId40" Type="http://schemas.openxmlformats.org/officeDocument/2006/relationships/hyperlink" Target="https://podminky.urs.cz/item/CS_URS_2025_02/444151111" TargetMode="External" /><Relationship Id="rId41" Type="http://schemas.openxmlformats.org/officeDocument/2006/relationships/hyperlink" Target="https://podminky.urs.cz/item/CS_URS_2025_02/564861111" TargetMode="External" /><Relationship Id="rId42" Type="http://schemas.openxmlformats.org/officeDocument/2006/relationships/hyperlink" Target="https://podminky.urs.cz/item/CS_URS_2025_02/564871116" TargetMode="External" /><Relationship Id="rId43" Type="http://schemas.openxmlformats.org/officeDocument/2006/relationships/hyperlink" Target="https://podminky.urs.cz/item/CS_URS_2025_02/565155111" TargetMode="External" /><Relationship Id="rId44" Type="http://schemas.openxmlformats.org/officeDocument/2006/relationships/hyperlink" Target="https://podminky.urs.cz/item/CS_URS_2025_02/573111112" TargetMode="External" /><Relationship Id="rId45" Type="http://schemas.openxmlformats.org/officeDocument/2006/relationships/hyperlink" Target="https://podminky.urs.cz/item/CS_URS_2025_02/573231106" TargetMode="External" /><Relationship Id="rId46" Type="http://schemas.openxmlformats.org/officeDocument/2006/relationships/hyperlink" Target="https://podminky.urs.cz/item/CS_URS_2025_02/577134211" TargetMode="External" /><Relationship Id="rId47" Type="http://schemas.openxmlformats.org/officeDocument/2006/relationships/hyperlink" Target="https://podminky.urs.cz/item/CS_URS_2025_02/612131121" TargetMode="External" /><Relationship Id="rId48" Type="http://schemas.openxmlformats.org/officeDocument/2006/relationships/hyperlink" Target="https://podminky.urs.cz/item/CS_URS_2025_02/612142001" TargetMode="External" /><Relationship Id="rId49" Type="http://schemas.openxmlformats.org/officeDocument/2006/relationships/hyperlink" Target="https://podminky.urs.cz/item/CS_URS_2025_02/622143004" TargetMode="External" /><Relationship Id="rId50" Type="http://schemas.openxmlformats.org/officeDocument/2006/relationships/hyperlink" Target="https://podminky.urs.cz/item/CS_URS_2025_02/622151021" TargetMode="External" /><Relationship Id="rId51" Type="http://schemas.openxmlformats.org/officeDocument/2006/relationships/hyperlink" Target="https://podminky.urs.cz/item/CS_URS_2025_02/622252001" TargetMode="External" /><Relationship Id="rId52" Type="http://schemas.openxmlformats.org/officeDocument/2006/relationships/hyperlink" Target="https://podminky.urs.cz/item/CS_URS_2025_02/622511112" TargetMode="External" /><Relationship Id="rId53" Type="http://schemas.openxmlformats.org/officeDocument/2006/relationships/hyperlink" Target="https://podminky.urs.cz/item/CS_URS_2025_02/629991011" TargetMode="External" /><Relationship Id="rId54" Type="http://schemas.openxmlformats.org/officeDocument/2006/relationships/hyperlink" Target="https://podminky.urs.cz/item/CS_URS_2025_02/631311235" TargetMode="External" /><Relationship Id="rId55" Type="http://schemas.openxmlformats.org/officeDocument/2006/relationships/hyperlink" Target="https://podminky.urs.cz/item/CS_URS_2025_02/631319023" TargetMode="External" /><Relationship Id="rId56" Type="http://schemas.openxmlformats.org/officeDocument/2006/relationships/hyperlink" Target="https://podminky.urs.cz/item/CS_URS_2025_02/631319111" TargetMode="External" /><Relationship Id="rId57" Type="http://schemas.openxmlformats.org/officeDocument/2006/relationships/hyperlink" Target="https://podminky.urs.cz/item/CS_URS_2025_02/631319175" TargetMode="External" /><Relationship Id="rId58" Type="http://schemas.openxmlformats.org/officeDocument/2006/relationships/hyperlink" Target="https://podminky.urs.cz/item/CS_URS_2025_02/631351101" TargetMode="External" /><Relationship Id="rId59" Type="http://schemas.openxmlformats.org/officeDocument/2006/relationships/hyperlink" Target="https://podminky.urs.cz/item/CS_URS_2025_02/631351102" TargetMode="External" /><Relationship Id="rId60" Type="http://schemas.openxmlformats.org/officeDocument/2006/relationships/hyperlink" Target="https://podminky.urs.cz/item/CS_URS_2025_02/631361821" TargetMode="External" /><Relationship Id="rId61" Type="http://schemas.openxmlformats.org/officeDocument/2006/relationships/hyperlink" Target="https://podminky.urs.cz/item/CS_URS_2025_02/631362021" TargetMode="External" /><Relationship Id="rId62" Type="http://schemas.openxmlformats.org/officeDocument/2006/relationships/hyperlink" Target="https://podminky.urs.cz/item/CS_URS_2025_02/633811111" TargetMode="External" /><Relationship Id="rId63" Type="http://schemas.openxmlformats.org/officeDocument/2006/relationships/hyperlink" Target="https://podminky.urs.cz/item/CS_URS_2025_02/634663112" TargetMode="External" /><Relationship Id="rId64" Type="http://schemas.openxmlformats.org/officeDocument/2006/relationships/hyperlink" Target="https://podminky.urs.cz/item/CS_URS_2025_02/634911123" TargetMode="External" /><Relationship Id="rId65" Type="http://schemas.openxmlformats.org/officeDocument/2006/relationships/hyperlink" Target="https://podminky.urs.cz/item/CS_URS_2025_02/637211114" TargetMode="External" /><Relationship Id="rId66" Type="http://schemas.openxmlformats.org/officeDocument/2006/relationships/hyperlink" Target="https://podminky.urs.cz/item/CS_URS_2025_02/916131213" TargetMode="External" /><Relationship Id="rId67" Type="http://schemas.openxmlformats.org/officeDocument/2006/relationships/hyperlink" Target="https://podminky.urs.cz/item/CS_URS_2025_02/938902122" TargetMode="External" /><Relationship Id="rId68" Type="http://schemas.openxmlformats.org/officeDocument/2006/relationships/hyperlink" Target="https://podminky.urs.cz/item/CS_URS_2025_02/941211111" TargetMode="External" /><Relationship Id="rId69" Type="http://schemas.openxmlformats.org/officeDocument/2006/relationships/hyperlink" Target="https://podminky.urs.cz/item/CS_URS_2025_02/941211211" TargetMode="External" /><Relationship Id="rId70" Type="http://schemas.openxmlformats.org/officeDocument/2006/relationships/hyperlink" Target="https://podminky.urs.cz/item/CS_URS_2025_02/941211811" TargetMode="External" /><Relationship Id="rId71" Type="http://schemas.openxmlformats.org/officeDocument/2006/relationships/hyperlink" Target="https://podminky.urs.cz/item/CS_URS_2025_02/949101111" TargetMode="External" /><Relationship Id="rId72" Type="http://schemas.openxmlformats.org/officeDocument/2006/relationships/hyperlink" Target="https://podminky.urs.cz/item/CS_URS_2025_02/952901111" TargetMode="External" /><Relationship Id="rId73" Type="http://schemas.openxmlformats.org/officeDocument/2006/relationships/hyperlink" Target="https://podminky.urs.cz/item/CS_URS_2025_02/961055111" TargetMode="External" /><Relationship Id="rId74" Type="http://schemas.openxmlformats.org/officeDocument/2006/relationships/hyperlink" Target="https://podminky.urs.cz/item/CS_URS_2025_02/965042241" TargetMode="External" /><Relationship Id="rId75" Type="http://schemas.openxmlformats.org/officeDocument/2006/relationships/hyperlink" Target="https://podminky.urs.cz/item/CS_URS_2025_02/965049112" TargetMode="External" /><Relationship Id="rId76" Type="http://schemas.openxmlformats.org/officeDocument/2006/relationships/hyperlink" Target="https://podminky.urs.cz/item/CS_URS_2025_02/985331113" TargetMode="External" /><Relationship Id="rId77" Type="http://schemas.openxmlformats.org/officeDocument/2006/relationships/hyperlink" Target="https://podminky.urs.cz/item/CS_URS_2025_02/997013111" TargetMode="External" /><Relationship Id="rId78" Type="http://schemas.openxmlformats.org/officeDocument/2006/relationships/hyperlink" Target="https://podminky.urs.cz/item/CS_URS_2025_02/997013501" TargetMode="External" /><Relationship Id="rId79" Type="http://schemas.openxmlformats.org/officeDocument/2006/relationships/hyperlink" Target="https://podminky.urs.cz/item/CS_URS_2025_02/997013509" TargetMode="External" /><Relationship Id="rId80" Type="http://schemas.openxmlformats.org/officeDocument/2006/relationships/hyperlink" Target="https://podminky.urs.cz/item/CS_URS_2025_02/997013602" TargetMode="External" /><Relationship Id="rId81" Type="http://schemas.openxmlformats.org/officeDocument/2006/relationships/hyperlink" Target="https://podminky.urs.cz/item/CS_URS_2025_02/998011001" TargetMode="External" /><Relationship Id="rId82" Type="http://schemas.openxmlformats.org/officeDocument/2006/relationships/hyperlink" Target="https://podminky.urs.cz/item/CS_URS_2025_02/711111001" TargetMode="External" /><Relationship Id="rId83" Type="http://schemas.openxmlformats.org/officeDocument/2006/relationships/hyperlink" Target="https://podminky.urs.cz/item/CS_URS_2025_02/711112001" TargetMode="External" /><Relationship Id="rId84" Type="http://schemas.openxmlformats.org/officeDocument/2006/relationships/hyperlink" Target="https://podminky.urs.cz/item/CS_URS_2025_02/711141559" TargetMode="External" /><Relationship Id="rId85" Type="http://schemas.openxmlformats.org/officeDocument/2006/relationships/hyperlink" Target="https://podminky.urs.cz/item/CS_URS_2025_02/711142559" TargetMode="External" /><Relationship Id="rId86" Type="http://schemas.openxmlformats.org/officeDocument/2006/relationships/hyperlink" Target="https://podminky.urs.cz/item/CS_URS_2025_02/711747388" TargetMode="External" /><Relationship Id="rId87" Type="http://schemas.openxmlformats.org/officeDocument/2006/relationships/hyperlink" Target="https://podminky.urs.cz/item/CS_URS_2025_02/711748088" TargetMode="External" /><Relationship Id="rId88" Type="http://schemas.openxmlformats.org/officeDocument/2006/relationships/hyperlink" Target="https://podminky.urs.cz/item/CS_URS_2025_02/998711101" TargetMode="External" /><Relationship Id="rId89" Type="http://schemas.openxmlformats.org/officeDocument/2006/relationships/hyperlink" Target="https://podminky.urs.cz/item/CS_URS_2025_02/713131241" TargetMode="External" /><Relationship Id="rId90" Type="http://schemas.openxmlformats.org/officeDocument/2006/relationships/hyperlink" Target="https://podminky.urs.cz/item/CS_URS_2025_02/713131341" TargetMode="External" /><Relationship Id="rId91" Type="http://schemas.openxmlformats.org/officeDocument/2006/relationships/hyperlink" Target="https://podminky.urs.cz/item/CS_URS_2025_02/713132331" TargetMode="External" /><Relationship Id="rId92" Type="http://schemas.openxmlformats.org/officeDocument/2006/relationships/hyperlink" Target="https://podminky.urs.cz/item/CS_URS_2025_02/998713101" TargetMode="External" /><Relationship Id="rId93" Type="http://schemas.openxmlformats.org/officeDocument/2006/relationships/hyperlink" Target="https://podminky.urs.cz/item/CS_URS_2025_02/764212405" TargetMode="External" /><Relationship Id="rId94" Type="http://schemas.openxmlformats.org/officeDocument/2006/relationships/hyperlink" Target="https://podminky.urs.cz/item/CS_URS_2025_02/764212432" TargetMode="External" /><Relationship Id="rId95" Type="http://schemas.openxmlformats.org/officeDocument/2006/relationships/hyperlink" Target="https://podminky.urs.cz/item/CS_URS_2025_02/764311609" TargetMode="External" /><Relationship Id="rId96" Type="http://schemas.openxmlformats.org/officeDocument/2006/relationships/hyperlink" Target="https://podminky.urs.cz/item/CS_URS_2025_02/764511603" TargetMode="External" /><Relationship Id="rId97" Type="http://schemas.openxmlformats.org/officeDocument/2006/relationships/hyperlink" Target="https://podminky.urs.cz/item/CS_URS_2025_02/764518623" TargetMode="External" /><Relationship Id="rId98" Type="http://schemas.openxmlformats.org/officeDocument/2006/relationships/hyperlink" Target="https://podminky.urs.cz/item/CS_URS_2025_02/764518632" TargetMode="External" /><Relationship Id="rId99" Type="http://schemas.openxmlformats.org/officeDocument/2006/relationships/hyperlink" Target="https://podminky.urs.cz/item/CS_URS_2025_02/998764101" TargetMode="External" /><Relationship Id="rId100" Type="http://schemas.openxmlformats.org/officeDocument/2006/relationships/hyperlink" Target="https://podminky.urs.cz/item/CS_URS_2025_02/766412224" TargetMode="External" /><Relationship Id="rId101" Type="http://schemas.openxmlformats.org/officeDocument/2006/relationships/hyperlink" Target="https://podminky.urs.cz/item/CS_URS_2025_02/766417513" TargetMode="External" /><Relationship Id="rId102" Type="http://schemas.openxmlformats.org/officeDocument/2006/relationships/hyperlink" Target="https://podminky.urs.cz/item/CS_URS_2025_02/766417523" TargetMode="External" /><Relationship Id="rId103" Type="http://schemas.openxmlformats.org/officeDocument/2006/relationships/hyperlink" Target="https://podminky.urs.cz/item/CS_URS_2025_02/998766101" TargetMode="External" /><Relationship Id="rId104" Type="http://schemas.openxmlformats.org/officeDocument/2006/relationships/hyperlink" Target="https://podminky.urs.cz/item/CS_URS_2025_02/767810113" TargetMode="External" /><Relationship Id="rId105" Type="http://schemas.openxmlformats.org/officeDocument/2006/relationships/hyperlink" Target="https://podminky.urs.cz/item/CS_URS_2025_02/998767101" TargetMode="External" /><Relationship Id="rId106" Type="http://schemas.openxmlformats.org/officeDocument/2006/relationships/hyperlink" Target="https://podminky.urs.cz/item/CS_URS_2025_02/777111111" TargetMode="External" /><Relationship Id="rId107" Type="http://schemas.openxmlformats.org/officeDocument/2006/relationships/hyperlink" Target="https://podminky.urs.cz/item/CS_URS_2025_02/777111141" TargetMode="External" /><Relationship Id="rId108" Type="http://schemas.openxmlformats.org/officeDocument/2006/relationships/hyperlink" Target="https://podminky.urs.cz/item/CS_URS_2025_02/777131101" TargetMode="External" /><Relationship Id="rId109" Type="http://schemas.openxmlformats.org/officeDocument/2006/relationships/hyperlink" Target="https://podminky.urs.cz/item/CS_URS_2025_02/777511145" TargetMode="External" /><Relationship Id="rId110" Type="http://schemas.openxmlformats.org/officeDocument/2006/relationships/hyperlink" Target="https://podminky.urs.cz/item/CS_URS_2025_02/777612105" TargetMode="External" /><Relationship Id="rId111" Type="http://schemas.openxmlformats.org/officeDocument/2006/relationships/hyperlink" Target="https://podminky.urs.cz/item/CS_URS_2025_02/777622103" TargetMode="External" /><Relationship Id="rId112" Type="http://schemas.openxmlformats.org/officeDocument/2006/relationships/hyperlink" Target="https://podminky.urs.cz/item/CS_URS_2025_02/998777101" TargetMode="External" /><Relationship Id="rId113" Type="http://schemas.openxmlformats.org/officeDocument/2006/relationships/hyperlink" Target="https://podminky.urs.cz/item/CS_URS_2025_02/781111011" TargetMode="External" /><Relationship Id="rId114" Type="http://schemas.openxmlformats.org/officeDocument/2006/relationships/hyperlink" Target="https://podminky.urs.cz/item/CS_URS_2025_02/781121011" TargetMode="External" /><Relationship Id="rId115" Type="http://schemas.openxmlformats.org/officeDocument/2006/relationships/hyperlink" Target="https://podminky.urs.cz/item/CS_URS_2025_02/781131112" TargetMode="External" /><Relationship Id="rId116" Type="http://schemas.openxmlformats.org/officeDocument/2006/relationships/hyperlink" Target="https://podminky.urs.cz/item/CS_URS_2025_02/781131241" TargetMode="External" /><Relationship Id="rId117" Type="http://schemas.openxmlformats.org/officeDocument/2006/relationships/hyperlink" Target="https://podminky.urs.cz/item/CS_URS_2025_02/781131242" TargetMode="External" /><Relationship Id="rId118" Type="http://schemas.openxmlformats.org/officeDocument/2006/relationships/hyperlink" Target="https://podminky.urs.cz/item/CS_URS_2025_02/781131264" TargetMode="External" /><Relationship Id="rId119" Type="http://schemas.openxmlformats.org/officeDocument/2006/relationships/hyperlink" Target="https://podminky.urs.cz/item/CS_URS_2025_02/781151031" TargetMode="External" /><Relationship Id="rId120" Type="http://schemas.openxmlformats.org/officeDocument/2006/relationships/hyperlink" Target="https://podminky.urs.cz/item/CS_URS_2025_02/781472215" TargetMode="External" /><Relationship Id="rId121" Type="http://schemas.openxmlformats.org/officeDocument/2006/relationships/hyperlink" Target="https://podminky.urs.cz/item/CS_URS_2025_02/781492211" TargetMode="External" /><Relationship Id="rId122" Type="http://schemas.openxmlformats.org/officeDocument/2006/relationships/hyperlink" Target="https://podminky.urs.cz/item/CS_URS_2025_02/781495115" TargetMode="External" /><Relationship Id="rId123" Type="http://schemas.openxmlformats.org/officeDocument/2006/relationships/hyperlink" Target="https://podminky.urs.cz/item/CS_URS_2025_02/781495211" TargetMode="External" /><Relationship Id="rId124" Type="http://schemas.openxmlformats.org/officeDocument/2006/relationships/hyperlink" Target="https://podminky.urs.cz/item/CS_URS_2025_02/998781101" TargetMode="External" /><Relationship Id="rId125" Type="http://schemas.openxmlformats.org/officeDocument/2006/relationships/hyperlink" Target="https://podminky.urs.cz/item/CS_URS_2025_02/783101203" TargetMode="External" /><Relationship Id="rId126" Type="http://schemas.openxmlformats.org/officeDocument/2006/relationships/hyperlink" Target="https://podminky.urs.cz/item/CS_URS_2025_02/783101403" TargetMode="External" /><Relationship Id="rId127" Type="http://schemas.openxmlformats.org/officeDocument/2006/relationships/hyperlink" Target="https://podminky.urs.cz/item/CS_URS_2025_02/783118211" TargetMode="External" /><Relationship Id="rId128" Type="http://schemas.openxmlformats.org/officeDocument/2006/relationships/hyperlink" Target="https://podminky.urs.cz/item/CS_URS_2025_02/783801501" TargetMode="External" /><Relationship Id="rId129" Type="http://schemas.openxmlformats.org/officeDocument/2006/relationships/hyperlink" Target="https://podminky.urs.cz/item/CS_URS_2025_02/783817401" TargetMode="External" /><Relationship Id="rId13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31</v>
      </c>
      <c r="AR16" s="22"/>
      <c r="BE16" s="31"/>
      <c r="BS16" s="19" t="s">
        <v>3</v>
      </c>
    </row>
    <row r="17" s="1" customFormat="1" ht="18.48" customHeight="1">
      <c r="B17" s="22"/>
      <c r="E17" s="27" t="s">
        <v>32</v>
      </c>
      <c r="AK17" s="32" t="s">
        <v>27</v>
      </c>
      <c r="AN17" s="27" t="s">
        <v>33</v>
      </c>
      <c r="AR17" s="22"/>
      <c r="BE17" s="31"/>
      <c r="BS17" s="19" t="s">
        <v>34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35</v>
      </c>
      <c r="AK19" s="32" t="s">
        <v>25</v>
      </c>
      <c r="AN19" s="27" t="s">
        <v>36</v>
      </c>
      <c r="AR19" s="22"/>
      <c r="BE19" s="31"/>
      <c r="BS19" s="19" t="s">
        <v>6</v>
      </c>
    </row>
    <row r="20" s="1" customFormat="1" ht="18.48" customHeight="1">
      <c r="B20" s="22"/>
      <c r="E20" s="27" t="s">
        <v>37</v>
      </c>
      <c r="AK20" s="32" t="s">
        <v>27</v>
      </c>
      <c r="AN20" s="27" t="s">
        <v>1</v>
      </c>
      <c r="AR20" s="22"/>
      <c r="BE20" s="31"/>
      <c r="BS20" s="19" t="s">
        <v>34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38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40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41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42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43</v>
      </c>
      <c r="E29" s="3"/>
      <c r="F29" s="32" t="s">
        <v>44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45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46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47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48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49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50</v>
      </c>
      <c r="U35" s="50"/>
      <c r="V35" s="50"/>
      <c r="W35" s="50"/>
      <c r="X35" s="52" t="s">
        <v>51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52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53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54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55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54</v>
      </c>
      <c r="AI60" s="41"/>
      <c r="AJ60" s="41"/>
      <c r="AK60" s="41"/>
      <c r="AL60" s="41"/>
      <c r="AM60" s="58" t="s">
        <v>55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56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57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54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55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54</v>
      </c>
      <c r="AI75" s="41"/>
      <c r="AJ75" s="41"/>
      <c r="AK75" s="41"/>
      <c r="AL75" s="41"/>
      <c r="AM75" s="58" t="s">
        <v>55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58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2025-11-18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Modernizace stáje, farma Požáry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 xml:space="preserve">Městečko u Křivoklátu 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20. 11. 2025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>AGP - nova spol. s r.o.</v>
      </c>
      <c r="AN89" s="4"/>
      <c r="AO89" s="4"/>
      <c r="AP89" s="4"/>
      <c r="AQ89" s="38"/>
      <c r="AR89" s="39"/>
      <c r="AS89" s="71" t="s">
        <v>59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35</v>
      </c>
      <c r="AJ90" s="38"/>
      <c r="AK90" s="38"/>
      <c r="AL90" s="38"/>
      <c r="AM90" s="70" t="str">
        <f>IF(E20="","",E20)</f>
        <v>HAVO Consult s.r.o.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60</v>
      </c>
      <c r="D92" s="80"/>
      <c r="E92" s="80"/>
      <c r="F92" s="80"/>
      <c r="G92" s="80"/>
      <c r="H92" s="81"/>
      <c r="I92" s="82" t="s">
        <v>61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62</v>
      </c>
      <c r="AH92" s="80"/>
      <c r="AI92" s="80"/>
      <c r="AJ92" s="80"/>
      <c r="AK92" s="80"/>
      <c r="AL92" s="80"/>
      <c r="AM92" s="80"/>
      <c r="AN92" s="82" t="s">
        <v>63</v>
      </c>
      <c r="AO92" s="80"/>
      <c r="AP92" s="84"/>
      <c r="AQ92" s="85" t="s">
        <v>64</v>
      </c>
      <c r="AR92" s="39"/>
      <c r="AS92" s="86" t="s">
        <v>65</v>
      </c>
      <c r="AT92" s="87" t="s">
        <v>66</v>
      </c>
      <c r="AU92" s="87" t="s">
        <v>67</v>
      </c>
      <c r="AV92" s="87" t="s">
        <v>68</v>
      </c>
      <c r="AW92" s="87" t="s">
        <v>69</v>
      </c>
      <c r="AX92" s="87" t="s">
        <v>70</v>
      </c>
      <c r="AY92" s="87" t="s">
        <v>71</v>
      </c>
      <c r="AZ92" s="87" t="s">
        <v>72</v>
      </c>
      <c r="BA92" s="87" t="s">
        <v>73</v>
      </c>
      <c r="BB92" s="87" t="s">
        <v>74</v>
      </c>
      <c r="BC92" s="87" t="s">
        <v>75</v>
      </c>
      <c r="BD92" s="88" t="s">
        <v>76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77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ROUND(AG95+AG96+AG102+AG103,2)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ROUND(AS95+AS96+AS102+AS103,2)</f>
        <v>0</v>
      </c>
      <c r="AT94" s="99">
        <f>ROUND(SUM(AV94:AW94),2)</f>
        <v>0</v>
      </c>
      <c r="AU94" s="100">
        <f>ROUND(AU95+AU96+AU102+AU103,5)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ROUND(AZ95+AZ96+AZ102+AZ103,2)</f>
        <v>0</v>
      </c>
      <c r="BA94" s="99">
        <f>ROUND(BA95+BA96+BA102+BA103,2)</f>
        <v>0</v>
      </c>
      <c r="BB94" s="99">
        <f>ROUND(BB95+BB96+BB102+BB103,2)</f>
        <v>0</v>
      </c>
      <c r="BC94" s="99">
        <f>ROUND(BC95+BC96+BC102+BC103,2)</f>
        <v>0</v>
      </c>
      <c r="BD94" s="101">
        <f>ROUND(BD95+BD96+BD102+BD103,2)</f>
        <v>0</v>
      </c>
      <c r="BE94" s="6"/>
      <c r="BS94" s="102" t="s">
        <v>78</v>
      </c>
      <c r="BT94" s="102" t="s">
        <v>79</v>
      </c>
      <c r="BU94" s="103" t="s">
        <v>80</v>
      </c>
      <c r="BV94" s="102" t="s">
        <v>81</v>
      </c>
      <c r="BW94" s="102" t="s">
        <v>4</v>
      </c>
      <c r="BX94" s="102" t="s">
        <v>82</v>
      </c>
      <c r="CL94" s="102" t="s">
        <v>1</v>
      </c>
    </row>
    <row r="95" s="7" customFormat="1" ht="16.5" customHeight="1">
      <c r="A95" s="104" t="s">
        <v>83</v>
      </c>
      <c r="B95" s="105"/>
      <c r="C95" s="106"/>
      <c r="D95" s="107" t="s">
        <v>84</v>
      </c>
      <c r="E95" s="107"/>
      <c r="F95" s="107"/>
      <c r="G95" s="107"/>
      <c r="H95" s="107"/>
      <c r="I95" s="108"/>
      <c r="J95" s="107" t="s">
        <v>85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'01 - Stavební část'!J30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86</v>
      </c>
      <c r="AR95" s="105"/>
      <c r="AS95" s="111">
        <v>0</v>
      </c>
      <c r="AT95" s="112">
        <f>ROUND(SUM(AV95:AW95),2)</f>
        <v>0</v>
      </c>
      <c r="AU95" s="113">
        <f>'01 - Stavební část'!P136</f>
        <v>0</v>
      </c>
      <c r="AV95" s="112">
        <f>'01 - Stavební část'!J33</f>
        <v>0</v>
      </c>
      <c r="AW95" s="112">
        <f>'01 - Stavební část'!J34</f>
        <v>0</v>
      </c>
      <c r="AX95" s="112">
        <f>'01 - Stavební část'!J35</f>
        <v>0</v>
      </c>
      <c r="AY95" s="112">
        <f>'01 - Stavební část'!J36</f>
        <v>0</v>
      </c>
      <c r="AZ95" s="112">
        <f>'01 - Stavební část'!F33</f>
        <v>0</v>
      </c>
      <c r="BA95" s="112">
        <f>'01 - Stavební část'!F34</f>
        <v>0</v>
      </c>
      <c r="BB95" s="112">
        <f>'01 - Stavební část'!F35</f>
        <v>0</v>
      </c>
      <c r="BC95" s="112">
        <f>'01 - Stavební část'!F36</f>
        <v>0</v>
      </c>
      <c r="BD95" s="114">
        <f>'01 - Stavební část'!F37</f>
        <v>0</v>
      </c>
      <c r="BE95" s="7"/>
      <c r="BT95" s="115" t="s">
        <v>87</v>
      </c>
      <c r="BV95" s="115" t="s">
        <v>81</v>
      </c>
      <c r="BW95" s="115" t="s">
        <v>88</v>
      </c>
      <c r="BX95" s="115" t="s">
        <v>4</v>
      </c>
      <c r="CL95" s="115" t="s">
        <v>1</v>
      </c>
      <c r="CM95" s="115" t="s">
        <v>89</v>
      </c>
    </row>
    <row r="96" s="7" customFormat="1" ht="16.5" customHeight="1">
      <c r="A96" s="7"/>
      <c r="B96" s="105"/>
      <c r="C96" s="106"/>
      <c r="D96" s="107" t="s">
        <v>90</v>
      </c>
      <c r="E96" s="107"/>
      <c r="F96" s="107"/>
      <c r="G96" s="107"/>
      <c r="H96" s="107"/>
      <c r="I96" s="108"/>
      <c r="J96" s="107" t="s">
        <v>91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16">
        <f>ROUND(AG97+AG101,2)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86</v>
      </c>
      <c r="AR96" s="105"/>
      <c r="AS96" s="111">
        <f>ROUND(AS97+AS101,2)</f>
        <v>0</v>
      </c>
      <c r="AT96" s="112">
        <f>ROUND(SUM(AV96:AW96),2)</f>
        <v>0</v>
      </c>
      <c r="AU96" s="113">
        <f>ROUND(AU97+AU101,5)</f>
        <v>0</v>
      </c>
      <c r="AV96" s="112">
        <f>ROUND(AZ96*L29,2)</f>
        <v>0</v>
      </c>
      <c r="AW96" s="112">
        <f>ROUND(BA96*L30,2)</f>
        <v>0</v>
      </c>
      <c r="AX96" s="112">
        <f>ROUND(BB96*L29,2)</f>
        <v>0</v>
      </c>
      <c r="AY96" s="112">
        <f>ROUND(BC96*L30,2)</f>
        <v>0</v>
      </c>
      <c r="AZ96" s="112">
        <f>ROUND(AZ97+AZ101,2)</f>
        <v>0</v>
      </c>
      <c r="BA96" s="112">
        <f>ROUND(BA97+BA101,2)</f>
        <v>0</v>
      </c>
      <c r="BB96" s="112">
        <f>ROUND(BB97+BB101,2)</f>
        <v>0</v>
      </c>
      <c r="BC96" s="112">
        <f>ROUND(BC97+BC101,2)</f>
        <v>0</v>
      </c>
      <c r="BD96" s="114">
        <f>ROUND(BD97+BD101,2)</f>
        <v>0</v>
      </c>
      <c r="BE96" s="7"/>
      <c r="BS96" s="115" t="s">
        <v>78</v>
      </c>
      <c r="BT96" s="115" t="s">
        <v>87</v>
      </c>
      <c r="BU96" s="115" t="s">
        <v>80</v>
      </c>
      <c r="BV96" s="115" t="s">
        <v>81</v>
      </c>
      <c r="BW96" s="115" t="s">
        <v>92</v>
      </c>
      <c r="BX96" s="115" t="s">
        <v>4</v>
      </c>
      <c r="CL96" s="115" t="s">
        <v>1</v>
      </c>
      <c r="CM96" s="115" t="s">
        <v>89</v>
      </c>
    </row>
    <row r="97" s="4" customFormat="1" ht="16.5" customHeight="1">
      <c r="A97" s="4"/>
      <c r="B97" s="64"/>
      <c r="C97" s="10"/>
      <c r="D97" s="10"/>
      <c r="E97" s="117" t="s">
        <v>93</v>
      </c>
      <c r="F97" s="117"/>
      <c r="G97" s="117"/>
      <c r="H97" s="117"/>
      <c r="I97" s="117"/>
      <c r="J97" s="10"/>
      <c r="K97" s="117" t="s">
        <v>94</v>
      </c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8">
        <f>ROUND(SUM(AG98:AG100),2)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95</v>
      </c>
      <c r="AR97" s="64"/>
      <c r="AS97" s="121">
        <f>ROUND(SUM(AS98:AS100),2)</f>
        <v>0</v>
      </c>
      <c r="AT97" s="122">
        <f>ROUND(SUM(AV97:AW97),2)</f>
        <v>0</v>
      </c>
      <c r="AU97" s="123">
        <f>ROUND(SUM(AU98:AU100),5)</f>
        <v>0</v>
      </c>
      <c r="AV97" s="122">
        <f>ROUND(AZ97*L29,2)</f>
        <v>0</v>
      </c>
      <c r="AW97" s="122">
        <f>ROUND(BA97*L30,2)</f>
        <v>0</v>
      </c>
      <c r="AX97" s="122">
        <f>ROUND(BB97*L29,2)</f>
        <v>0</v>
      </c>
      <c r="AY97" s="122">
        <f>ROUND(BC97*L30,2)</f>
        <v>0</v>
      </c>
      <c r="AZ97" s="122">
        <f>ROUND(SUM(AZ98:AZ100),2)</f>
        <v>0</v>
      </c>
      <c r="BA97" s="122">
        <f>ROUND(SUM(BA98:BA100),2)</f>
        <v>0</v>
      </c>
      <c r="BB97" s="122">
        <f>ROUND(SUM(BB98:BB100),2)</f>
        <v>0</v>
      </c>
      <c r="BC97" s="122">
        <f>ROUND(SUM(BC98:BC100),2)</f>
        <v>0</v>
      </c>
      <c r="BD97" s="124">
        <f>ROUND(SUM(BD98:BD100),2)</f>
        <v>0</v>
      </c>
      <c r="BE97" s="4"/>
      <c r="BS97" s="27" t="s">
        <v>78</v>
      </c>
      <c r="BT97" s="27" t="s">
        <v>89</v>
      </c>
      <c r="BU97" s="27" t="s">
        <v>80</v>
      </c>
      <c r="BV97" s="27" t="s">
        <v>81</v>
      </c>
      <c r="BW97" s="27" t="s">
        <v>96</v>
      </c>
      <c r="BX97" s="27" t="s">
        <v>92</v>
      </c>
      <c r="CL97" s="27" t="s">
        <v>1</v>
      </c>
    </row>
    <row r="98" s="4" customFormat="1" ht="16.5" customHeight="1">
      <c r="A98" s="104" t="s">
        <v>83</v>
      </c>
      <c r="B98" s="64"/>
      <c r="C98" s="10"/>
      <c r="D98" s="10"/>
      <c r="E98" s="10"/>
      <c r="F98" s="117" t="s">
        <v>97</v>
      </c>
      <c r="G98" s="117"/>
      <c r="H98" s="117"/>
      <c r="I98" s="117"/>
      <c r="J98" s="117"/>
      <c r="K98" s="10"/>
      <c r="L98" s="117" t="s">
        <v>98</v>
      </c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9">
        <f>'02.1.1 - EI D.C. 1.-2. os...'!J34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95</v>
      </c>
      <c r="AR98" s="64"/>
      <c r="AS98" s="121">
        <v>0</v>
      </c>
      <c r="AT98" s="122">
        <f>ROUND(SUM(AV98:AW98),2)</f>
        <v>0</v>
      </c>
      <c r="AU98" s="123">
        <f>'02.1.1 - EI D.C. 1.-2. os...'!P139</f>
        <v>0</v>
      </c>
      <c r="AV98" s="122">
        <f>'02.1.1 - EI D.C. 1.-2. os...'!J37</f>
        <v>0</v>
      </c>
      <c r="AW98" s="122">
        <f>'02.1.1 - EI D.C. 1.-2. os...'!J38</f>
        <v>0</v>
      </c>
      <c r="AX98" s="122">
        <f>'02.1.1 - EI D.C. 1.-2. os...'!J39</f>
        <v>0</v>
      </c>
      <c r="AY98" s="122">
        <f>'02.1.1 - EI D.C. 1.-2. os...'!J40</f>
        <v>0</v>
      </c>
      <c r="AZ98" s="122">
        <f>'02.1.1 - EI D.C. 1.-2. os...'!F37</f>
        <v>0</v>
      </c>
      <c r="BA98" s="122">
        <f>'02.1.1 - EI D.C. 1.-2. os...'!F38</f>
        <v>0</v>
      </c>
      <c r="BB98" s="122">
        <f>'02.1.1 - EI D.C. 1.-2. os...'!F39</f>
        <v>0</v>
      </c>
      <c r="BC98" s="122">
        <f>'02.1.1 - EI D.C. 1.-2. os...'!F40</f>
        <v>0</v>
      </c>
      <c r="BD98" s="124">
        <f>'02.1.1 - EI D.C. 1.-2. os...'!F41</f>
        <v>0</v>
      </c>
      <c r="BE98" s="4"/>
      <c r="BT98" s="27" t="s">
        <v>99</v>
      </c>
      <c r="BV98" s="27" t="s">
        <v>81</v>
      </c>
      <c r="BW98" s="27" t="s">
        <v>100</v>
      </c>
      <c r="BX98" s="27" t="s">
        <v>96</v>
      </c>
      <c r="CL98" s="27" t="s">
        <v>1</v>
      </c>
    </row>
    <row r="99" s="4" customFormat="1" ht="16.5" customHeight="1">
      <c r="A99" s="104" t="s">
        <v>83</v>
      </c>
      <c r="B99" s="64"/>
      <c r="C99" s="10"/>
      <c r="D99" s="10"/>
      <c r="E99" s="10"/>
      <c r="F99" s="117" t="s">
        <v>101</v>
      </c>
      <c r="G99" s="117"/>
      <c r="H99" s="117"/>
      <c r="I99" s="117"/>
      <c r="J99" s="117"/>
      <c r="K99" s="10"/>
      <c r="L99" s="117" t="s">
        <v>102</v>
      </c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9">
        <f>'02.1.2 - EI  D.C.1.- 2.  ...'!J34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95</v>
      </c>
      <c r="AR99" s="64"/>
      <c r="AS99" s="121">
        <v>0</v>
      </c>
      <c r="AT99" s="122">
        <f>ROUND(SUM(AV99:AW99),2)</f>
        <v>0</v>
      </c>
      <c r="AU99" s="123">
        <f>'02.1.2 - EI  D.C.1.- 2.  ...'!P143</f>
        <v>0</v>
      </c>
      <c r="AV99" s="122">
        <f>'02.1.2 - EI  D.C.1.- 2.  ...'!J37</f>
        <v>0</v>
      </c>
      <c r="AW99" s="122">
        <f>'02.1.2 - EI  D.C.1.- 2.  ...'!J38</f>
        <v>0</v>
      </c>
      <c r="AX99" s="122">
        <f>'02.1.2 - EI  D.C.1.- 2.  ...'!J39</f>
        <v>0</v>
      </c>
      <c r="AY99" s="122">
        <f>'02.1.2 - EI  D.C.1.- 2.  ...'!J40</f>
        <v>0</v>
      </c>
      <c r="AZ99" s="122">
        <f>'02.1.2 - EI  D.C.1.- 2.  ...'!F37</f>
        <v>0</v>
      </c>
      <c r="BA99" s="122">
        <f>'02.1.2 - EI  D.C.1.- 2.  ...'!F38</f>
        <v>0</v>
      </c>
      <c r="BB99" s="122">
        <f>'02.1.2 - EI  D.C.1.- 2.  ...'!F39</f>
        <v>0</v>
      </c>
      <c r="BC99" s="122">
        <f>'02.1.2 - EI  D.C.1.- 2.  ...'!F40</f>
        <v>0</v>
      </c>
      <c r="BD99" s="124">
        <f>'02.1.2 - EI  D.C.1.- 2.  ...'!F41</f>
        <v>0</v>
      </c>
      <c r="BE99" s="4"/>
      <c r="BT99" s="27" t="s">
        <v>99</v>
      </c>
      <c r="BV99" s="27" t="s">
        <v>81</v>
      </c>
      <c r="BW99" s="27" t="s">
        <v>103</v>
      </c>
      <c r="BX99" s="27" t="s">
        <v>96</v>
      </c>
      <c r="CL99" s="27" t="s">
        <v>1</v>
      </c>
    </row>
    <row r="100" s="4" customFormat="1" ht="16.5" customHeight="1">
      <c r="A100" s="104" t="s">
        <v>83</v>
      </c>
      <c r="B100" s="64"/>
      <c r="C100" s="10"/>
      <c r="D100" s="10"/>
      <c r="E100" s="10"/>
      <c r="F100" s="117" t="s">
        <v>104</v>
      </c>
      <c r="G100" s="117"/>
      <c r="H100" s="117"/>
      <c r="I100" s="117"/>
      <c r="J100" s="117"/>
      <c r="K100" s="10"/>
      <c r="L100" s="117" t="s">
        <v>105</v>
      </c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9">
        <f>'02.1.3 - Hromosvody a O.P...'!J34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95</v>
      </c>
      <c r="AR100" s="64"/>
      <c r="AS100" s="121">
        <v>0</v>
      </c>
      <c r="AT100" s="122">
        <f>ROUND(SUM(AV100:AW100),2)</f>
        <v>0</v>
      </c>
      <c r="AU100" s="123">
        <f>'02.1.3 - Hromosvody a O.P...'!P131</f>
        <v>0</v>
      </c>
      <c r="AV100" s="122">
        <f>'02.1.3 - Hromosvody a O.P...'!J37</f>
        <v>0</v>
      </c>
      <c r="AW100" s="122">
        <f>'02.1.3 - Hromosvody a O.P...'!J38</f>
        <v>0</v>
      </c>
      <c r="AX100" s="122">
        <f>'02.1.3 - Hromosvody a O.P...'!J39</f>
        <v>0</v>
      </c>
      <c r="AY100" s="122">
        <f>'02.1.3 - Hromosvody a O.P...'!J40</f>
        <v>0</v>
      </c>
      <c r="AZ100" s="122">
        <f>'02.1.3 - Hromosvody a O.P...'!F37</f>
        <v>0</v>
      </c>
      <c r="BA100" s="122">
        <f>'02.1.3 - Hromosvody a O.P...'!F38</f>
        <v>0</v>
      </c>
      <c r="BB100" s="122">
        <f>'02.1.3 - Hromosvody a O.P...'!F39</f>
        <v>0</v>
      </c>
      <c r="BC100" s="122">
        <f>'02.1.3 - Hromosvody a O.P...'!F40</f>
        <v>0</v>
      </c>
      <c r="BD100" s="124">
        <f>'02.1.3 - Hromosvody a O.P...'!F41</f>
        <v>0</v>
      </c>
      <c r="BE100" s="4"/>
      <c r="BT100" s="27" t="s">
        <v>99</v>
      </c>
      <c r="BV100" s="27" t="s">
        <v>81</v>
      </c>
      <c r="BW100" s="27" t="s">
        <v>106</v>
      </c>
      <c r="BX100" s="27" t="s">
        <v>96</v>
      </c>
      <c r="CL100" s="27" t="s">
        <v>1</v>
      </c>
    </row>
    <row r="101" s="4" customFormat="1" ht="16.5" customHeight="1">
      <c r="A101" s="104" t="s">
        <v>83</v>
      </c>
      <c r="B101" s="64"/>
      <c r="C101" s="10"/>
      <c r="D101" s="10"/>
      <c r="E101" s="117" t="s">
        <v>107</v>
      </c>
      <c r="F101" s="117"/>
      <c r="G101" s="117"/>
      <c r="H101" s="117"/>
      <c r="I101" s="117"/>
      <c r="J101" s="10"/>
      <c r="K101" s="117" t="s">
        <v>108</v>
      </c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9">
        <f>'02.2 - ZTI - D1.4.1'!J32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95</v>
      </c>
      <c r="AR101" s="64"/>
      <c r="AS101" s="121">
        <v>0</v>
      </c>
      <c r="AT101" s="122">
        <f>ROUND(SUM(AV101:AW101),2)</f>
        <v>0</v>
      </c>
      <c r="AU101" s="123">
        <f>'02.2 - ZTI - D1.4.1'!P123</f>
        <v>0</v>
      </c>
      <c r="AV101" s="122">
        <f>'02.2 - ZTI - D1.4.1'!J35</f>
        <v>0</v>
      </c>
      <c r="AW101" s="122">
        <f>'02.2 - ZTI - D1.4.1'!J36</f>
        <v>0</v>
      </c>
      <c r="AX101" s="122">
        <f>'02.2 - ZTI - D1.4.1'!J37</f>
        <v>0</v>
      </c>
      <c r="AY101" s="122">
        <f>'02.2 - ZTI - D1.4.1'!J38</f>
        <v>0</v>
      </c>
      <c r="AZ101" s="122">
        <f>'02.2 - ZTI - D1.4.1'!F35</f>
        <v>0</v>
      </c>
      <c r="BA101" s="122">
        <f>'02.2 - ZTI - D1.4.1'!F36</f>
        <v>0</v>
      </c>
      <c r="BB101" s="122">
        <f>'02.2 - ZTI - D1.4.1'!F37</f>
        <v>0</v>
      </c>
      <c r="BC101" s="122">
        <f>'02.2 - ZTI - D1.4.1'!F38</f>
        <v>0</v>
      </c>
      <c r="BD101" s="124">
        <f>'02.2 - ZTI - D1.4.1'!F39</f>
        <v>0</v>
      </c>
      <c r="BE101" s="4"/>
      <c r="BT101" s="27" t="s">
        <v>89</v>
      </c>
      <c r="BV101" s="27" t="s">
        <v>81</v>
      </c>
      <c r="BW101" s="27" t="s">
        <v>109</v>
      </c>
      <c r="BX101" s="27" t="s">
        <v>92</v>
      </c>
      <c r="CL101" s="27" t="s">
        <v>1</v>
      </c>
    </row>
    <row r="102" s="7" customFormat="1" ht="16.5" customHeight="1">
      <c r="A102" s="104" t="s">
        <v>83</v>
      </c>
      <c r="B102" s="105"/>
      <c r="C102" s="106"/>
      <c r="D102" s="107" t="s">
        <v>110</v>
      </c>
      <c r="E102" s="107"/>
      <c r="F102" s="107"/>
      <c r="G102" s="107"/>
      <c r="H102" s="107"/>
      <c r="I102" s="108"/>
      <c r="J102" s="107" t="s">
        <v>111</v>
      </c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9">
        <f>'03 - Technologie'!J30</f>
        <v>0</v>
      </c>
      <c r="AH102" s="108"/>
      <c r="AI102" s="108"/>
      <c r="AJ102" s="108"/>
      <c r="AK102" s="108"/>
      <c r="AL102" s="108"/>
      <c r="AM102" s="108"/>
      <c r="AN102" s="109">
        <f>SUM(AG102,AT102)</f>
        <v>0</v>
      </c>
      <c r="AO102" s="108"/>
      <c r="AP102" s="108"/>
      <c r="AQ102" s="110" t="s">
        <v>86</v>
      </c>
      <c r="AR102" s="105"/>
      <c r="AS102" s="111">
        <v>0</v>
      </c>
      <c r="AT102" s="112">
        <f>ROUND(SUM(AV102:AW102),2)</f>
        <v>0</v>
      </c>
      <c r="AU102" s="113">
        <f>'03 - Technologie'!P116</f>
        <v>0</v>
      </c>
      <c r="AV102" s="112">
        <f>'03 - Technologie'!J33</f>
        <v>0</v>
      </c>
      <c r="AW102" s="112">
        <f>'03 - Technologie'!J34</f>
        <v>0</v>
      </c>
      <c r="AX102" s="112">
        <f>'03 - Technologie'!J35</f>
        <v>0</v>
      </c>
      <c r="AY102" s="112">
        <f>'03 - Technologie'!J36</f>
        <v>0</v>
      </c>
      <c r="AZ102" s="112">
        <f>'03 - Technologie'!F33</f>
        <v>0</v>
      </c>
      <c r="BA102" s="112">
        <f>'03 - Technologie'!F34</f>
        <v>0</v>
      </c>
      <c r="BB102" s="112">
        <f>'03 - Technologie'!F35</f>
        <v>0</v>
      </c>
      <c r="BC102" s="112">
        <f>'03 - Technologie'!F36</f>
        <v>0</v>
      </c>
      <c r="BD102" s="114">
        <f>'03 - Technologie'!F37</f>
        <v>0</v>
      </c>
      <c r="BE102" s="7"/>
      <c r="BT102" s="115" t="s">
        <v>87</v>
      </c>
      <c r="BV102" s="115" t="s">
        <v>81</v>
      </c>
      <c r="BW102" s="115" t="s">
        <v>112</v>
      </c>
      <c r="BX102" s="115" t="s">
        <v>4</v>
      </c>
      <c r="CL102" s="115" t="s">
        <v>1</v>
      </c>
      <c r="CM102" s="115" t="s">
        <v>89</v>
      </c>
    </row>
    <row r="103" s="7" customFormat="1" ht="16.5" customHeight="1">
      <c r="A103" s="104" t="s">
        <v>83</v>
      </c>
      <c r="B103" s="105"/>
      <c r="C103" s="106"/>
      <c r="D103" s="107" t="s">
        <v>113</v>
      </c>
      <c r="E103" s="107"/>
      <c r="F103" s="107"/>
      <c r="G103" s="107"/>
      <c r="H103" s="107"/>
      <c r="I103" s="108"/>
      <c r="J103" s="107" t="s">
        <v>114</v>
      </c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9">
        <f>'04 - VRN'!J30</f>
        <v>0</v>
      </c>
      <c r="AH103" s="108"/>
      <c r="AI103" s="108"/>
      <c r="AJ103" s="108"/>
      <c r="AK103" s="108"/>
      <c r="AL103" s="108"/>
      <c r="AM103" s="108"/>
      <c r="AN103" s="109">
        <f>SUM(AG103,AT103)</f>
        <v>0</v>
      </c>
      <c r="AO103" s="108"/>
      <c r="AP103" s="108"/>
      <c r="AQ103" s="110" t="s">
        <v>86</v>
      </c>
      <c r="AR103" s="105"/>
      <c r="AS103" s="125">
        <v>0</v>
      </c>
      <c r="AT103" s="126">
        <f>ROUND(SUM(AV103:AW103),2)</f>
        <v>0</v>
      </c>
      <c r="AU103" s="127">
        <f>'04 - VRN'!P118</f>
        <v>0</v>
      </c>
      <c r="AV103" s="126">
        <f>'04 - VRN'!J33</f>
        <v>0</v>
      </c>
      <c r="AW103" s="126">
        <f>'04 - VRN'!J34</f>
        <v>0</v>
      </c>
      <c r="AX103" s="126">
        <f>'04 - VRN'!J35</f>
        <v>0</v>
      </c>
      <c r="AY103" s="126">
        <f>'04 - VRN'!J36</f>
        <v>0</v>
      </c>
      <c r="AZ103" s="126">
        <f>'04 - VRN'!F33</f>
        <v>0</v>
      </c>
      <c r="BA103" s="126">
        <f>'04 - VRN'!F34</f>
        <v>0</v>
      </c>
      <c r="BB103" s="126">
        <f>'04 - VRN'!F35</f>
        <v>0</v>
      </c>
      <c r="BC103" s="126">
        <f>'04 - VRN'!F36</f>
        <v>0</v>
      </c>
      <c r="BD103" s="128">
        <f>'04 - VRN'!F37</f>
        <v>0</v>
      </c>
      <c r="BE103" s="7"/>
      <c r="BT103" s="115" t="s">
        <v>87</v>
      </c>
      <c r="BV103" s="115" t="s">
        <v>81</v>
      </c>
      <c r="BW103" s="115" t="s">
        <v>115</v>
      </c>
      <c r="BX103" s="115" t="s">
        <v>4</v>
      </c>
      <c r="CL103" s="115" t="s">
        <v>1</v>
      </c>
      <c r="CM103" s="115" t="s">
        <v>89</v>
      </c>
    </row>
    <row r="104" s="2" customFormat="1" ht="30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9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="2" customFormat="1" ht="6.96" customHeight="1">
      <c r="A105" s="38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39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</sheetData>
  <mergeCells count="74">
    <mergeCell ref="L85:AO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AG98:AM98"/>
    <mergeCell ref="AN98:AP98"/>
    <mergeCell ref="F98:J98"/>
    <mergeCell ref="L98:AF98"/>
    <mergeCell ref="AN99:AP99"/>
    <mergeCell ref="AG99:AM99"/>
    <mergeCell ref="F99:J99"/>
    <mergeCell ref="L99:AF99"/>
    <mergeCell ref="AN100:AP100"/>
    <mergeCell ref="AG100:AM100"/>
    <mergeCell ref="F100:J100"/>
    <mergeCell ref="L100:AF100"/>
    <mergeCell ref="AN101:AP101"/>
    <mergeCell ref="AG101:AM101"/>
    <mergeCell ref="E101:I101"/>
    <mergeCell ref="K101:AF101"/>
    <mergeCell ref="AN102:AP102"/>
    <mergeCell ref="AG102:AM102"/>
    <mergeCell ref="D102:H102"/>
    <mergeCell ref="J102:AF102"/>
    <mergeCell ref="AN103:AP103"/>
    <mergeCell ref="AG103:AM103"/>
    <mergeCell ref="D103:H103"/>
    <mergeCell ref="J103:AF103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95" location="'01 - Stavební část'!C2" display="/"/>
    <hyperlink ref="A98" location="'02.1.1 - EI D.C. 1.-2. os...'!C2" display="/"/>
    <hyperlink ref="A99" location="'02.1.2 - EI  D.C.1.- 2.  ...'!C2" display="/"/>
    <hyperlink ref="A100" location="'02.1.3 - Hromosvody a O.P...'!C2" display="/"/>
    <hyperlink ref="A101" location="'02.2 - ZTI - D1.4.1'!C2" display="/"/>
    <hyperlink ref="A102" location="'03 - Technologie'!C2" display="/"/>
    <hyperlink ref="A103" location="'04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116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Požáry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118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20. 11. 2025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 xml:space="preserve"> </v>
      </c>
      <c r="F15" s="38"/>
      <c r="G15" s="38"/>
      <c r="H15" s="38"/>
      <c r="I15" s="32" t="s">
        <v>27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31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32</v>
      </c>
      <c r="F21" s="38"/>
      <c r="G21" s="38"/>
      <c r="H21" s="38"/>
      <c r="I21" s="32" t="s">
        <v>27</v>
      </c>
      <c r="J21" s="27" t="s">
        <v>33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">
        <v>36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37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38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1"/>
      <c r="B27" s="132"/>
      <c r="C27" s="131"/>
      <c r="D27" s="131"/>
      <c r="E27" s="36" t="s">
        <v>1</v>
      </c>
      <c r="F27" s="36"/>
      <c r="G27" s="36"/>
      <c r="H27" s="36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4" t="s">
        <v>39</v>
      </c>
      <c r="E30" s="38"/>
      <c r="F30" s="38"/>
      <c r="G30" s="38"/>
      <c r="H30" s="38"/>
      <c r="I30" s="38"/>
      <c r="J30" s="96">
        <f>ROUND(J136,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41</v>
      </c>
      <c r="G32" s="38"/>
      <c r="H32" s="38"/>
      <c r="I32" s="43" t="s">
        <v>40</v>
      </c>
      <c r="J32" s="43" t="s">
        <v>42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5" t="s">
        <v>43</v>
      </c>
      <c r="E33" s="32" t="s">
        <v>44</v>
      </c>
      <c r="F33" s="136">
        <f>ROUND((SUM(BE136:BE757)),  2)</f>
        <v>0</v>
      </c>
      <c r="G33" s="38"/>
      <c r="H33" s="38"/>
      <c r="I33" s="137">
        <v>0.20999999999999999</v>
      </c>
      <c r="J33" s="136">
        <f>ROUND(((SUM(BE136:BE757))*I33),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45</v>
      </c>
      <c r="F34" s="136">
        <f>ROUND((SUM(BF136:BF757)),  2)</f>
        <v>0</v>
      </c>
      <c r="G34" s="38"/>
      <c r="H34" s="38"/>
      <c r="I34" s="137">
        <v>0.12</v>
      </c>
      <c r="J34" s="136">
        <f>ROUND(((SUM(BF136:BF757))*I34),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46</v>
      </c>
      <c r="F35" s="136">
        <f>ROUND((SUM(BG136:BG757)),  2)</f>
        <v>0</v>
      </c>
      <c r="G35" s="38"/>
      <c r="H35" s="38"/>
      <c r="I35" s="137">
        <v>0.20999999999999999</v>
      </c>
      <c r="J35" s="136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47</v>
      </c>
      <c r="F36" s="136">
        <f>ROUND((SUM(BH136:BH757)),  2)</f>
        <v>0</v>
      </c>
      <c r="G36" s="38"/>
      <c r="H36" s="38"/>
      <c r="I36" s="137">
        <v>0.12</v>
      </c>
      <c r="J36" s="136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48</v>
      </c>
      <c r="F37" s="136">
        <f>ROUND((SUM(BI136:BI757)),  2)</f>
        <v>0</v>
      </c>
      <c r="G37" s="38"/>
      <c r="H37" s="38"/>
      <c r="I37" s="137">
        <v>0</v>
      </c>
      <c r="J37" s="136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8"/>
      <c r="D39" s="139" t="s">
        <v>49</v>
      </c>
      <c r="E39" s="81"/>
      <c r="F39" s="81"/>
      <c r="G39" s="140" t="s">
        <v>50</v>
      </c>
      <c r="H39" s="141" t="s">
        <v>51</v>
      </c>
      <c r="I39" s="81"/>
      <c r="J39" s="142">
        <f>SUM(J30:J37)</f>
        <v>0</v>
      </c>
      <c r="K39" s="143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Požáry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01 - Stavební část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Městečko u Křivoklátu </v>
      </c>
      <c r="G89" s="38"/>
      <c r="H89" s="38"/>
      <c r="I89" s="32" t="s">
        <v>22</v>
      </c>
      <c r="J89" s="69" t="str">
        <f>IF(J12="","",J12)</f>
        <v>20. 11. 2025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 </v>
      </c>
      <c r="G91" s="38"/>
      <c r="H91" s="38"/>
      <c r="I91" s="32" t="s">
        <v>30</v>
      </c>
      <c r="J91" s="36" t="str">
        <f>E21</f>
        <v>AGP - nova spol. s 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>HAVO Consult s.r.o.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6" t="s">
        <v>120</v>
      </c>
      <c r="D94" s="138"/>
      <c r="E94" s="138"/>
      <c r="F94" s="138"/>
      <c r="G94" s="138"/>
      <c r="H94" s="138"/>
      <c r="I94" s="138"/>
      <c r="J94" s="147" t="s">
        <v>121</v>
      </c>
      <c r="K94" s="1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8" t="s">
        <v>122</v>
      </c>
      <c r="D96" s="38"/>
      <c r="E96" s="38"/>
      <c r="F96" s="38"/>
      <c r="G96" s="38"/>
      <c r="H96" s="38"/>
      <c r="I96" s="38"/>
      <c r="J96" s="96">
        <f>J136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123</v>
      </c>
    </row>
    <row r="97" s="9" customFormat="1" ht="24.96" customHeight="1">
      <c r="A97" s="9"/>
      <c r="B97" s="149"/>
      <c r="C97" s="9"/>
      <c r="D97" s="150" t="s">
        <v>124</v>
      </c>
      <c r="E97" s="151"/>
      <c r="F97" s="151"/>
      <c r="G97" s="151"/>
      <c r="H97" s="151"/>
      <c r="I97" s="151"/>
      <c r="J97" s="152">
        <f>J137</f>
        <v>0</v>
      </c>
      <c r="K97" s="9"/>
      <c r="L97" s="14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3"/>
      <c r="C98" s="10"/>
      <c r="D98" s="154" t="s">
        <v>125</v>
      </c>
      <c r="E98" s="155"/>
      <c r="F98" s="155"/>
      <c r="G98" s="155"/>
      <c r="H98" s="155"/>
      <c r="I98" s="155"/>
      <c r="J98" s="156">
        <f>J138</f>
        <v>0</v>
      </c>
      <c r="K98" s="10"/>
      <c r="L98" s="15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3"/>
      <c r="C99" s="10"/>
      <c r="D99" s="154" t="s">
        <v>126</v>
      </c>
      <c r="E99" s="155"/>
      <c r="F99" s="155"/>
      <c r="G99" s="155"/>
      <c r="H99" s="155"/>
      <c r="I99" s="155"/>
      <c r="J99" s="156">
        <f>J174</f>
        <v>0</v>
      </c>
      <c r="K99" s="10"/>
      <c r="L99" s="15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3"/>
      <c r="C100" s="10"/>
      <c r="D100" s="154" t="s">
        <v>127</v>
      </c>
      <c r="E100" s="155"/>
      <c r="F100" s="155"/>
      <c r="G100" s="155"/>
      <c r="H100" s="155"/>
      <c r="I100" s="155"/>
      <c r="J100" s="156">
        <f>J229</f>
        <v>0</v>
      </c>
      <c r="K100" s="10"/>
      <c r="L100" s="15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3"/>
      <c r="C101" s="10"/>
      <c r="D101" s="154" t="s">
        <v>128</v>
      </c>
      <c r="E101" s="155"/>
      <c r="F101" s="155"/>
      <c r="G101" s="155"/>
      <c r="H101" s="155"/>
      <c r="I101" s="155"/>
      <c r="J101" s="156">
        <f>J282</f>
        <v>0</v>
      </c>
      <c r="K101" s="10"/>
      <c r="L101" s="15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3"/>
      <c r="C102" s="10"/>
      <c r="D102" s="154" t="s">
        <v>129</v>
      </c>
      <c r="E102" s="155"/>
      <c r="F102" s="155"/>
      <c r="G102" s="155"/>
      <c r="H102" s="155"/>
      <c r="I102" s="155"/>
      <c r="J102" s="156">
        <f>J307</f>
        <v>0</v>
      </c>
      <c r="K102" s="10"/>
      <c r="L102" s="15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3"/>
      <c r="C103" s="10"/>
      <c r="D103" s="154" t="s">
        <v>130</v>
      </c>
      <c r="E103" s="155"/>
      <c r="F103" s="155"/>
      <c r="G103" s="155"/>
      <c r="H103" s="155"/>
      <c r="I103" s="155"/>
      <c r="J103" s="156">
        <f>J362</f>
        <v>0</v>
      </c>
      <c r="K103" s="10"/>
      <c r="L103" s="15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3"/>
      <c r="C104" s="10"/>
      <c r="D104" s="154" t="s">
        <v>131</v>
      </c>
      <c r="E104" s="155"/>
      <c r="F104" s="155"/>
      <c r="G104" s="155"/>
      <c r="H104" s="155"/>
      <c r="I104" s="155"/>
      <c r="J104" s="156">
        <f>J377</f>
        <v>0</v>
      </c>
      <c r="K104" s="10"/>
      <c r="L104" s="15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3"/>
      <c r="C105" s="10"/>
      <c r="D105" s="154" t="s">
        <v>132</v>
      </c>
      <c r="E105" s="155"/>
      <c r="F105" s="155"/>
      <c r="G105" s="155"/>
      <c r="H105" s="155"/>
      <c r="I105" s="155"/>
      <c r="J105" s="156">
        <f>J452</f>
        <v>0</v>
      </c>
      <c r="K105" s="10"/>
      <c r="L105" s="15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3"/>
      <c r="C106" s="10"/>
      <c r="D106" s="154" t="s">
        <v>133</v>
      </c>
      <c r="E106" s="155"/>
      <c r="F106" s="155"/>
      <c r="G106" s="155"/>
      <c r="H106" s="155"/>
      <c r="I106" s="155"/>
      <c r="J106" s="156">
        <f>J499</f>
        <v>0</v>
      </c>
      <c r="K106" s="10"/>
      <c r="L106" s="15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3"/>
      <c r="C107" s="10"/>
      <c r="D107" s="154" t="s">
        <v>134</v>
      </c>
      <c r="E107" s="155"/>
      <c r="F107" s="155"/>
      <c r="G107" s="155"/>
      <c r="H107" s="155"/>
      <c r="I107" s="155"/>
      <c r="J107" s="156">
        <f>J509</f>
        <v>0</v>
      </c>
      <c r="K107" s="10"/>
      <c r="L107" s="15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49"/>
      <c r="C108" s="9"/>
      <c r="D108" s="150" t="s">
        <v>135</v>
      </c>
      <c r="E108" s="151"/>
      <c r="F108" s="151"/>
      <c r="G108" s="151"/>
      <c r="H108" s="151"/>
      <c r="I108" s="151"/>
      <c r="J108" s="152">
        <f>J512</f>
        <v>0</v>
      </c>
      <c r="K108" s="9"/>
      <c r="L108" s="14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53"/>
      <c r="C109" s="10"/>
      <c r="D109" s="154" t="s">
        <v>136</v>
      </c>
      <c r="E109" s="155"/>
      <c r="F109" s="155"/>
      <c r="G109" s="155"/>
      <c r="H109" s="155"/>
      <c r="I109" s="155"/>
      <c r="J109" s="156">
        <f>J513</f>
        <v>0</v>
      </c>
      <c r="K109" s="10"/>
      <c r="L109" s="15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3"/>
      <c r="C110" s="10"/>
      <c r="D110" s="154" t="s">
        <v>137</v>
      </c>
      <c r="E110" s="155"/>
      <c r="F110" s="155"/>
      <c r="G110" s="155"/>
      <c r="H110" s="155"/>
      <c r="I110" s="155"/>
      <c r="J110" s="156">
        <f>J559</f>
        <v>0</v>
      </c>
      <c r="K110" s="10"/>
      <c r="L110" s="15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3"/>
      <c r="C111" s="10"/>
      <c r="D111" s="154" t="s">
        <v>138</v>
      </c>
      <c r="E111" s="155"/>
      <c r="F111" s="155"/>
      <c r="G111" s="155"/>
      <c r="H111" s="155"/>
      <c r="I111" s="155"/>
      <c r="J111" s="156">
        <f>J581</f>
        <v>0</v>
      </c>
      <c r="K111" s="10"/>
      <c r="L111" s="15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3"/>
      <c r="C112" s="10"/>
      <c r="D112" s="154" t="s">
        <v>139</v>
      </c>
      <c r="E112" s="155"/>
      <c r="F112" s="155"/>
      <c r="G112" s="155"/>
      <c r="H112" s="155"/>
      <c r="I112" s="155"/>
      <c r="J112" s="156">
        <f>J611</f>
        <v>0</v>
      </c>
      <c r="K112" s="10"/>
      <c r="L112" s="15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3"/>
      <c r="C113" s="10"/>
      <c r="D113" s="154" t="s">
        <v>140</v>
      </c>
      <c r="E113" s="155"/>
      <c r="F113" s="155"/>
      <c r="G113" s="155"/>
      <c r="H113" s="155"/>
      <c r="I113" s="155"/>
      <c r="J113" s="156">
        <f>J640</f>
        <v>0</v>
      </c>
      <c r="K113" s="10"/>
      <c r="L113" s="15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53"/>
      <c r="C114" s="10"/>
      <c r="D114" s="154" t="s">
        <v>141</v>
      </c>
      <c r="E114" s="155"/>
      <c r="F114" s="155"/>
      <c r="G114" s="155"/>
      <c r="H114" s="155"/>
      <c r="I114" s="155"/>
      <c r="J114" s="156">
        <f>J653</f>
        <v>0</v>
      </c>
      <c r="K114" s="10"/>
      <c r="L114" s="15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53"/>
      <c r="C115" s="10"/>
      <c r="D115" s="154" t="s">
        <v>142</v>
      </c>
      <c r="E115" s="155"/>
      <c r="F115" s="155"/>
      <c r="G115" s="155"/>
      <c r="H115" s="155"/>
      <c r="I115" s="155"/>
      <c r="J115" s="156">
        <f>J679</f>
        <v>0</v>
      </c>
      <c r="K115" s="10"/>
      <c r="L115" s="15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53"/>
      <c r="C116" s="10"/>
      <c r="D116" s="154" t="s">
        <v>143</v>
      </c>
      <c r="E116" s="155"/>
      <c r="F116" s="155"/>
      <c r="G116" s="155"/>
      <c r="H116" s="155"/>
      <c r="I116" s="155"/>
      <c r="J116" s="156">
        <f>J735</f>
        <v>0</v>
      </c>
      <c r="K116" s="10"/>
      <c r="L116" s="15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60"/>
      <c r="C118" s="61"/>
      <c r="D118" s="61"/>
      <c r="E118" s="61"/>
      <c r="F118" s="61"/>
      <c r="G118" s="61"/>
      <c r="H118" s="61"/>
      <c r="I118" s="61"/>
      <c r="J118" s="61"/>
      <c r="K118" s="61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22" s="2" customFormat="1" ht="6.96" customHeight="1">
      <c r="A122" s="38"/>
      <c r="B122" s="62"/>
      <c r="C122" s="63"/>
      <c r="D122" s="63"/>
      <c r="E122" s="63"/>
      <c r="F122" s="63"/>
      <c r="G122" s="63"/>
      <c r="H122" s="63"/>
      <c r="I122" s="63"/>
      <c r="J122" s="63"/>
      <c r="K122" s="63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4.96" customHeight="1">
      <c r="A123" s="38"/>
      <c r="B123" s="39"/>
      <c r="C123" s="23" t="s">
        <v>144</v>
      </c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16</v>
      </c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38"/>
      <c r="D126" s="38"/>
      <c r="E126" s="130" t="str">
        <f>E7</f>
        <v>Modernizace stáje, farma Požáry</v>
      </c>
      <c r="F126" s="32"/>
      <c r="G126" s="32"/>
      <c r="H126" s="32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117</v>
      </c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6.5" customHeight="1">
      <c r="A128" s="38"/>
      <c r="B128" s="39"/>
      <c r="C128" s="38"/>
      <c r="D128" s="38"/>
      <c r="E128" s="67" t="str">
        <f>E9</f>
        <v>01 - Stavební část</v>
      </c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20</v>
      </c>
      <c r="D130" s="38"/>
      <c r="E130" s="38"/>
      <c r="F130" s="27" t="str">
        <f>F12</f>
        <v xml:space="preserve">Městečko u Křivoklátu </v>
      </c>
      <c r="G130" s="38"/>
      <c r="H130" s="38"/>
      <c r="I130" s="32" t="s">
        <v>22</v>
      </c>
      <c r="J130" s="69" t="str">
        <f>IF(J12="","",J12)</f>
        <v>20. 11. 2025</v>
      </c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6.96" customHeight="1">
      <c r="A131" s="38"/>
      <c r="B131" s="39"/>
      <c r="C131" s="38"/>
      <c r="D131" s="38"/>
      <c r="E131" s="38"/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25.65" customHeight="1">
      <c r="A132" s="38"/>
      <c r="B132" s="39"/>
      <c r="C132" s="32" t="s">
        <v>24</v>
      </c>
      <c r="D132" s="38"/>
      <c r="E132" s="38"/>
      <c r="F132" s="27" t="str">
        <f>E15</f>
        <v xml:space="preserve"> </v>
      </c>
      <c r="G132" s="38"/>
      <c r="H132" s="38"/>
      <c r="I132" s="32" t="s">
        <v>30</v>
      </c>
      <c r="J132" s="36" t="str">
        <f>E21</f>
        <v>AGP - nova spol. s r.o.</v>
      </c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28</v>
      </c>
      <c r="D133" s="38"/>
      <c r="E133" s="38"/>
      <c r="F133" s="27" t="str">
        <f>IF(E18="","",E18)</f>
        <v>Vyplň údaj</v>
      </c>
      <c r="G133" s="38"/>
      <c r="H133" s="38"/>
      <c r="I133" s="32" t="s">
        <v>35</v>
      </c>
      <c r="J133" s="36" t="str">
        <f>E24</f>
        <v>HAVO Consult s.r.o.</v>
      </c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0.32" customHeight="1">
      <c r="A134" s="38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11" customFormat="1" ht="29.28" customHeight="1">
      <c r="A135" s="157"/>
      <c r="B135" s="158"/>
      <c r="C135" s="159" t="s">
        <v>145</v>
      </c>
      <c r="D135" s="160" t="s">
        <v>64</v>
      </c>
      <c r="E135" s="160" t="s">
        <v>60</v>
      </c>
      <c r="F135" s="160" t="s">
        <v>61</v>
      </c>
      <c r="G135" s="160" t="s">
        <v>146</v>
      </c>
      <c r="H135" s="160" t="s">
        <v>147</v>
      </c>
      <c r="I135" s="160" t="s">
        <v>148</v>
      </c>
      <c r="J135" s="160" t="s">
        <v>121</v>
      </c>
      <c r="K135" s="161" t="s">
        <v>149</v>
      </c>
      <c r="L135" s="162"/>
      <c r="M135" s="86" t="s">
        <v>1</v>
      </c>
      <c r="N135" s="87" t="s">
        <v>43</v>
      </c>
      <c r="O135" s="87" t="s">
        <v>150</v>
      </c>
      <c r="P135" s="87" t="s">
        <v>151</v>
      </c>
      <c r="Q135" s="87" t="s">
        <v>152</v>
      </c>
      <c r="R135" s="87" t="s">
        <v>153</v>
      </c>
      <c r="S135" s="87" t="s">
        <v>154</v>
      </c>
      <c r="T135" s="88" t="s">
        <v>155</v>
      </c>
      <c r="U135" s="157"/>
      <c r="V135" s="157"/>
      <c r="W135" s="157"/>
      <c r="X135" s="157"/>
      <c r="Y135" s="157"/>
      <c r="Z135" s="157"/>
      <c r="AA135" s="157"/>
      <c r="AB135" s="157"/>
      <c r="AC135" s="157"/>
      <c r="AD135" s="157"/>
      <c r="AE135" s="157"/>
    </row>
    <row r="136" s="2" customFormat="1" ht="22.8" customHeight="1">
      <c r="A136" s="38"/>
      <c r="B136" s="39"/>
      <c r="C136" s="93" t="s">
        <v>156</v>
      </c>
      <c r="D136" s="38"/>
      <c r="E136" s="38"/>
      <c r="F136" s="38"/>
      <c r="G136" s="38"/>
      <c r="H136" s="38"/>
      <c r="I136" s="38"/>
      <c r="J136" s="163">
        <f>BK136</f>
        <v>0</v>
      </c>
      <c r="K136" s="38"/>
      <c r="L136" s="39"/>
      <c r="M136" s="89"/>
      <c r="N136" s="73"/>
      <c r="O136" s="90"/>
      <c r="P136" s="164">
        <f>P137+P512</f>
        <v>0</v>
      </c>
      <c r="Q136" s="90"/>
      <c r="R136" s="164">
        <f>R137+R512</f>
        <v>530.32380941999998</v>
      </c>
      <c r="S136" s="90"/>
      <c r="T136" s="165">
        <f>T137+T512</f>
        <v>36.1838713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78</v>
      </c>
      <c r="AU136" s="19" t="s">
        <v>123</v>
      </c>
      <c r="BK136" s="166">
        <f>BK137+BK512</f>
        <v>0</v>
      </c>
    </row>
    <row r="137" s="12" customFormat="1" ht="25.92" customHeight="1">
      <c r="A137" s="12"/>
      <c r="B137" s="167"/>
      <c r="C137" s="12"/>
      <c r="D137" s="168" t="s">
        <v>78</v>
      </c>
      <c r="E137" s="169" t="s">
        <v>157</v>
      </c>
      <c r="F137" s="169" t="s">
        <v>158</v>
      </c>
      <c r="G137" s="12"/>
      <c r="H137" s="12"/>
      <c r="I137" s="170"/>
      <c r="J137" s="171">
        <f>BK137</f>
        <v>0</v>
      </c>
      <c r="K137" s="12"/>
      <c r="L137" s="167"/>
      <c r="M137" s="172"/>
      <c r="N137" s="173"/>
      <c r="O137" s="173"/>
      <c r="P137" s="174">
        <f>P138+P174+P229+P282+P307+P362+P377+P452+P499+P509</f>
        <v>0</v>
      </c>
      <c r="Q137" s="173"/>
      <c r="R137" s="174">
        <f>R138+R174+R229+R282+R307+R362+R377+R452+R499+R509</f>
        <v>504.29073890999996</v>
      </c>
      <c r="S137" s="173"/>
      <c r="T137" s="175">
        <f>T138+T174+T229+T282+T307+T362+T377+T452+T499+T509</f>
        <v>36.1838713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8" t="s">
        <v>87</v>
      </c>
      <c r="AT137" s="176" t="s">
        <v>78</v>
      </c>
      <c r="AU137" s="176" t="s">
        <v>79</v>
      </c>
      <c r="AY137" s="168" t="s">
        <v>159</v>
      </c>
      <c r="BK137" s="177">
        <f>BK138+BK174+BK229+BK282+BK307+BK362+BK377+BK452+BK499+BK509</f>
        <v>0</v>
      </c>
    </row>
    <row r="138" s="12" customFormat="1" ht="22.8" customHeight="1">
      <c r="A138" s="12"/>
      <c r="B138" s="167"/>
      <c r="C138" s="12"/>
      <c r="D138" s="168" t="s">
        <v>78</v>
      </c>
      <c r="E138" s="178" t="s">
        <v>87</v>
      </c>
      <c r="F138" s="178" t="s">
        <v>160</v>
      </c>
      <c r="G138" s="12"/>
      <c r="H138" s="12"/>
      <c r="I138" s="170"/>
      <c r="J138" s="179">
        <f>BK138</f>
        <v>0</v>
      </c>
      <c r="K138" s="12"/>
      <c r="L138" s="167"/>
      <c r="M138" s="172"/>
      <c r="N138" s="173"/>
      <c r="O138" s="173"/>
      <c r="P138" s="174">
        <f>SUM(P139:P173)</f>
        <v>0</v>
      </c>
      <c r="Q138" s="173"/>
      <c r="R138" s="174">
        <f>SUM(R139:R173)</f>
        <v>0.001</v>
      </c>
      <c r="S138" s="173"/>
      <c r="T138" s="175">
        <f>SUM(T139:T173)</f>
        <v>1.6399999999999999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68" t="s">
        <v>87</v>
      </c>
      <c r="AT138" s="176" t="s">
        <v>78</v>
      </c>
      <c r="AU138" s="176" t="s">
        <v>87</v>
      </c>
      <c r="AY138" s="168" t="s">
        <v>159</v>
      </c>
      <c r="BK138" s="177">
        <f>SUM(BK139:BK173)</f>
        <v>0</v>
      </c>
    </row>
    <row r="139" s="2" customFormat="1" ht="16.5" customHeight="1">
      <c r="A139" s="38"/>
      <c r="B139" s="180"/>
      <c r="C139" s="181" t="s">
        <v>87</v>
      </c>
      <c r="D139" s="181" t="s">
        <v>161</v>
      </c>
      <c r="E139" s="182" t="s">
        <v>162</v>
      </c>
      <c r="F139" s="183" t="s">
        <v>163</v>
      </c>
      <c r="G139" s="184" t="s">
        <v>164</v>
      </c>
      <c r="H139" s="185">
        <v>8</v>
      </c>
      <c r="I139" s="186"/>
      <c r="J139" s="187">
        <f>ROUND(I139*H139,2)</f>
        <v>0</v>
      </c>
      <c r="K139" s="183" t="s">
        <v>165</v>
      </c>
      <c r="L139" s="39"/>
      <c r="M139" s="188" t="s">
        <v>1</v>
      </c>
      <c r="N139" s="189" t="s">
        <v>44</v>
      </c>
      <c r="O139" s="77"/>
      <c r="P139" s="190">
        <f>O139*H139</f>
        <v>0</v>
      </c>
      <c r="Q139" s="190">
        <v>0</v>
      </c>
      <c r="R139" s="190">
        <f>Q139*H139</f>
        <v>0</v>
      </c>
      <c r="S139" s="190">
        <v>0.20499999999999999</v>
      </c>
      <c r="T139" s="191">
        <f>S139*H139</f>
        <v>1.6399999999999999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2" t="s">
        <v>166</v>
      </c>
      <c r="AT139" s="192" t="s">
        <v>161</v>
      </c>
      <c r="AU139" s="192" t="s">
        <v>89</v>
      </c>
      <c r="AY139" s="19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9" t="s">
        <v>87</v>
      </c>
      <c r="BK139" s="193">
        <f>ROUND(I139*H139,2)</f>
        <v>0</v>
      </c>
      <c r="BL139" s="19" t="s">
        <v>166</v>
      </c>
      <c r="BM139" s="192" t="s">
        <v>167</v>
      </c>
    </row>
    <row r="140" s="2" customFormat="1">
      <c r="A140" s="38"/>
      <c r="B140" s="39"/>
      <c r="C140" s="38"/>
      <c r="D140" s="194" t="s">
        <v>168</v>
      </c>
      <c r="E140" s="38"/>
      <c r="F140" s="195" t="s">
        <v>169</v>
      </c>
      <c r="G140" s="38"/>
      <c r="H140" s="38"/>
      <c r="I140" s="196"/>
      <c r="J140" s="38"/>
      <c r="K140" s="38"/>
      <c r="L140" s="39"/>
      <c r="M140" s="197"/>
      <c r="N140" s="198"/>
      <c r="O140" s="77"/>
      <c r="P140" s="77"/>
      <c r="Q140" s="77"/>
      <c r="R140" s="77"/>
      <c r="S140" s="77"/>
      <c r="T140" s="7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9" t="s">
        <v>168</v>
      </c>
      <c r="AU140" s="19" t="s">
        <v>89</v>
      </c>
    </row>
    <row r="141" s="13" customFormat="1">
      <c r="A141" s="13"/>
      <c r="B141" s="199"/>
      <c r="C141" s="13"/>
      <c r="D141" s="200" t="s">
        <v>170</v>
      </c>
      <c r="E141" s="201" t="s">
        <v>1</v>
      </c>
      <c r="F141" s="202" t="s">
        <v>171</v>
      </c>
      <c r="G141" s="13"/>
      <c r="H141" s="203">
        <v>8</v>
      </c>
      <c r="I141" s="204"/>
      <c r="J141" s="13"/>
      <c r="K141" s="13"/>
      <c r="L141" s="199"/>
      <c r="M141" s="205"/>
      <c r="N141" s="206"/>
      <c r="O141" s="206"/>
      <c r="P141" s="206"/>
      <c r="Q141" s="206"/>
      <c r="R141" s="206"/>
      <c r="S141" s="206"/>
      <c r="T141" s="20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1" t="s">
        <v>170</v>
      </c>
      <c r="AU141" s="201" t="s">
        <v>89</v>
      </c>
      <c r="AV141" s="13" t="s">
        <v>89</v>
      </c>
      <c r="AW141" s="13" t="s">
        <v>34</v>
      </c>
      <c r="AX141" s="13" t="s">
        <v>87</v>
      </c>
      <c r="AY141" s="201" t="s">
        <v>159</v>
      </c>
    </row>
    <row r="142" s="2" customFormat="1" ht="24.15" customHeight="1">
      <c r="A142" s="38"/>
      <c r="B142" s="180"/>
      <c r="C142" s="181" t="s">
        <v>89</v>
      </c>
      <c r="D142" s="181" t="s">
        <v>161</v>
      </c>
      <c r="E142" s="182" t="s">
        <v>172</v>
      </c>
      <c r="F142" s="183" t="s">
        <v>173</v>
      </c>
      <c r="G142" s="184" t="s">
        <v>174</v>
      </c>
      <c r="H142" s="185">
        <v>570</v>
      </c>
      <c r="I142" s="186"/>
      <c r="J142" s="187">
        <f>ROUND(I142*H142,2)</f>
        <v>0</v>
      </c>
      <c r="K142" s="183" t="s">
        <v>165</v>
      </c>
      <c r="L142" s="39"/>
      <c r="M142" s="188" t="s">
        <v>1</v>
      </c>
      <c r="N142" s="189" t="s">
        <v>44</v>
      </c>
      <c r="O142" s="7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2" t="s">
        <v>166</v>
      </c>
      <c r="AT142" s="192" t="s">
        <v>161</v>
      </c>
      <c r="AU142" s="192" t="s">
        <v>89</v>
      </c>
      <c r="AY142" s="19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9" t="s">
        <v>87</v>
      </c>
      <c r="BK142" s="193">
        <f>ROUND(I142*H142,2)</f>
        <v>0</v>
      </c>
      <c r="BL142" s="19" t="s">
        <v>166</v>
      </c>
      <c r="BM142" s="192" t="s">
        <v>175</v>
      </c>
    </row>
    <row r="143" s="2" customFormat="1">
      <c r="A143" s="38"/>
      <c r="B143" s="39"/>
      <c r="C143" s="38"/>
      <c r="D143" s="194" t="s">
        <v>168</v>
      </c>
      <c r="E143" s="38"/>
      <c r="F143" s="195" t="s">
        <v>176</v>
      </c>
      <c r="G143" s="38"/>
      <c r="H143" s="38"/>
      <c r="I143" s="196"/>
      <c r="J143" s="38"/>
      <c r="K143" s="38"/>
      <c r="L143" s="39"/>
      <c r="M143" s="197"/>
      <c r="N143" s="198"/>
      <c r="O143" s="77"/>
      <c r="P143" s="77"/>
      <c r="Q143" s="77"/>
      <c r="R143" s="77"/>
      <c r="S143" s="77"/>
      <c r="T143" s="7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168</v>
      </c>
      <c r="AU143" s="19" t="s">
        <v>89</v>
      </c>
    </row>
    <row r="144" s="14" customFormat="1">
      <c r="A144" s="14"/>
      <c r="B144" s="208"/>
      <c r="C144" s="14"/>
      <c r="D144" s="200" t="s">
        <v>170</v>
      </c>
      <c r="E144" s="209" t="s">
        <v>1</v>
      </c>
      <c r="F144" s="210" t="s">
        <v>177</v>
      </c>
      <c r="G144" s="14"/>
      <c r="H144" s="209" t="s">
        <v>1</v>
      </c>
      <c r="I144" s="211"/>
      <c r="J144" s="14"/>
      <c r="K144" s="14"/>
      <c r="L144" s="208"/>
      <c r="M144" s="212"/>
      <c r="N144" s="213"/>
      <c r="O144" s="213"/>
      <c r="P144" s="213"/>
      <c r="Q144" s="213"/>
      <c r="R144" s="213"/>
      <c r="S144" s="213"/>
      <c r="T144" s="2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09" t="s">
        <v>170</v>
      </c>
      <c r="AU144" s="209" t="s">
        <v>89</v>
      </c>
      <c r="AV144" s="14" t="s">
        <v>87</v>
      </c>
      <c r="AW144" s="14" t="s">
        <v>34</v>
      </c>
      <c r="AX144" s="14" t="s">
        <v>79</v>
      </c>
      <c r="AY144" s="209" t="s">
        <v>159</v>
      </c>
    </row>
    <row r="145" s="13" customFormat="1">
      <c r="A145" s="13"/>
      <c r="B145" s="199"/>
      <c r="C145" s="13"/>
      <c r="D145" s="200" t="s">
        <v>170</v>
      </c>
      <c r="E145" s="201" t="s">
        <v>1</v>
      </c>
      <c r="F145" s="202" t="s">
        <v>178</v>
      </c>
      <c r="G145" s="13"/>
      <c r="H145" s="203">
        <v>430</v>
      </c>
      <c r="I145" s="204"/>
      <c r="J145" s="13"/>
      <c r="K145" s="13"/>
      <c r="L145" s="199"/>
      <c r="M145" s="205"/>
      <c r="N145" s="206"/>
      <c r="O145" s="206"/>
      <c r="P145" s="206"/>
      <c r="Q145" s="206"/>
      <c r="R145" s="206"/>
      <c r="S145" s="206"/>
      <c r="T145" s="20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01" t="s">
        <v>170</v>
      </c>
      <c r="AU145" s="201" t="s">
        <v>89</v>
      </c>
      <c r="AV145" s="13" t="s">
        <v>89</v>
      </c>
      <c r="AW145" s="13" t="s">
        <v>34</v>
      </c>
      <c r="AX145" s="13" t="s">
        <v>79</v>
      </c>
      <c r="AY145" s="201" t="s">
        <v>159</v>
      </c>
    </row>
    <row r="146" s="14" customFormat="1">
      <c r="A146" s="14"/>
      <c r="B146" s="208"/>
      <c r="C146" s="14"/>
      <c r="D146" s="200" t="s">
        <v>170</v>
      </c>
      <c r="E146" s="209" t="s">
        <v>1</v>
      </c>
      <c r="F146" s="210" t="s">
        <v>179</v>
      </c>
      <c r="G146" s="14"/>
      <c r="H146" s="209" t="s">
        <v>1</v>
      </c>
      <c r="I146" s="211"/>
      <c r="J146" s="14"/>
      <c r="K146" s="14"/>
      <c r="L146" s="208"/>
      <c r="M146" s="212"/>
      <c r="N146" s="213"/>
      <c r="O146" s="213"/>
      <c r="P146" s="213"/>
      <c r="Q146" s="213"/>
      <c r="R146" s="213"/>
      <c r="S146" s="213"/>
      <c r="T146" s="2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09" t="s">
        <v>170</v>
      </c>
      <c r="AU146" s="209" t="s">
        <v>89</v>
      </c>
      <c r="AV146" s="14" t="s">
        <v>87</v>
      </c>
      <c r="AW146" s="14" t="s">
        <v>34</v>
      </c>
      <c r="AX146" s="14" t="s">
        <v>79</v>
      </c>
      <c r="AY146" s="209" t="s">
        <v>159</v>
      </c>
    </row>
    <row r="147" s="13" customFormat="1">
      <c r="A147" s="13"/>
      <c r="B147" s="199"/>
      <c r="C147" s="13"/>
      <c r="D147" s="200" t="s">
        <v>170</v>
      </c>
      <c r="E147" s="201" t="s">
        <v>1</v>
      </c>
      <c r="F147" s="202" t="s">
        <v>180</v>
      </c>
      <c r="G147" s="13"/>
      <c r="H147" s="203">
        <v>140</v>
      </c>
      <c r="I147" s="204"/>
      <c r="J147" s="13"/>
      <c r="K147" s="13"/>
      <c r="L147" s="199"/>
      <c r="M147" s="205"/>
      <c r="N147" s="206"/>
      <c r="O147" s="206"/>
      <c r="P147" s="206"/>
      <c r="Q147" s="206"/>
      <c r="R147" s="206"/>
      <c r="S147" s="206"/>
      <c r="T147" s="20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01" t="s">
        <v>170</v>
      </c>
      <c r="AU147" s="201" t="s">
        <v>89</v>
      </c>
      <c r="AV147" s="13" t="s">
        <v>89</v>
      </c>
      <c r="AW147" s="13" t="s">
        <v>34</v>
      </c>
      <c r="AX147" s="13" t="s">
        <v>79</v>
      </c>
      <c r="AY147" s="201" t="s">
        <v>159</v>
      </c>
    </row>
    <row r="148" s="15" customFormat="1">
      <c r="A148" s="15"/>
      <c r="B148" s="215"/>
      <c r="C148" s="15"/>
      <c r="D148" s="200" t="s">
        <v>170</v>
      </c>
      <c r="E148" s="216" t="s">
        <v>1</v>
      </c>
      <c r="F148" s="217" t="s">
        <v>181</v>
      </c>
      <c r="G148" s="15"/>
      <c r="H148" s="218">
        <v>570</v>
      </c>
      <c r="I148" s="219"/>
      <c r="J148" s="15"/>
      <c r="K148" s="15"/>
      <c r="L148" s="215"/>
      <c r="M148" s="220"/>
      <c r="N148" s="221"/>
      <c r="O148" s="221"/>
      <c r="P148" s="221"/>
      <c r="Q148" s="221"/>
      <c r="R148" s="221"/>
      <c r="S148" s="221"/>
      <c r="T148" s="222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16" t="s">
        <v>170</v>
      </c>
      <c r="AU148" s="216" t="s">
        <v>89</v>
      </c>
      <c r="AV148" s="15" t="s">
        <v>166</v>
      </c>
      <c r="AW148" s="15" t="s">
        <v>34</v>
      </c>
      <c r="AX148" s="15" t="s">
        <v>87</v>
      </c>
      <c r="AY148" s="216" t="s">
        <v>159</v>
      </c>
    </row>
    <row r="149" s="2" customFormat="1" ht="33" customHeight="1">
      <c r="A149" s="38"/>
      <c r="B149" s="180"/>
      <c r="C149" s="181" t="s">
        <v>99</v>
      </c>
      <c r="D149" s="181" t="s">
        <v>161</v>
      </c>
      <c r="E149" s="182" t="s">
        <v>182</v>
      </c>
      <c r="F149" s="183" t="s">
        <v>183</v>
      </c>
      <c r="G149" s="184" t="s">
        <v>184</v>
      </c>
      <c r="H149" s="185">
        <v>285</v>
      </c>
      <c r="I149" s="186"/>
      <c r="J149" s="187">
        <f>ROUND(I149*H149,2)</f>
        <v>0</v>
      </c>
      <c r="K149" s="183" t="s">
        <v>165</v>
      </c>
      <c r="L149" s="39"/>
      <c r="M149" s="188" t="s">
        <v>1</v>
      </c>
      <c r="N149" s="189" t="s">
        <v>44</v>
      </c>
      <c r="O149" s="7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2" t="s">
        <v>166</v>
      </c>
      <c r="AT149" s="192" t="s">
        <v>161</v>
      </c>
      <c r="AU149" s="192" t="s">
        <v>89</v>
      </c>
      <c r="AY149" s="19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9" t="s">
        <v>87</v>
      </c>
      <c r="BK149" s="193">
        <f>ROUND(I149*H149,2)</f>
        <v>0</v>
      </c>
      <c r="BL149" s="19" t="s">
        <v>166</v>
      </c>
      <c r="BM149" s="192" t="s">
        <v>185</v>
      </c>
    </row>
    <row r="150" s="2" customFormat="1">
      <c r="A150" s="38"/>
      <c r="B150" s="39"/>
      <c r="C150" s="38"/>
      <c r="D150" s="194" t="s">
        <v>168</v>
      </c>
      <c r="E150" s="38"/>
      <c r="F150" s="195" t="s">
        <v>186</v>
      </c>
      <c r="G150" s="38"/>
      <c r="H150" s="38"/>
      <c r="I150" s="196"/>
      <c r="J150" s="38"/>
      <c r="K150" s="38"/>
      <c r="L150" s="39"/>
      <c r="M150" s="197"/>
      <c r="N150" s="198"/>
      <c r="O150" s="77"/>
      <c r="P150" s="77"/>
      <c r="Q150" s="77"/>
      <c r="R150" s="77"/>
      <c r="S150" s="77"/>
      <c r="T150" s="7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9" t="s">
        <v>168</v>
      </c>
      <c r="AU150" s="19" t="s">
        <v>89</v>
      </c>
    </row>
    <row r="151" s="13" customFormat="1">
      <c r="A151" s="13"/>
      <c r="B151" s="199"/>
      <c r="C151" s="13"/>
      <c r="D151" s="200" t="s">
        <v>170</v>
      </c>
      <c r="E151" s="201" t="s">
        <v>1</v>
      </c>
      <c r="F151" s="202" t="s">
        <v>187</v>
      </c>
      <c r="G151" s="13"/>
      <c r="H151" s="203">
        <v>285</v>
      </c>
      <c r="I151" s="204"/>
      <c r="J151" s="13"/>
      <c r="K151" s="13"/>
      <c r="L151" s="199"/>
      <c r="M151" s="205"/>
      <c r="N151" s="206"/>
      <c r="O151" s="206"/>
      <c r="P151" s="206"/>
      <c r="Q151" s="206"/>
      <c r="R151" s="206"/>
      <c r="S151" s="206"/>
      <c r="T151" s="20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01" t="s">
        <v>170</v>
      </c>
      <c r="AU151" s="201" t="s">
        <v>89</v>
      </c>
      <c r="AV151" s="13" t="s">
        <v>89</v>
      </c>
      <c r="AW151" s="13" t="s">
        <v>34</v>
      </c>
      <c r="AX151" s="13" t="s">
        <v>87</v>
      </c>
      <c r="AY151" s="201" t="s">
        <v>159</v>
      </c>
    </row>
    <row r="152" s="2" customFormat="1" ht="33" customHeight="1">
      <c r="A152" s="38"/>
      <c r="B152" s="180"/>
      <c r="C152" s="181" t="s">
        <v>166</v>
      </c>
      <c r="D152" s="181" t="s">
        <v>161</v>
      </c>
      <c r="E152" s="182" t="s">
        <v>188</v>
      </c>
      <c r="F152" s="183" t="s">
        <v>189</v>
      </c>
      <c r="G152" s="184" t="s">
        <v>184</v>
      </c>
      <c r="H152" s="185">
        <v>40.404000000000003</v>
      </c>
      <c r="I152" s="186"/>
      <c r="J152" s="187">
        <f>ROUND(I152*H152,2)</f>
        <v>0</v>
      </c>
      <c r="K152" s="183" t="s">
        <v>165</v>
      </c>
      <c r="L152" s="39"/>
      <c r="M152" s="188" t="s">
        <v>1</v>
      </c>
      <c r="N152" s="189" t="s">
        <v>44</v>
      </c>
      <c r="O152" s="7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2" t="s">
        <v>166</v>
      </c>
      <c r="AT152" s="192" t="s">
        <v>161</v>
      </c>
      <c r="AU152" s="192" t="s">
        <v>89</v>
      </c>
      <c r="AY152" s="19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87</v>
      </c>
      <c r="BK152" s="193">
        <f>ROUND(I152*H152,2)</f>
        <v>0</v>
      </c>
      <c r="BL152" s="19" t="s">
        <v>166</v>
      </c>
      <c r="BM152" s="192" t="s">
        <v>190</v>
      </c>
    </row>
    <row r="153" s="2" customFormat="1">
      <c r="A153" s="38"/>
      <c r="B153" s="39"/>
      <c r="C153" s="38"/>
      <c r="D153" s="194" t="s">
        <v>168</v>
      </c>
      <c r="E153" s="38"/>
      <c r="F153" s="195" t="s">
        <v>191</v>
      </c>
      <c r="G153" s="38"/>
      <c r="H153" s="38"/>
      <c r="I153" s="196"/>
      <c r="J153" s="38"/>
      <c r="K153" s="38"/>
      <c r="L153" s="39"/>
      <c r="M153" s="197"/>
      <c r="N153" s="198"/>
      <c r="O153" s="77"/>
      <c r="P153" s="77"/>
      <c r="Q153" s="77"/>
      <c r="R153" s="77"/>
      <c r="S153" s="77"/>
      <c r="T153" s="7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9" t="s">
        <v>168</v>
      </c>
      <c r="AU153" s="19" t="s">
        <v>89</v>
      </c>
    </row>
    <row r="154" s="13" customFormat="1">
      <c r="A154" s="13"/>
      <c r="B154" s="199"/>
      <c r="C154" s="13"/>
      <c r="D154" s="200" t="s">
        <v>170</v>
      </c>
      <c r="E154" s="201" t="s">
        <v>1</v>
      </c>
      <c r="F154" s="202" t="s">
        <v>192</v>
      </c>
      <c r="G154" s="13"/>
      <c r="H154" s="203">
        <v>40.404000000000003</v>
      </c>
      <c r="I154" s="204"/>
      <c r="J154" s="13"/>
      <c r="K154" s="13"/>
      <c r="L154" s="199"/>
      <c r="M154" s="205"/>
      <c r="N154" s="206"/>
      <c r="O154" s="206"/>
      <c r="P154" s="206"/>
      <c r="Q154" s="206"/>
      <c r="R154" s="206"/>
      <c r="S154" s="206"/>
      <c r="T154" s="20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01" t="s">
        <v>170</v>
      </c>
      <c r="AU154" s="201" t="s">
        <v>89</v>
      </c>
      <c r="AV154" s="13" t="s">
        <v>89</v>
      </c>
      <c r="AW154" s="13" t="s">
        <v>34</v>
      </c>
      <c r="AX154" s="13" t="s">
        <v>87</v>
      </c>
      <c r="AY154" s="201" t="s">
        <v>159</v>
      </c>
    </row>
    <row r="155" s="2" customFormat="1" ht="37.8" customHeight="1">
      <c r="A155" s="38"/>
      <c r="B155" s="180"/>
      <c r="C155" s="181" t="s">
        <v>193</v>
      </c>
      <c r="D155" s="181" t="s">
        <v>161</v>
      </c>
      <c r="E155" s="182" t="s">
        <v>194</v>
      </c>
      <c r="F155" s="183" t="s">
        <v>195</v>
      </c>
      <c r="G155" s="184" t="s">
        <v>184</v>
      </c>
      <c r="H155" s="185">
        <v>325.404</v>
      </c>
      <c r="I155" s="186"/>
      <c r="J155" s="187">
        <f>ROUND(I155*H155,2)</f>
        <v>0</v>
      </c>
      <c r="K155" s="183" t="s">
        <v>165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166</v>
      </c>
      <c r="AT155" s="192" t="s">
        <v>161</v>
      </c>
      <c r="AU155" s="192" t="s">
        <v>89</v>
      </c>
      <c r="AY155" s="19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166</v>
      </c>
      <c r="BM155" s="192" t="s">
        <v>196</v>
      </c>
    </row>
    <row r="156" s="2" customFormat="1">
      <c r="A156" s="38"/>
      <c r="B156" s="39"/>
      <c r="C156" s="38"/>
      <c r="D156" s="194" t="s">
        <v>168</v>
      </c>
      <c r="E156" s="38"/>
      <c r="F156" s="195" t="s">
        <v>197</v>
      </c>
      <c r="G156" s="38"/>
      <c r="H156" s="38"/>
      <c r="I156" s="196"/>
      <c r="J156" s="38"/>
      <c r="K156" s="38"/>
      <c r="L156" s="39"/>
      <c r="M156" s="197"/>
      <c r="N156" s="198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168</v>
      </c>
      <c r="AU156" s="19" t="s">
        <v>89</v>
      </c>
    </row>
    <row r="157" s="13" customFormat="1">
      <c r="A157" s="13"/>
      <c r="B157" s="199"/>
      <c r="C157" s="13"/>
      <c r="D157" s="200" t="s">
        <v>170</v>
      </c>
      <c r="E157" s="201" t="s">
        <v>1</v>
      </c>
      <c r="F157" s="202" t="s">
        <v>198</v>
      </c>
      <c r="G157" s="13"/>
      <c r="H157" s="203">
        <v>325.404</v>
      </c>
      <c r="I157" s="204"/>
      <c r="J157" s="13"/>
      <c r="K157" s="13"/>
      <c r="L157" s="199"/>
      <c r="M157" s="205"/>
      <c r="N157" s="206"/>
      <c r="O157" s="206"/>
      <c r="P157" s="206"/>
      <c r="Q157" s="206"/>
      <c r="R157" s="206"/>
      <c r="S157" s="206"/>
      <c r="T157" s="20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01" t="s">
        <v>170</v>
      </c>
      <c r="AU157" s="201" t="s">
        <v>89</v>
      </c>
      <c r="AV157" s="13" t="s">
        <v>89</v>
      </c>
      <c r="AW157" s="13" t="s">
        <v>34</v>
      </c>
      <c r="AX157" s="13" t="s">
        <v>87</v>
      </c>
      <c r="AY157" s="201" t="s">
        <v>159</v>
      </c>
    </row>
    <row r="158" s="2" customFormat="1" ht="24.15" customHeight="1">
      <c r="A158" s="38"/>
      <c r="B158" s="180"/>
      <c r="C158" s="181" t="s">
        <v>199</v>
      </c>
      <c r="D158" s="181" t="s">
        <v>161</v>
      </c>
      <c r="E158" s="182" t="s">
        <v>200</v>
      </c>
      <c r="F158" s="183" t="s">
        <v>201</v>
      </c>
      <c r="G158" s="184" t="s">
        <v>184</v>
      </c>
      <c r="H158" s="185">
        <v>325.404</v>
      </c>
      <c r="I158" s="186"/>
      <c r="J158" s="187">
        <f>ROUND(I158*H158,2)</f>
        <v>0</v>
      </c>
      <c r="K158" s="183" t="s">
        <v>165</v>
      </c>
      <c r="L158" s="39"/>
      <c r="M158" s="188" t="s">
        <v>1</v>
      </c>
      <c r="N158" s="189" t="s">
        <v>44</v>
      </c>
      <c r="O158" s="77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2" t="s">
        <v>166</v>
      </c>
      <c r="AT158" s="192" t="s">
        <v>161</v>
      </c>
      <c r="AU158" s="192" t="s">
        <v>89</v>
      </c>
      <c r="AY158" s="19" t="s">
        <v>159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9" t="s">
        <v>87</v>
      </c>
      <c r="BK158" s="193">
        <f>ROUND(I158*H158,2)</f>
        <v>0</v>
      </c>
      <c r="BL158" s="19" t="s">
        <v>166</v>
      </c>
      <c r="BM158" s="192" t="s">
        <v>202</v>
      </c>
    </row>
    <row r="159" s="2" customFormat="1">
      <c r="A159" s="38"/>
      <c r="B159" s="39"/>
      <c r="C159" s="38"/>
      <c r="D159" s="194" t="s">
        <v>168</v>
      </c>
      <c r="E159" s="38"/>
      <c r="F159" s="195" t="s">
        <v>203</v>
      </c>
      <c r="G159" s="38"/>
      <c r="H159" s="38"/>
      <c r="I159" s="196"/>
      <c r="J159" s="38"/>
      <c r="K159" s="38"/>
      <c r="L159" s="39"/>
      <c r="M159" s="197"/>
      <c r="N159" s="198"/>
      <c r="O159" s="77"/>
      <c r="P159" s="77"/>
      <c r="Q159" s="77"/>
      <c r="R159" s="77"/>
      <c r="S159" s="77"/>
      <c r="T159" s="7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9" t="s">
        <v>168</v>
      </c>
      <c r="AU159" s="19" t="s">
        <v>89</v>
      </c>
    </row>
    <row r="160" s="2" customFormat="1" ht="33" customHeight="1">
      <c r="A160" s="38"/>
      <c r="B160" s="180"/>
      <c r="C160" s="181" t="s">
        <v>204</v>
      </c>
      <c r="D160" s="181" t="s">
        <v>161</v>
      </c>
      <c r="E160" s="182" t="s">
        <v>205</v>
      </c>
      <c r="F160" s="183" t="s">
        <v>206</v>
      </c>
      <c r="G160" s="184" t="s">
        <v>207</v>
      </c>
      <c r="H160" s="185">
        <v>0</v>
      </c>
      <c r="I160" s="186"/>
      <c r="J160" s="187">
        <f>ROUND(I160*H160,2)</f>
        <v>0</v>
      </c>
      <c r="K160" s="183" t="s">
        <v>165</v>
      </c>
      <c r="L160" s="39"/>
      <c r="M160" s="188" t="s">
        <v>1</v>
      </c>
      <c r="N160" s="189" t="s">
        <v>44</v>
      </c>
      <c r="O160" s="77"/>
      <c r="P160" s="190">
        <f>O160*H160</f>
        <v>0</v>
      </c>
      <c r="Q160" s="190">
        <v>0</v>
      </c>
      <c r="R160" s="190">
        <f>Q160*H160</f>
        <v>0</v>
      </c>
      <c r="S160" s="190">
        <v>0</v>
      </c>
      <c r="T160" s="191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2" t="s">
        <v>166</v>
      </c>
      <c r="AT160" s="192" t="s">
        <v>161</v>
      </c>
      <c r="AU160" s="192" t="s">
        <v>89</v>
      </c>
      <c r="AY160" s="19" t="s">
        <v>159</v>
      </c>
      <c r="BE160" s="193">
        <f>IF(N160="základní",J160,0)</f>
        <v>0</v>
      </c>
      <c r="BF160" s="193">
        <f>IF(N160="snížená",J160,0)</f>
        <v>0</v>
      </c>
      <c r="BG160" s="193">
        <f>IF(N160="zákl. přenesená",J160,0)</f>
        <v>0</v>
      </c>
      <c r="BH160" s="193">
        <f>IF(N160="sníž. přenesená",J160,0)</f>
        <v>0</v>
      </c>
      <c r="BI160" s="193">
        <f>IF(N160="nulová",J160,0)</f>
        <v>0</v>
      </c>
      <c r="BJ160" s="19" t="s">
        <v>87</v>
      </c>
      <c r="BK160" s="193">
        <f>ROUND(I160*H160,2)</f>
        <v>0</v>
      </c>
      <c r="BL160" s="19" t="s">
        <v>166</v>
      </c>
      <c r="BM160" s="192" t="s">
        <v>208</v>
      </c>
    </row>
    <row r="161" s="2" customFormat="1">
      <c r="A161" s="38"/>
      <c r="B161" s="39"/>
      <c r="C161" s="38"/>
      <c r="D161" s="194" t="s">
        <v>168</v>
      </c>
      <c r="E161" s="38"/>
      <c r="F161" s="195" t="s">
        <v>209</v>
      </c>
      <c r="G161" s="38"/>
      <c r="H161" s="38"/>
      <c r="I161" s="196"/>
      <c r="J161" s="38"/>
      <c r="K161" s="38"/>
      <c r="L161" s="39"/>
      <c r="M161" s="197"/>
      <c r="N161" s="198"/>
      <c r="O161" s="77"/>
      <c r="P161" s="77"/>
      <c r="Q161" s="77"/>
      <c r="R161" s="77"/>
      <c r="S161" s="77"/>
      <c r="T161" s="7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9" t="s">
        <v>168</v>
      </c>
      <c r="AU161" s="19" t="s">
        <v>89</v>
      </c>
    </row>
    <row r="162" s="2" customFormat="1" ht="16.5" customHeight="1">
      <c r="A162" s="38"/>
      <c r="B162" s="180"/>
      <c r="C162" s="181" t="s">
        <v>210</v>
      </c>
      <c r="D162" s="181" t="s">
        <v>161</v>
      </c>
      <c r="E162" s="182" t="s">
        <v>211</v>
      </c>
      <c r="F162" s="183" t="s">
        <v>212</v>
      </c>
      <c r="G162" s="184" t="s">
        <v>184</v>
      </c>
      <c r="H162" s="185">
        <v>325.404</v>
      </c>
      <c r="I162" s="186"/>
      <c r="J162" s="187">
        <f>ROUND(I162*H162,2)</f>
        <v>0</v>
      </c>
      <c r="K162" s="183" t="s">
        <v>165</v>
      </c>
      <c r="L162" s="39"/>
      <c r="M162" s="188" t="s">
        <v>1</v>
      </c>
      <c r="N162" s="189" t="s">
        <v>44</v>
      </c>
      <c r="O162" s="7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2" t="s">
        <v>166</v>
      </c>
      <c r="AT162" s="192" t="s">
        <v>161</v>
      </c>
      <c r="AU162" s="192" t="s">
        <v>89</v>
      </c>
      <c r="AY162" s="19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9" t="s">
        <v>87</v>
      </c>
      <c r="BK162" s="193">
        <f>ROUND(I162*H162,2)</f>
        <v>0</v>
      </c>
      <c r="BL162" s="19" t="s">
        <v>166</v>
      </c>
      <c r="BM162" s="192" t="s">
        <v>213</v>
      </c>
    </row>
    <row r="163" s="2" customFormat="1">
      <c r="A163" s="38"/>
      <c r="B163" s="39"/>
      <c r="C163" s="38"/>
      <c r="D163" s="194" t="s">
        <v>168</v>
      </c>
      <c r="E163" s="38"/>
      <c r="F163" s="195" t="s">
        <v>214</v>
      </c>
      <c r="G163" s="38"/>
      <c r="H163" s="38"/>
      <c r="I163" s="196"/>
      <c r="J163" s="38"/>
      <c r="K163" s="38"/>
      <c r="L163" s="39"/>
      <c r="M163" s="197"/>
      <c r="N163" s="198"/>
      <c r="O163" s="77"/>
      <c r="P163" s="77"/>
      <c r="Q163" s="77"/>
      <c r="R163" s="77"/>
      <c r="S163" s="77"/>
      <c r="T163" s="7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9" t="s">
        <v>168</v>
      </c>
      <c r="AU163" s="19" t="s">
        <v>89</v>
      </c>
    </row>
    <row r="164" s="2" customFormat="1" ht="24.15" customHeight="1">
      <c r="A164" s="38"/>
      <c r="B164" s="180"/>
      <c r="C164" s="181" t="s">
        <v>215</v>
      </c>
      <c r="D164" s="181" t="s">
        <v>161</v>
      </c>
      <c r="E164" s="182" t="s">
        <v>216</v>
      </c>
      <c r="F164" s="183" t="s">
        <v>217</v>
      </c>
      <c r="G164" s="184" t="s">
        <v>184</v>
      </c>
      <c r="H164" s="185">
        <v>325.404</v>
      </c>
      <c r="I164" s="186"/>
      <c r="J164" s="187">
        <f>ROUND(I164*H164,2)</f>
        <v>0</v>
      </c>
      <c r="K164" s="183" t="s">
        <v>165</v>
      </c>
      <c r="L164" s="39"/>
      <c r="M164" s="188" t="s">
        <v>1</v>
      </c>
      <c r="N164" s="189" t="s">
        <v>44</v>
      </c>
      <c r="O164" s="7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2" t="s">
        <v>166</v>
      </c>
      <c r="AT164" s="192" t="s">
        <v>161</v>
      </c>
      <c r="AU164" s="192" t="s">
        <v>89</v>
      </c>
      <c r="AY164" s="19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9" t="s">
        <v>87</v>
      </c>
      <c r="BK164" s="193">
        <f>ROUND(I164*H164,2)</f>
        <v>0</v>
      </c>
      <c r="BL164" s="19" t="s">
        <v>166</v>
      </c>
      <c r="BM164" s="192" t="s">
        <v>218</v>
      </c>
    </row>
    <row r="165" s="2" customFormat="1">
      <c r="A165" s="38"/>
      <c r="B165" s="39"/>
      <c r="C165" s="38"/>
      <c r="D165" s="194" t="s">
        <v>168</v>
      </c>
      <c r="E165" s="38"/>
      <c r="F165" s="195" t="s">
        <v>219</v>
      </c>
      <c r="G165" s="38"/>
      <c r="H165" s="38"/>
      <c r="I165" s="196"/>
      <c r="J165" s="38"/>
      <c r="K165" s="38"/>
      <c r="L165" s="39"/>
      <c r="M165" s="197"/>
      <c r="N165" s="198"/>
      <c r="O165" s="77"/>
      <c r="P165" s="77"/>
      <c r="Q165" s="77"/>
      <c r="R165" s="77"/>
      <c r="S165" s="77"/>
      <c r="T165" s="7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9" t="s">
        <v>168</v>
      </c>
      <c r="AU165" s="19" t="s">
        <v>89</v>
      </c>
    </row>
    <row r="166" s="2" customFormat="1" ht="33" customHeight="1">
      <c r="A166" s="38"/>
      <c r="B166" s="180"/>
      <c r="C166" s="181" t="s">
        <v>220</v>
      </c>
      <c r="D166" s="181" t="s">
        <v>161</v>
      </c>
      <c r="E166" s="182" t="s">
        <v>221</v>
      </c>
      <c r="F166" s="183" t="s">
        <v>222</v>
      </c>
      <c r="G166" s="184" t="s">
        <v>174</v>
      </c>
      <c r="H166" s="185">
        <v>570</v>
      </c>
      <c r="I166" s="186"/>
      <c r="J166" s="187">
        <f>ROUND(I166*H166,2)</f>
        <v>0</v>
      </c>
      <c r="K166" s="183" t="s">
        <v>165</v>
      </c>
      <c r="L166" s="39"/>
      <c r="M166" s="188" t="s">
        <v>1</v>
      </c>
      <c r="N166" s="189" t="s">
        <v>44</v>
      </c>
      <c r="O166" s="77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2" t="s">
        <v>166</v>
      </c>
      <c r="AT166" s="192" t="s">
        <v>161</v>
      </c>
      <c r="AU166" s="192" t="s">
        <v>89</v>
      </c>
      <c r="AY166" s="19" t="s">
        <v>159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9" t="s">
        <v>87</v>
      </c>
      <c r="BK166" s="193">
        <f>ROUND(I166*H166,2)</f>
        <v>0</v>
      </c>
      <c r="BL166" s="19" t="s">
        <v>166</v>
      </c>
      <c r="BM166" s="192" t="s">
        <v>223</v>
      </c>
    </row>
    <row r="167" s="2" customFormat="1">
      <c r="A167" s="38"/>
      <c r="B167" s="39"/>
      <c r="C167" s="38"/>
      <c r="D167" s="194" t="s">
        <v>168</v>
      </c>
      <c r="E167" s="38"/>
      <c r="F167" s="195" t="s">
        <v>224</v>
      </c>
      <c r="G167" s="38"/>
      <c r="H167" s="38"/>
      <c r="I167" s="196"/>
      <c r="J167" s="38"/>
      <c r="K167" s="38"/>
      <c r="L167" s="39"/>
      <c r="M167" s="197"/>
      <c r="N167" s="198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168</v>
      </c>
      <c r="AU167" s="19" t="s">
        <v>89</v>
      </c>
    </row>
    <row r="168" s="2" customFormat="1" ht="24.15" customHeight="1">
      <c r="A168" s="38"/>
      <c r="B168" s="180"/>
      <c r="C168" s="181" t="s">
        <v>225</v>
      </c>
      <c r="D168" s="181" t="s">
        <v>161</v>
      </c>
      <c r="E168" s="182" t="s">
        <v>226</v>
      </c>
      <c r="F168" s="183" t="s">
        <v>227</v>
      </c>
      <c r="G168" s="184" t="s">
        <v>174</v>
      </c>
      <c r="H168" s="185">
        <v>50</v>
      </c>
      <c r="I168" s="186"/>
      <c r="J168" s="187">
        <f>ROUND(I168*H168,2)</f>
        <v>0</v>
      </c>
      <c r="K168" s="183" t="s">
        <v>165</v>
      </c>
      <c r="L168" s="39"/>
      <c r="M168" s="188" t="s">
        <v>1</v>
      </c>
      <c r="N168" s="189" t="s">
        <v>44</v>
      </c>
      <c r="O168" s="7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2" t="s">
        <v>166</v>
      </c>
      <c r="AT168" s="192" t="s">
        <v>161</v>
      </c>
      <c r="AU168" s="192" t="s">
        <v>89</v>
      </c>
      <c r="AY168" s="19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9" t="s">
        <v>87</v>
      </c>
      <c r="BK168" s="193">
        <f>ROUND(I168*H168,2)</f>
        <v>0</v>
      </c>
      <c r="BL168" s="19" t="s">
        <v>166</v>
      </c>
      <c r="BM168" s="192" t="s">
        <v>228</v>
      </c>
    </row>
    <row r="169" s="2" customFormat="1">
      <c r="A169" s="38"/>
      <c r="B169" s="39"/>
      <c r="C169" s="38"/>
      <c r="D169" s="194" t="s">
        <v>168</v>
      </c>
      <c r="E169" s="38"/>
      <c r="F169" s="195" t="s">
        <v>229</v>
      </c>
      <c r="G169" s="38"/>
      <c r="H169" s="38"/>
      <c r="I169" s="196"/>
      <c r="J169" s="38"/>
      <c r="K169" s="38"/>
      <c r="L169" s="39"/>
      <c r="M169" s="197"/>
      <c r="N169" s="198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9" t="s">
        <v>168</v>
      </c>
      <c r="AU169" s="19" t="s">
        <v>89</v>
      </c>
    </row>
    <row r="170" s="2" customFormat="1" ht="16.5" customHeight="1">
      <c r="A170" s="38"/>
      <c r="B170" s="180"/>
      <c r="C170" s="223" t="s">
        <v>8</v>
      </c>
      <c r="D170" s="223" t="s">
        <v>230</v>
      </c>
      <c r="E170" s="224" t="s">
        <v>231</v>
      </c>
      <c r="F170" s="225" t="s">
        <v>232</v>
      </c>
      <c r="G170" s="226" t="s">
        <v>233</v>
      </c>
      <c r="H170" s="227">
        <v>1</v>
      </c>
      <c r="I170" s="228"/>
      <c r="J170" s="229">
        <f>ROUND(I170*H170,2)</f>
        <v>0</v>
      </c>
      <c r="K170" s="225" t="s">
        <v>165</v>
      </c>
      <c r="L170" s="230"/>
      <c r="M170" s="231" t="s">
        <v>1</v>
      </c>
      <c r="N170" s="232" t="s">
        <v>44</v>
      </c>
      <c r="O170" s="77"/>
      <c r="P170" s="190">
        <f>O170*H170</f>
        <v>0</v>
      </c>
      <c r="Q170" s="190">
        <v>0.001</v>
      </c>
      <c r="R170" s="190">
        <f>Q170*H170</f>
        <v>0.001</v>
      </c>
      <c r="S170" s="190">
        <v>0</v>
      </c>
      <c r="T170" s="19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2" t="s">
        <v>210</v>
      </c>
      <c r="AT170" s="192" t="s">
        <v>230</v>
      </c>
      <c r="AU170" s="192" t="s">
        <v>89</v>
      </c>
      <c r="AY170" s="19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9" t="s">
        <v>87</v>
      </c>
      <c r="BK170" s="193">
        <f>ROUND(I170*H170,2)</f>
        <v>0</v>
      </c>
      <c r="BL170" s="19" t="s">
        <v>166</v>
      </c>
      <c r="BM170" s="192" t="s">
        <v>234</v>
      </c>
    </row>
    <row r="171" s="13" customFormat="1">
      <c r="A171" s="13"/>
      <c r="B171" s="199"/>
      <c r="C171" s="13"/>
      <c r="D171" s="200" t="s">
        <v>170</v>
      </c>
      <c r="E171" s="13"/>
      <c r="F171" s="202" t="s">
        <v>235</v>
      </c>
      <c r="G171" s="13"/>
      <c r="H171" s="203">
        <v>1</v>
      </c>
      <c r="I171" s="204"/>
      <c r="J171" s="13"/>
      <c r="K171" s="13"/>
      <c r="L171" s="199"/>
      <c r="M171" s="205"/>
      <c r="N171" s="206"/>
      <c r="O171" s="206"/>
      <c r="P171" s="206"/>
      <c r="Q171" s="206"/>
      <c r="R171" s="206"/>
      <c r="S171" s="206"/>
      <c r="T171" s="20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01" t="s">
        <v>170</v>
      </c>
      <c r="AU171" s="201" t="s">
        <v>89</v>
      </c>
      <c r="AV171" s="13" t="s">
        <v>89</v>
      </c>
      <c r="AW171" s="13" t="s">
        <v>3</v>
      </c>
      <c r="AX171" s="13" t="s">
        <v>87</v>
      </c>
      <c r="AY171" s="201" t="s">
        <v>159</v>
      </c>
    </row>
    <row r="172" s="2" customFormat="1" ht="24.15" customHeight="1">
      <c r="A172" s="38"/>
      <c r="B172" s="180"/>
      <c r="C172" s="181" t="s">
        <v>236</v>
      </c>
      <c r="D172" s="181" t="s">
        <v>161</v>
      </c>
      <c r="E172" s="182" t="s">
        <v>237</v>
      </c>
      <c r="F172" s="183" t="s">
        <v>238</v>
      </c>
      <c r="G172" s="184" t="s">
        <v>174</v>
      </c>
      <c r="H172" s="185">
        <v>140</v>
      </c>
      <c r="I172" s="186"/>
      <c r="J172" s="187">
        <f>ROUND(I172*H172,2)</f>
        <v>0</v>
      </c>
      <c r="K172" s="183" t="s">
        <v>165</v>
      </c>
      <c r="L172" s="39"/>
      <c r="M172" s="188" t="s">
        <v>1</v>
      </c>
      <c r="N172" s="189" t="s">
        <v>44</v>
      </c>
      <c r="O172" s="7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2" t="s">
        <v>166</v>
      </c>
      <c r="AT172" s="192" t="s">
        <v>161</v>
      </c>
      <c r="AU172" s="192" t="s">
        <v>89</v>
      </c>
      <c r="AY172" s="19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9" t="s">
        <v>87</v>
      </c>
      <c r="BK172" s="193">
        <f>ROUND(I172*H172,2)</f>
        <v>0</v>
      </c>
      <c r="BL172" s="19" t="s">
        <v>166</v>
      </c>
      <c r="BM172" s="192" t="s">
        <v>239</v>
      </c>
    </row>
    <row r="173" s="2" customFormat="1">
      <c r="A173" s="38"/>
      <c r="B173" s="39"/>
      <c r="C173" s="38"/>
      <c r="D173" s="194" t="s">
        <v>168</v>
      </c>
      <c r="E173" s="38"/>
      <c r="F173" s="195" t="s">
        <v>240</v>
      </c>
      <c r="G173" s="38"/>
      <c r="H173" s="38"/>
      <c r="I173" s="196"/>
      <c r="J173" s="38"/>
      <c r="K173" s="38"/>
      <c r="L173" s="39"/>
      <c r="M173" s="197"/>
      <c r="N173" s="198"/>
      <c r="O173" s="77"/>
      <c r="P173" s="77"/>
      <c r="Q173" s="77"/>
      <c r="R173" s="77"/>
      <c r="S173" s="77"/>
      <c r="T173" s="7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9" t="s">
        <v>168</v>
      </c>
      <c r="AU173" s="19" t="s">
        <v>89</v>
      </c>
    </row>
    <row r="174" s="12" customFormat="1" ht="22.8" customHeight="1">
      <c r="A174" s="12"/>
      <c r="B174" s="167"/>
      <c r="C174" s="12"/>
      <c r="D174" s="168" t="s">
        <v>78</v>
      </c>
      <c r="E174" s="178" t="s">
        <v>89</v>
      </c>
      <c r="F174" s="178" t="s">
        <v>241</v>
      </c>
      <c r="G174" s="12"/>
      <c r="H174" s="12"/>
      <c r="I174" s="170"/>
      <c r="J174" s="179">
        <f>BK174</f>
        <v>0</v>
      </c>
      <c r="K174" s="12"/>
      <c r="L174" s="167"/>
      <c r="M174" s="172"/>
      <c r="N174" s="173"/>
      <c r="O174" s="173"/>
      <c r="P174" s="174">
        <f>SUM(P175:P228)</f>
        <v>0</v>
      </c>
      <c r="Q174" s="173"/>
      <c r="R174" s="174">
        <f>SUM(R175:R228)</f>
        <v>181.02050399999999</v>
      </c>
      <c r="S174" s="173"/>
      <c r="T174" s="175">
        <f>SUM(T175:T228)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68" t="s">
        <v>87</v>
      </c>
      <c r="AT174" s="176" t="s">
        <v>78</v>
      </c>
      <c r="AU174" s="176" t="s">
        <v>87</v>
      </c>
      <c r="AY174" s="168" t="s">
        <v>159</v>
      </c>
      <c r="BK174" s="177">
        <f>SUM(BK175:BK228)</f>
        <v>0</v>
      </c>
    </row>
    <row r="175" s="2" customFormat="1" ht="37.8" customHeight="1">
      <c r="A175" s="38"/>
      <c r="B175" s="180"/>
      <c r="C175" s="181" t="s">
        <v>242</v>
      </c>
      <c r="D175" s="181" t="s">
        <v>161</v>
      </c>
      <c r="E175" s="182" t="s">
        <v>243</v>
      </c>
      <c r="F175" s="183" t="s">
        <v>244</v>
      </c>
      <c r="G175" s="184" t="s">
        <v>164</v>
      </c>
      <c r="H175" s="185">
        <v>90</v>
      </c>
      <c r="I175" s="186"/>
      <c r="J175" s="187">
        <f>ROUND(I175*H175,2)</f>
        <v>0</v>
      </c>
      <c r="K175" s="183" t="s">
        <v>165</v>
      </c>
      <c r="L175" s="39"/>
      <c r="M175" s="188" t="s">
        <v>1</v>
      </c>
      <c r="N175" s="189" t="s">
        <v>44</v>
      </c>
      <c r="O175" s="77"/>
      <c r="P175" s="190">
        <f>O175*H175</f>
        <v>0</v>
      </c>
      <c r="Q175" s="190">
        <v>0.27378000000000002</v>
      </c>
      <c r="R175" s="190">
        <f>Q175*H175</f>
        <v>24.640200000000004</v>
      </c>
      <c r="S175" s="190">
        <v>0</v>
      </c>
      <c r="T175" s="19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2" t="s">
        <v>166</v>
      </c>
      <c r="AT175" s="192" t="s">
        <v>161</v>
      </c>
      <c r="AU175" s="192" t="s">
        <v>89</v>
      </c>
      <c r="AY175" s="19" t="s">
        <v>159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87</v>
      </c>
      <c r="BK175" s="193">
        <f>ROUND(I175*H175,2)</f>
        <v>0</v>
      </c>
      <c r="BL175" s="19" t="s">
        <v>166</v>
      </c>
      <c r="BM175" s="192" t="s">
        <v>245</v>
      </c>
    </row>
    <row r="176" s="2" customFormat="1">
      <c r="A176" s="38"/>
      <c r="B176" s="39"/>
      <c r="C176" s="38"/>
      <c r="D176" s="194" t="s">
        <v>168</v>
      </c>
      <c r="E176" s="38"/>
      <c r="F176" s="195" t="s">
        <v>246</v>
      </c>
      <c r="G176" s="38"/>
      <c r="H176" s="38"/>
      <c r="I176" s="196"/>
      <c r="J176" s="38"/>
      <c r="K176" s="38"/>
      <c r="L176" s="39"/>
      <c r="M176" s="197"/>
      <c r="N176" s="198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168</v>
      </c>
      <c r="AU176" s="19" t="s">
        <v>89</v>
      </c>
    </row>
    <row r="177" s="2" customFormat="1" ht="24.15" customHeight="1">
      <c r="A177" s="38"/>
      <c r="B177" s="180"/>
      <c r="C177" s="181" t="s">
        <v>247</v>
      </c>
      <c r="D177" s="181" t="s">
        <v>161</v>
      </c>
      <c r="E177" s="182" t="s">
        <v>248</v>
      </c>
      <c r="F177" s="183" t="s">
        <v>249</v>
      </c>
      <c r="G177" s="184" t="s">
        <v>174</v>
      </c>
      <c r="H177" s="185">
        <v>153</v>
      </c>
      <c r="I177" s="186"/>
      <c r="J177" s="187">
        <f>ROUND(I177*H177,2)</f>
        <v>0</v>
      </c>
      <c r="K177" s="183" t="s">
        <v>165</v>
      </c>
      <c r="L177" s="39"/>
      <c r="M177" s="188" t="s">
        <v>1</v>
      </c>
      <c r="N177" s="189" t="s">
        <v>44</v>
      </c>
      <c r="O177" s="77"/>
      <c r="P177" s="190">
        <f>O177*H177</f>
        <v>0</v>
      </c>
      <c r="Q177" s="190">
        <v>0.00010000000000000001</v>
      </c>
      <c r="R177" s="190">
        <f>Q177*H177</f>
        <v>0.015300000000000001</v>
      </c>
      <c r="S177" s="190">
        <v>0</v>
      </c>
      <c r="T177" s="19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2" t="s">
        <v>166</v>
      </c>
      <c r="AT177" s="192" t="s">
        <v>161</v>
      </c>
      <c r="AU177" s="192" t="s">
        <v>89</v>
      </c>
      <c r="AY177" s="19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87</v>
      </c>
      <c r="BK177" s="193">
        <f>ROUND(I177*H177,2)</f>
        <v>0</v>
      </c>
      <c r="BL177" s="19" t="s">
        <v>166</v>
      </c>
      <c r="BM177" s="192" t="s">
        <v>250</v>
      </c>
    </row>
    <row r="178" s="2" customFormat="1">
      <c r="A178" s="38"/>
      <c r="B178" s="39"/>
      <c r="C178" s="38"/>
      <c r="D178" s="194" t="s">
        <v>168</v>
      </c>
      <c r="E178" s="38"/>
      <c r="F178" s="195" t="s">
        <v>251</v>
      </c>
      <c r="G178" s="38"/>
      <c r="H178" s="38"/>
      <c r="I178" s="196"/>
      <c r="J178" s="38"/>
      <c r="K178" s="38"/>
      <c r="L178" s="39"/>
      <c r="M178" s="197"/>
      <c r="N178" s="198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168</v>
      </c>
      <c r="AU178" s="19" t="s">
        <v>89</v>
      </c>
    </row>
    <row r="179" s="14" customFormat="1">
      <c r="A179" s="14"/>
      <c r="B179" s="208"/>
      <c r="C179" s="14"/>
      <c r="D179" s="200" t="s">
        <v>170</v>
      </c>
      <c r="E179" s="209" t="s">
        <v>1</v>
      </c>
      <c r="F179" s="210" t="s">
        <v>252</v>
      </c>
      <c r="G179" s="14"/>
      <c r="H179" s="209" t="s">
        <v>1</v>
      </c>
      <c r="I179" s="211"/>
      <c r="J179" s="14"/>
      <c r="K179" s="14"/>
      <c r="L179" s="208"/>
      <c r="M179" s="212"/>
      <c r="N179" s="213"/>
      <c r="O179" s="213"/>
      <c r="P179" s="213"/>
      <c r="Q179" s="213"/>
      <c r="R179" s="213"/>
      <c r="S179" s="213"/>
      <c r="T179" s="2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09" t="s">
        <v>170</v>
      </c>
      <c r="AU179" s="209" t="s">
        <v>89</v>
      </c>
      <c r="AV179" s="14" t="s">
        <v>87</v>
      </c>
      <c r="AW179" s="14" t="s">
        <v>34</v>
      </c>
      <c r="AX179" s="14" t="s">
        <v>79</v>
      </c>
      <c r="AY179" s="209" t="s">
        <v>159</v>
      </c>
    </row>
    <row r="180" s="13" customFormat="1">
      <c r="A180" s="13"/>
      <c r="B180" s="199"/>
      <c r="C180" s="13"/>
      <c r="D180" s="200" t="s">
        <v>170</v>
      </c>
      <c r="E180" s="201" t="s">
        <v>1</v>
      </c>
      <c r="F180" s="202" t="s">
        <v>253</v>
      </c>
      <c r="G180" s="13"/>
      <c r="H180" s="203">
        <v>153</v>
      </c>
      <c r="I180" s="204"/>
      <c r="J180" s="13"/>
      <c r="K180" s="13"/>
      <c r="L180" s="199"/>
      <c r="M180" s="205"/>
      <c r="N180" s="206"/>
      <c r="O180" s="206"/>
      <c r="P180" s="206"/>
      <c r="Q180" s="206"/>
      <c r="R180" s="206"/>
      <c r="S180" s="206"/>
      <c r="T180" s="20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01" t="s">
        <v>170</v>
      </c>
      <c r="AU180" s="201" t="s">
        <v>89</v>
      </c>
      <c r="AV180" s="13" t="s">
        <v>89</v>
      </c>
      <c r="AW180" s="13" t="s">
        <v>34</v>
      </c>
      <c r="AX180" s="13" t="s">
        <v>87</v>
      </c>
      <c r="AY180" s="201" t="s">
        <v>159</v>
      </c>
    </row>
    <row r="181" s="2" customFormat="1" ht="24.15" customHeight="1">
      <c r="A181" s="38"/>
      <c r="B181" s="180"/>
      <c r="C181" s="223" t="s">
        <v>254</v>
      </c>
      <c r="D181" s="223" t="s">
        <v>230</v>
      </c>
      <c r="E181" s="224" t="s">
        <v>255</v>
      </c>
      <c r="F181" s="225" t="s">
        <v>256</v>
      </c>
      <c r="G181" s="226" t="s">
        <v>174</v>
      </c>
      <c r="H181" s="227">
        <v>181.22900000000001</v>
      </c>
      <c r="I181" s="228"/>
      <c r="J181" s="229">
        <f>ROUND(I181*H181,2)</f>
        <v>0</v>
      </c>
      <c r="K181" s="225" t="s">
        <v>165</v>
      </c>
      <c r="L181" s="230"/>
      <c r="M181" s="231" t="s">
        <v>1</v>
      </c>
      <c r="N181" s="232" t="s">
        <v>44</v>
      </c>
      <c r="O181" s="77"/>
      <c r="P181" s="190">
        <f>O181*H181</f>
        <v>0</v>
      </c>
      <c r="Q181" s="190">
        <v>0.00029999999999999997</v>
      </c>
      <c r="R181" s="190">
        <f>Q181*H181</f>
        <v>0.054368699999999999</v>
      </c>
      <c r="S181" s="190">
        <v>0</v>
      </c>
      <c r="T181" s="19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2" t="s">
        <v>210</v>
      </c>
      <c r="AT181" s="192" t="s">
        <v>230</v>
      </c>
      <c r="AU181" s="192" t="s">
        <v>89</v>
      </c>
      <c r="AY181" s="19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9" t="s">
        <v>87</v>
      </c>
      <c r="BK181" s="193">
        <f>ROUND(I181*H181,2)</f>
        <v>0</v>
      </c>
      <c r="BL181" s="19" t="s">
        <v>166</v>
      </c>
      <c r="BM181" s="192" t="s">
        <v>257</v>
      </c>
    </row>
    <row r="182" s="13" customFormat="1">
      <c r="A182" s="13"/>
      <c r="B182" s="199"/>
      <c r="C182" s="13"/>
      <c r="D182" s="200" t="s">
        <v>170</v>
      </c>
      <c r="E182" s="13"/>
      <c r="F182" s="202" t="s">
        <v>258</v>
      </c>
      <c r="G182" s="13"/>
      <c r="H182" s="203">
        <v>181.22900000000001</v>
      </c>
      <c r="I182" s="204"/>
      <c r="J182" s="13"/>
      <c r="K182" s="13"/>
      <c r="L182" s="199"/>
      <c r="M182" s="205"/>
      <c r="N182" s="206"/>
      <c r="O182" s="206"/>
      <c r="P182" s="206"/>
      <c r="Q182" s="206"/>
      <c r="R182" s="206"/>
      <c r="S182" s="206"/>
      <c r="T182" s="207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01" t="s">
        <v>170</v>
      </c>
      <c r="AU182" s="201" t="s">
        <v>89</v>
      </c>
      <c r="AV182" s="13" t="s">
        <v>89</v>
      </c>
      <c r="AW182" s="13" t="s">
        <v>3</v>
      </c>
      <c r="AX182" s="13" t="s">
        <v>87</v>
      </c>
      <c r="AY182" s="201" t="s">
        <v>159</v>
      </c>
    </row>
    <row r="183" s="2" customFormat="1" ht="24.15" customHeight="1">
      <c r="A183" s="38"/>
      <c r="B183" s="180"/>
      <c r="C183" s="181" t="s">
        <v>259</v>
      </c>
      <c r="D183" s="181" t="s">
        <v>161</v>
      </c>
      <c r="E183" s="182" t="s">
        <v>260</v>
      </c>
      <c r="F183" s="183" t="s">
        <v>261</v>
      </c>
      <c r="G183" s="184" t="s">
        <v>184</v>
      </c>
      <c r="H183" s="185">
        <v>15.811999999999999</v>
      </c>
      <c r="I183" s="186"/>
      <c r="J183" s="187">
        <f>ROUND(I183*H183,2)</f>
        <v>0</v>
      </c>
      <c r="K183" s="183" t="s">
        <v>165</v>
      </c>
      <c r="L183" s="39"/>
      <c r="M183" s="188" t="s">
        <v>1</v>
      </c>
      <c r="N183" s="189" t="s">
        <v>44</v>
      </c>
      <c r="O183" s="77"/>
      <c r="P183" s="190">
        <f>O183*H183</f>
        <v>0</v>
      </c>
      <c r="Q183" s="190">
        <v>2.1600000000000001</v>
      </c>
      <c r="R183" s="190">
        <f>Q183*H183</f>
        <v>34.153919999999999</v>
      </c>
      <c r="S183" s="190">
        <v>0</v>
      </c>
      <c r="T183" s="19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2" t="s">
        <v>166</v>
      </c>
      <c r="AT183" s="192" t="s">
        <v>161</v>
      </c>
      <c r="AU183" s="192" t="s">
        <v>89</v>
      </c>
      <c r="AY183" s="19" t="s">
        <v>159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9" t="s">
        <v>87</v>
      </c>
      <c r="BK183" s="193">
        <f>ROUND(I183*H183,2)</f>
        <v>0</v>
      </c>
      <c r="BL183" s="19" t="s">
        <v>166</v>
      </c>
      <c r="BM183" s="192" t="s">
        <v>262</v>
      </c>
    </row>
    <row r="184" s="2" customFormat="1">
      <c r="A184" s="38"/>
      <c r="B184" s="39"/>
      <c r="C184" s="38"/>
      <c r="D184" s="194" t="s">
        <v>168</v>
      </c>
      <c r="E184" s="38"/>
      <c r="F184" s="195" t="s">
        <v>263</v>
      </c>
      <c r="G184" s="38"/>
      <c r="H184" s="38"/>
      <c r="I184" s="196"/>
      <c r="J184" s="38"/>
      <c r="K184" s="38"/>
      <c r="L184" s="39"/>
      <c r="M184" s="197"/>
      <c r="N184" s="198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168</v>
      </c>
      <c r="AU184" s="19" t="s">
        <v>89</v>
      </c>
    </row>
    <row r="185" s="14" customFormat="1">
      <c r="A185" s="14"/>
      <c r="B185" s="208"/>
      <c r="C185" s="14"/>
      <c r="D185" s="200" t="s">
        <v>170</v>
      </c>
      <c r="E185" s="209" t="s">
        <v>1</v>
      </c>
      <c r="F185" s="210" t="s">
        <v>264</v>
      </c>
      <c r="G185" s="14"/>
      <c r="H185" s="209" t="s">
        <v>1</v>
      </c>
      <c r="I185" s="211"/>
      <c r="J185" s="14"/>
      <c r="K185" s="14"/>
      <c r="L185" s="208"/>
      <c r="M185" s="212"/>
      <c r="N185" s="213"/>
      <c r="O185" s="213"/>
      <c r="P185" s="213"/>
      <c r="Q185" s="213"/>
      <c r="R185" s="213"/>
      <c r="S185" s="213"/>
      <c r="T185" s="2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09" t="s">
        <v>170</v>
      </c>
      <c r="AU185" s="209" t="s">
        <v>89</v>
      </c>
      <c r="AV185" s="14" t="s">
        <v>87</v>
      </c>
      <c r="AW185" s="14" t="s">
        <v>34</v>
      </c>
      <c r="AX185" s="14" t="s">
        <v>79</v>
      </c>
      <c r="AY185" s="209" t="s">
        <v>159</v>
      </c>
    </row>
    <row r="186" s="13" customFormat="1">
      <c r="A186" s="13"/>
      <c r="B186" s="199"/>
      <c r="C186" s="13"/>
      <c r="D186" s="200" t="s">
        <v>170</v>
      </c>
      <c r="E186" s="201" t="s">
        <v>1</v>
      </c>
      <c r="F186" s="202" t="s">
        <v>265</v>
      </c>
      <c r="G186" s="13"/>
      <c r="H186" s="203">
        <v>0.72599999999999998</v>
      </c>
      <c r="I186" s="204"/>
      <c r="J186" s="13"/>
      <c r="K186" s="13"/>
      <c r="L186" s="199"/>
      <c r="M186" s="205"/>
      <c r="N186" s="206"/>
      <c r="O186" s="206"/>
      <c r="P186" s="206"/>
      <c r="Q186" s="206"/>
      <c r="R186" s="206"/>
      <c r="S186" s="206"/>
      <c r="T186" s="20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01" t="s">
        <v>170</v>
      </c>
      <c r="AU186" s="201" t="s">
        <v>89</v>
      </c>
      <c r="AV186" s="13" t="s">
        <v>89</v>
      </c>
      <c r="AW186" s="13" t="s">
        <v>34</v>
      </c>
      <c r="AX186" s="13" t="s">
        <v>79</v>
      </c>
      <c r="AY186" s="201" t="s">
        <v>159</v>
      </c>
    </row>
    <row r="187" s="14" customFormat="1">
      <c r="A187" s="14"/>
      <c r="B187" s="208"/>
      <c r="C187" s="14"/>
      <c r="D187" s="200" t="s">
        <v>170</v>
      </c>
      <c r="E187" s="209" t="s">
        <v>1</v>
      </c>
      <c r="F187" s="210" t="s">
        <v>266</v>
      </c>
      <c r="G187" s="14"/>
      <c r="H187" s="209" t="s">
        <v>1</v>
      </c>
      <c r="I187" s="211"/>
      <c r="J187" s="14"/>
      <c r="K187" s="14"/>
      <c r="L187" s="208"/>
      <c r="M187" s="212"/>
      <c r="N187" s="213"/>
      <c r="O187" s="213"/>
      <c r="P187" s="213"/>
      <c r="Q187" s="213"/>
      <c r="R187" s="213"/>
      <c r="S187" s="213"/>
      <c r="T187" s="2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09" t="s">
        <v>170</v>
      </c>
      <c r="AU187" s="209" t="s">
        <v>89</v>
      </c>
      <c r="AV187" s="14" t="s">
        <v>87</v>
      </c>
      <c r="AW187" s="14" t="s">
        <v>34</v>
      </c>
      <c r="AX187" s="14" t="s">
        <v>79</v>
      </c>
      <c r="AY187" s="209" t="s">
        <v>159</v>
      </c>
    </row>
    <row r="188" s="13" customFormat="1">
      <c r="A188" s="13"/>
      <c r="B188" s="199"/>
      <c r="C188" s="13"/>
      <c r="D188" s="200" t="s">
        <v>170</v>
      </c>
      <c r="E188" s="201" t="s">
        <v>1</v>
      </c>
      <c r="F188" s="202" t="s">
        <v>267</v>
      </c>
      <c r="G188" s="13"/>
      <c r="H188" s="203">
        <v>8.4920000000000009</v>
      </c>
      <c r="I188" s="204"/>
      <c r="J188" s="13"/>
      <c r="K188" s="13"/>
      <c r="L188" s="199"/>
      <c r="M188" s="205"/>
      <c r="N188" s="206"/>
      <c r="O188" s="206"/>
      <c r="P188" s="206"/>
      <c r="Q188" s="206"/>
      <c r="R188" s="206"/>
      <c r="S188" s="206"/>
      <c r="T188" s="207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01" t="s">
        <v>170</v>
      </c>
      <c r="AU188" s="201" t="s">
        <v>89</v>
      </c>
      <c r="AV188" s="13" t="s">
        <v>89</v>
      </c>
      <c r="AW188" s="13" t="s">
        <v>34</v>
      </c>
      <c r="AX188" s="13" t="s">
        <v>79</v>
      </c>
      <c r="AY188" s="201" t="s">
        <v>159</v>
      </c>
    </row>
    <row r="189" s="13" customFormat="1">
      <c r="A189" s="13"/>
      <c r="B189" s="199"/>
      <c r="C189" s="13"/>
      <c r="D189" s="200" t="s">
        <v>170</v>
      </c>
      <c r="E189" s="201" t="s">
        <v>1</v>
      </c>
      <c r="F189" s="202" t="s">
        <v>268</v>
      </c>
      <c r="G189" s="13"/>
      <c r="H189" s="203">
        <v>6.181</v>
      </c>
      <c r="I189" s="204"/>
      <c r="J189" s="13"/>
      <c r="K189" s="13"/>
      <c r="L189" s="199"/>
      <c r="M189" s="205"/>
      <c r="N189" s="206"/>
      <c r="O189" s="206"/>
      <c r="P189" s="206"/>
      <c r="Q189" s="206"/>
      <c r="R189" s="206"/>
      <c r="S189" s="206"/>
      <c r="T189" s="20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01" t="s">
        <v>170</v>
      </c>
      <c r="AU189" s="201" t="s">
        <v>89</v>
      </c>
      <c r="AV189" s="13" t="s">
        <v>89</v>
      </c>
      <c r="AW189" s="13" t="s">
        <v>34</v>
      </c>
      <c r="AX189" s="13" t="s">
        <v>79</v>
      </c>
      <c r="AY189" s="201" t="s">
        <v>159</v>
      </c>
    </row>
    <row r="190" s="14" customFormat="1">
      <c r="A190" s="14"/>
      <c r="B190" s="208"/>
      <c r="C190" s="14"/>
      <c r="D190" s="200" t="s">
        <v>170</v>
      </c>
      <c r="E190" s="209" t="s">
        <v>1</v>
      </c>
      <c r="F190" s="210" t="s">
        <v>269</v>
      </c>
      <c r="G190" s="14"/>
      <c r="H190" s="209" t="s">
        <v>1</v>
      </c>
      <c r="I190" s="211"/>
      <c r="J190" s="14"/>
      <c r="K190" s="14"/>
      <c r="L190" s="208"/>
      <c r="M190" s="212"/>
      <c r="N190" s="213"/>
      <c r="O190" s="213"/>
      <c r="P190" s="213"/>
      <c r="Q190" s="213"/>
      <c r="R190" s="213"/>
      <c r="S190" s="213"/>
      <c r="T190" s="2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09" t="s">
        <v>170</v>
      </c>
      <c r="AU190" s="209" t="s">
        <v>89</v>
      </c>
      <c r="AV190" s="14" t="s">
        <v>87</v>
      </c>
      <c r="AW190" s="14" t="s">
        <v>34</v>
      </c>
      <c r="AX190" s="14" t="s">
        <v>79</v>
      </c>
      <c r="AY190" s="209" t="s">
        <v>159</v>
      </c>
    </row>
    <row r="191" s="13" customFormat="1">
      <c r="A191" s="13"/>
      <c r="B191" s="199"/>
      <c r="C191" s="13"/>
      <c r="D191" s="200" t="s">
        <v>170</v>
      </c>
      <c r="E191" s="201" t="s">
        <v>1</v>
      </c>
      <c r="F191" s="202" t="s">
        <v>270</v>
      </c>
      <c r="G191" s="13"/>
      <c r="H191" s="203">
        <v>0.41299999999999998</v>
      </c>
      <c r="I191" s="204"/>
      <c r="J191" s="13"/>
      <c r="K191" s="13"/>
      <c r="L191" s="199"/>
      <c r="M191" s="205"/>
      <c r="N191" s="206"/>
      <c r="O191" s="206"/>
      <c r="P191" s="206"/>
      <c r="Q191" s="206"/>
      <c r="R191" s="206"/>
      <c r="S191" s="206"/>
      <c r="T191" s="20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01" t="s">
        <v>170</v>
      </c>
      <c r="AU191" s="201" t="s">
        <v>89</v>
      </c>
      <c r="AV191" s="13" t="s">
        <v>89</v>
      </c>
      <c r="AW191" s="13" t="s">
        <v>34</v>
      </c>
      <c r="AX191" s="13" t="s">
        <v>79</v>
      </c>
      <c r="AY191" s="201" t="s">
        <v>159</v>
      </c>
    </row>
    <row r="192" s="15" customFormat="1">
      <c r="A192" s="15"/>
      <c r="B192" s="215"/>
      <c r="C192" s="15"/>
      <c r="D192" s="200" t="s">
        <v>170</v>
      </c>
      <c r="E192" s="216" t="s">
        <v>1</v>
      </c>
      <c r="F192" s="217" t="s">
        <v>181</v>
      </c>
      <c r="G192" s="15"/>
      <c r="H192" s="218">
        <v>15.812000000000001</v>
      </c>
      <c r="I192" s="219"/>
      <c r="J192" s="15"/>
      <c r="K192" s="15"/>
      <c r="L192" s="215"/>
      <c r="M192" s="220"/>
      <c r="N192" s="221"/>
      <c r="O192" s="221"/>
      <c r="P192" s="221"/>
      <c r="Q192" s="221"/>
      <c r="R192" s="221"/>
      <c r="S192" s="221"/>
      <c r="T192" s="222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16" t="s">
        <v>170</v>
      </c>
      <c r="AU192" s="216" t="s">
        <v>89</v>
      </c>
      <c r="AV192" s="15" t="s">
        <v>166</v>
      </c>
      <c r="AW192" s="15" t="s">
        <v>34</v>
      </c>
      <c r="AX192" s="15" t="s">
        <v>87</v>
      </c>
      <c r="AY192" s="216" t="s">
        <v>159</v>
      </c>
    </row>
    <row r="193" s="2" customFormat="1" ht="16.5" customHeight="1">
      <c r="A193" s="38"/>
      <c r="B193" s="180"/>
      <c r="C193" s="181" t="s">
        <v>271</v>
      </c>
      <c r="D193" s="181" t="s">
        <v>161</v>
      </c>
      <c r="E193" s="182" t="s">
        <v>272</v>
      </c>
      <c r="F193" s="183" t="s">
        <v>273</v>
      </c>
      <c r="G193" s="184" t="s">
        <v>184</v>
      </c>
      <c r="H193" s="185">
        <v>12.932</v>
      </c>
      <c r="I193" s="186"/>
      <c r="J193" s="187">
        <f>ROUND(I193*H193,2)</f>
        <v>0</v>
      </c>
      <c r="K193" s="183" t="s">
        <v>165</v>
      </c>
      <c r="L193" s="39"/>
      <c r="M193" s="188" t="s">
        <v>1</v>
      </c>
      <c r="N193" s="189" t="s">
        <v>44</v>
      </c>
      <c r="O193" s="77"/>
      <c r="P193" s="190">
        <f>O193*H193</f>
        <v>0</v>
      </c>
      <c r="Q193" s="190">
        <v>2.3010199999999998</v>
      </c>
      <c r="R193" s="190">
        <f>Q193*H193</f>
        <v>29.756790639999998</v>
      </c>
      <c r="S193" s="190">
        <v>0</v>
      </c>
      <c r="T193" s="191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2" t="s">
        <v>166</v>
      </c>
      <c r="AT193" s="192" t="s">
        <v>161</v>
      </c>
      <c r="AU193" s="192" t="s">
        <v>89</v>
      </c>
      <c r="AY193" s="19" t="s">
        <v>159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9" t="s">
        <v>87</v>
      </c>
      <c r="BK193" s="193">
        <f>ROUND(I193*H193,2)</f>
        <v>0</v>
      </c>
      <c r="BL193" s="19" t="s">
        <v>166</v>
      </c>
      <c r="BM193" s="192" t="s">
        <v>274</v>
      </c>
    </row>
    <row r="194" s="2" customFormat="1">
      <c r="A194" s="38"/>
      <c r="B194" s="39"/>
      <c r="C194" s="38"/>
      <c r="D194" s="194" t="s">
        <v>168</v>
      </c>
      <c r="E194" s="38"/>
      <c r="F194" s="195" t="s">
        <v>275</v>
      </c>
      <c r="G194" s="38"/>
      <c r="H194" s="38"/>
      <c r="I194" s="196"/>
      <c r="J194" s="38"/>
      <c r="K194" s="38"/>
      <c r="L194" s="39"/>
      <c r="M194" s="197"/>
      <c r="N194" s="198"/>
      <c r="O194" s="77"/>
      <c r="P194" s="77"/>
      <c r="Q194" s="77"/>
      <c r="R194" s="77"/>
      <c r="S194" s="77"/>
      <c r="T194" s="7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9" t="s">
        <v>168</v>
      </c>
      <c r="AU194" s="19" t="s">
        <v>89</v>
      </c>
    </row>
    <row r="195" s="14" customFormat="1">
      <c r="A195" s="14"/>
      <c r="B195" s="208"/>
      <c r="C195" s="14"/>
      <c r="D195" s="200" t="s">
        <v>170</v>
      </c>
      <c r="E195" s="209" t="s">
        <v>1</v>
      </c>
      <c r="F195" s="210" t="s">
        <v>264</v>
      </c>
      <c r="G195" s="14"/>
      <c r="H195" s="209" t="s">
        <v>1</v>
      </c>
      <c r="I195" s="211"/>
      <c r="J195" s="14"/>
      <c r="K195" s="14"/>
      <c r="L195" s="208"/>
      <c r="M195" s="212"/>
      <c r="N195" s="213"/>
      <c r="O195" s="213"/>
      <c r="P195" s="213"/>
      <c r="Q195" s="213"/>
      <c r="R195" s="213"/>
      <c r="S195" s="213"/>
      <c r="T195" s="2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09" t="s">
        <v>170</v>
      </c>
      <c r="AU195" s="209" t="s">
        <v>89</v>
      </c>
      <c r="AV195" s="14" t="s">
        <v>87</v>
      </c>
      <c r="AW195" s="14" t="s">
        <v>34</v>
      </c>
      <c r="AX195" s="14" t="s">
        <v>79</v>
      </c>
      <c r="AY195" s="209" t="s">
        <v>159</v>
      </c>
    </row>
    <row r="196" s="13" customFormat="1">
      <c r="A196" s="13"/>
      <c r="B196" s="199"/>
      <c r="C196" s="13"/>
      <c r="D196" s="200" t="s">
        <v>170</v>
      </c>
      <c r="E196" s="201" t="s">
        <v>1</v>
      </c>
      <c r="F196" s="202" t="s">
        <v>276</v>
      </c>
      <c r="G196" s="13"/>
      <c r="H196" s="203">
        <v>0.48399999999999999</v>
      </c>
      <c r="I196" s="204"/>
      <c r="J196" s="13"/>
      <c r="K196" s="13"/>
      <c r="L196" s="199"/>
      <c r="M196" s="205"/>
      <c r="N196" s="206"/>
      <c r="O196" s="206"/>
      <c r="P196" s="206"/>
      <c r="Q196" s="206"/>
      <c r="R196" s="206"/>
      <c r="S196" s="206"/>
      <c r="T196" s="207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01" t="s">
        <v>170</v>
      </c>
      <c r="AU196" s="201" t="s">
        <v>89</v>
      </c>
      <c r="AV196" s="13" t="s">
        <v>89</v>
      </c>
      <c r="AW196" s="13" t="s">
        <v>34</v>
      </c>
      <c r="AX196" s="13" t="s">
        <v>79</v>
      </c>
      <c r="AY196" s="201" t="s">
        <v>159</v>
      </c>
    </row>
    <row r="197" s="14" customFormat="1">
      <c r="A197" s="14"/>
      <c r="B197" s="208"/>
      <c r="C197" s="14"/>
      <c r="D197" s="200" t="s">
        <v>170</v>
      </c>
      <c r="E197" s="209" t="s">
        <v>1</v>
      </c>
      <c r="F197" s="210" t="s">
        <v>266</v>
      </c>
      <c r="G197" s="14"/>
      <c r="H197" s="209" t="s">
        <v>1</v>
      </c>
      <c r="I197" s="211"/>
      <c r="J197" s="14"/>
      <c r="K197" s="14"/>
      <c r="L197" s="208"/>
      <c r="M197" s="212"/>
      <c r="N197" s="213"/>
      <c r="O197" s="213"/>
      <c r="P197" s="213"/>
      <c r="Q197" s="213"/>
      <c r="R197" s="213"/>
      <c r="S197" s="213"/>
      <c r="T197" s="2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09" t="s">
        <v>170</v>
      </c>
      <c r="AU197" s="209" t="s">
        <v>89</v>
      </c>
      <c r="AV197" s="14" t="s">
        <v>87</v>
      </c>
      <c r="AW197" s="14" t="s">
        <v>34</v>
      </c>
      <c r="AX197" s="14" t="s">
        <v>79</v>
      </c>
      <c r="AY197" s="209" t="s">
        <v>159</v>
      </c>
    </row>
    <row r="198" s="13" customFormat="1">
      <c r="A198" s="13"/>
      <c r="B198" s="199"/>
      <c r="C198" s="13"/>
      <c r="D198" s="200" t="s">
        <v>170</v>
      </c>
      <c r="E198" s="201" t="s">
        <v>1</v>
      </c>
      <c r="F198" s="202" t="s">
        <v>277</v>
      </c>
      <c r="G198" s="13"/>
      <c r="H198" s="203">
        <v>12.173</v>
      </c>
      <c r="I198" s="204"/>
      <c r="J198" s="13"/>
      <c r="K198" s="13"/>
      <c r="L198" s="199"/>
      <c r="M198" s="205"/>
      <c r="N198" s="206"/>
      <c r="O198" s="206"/>
      <c r="P198" s="206"/>
      <c r="Q198" s="206"/>
      <c r="R198" s="206"/>
      <c r="S198" s="206"/>
      <c r="T198" s="20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01" t="s">
        <v>170</v>
      </c>
      <c r="AU198" s="201" t="s">
        <v>89</v>
      </c>
      <c r="AV198" s="13" t="s">
        <v>89</v>
      </c>
      <c r="AW198" s="13" t="s">
        <v>34</v>
      </c>
      <c r="AX198" s="13" t="s">
        <v>79</v>
      </c>
      <c r="AY198" s="201" t="s">
        <v>159</v>
      </c>
    </row>
    <row r="199" s="14" customFormat="1">
      <c r="A199" s="14"/>
      <c r="B199" s="208"/>
      <c r="C199" s="14"/>
      <c r="D199" s="200" t="s">
        <v>170</v>
      </c>
      <c r="E199" s="209" t="s">
        <v>1</v>
      </c>
      <c r="F199" s="210" t="s">
        <v>269</v>
      </c>
      <c r="G199" s="14"/>
      <c r="H199" s="209" t="s">
        <v>1</v>
      </c>
      <c r="I199" s="211"/>
      <c r="J199" s="14"/>
      <c r="K199" s="14"/>
      <c r="L199" s="208"/>
      <c r="M199" s="212"/>
      <c r="N199" s="213"/>
      <c r="O199" s="213"/>
      <c r="P199" s="213"/>
      <c r="Q199" s="213"/>
      <c r="R199" s="213"/>
      <c r="S199" s="213"/>
      <c r="T199" s="2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09" t="s">
        <v>170</v>
      </c>
      <c r="AU199" s="209" t="s">
        <v>89</v>
      </c>
      <c r="AV199" s="14" t="s">
        <v>87</v>
      </c>
      <c r="AW199" s="14" t="s">
        <v>34</v>
      </c>
      <c r="AX199" s="14" t="s">
        <v>79</v>
      </c>
      <c r="AY199" s="209" t="s">
        <v>159</v>
      </c>
    </row>
    <row r="200" s="13" customFormat="1">
      <c r="A200" s="13"/>
      <c r="B200" s="199"/>
      <c r="C200" s="13"/>
      <c r="D200" s="200" t="s">
        <v>170</v>
      </c>
      <c r="E200" s="201" t="s">
        <v>1</v>
      </c>
      <c r="F200" s="202" t="s">
        <v>278</v>
      </c>
      <c r="G200" s="13"/>
      <c r="H200" s="203">
        <v>0.27500000000000002</v>
      </c>
      <c r="I200" s="204"/>
      <c r="J200" s="13"/>
      <c r="K200" s="13"/>
      <c r="L200" s="199"/>
      <c r="M200" s="205"/>
      <c r="N200" s="206"/>
      <c r="O200" s="206"/>
      <c r="P200" s="206"/>
      <c r="Q200" s="206"/>
      <c r="R200" s="206"/>
      <c r="S200" s="206"/>
      <c r="T200" s="20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01" t="s">
        <v>170</v>
      </c>
      <c r="AU200" s="201" t="s">
        <v>89</v>
      </c>
      <c r="AV200" s="13" t="s">
        <v>89</v>
      </c>
      <c r="AW200" s="13" t="s">
        <v>34</v>
      </c>
      <c r="AX200" s="13" t="s">
        <v>79</v>
      </c>
      <c r="AY200" s="201" t="s">
        <v>159</v>
      </c>
    </row>
    <row r="201" s="15" customFormat="1">
      <c r="A201" s="15"/>
      <c r="B201" s="215"/>
      <c r="C201" s="15"/>
      <c r="D201" s="200" t="s">
        <v>170</v>
      </c>
      <c r="E201" s="216" t="s">
        <v>1</v>
      </c>
      <c r="F201" s="217" t="s">
        <v>181</v>
      </c>
      <c r="G201" s="15"/>
      <c r="H201" s="218">
        <v>12.932</v>
      </c>
      <c r="I201" s="219"/>
      <c r="J201" s="15"/>
      <c r="K201" s="15"/>
      <c r="L201" s="215"/>
      <c r="M201" s="220"/>
      <c r="N201" s="221"/>
      <c r="O201" s="221"/>
      <c r="P201" s="221"/>
      <c r="Q201" s="221"/>
      <c r="R201" s="221"/>
      <c r="S201" s="221"/>
      <c r="T201" s="222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16" t="s">
        <v>170</v>
      </c>
      <c r="AU201" s="216" t="s">
        <v>89</v>
      </c>
      <c r="AV201" s="15" t="s">
        <v>166</v>
      </c>
      <c r="AW201" s="15" t="s">
        <v>34</v>
      </c>
      <c r="AX201" s="15" t="s">
        <v>87</v>
      </c>
      <c r="AY201" s="216" t="s">
        <v>159</v>
      </c>
    </row>
    <row r="202" s="2" customFormat="1" ht="16.5" customHeight="1">
      <c r="A202" s="38"/>
      <c r="B202" s="180"/>
      <c r="C202" s="181" t="s">
        <v>279</v>
      </c>
      <c r="D202" s="181" t="s">
        <v>161</v>
      </c>
      <c r="E202" s="182" t="s">
        <v>280</v>
      </c>
      <c r="F202" s="183" t="s">
        <v>281</v>
      </c>
      <c r="G202" s="184" t="s">
        <v>174</v>
      </c>
      <c r="H202" s="185">
        <v>30.25</v>
      </c>
      <c r="I202" s="186"/>
      <c r="J202" s="187">
        <f>ROUND(I202*H202,2)</f>
        <v>0</v>
      </c>
      <c r="K202" s="183" t="s">
        <v>165</v>
      </c>
      <c r="L202" s="39"/>
      <c r="M202" s="188" t="s">
        <v>1</v>
      </c>
      <c r="N202" s="189" t="s">
        <v>44</v>
      </c>
      <c r="O202" s="77"/>
      <c r="P202" s="190">
        <f>O202*H202</f>
        <v>0</v>
      </c>
      <c r="Q202" s="190">
        <v>0.0029399999999999999</v>
      </c>
      <c r="R202" s="190">
        <f>Q202*H202</f>
        <v>0.088935</v>
      </c>
      <c r="S202" s="190">
        <v>0</v>
      </c>
      <c r="T202" s="191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2" t="s">
        <v>166</v>
      </c>
      <c r="AT202" s="192" t="s">
        <v>161</v>
      </c>
      <c r="AU202" s="192" t="s">
        <v>89</v>
      </c>
      <c r="AY202" s="19" t="s">
        <v>159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9" t="s">
        <v>87</v>
      </c>
      <c r="BK202" s="193">
        <f>ROUND(I202*H202,2)</f>
        <v>0</v>
      </c>
      <c r="BL202" s="19" t="s">
        <v>166</v>
      </c>
      <c r="BM202" s="192" t="s">
        <v>282</v>
      </c>
    </row>
    <row r="203" s="2" customFormat="1">
      <c r="A203" s="38"/>
      <c r="B203" s="39"/>
      <c r="C203" s="38"/>
      <c r="D203" s="194" t="s">
        <v>168</v>
      </c>
      <c r="E203" s="38"/>
      <c r="F203" s="195" t="s">
        <v>283</v>
      </c>
      <c r="G203" s="38"/>
      <c r="H203" s="38"/>
      <c r="I203" s="196"/>
      <c r="J203" s="38"/>
      <c r="K203" s="38"/>
      <c r="L203" s="39"/>
      <c r="M203" s="197"/>
      <c r="N203" s="198"/>
      <c r="O203" s="77"/>
      <c r="P203" s="77"/>
      <c r="Q203" s="77"/>
      <c r="R203" s="77"/>
      <c r="S203" s="77"/>
      <c r="T203" s="7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T203" s="19" t="s">
        <v>168</v>
      </c>
      <c r="AU203" s="19" t="s">
        <v>89</v>
      </c>
    </row>
    <row r="204" s="13" customFormat="1">
      <c r="A204" s="13"/>
      <c r="B204" s="199"/>
      <c r="C204" s="13"/>
      <c r="D204" s="200" t="s">
        <v>170</v>
      </c>
      <c r="E204" s="201" t="s">
        <v>1</v>
      </c>
      <c r="F204" s="202" t="s">
        <v>284</v>
      </c>
      <c r="G204" s="13"/>
      <c r="H204" s="203">
        <v>19.91</v>
      </c>
      <c r="I204" s="204"/>
      <c r="J204" s="13"/>
      <c r="K204" s="13"/>
      <c r="L204" s="199"/>
      <c r="M204" s="205"/>
      <c r="N204" s="206"/>
      <c r="O204" s="206"/>
      <c r="P204" s="206"/>
      <c r="Q204" s="206"/>
      <c r="R204" s="206"/>
      <c r="S204" s="206"/>
      <c r="T204" s="20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01" t="s">
        <v>170</v>
      </c>
      <c r="AU204" s="201" t="s">
        <v>89</v>
      </c>
      <c r="AV204" s="13" t="s">
        <v>89</v>
      </c>
      <c r="AW204" s="13" t="s">
        <v>34</v>
      </c>
      <c r="AX204" s="13" t="s">
        <v>79</v>
      </c>
      <c r="AY204" s="201" t="s">
        <v>159</v>
      </c>
    </row>
    <row r="205" s="13" customFormat="1">
      <c r="A205" s="13"/>
      <c r="B205" s="199"/>
      <c r="C205" s="13"/>
      <c r="D205" s="200" t="s">
        <v>170</v>
      </c>
      <c r="E205" s="201" t="s">
        <v>1</v>
      </c>
      <c r="F205" s="202" t="s">
        <v>285</v>
      </c>
      <c r="G205" s="13"/>
      <c r="H205" s="203">
        <v>10.34</v>
      </c>
      <c r="I205" s="204"/>
      <c r="J205" s="13"/>
      <c r="K205" s="13"/>
      <c r="L205" s="199"/>
      <c r="M205" s="205"/>
      <c r="N205" s="206"/>
      <c r="O205" s="206"/>
      <c r="P205" s="206"/>
      <c r="Q205" s="206"/>
      <c r="R205" s="206"/>
      <c r="S205" s="206"/>
      <c r="T205" s="20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01" t="s">
        <v>170</v>
      </c>
      <c r="AU205" s="201" t="s">
        <v>89</v>
      </c>
      <c r="AV205" s="13" t="s">
        <v>89</v>
      </c>
      <c r="AW205" s="13" t="s">
        <v>34</v>
      </c>
      <c r="AX205" s="13" t="s">
        <v>79</v>
      </c>
      <c r="AY205" s="201" t="s">
        <v>159</v>
      </c>
    </row>
    <row r="206" s="15" customFormat="1">
      <c r="A206" s="15"/>
      <c r="B206" s="215"/>
      <c r="C206" s="15"/>
      <c r="D206" s="200" t="s">
        <v>170</v>
      </c>
      <c r="E206" s="216" t="s">
        <v>1</v>
      </c>
      <c r="F206" s="217" t="s">
        <v>181</v>
      </c>
      <c r="G206" s="15"/>
      <c r="H206" s="218">
        <v>30.25</v>
      </c>
      <c r="I206" s="219"/>
      <c r="J206" s="15"/>
      <c r="K206" s="15"/>
      <c r="L206" s="215"/>
      <c r="M206" s="220"/>
      <c r="N206" s="221"/>
      <c r="O206" s="221"/>
      <c r="P206" s="221"/>
      <c r="Q206" s="221"/>
      <c r="R206" s="221"/>
      <c r="S206" s="221"/>
      <c r="T206" s="222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16" t="s">
        <v>170</v>
      </c>
      <c r="AU206" s="216" t="s">
        <v>89</v>
      </c>
      <c r="AV206" s="15" t="s">
        <v>166</v>
      </c>
      <c r="AW206" s="15" t="s">
        <v>34</v>
      </c>
      <c r="AX206" s="15" t="s">
        <v>87</v>
      </c>
      <c r="AY206" s="216" t="s">
        <v>159</v>
      </c>
    </row>
    <row r="207" s="2" customFormat="1" ht="16.5" customHeight="1">
      <c r="A207" s="38"/>
      <c r="B207" s="180"/>
      <c r="C207" s="181" t="s">
        <v>286</v>
      </c>
      <c r="D207" s="181" t="s">
        <v>161</v>
      </c>
      <c r="E207" s="182" t="s">
        <v>287</v>
      </c>
      <c r="F207" s="183" t="s">
        <v>288</v>
      </c>
      <c r="G207" s="184" t="s">
        <v>174</v>
      </c>
      <c r="H207" s="185">
        <v>30.25</v>
      </c>
      <c r="I207" s="186"/>
      <c r="J207" s="187">
        <f>ROUND(I207*H207,2)</f>
        <v>0</v>
      </c>
      <c r="K207" s="183" t="s">
        <v>165</v>
      </c>
      <c r="L207" s="39"/>
      <c r="M207" s="188" t="s">
        <v>1</v>
      </c>
      <c r="N207" s="189" t="s">
        <v>44</v>
      </c>
      <c r="O207" s="77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2" t="s">
        <v>166</v>
      </c>
      <c r="AT207" s="192" t="s">
        <v>161</v>
      </c>
      <c r="AU207" s="192" t="s">
        <v>89</v>
      </c>
      <c r="AY207" s="19" t="s">
        <v>159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19" t="s">
        <v>87</v>
      </c>
      <c r="BK207" s="193">
        <f>ROUND(I207*H207,2)</f>
        <v>0</v>
      </c>
      <c r="BL207" s="19" t="s">
        <v>166</v>
      </c>
      <c r="BM207" s="192" t="s">
        <v>289</v>
      </c>
    </row>
    <row r="208" s="2" customFormat="1">
      <c r="A208" s="38"/>
      <c r="B208" s="39"/>
      <c r="C208" s="38"/>
      <c r="D208" s="194" t="s">
        <v>168</v>
      </c>
      <c r="E208" s="38"/>
      <c r="F208" s="195" t="s">
        <v>290</v>
      </c>
      <c r="G208" s="38"/>
      <c r="H208" s="38"/>
      <c r="I208" s="196"/>
      <c r="J208" s="38"/>
      <c r="K208" s="38"/>
      <c r="L208" s="39"/>
      <c r="M208" s="197"/>
      <c r="N208" s="198"/>
      <c r="O208" s="77"/>
      <c r="P208" s="77"/>
      <c r="Q208" s="77"/>
      <c r="R208" s="77"/>
      <c r="S208" s="77"/>
      <c r="T208" s="7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9" t="s">
        <v>168</v>
      </c>
      <c r="AU208" s="19" t="s">
        <v>89</v>
      </c>
    </row>
    <row r="209" s="2" customFormat="1" ht="16.5" customHeight="1">
      <c r="A209" s="38"/>
      <c r="B209" s="180"/>
      <c r="C209" s="181" t="s">
        <v>7</v>
      </c>
      <c r="D209" s="181" t="s">
        <v>161</v>
      </c>
      <c r="E209" s="182" t="s">
        <v>291</v>
      </c>
      <c r="F209" s="183" t="s">
        <v>292</v>
      </c>
      <c r="G209" s="184" t="s">
        <v>184</v>
      </c>
      <c r="H209" s="185">
        <v>39.281999999999996</v>
      </c>
      <c r="I209" s="186"/>
      <c r="J209" s="187">
        <f>ROUND(I209*H209,2)</f>
        <v>0</v>
      </c>
      <c r="K209" s="183" t="s">
        <v>165</v>
      </c>
      <c r="L209" s="39"/>
      <c r="M209" s="188" t="s">
        <v>1</v>
      </c>
      <c r="N209" s="189" t="s">
        <v>44</v>
      </c>
      <c r="O209" s="77"/>
      <c r="P209" s="190">
        <f>O209*H209</f>
        <v>0</v>
      </c>
      <c r="Q209" s="190">
        <v>2.3010199999999998</v>
      </c>
      <c r="R209" s="190">
        <f>Q209*H209</f>
        <v>90.38866763999998</v>
      </c>
      <c r="S209" s="190">
        <v>0</v>
      </c>
      <c r="T209" s="191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2" t="s">
        <v>166</v>
      </c>
      <c r="AT209" s="192" t="s">
        <v>161</v>
      </c>
      <c r="AU209" s="192" t="s">
        <v>89</v>
      </c>
      <c r="AY209" s="19" t="s">
        <v>159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19" t="s">
        <v>87</v>
      </c>
      <c r="BK209" s="193">
        <f>ROUND(I209*H209,2)</f>
        <v>0</v>
      </c>
      <c r="BL209" s="19" t="s">
        <v>166</v>
      </c>
      <c r="BM209" s="192" t="s">
        <v>293</v>
      </c>
    </row>
    <row r="210" s="2" customFormat="1">
      <c r="A210" s="38"/>
      <c r="B210" s="39"/>
      <c r="C210" s="38"/>
      <c r="D210" s="194" t="s">
        <v>168</v>
      </c>
      <c r="E210" s="38"/>
      <c r="F210" s="195" t="s">
        <v>294</v>
      </c>
      <c r="G210" s="38"/>
      <c r="H210" s="38"/>
      <c r="I210" s="196"/>
      <c r="J210" s="38"/>
      <c r="K210" s="38"/>
      <c r="L210" s="39"/>
      <c r="M210" s="197"/>
      <c r="N210" s="198"/>
      <c r="O210" s="77"/>
      <c r="P210" s="77"/>
      <c r="Q210" s="77"/>
      <c r="R210" s="77"/>
      <c r="S210" s="77"/>
      <c r="T210" s="7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9" t="s">
        <v>168</v>
      </c>
      <c r="AU210" s="19" t="s">
        <v>89</v>
      </c>
    </row>
    <row r="211" s="14" customFormat="1">
      <c r="A211" s="14"/>
      <c r="B211" s="208"/>
      <c r="C211" s="14"/>
      <c r="D211" s="200" t="s">
        <v>170</v>
      </c>
      <c r="E211" s="209" t="s">
        <v>1</v>
      </c>
      <c r="F211" s="210" t="s">
        <v>264</v>
      </c>
      <c r="G211" s="14"/>
      <c r="H211" s="209" t="s">
        <v>1</v>
      </c>
      <c r="I211" s="211"/>
      <c r="J211" s="14"/>
      <c r="K211" s="14"/>
      <c r="L211" s="208"/>
      <c r="M211" s="212"/>
      <c r="N211" s="213"/>
      <c r="O211" s="213"/>
      <c r="P211" s="213"/>
      <c r="Q211" s="213"/>
      <c r="R211" s="213"/>
      <c r="S211" s="213"/>
      <c r="T211" s="2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09" t="s">
        <v>170</v>
      </c>
      <c r="AU211" s="209" t="s">
        <v>89</v>
      </c>
      <c r="AV211" s="14" t="s">
        <v>87</v>
      </c>
      <c r="AW211" s="14" t="s">
        <v>34</v>
      </c>
      <c r="AX211" s="14" t="s">
        <v>79</v>
      </c>
      <c r="AY211" s="209" t="s">
        <v>159</v>
      </c>
    </row>
    <row r="212" s="13" customFormat="1">
      <c r="A212" s="13"/>
      <c r="B212" s="199"/>
      <c r="C212" s="13"/>
      <c r="D212" s="200" t="s">
        <v>170</v>
      </c>
      <c r="E212" s="201" t="s">
        <v>1</v>
      </c>
      <c r="F212" s="202" t="s">
        <v>295</v>
      </c>
      <c r="G212" s="13"/>
      <c r="H212" s="203">
        <v>4.5759999999999996</v>
      </c>
      <c r="I212" s="204"/>
      <c r="J212" s="13"/>
      <c r="K212" s="13"/>
      <c r="L212" s="199"/>
      <c r="M212" s="205"/>
      <c r="N212" s="206"/>
      <c r="O212" s="206"/>
      <c r="P212" s="206"/>
      <c r="Q212" s="206"/>
      <c r="R212" s="206"/>
      <c r="S212" s="206"/>
      <c r="T212" s="20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01" t="s">
        <v>170</v>
      </c>
      <c r="AU212" s="201" t="s">
        <v>89</v>
      </c>
      <c r="AV212" s="13" t="s">
        <v>89</v>
      </c>
      <c r="AW212" s="13" t="s">
        <v>34</v>
      </c>
      <c r="AX212" s="13" t="s">
        <v>79</v>
      </c>
      <c r="AY212" s="201" t="s">
        <v>159</v>
      </c>
    </row>
    <row r="213" s="14" customFormat="1">
      <c r="A213" s="14"/>
      <c r="B213" s="208"/>
      <c r="C213" s="14"/>
      <c r="D213" s="200" t="s">
        <v>170</v>
      </c>
      <c r="E213" s="209" t="s">
        <v>1</v>
      </c>
      <c r="F213" s="210" t="s">
        <v>266</v>
      </c>
      <c r="G213" s="14"/>
      <c r="H213" s="209" t="s">
        <v>1</v>
      </c>
      <c r="I213" s="211"/>
      <c r="J213" s="14"/>
      <c r="K213" s="14"/>
      <c r="L213" s="208"/>
      <c r="M213" s="212"/>
      <c r="N213" s="213"/>
      <c r="O213" s="213"/>
      <c r="P213" s="213"/>
      <c r="Q213" s="213"/>
      <c r="R213" s="213"/>
      <c r="S213" s="213"/>
      <c r="T213" s="2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09" t="s">
        <v>170</v>
      </c>
      <c r="AU213" s="209" t="s">
        <v>89</v>
      </c>
      <c r="AV213" s="14" t="s">
        <v>87</v>
      </c>
      <c r="AW213" s="14" t="s">
        <v>34</v>
      </c>
      <c r="AX213" s="14" t="s">
        <v>79</v>
      </c>
      <c r="AY213" s="209" t="s">
        <v>159</v>
      </c>
    </row>
    <row r="214" s="13" customFormat="1">
      <c r="A214" s="13"/>
      <c r="B214" s="199"/>
      <c r="C214" s="13"/>
      <c r="D214" s="200" t="s">
        <v>170</v>
      </c>
      <c r="E214" s="201" t="s">
        <v>1</v>
      </c>
      <c r="F214" s="202" t="s">
        <v>296</v>
      </c>
      <c r="G214" s="13"/>
      <c r="H214" s="203">
        <v>25.312000000000001</v>
      </c>
      <c r="I214" s="204"/>
      <c r="J214" s="13"/>
      <c r="K214" s="13"/>
      <c r="L214" s="199"/>
      <c r="M214" s="205"/>
      <c r="N214" s="206"/>
      <c r="O214" s="206"/>
      <c r="P214" s="206"/>
      <c r="Q214" s="206"/>
      <c r="R214" s="206"/>
      <c r="S214" s="206"/>
      <c r="T214" s="20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01" t="s">
        <v>170</v>
      </c>
      <c r="AU214" s="201" t="s">
        <v>89</v>
      </c>
      <c r="AV214" s="13" t="s">
        <v>89</v>
      </c>
      <c r="AW214" s="13" t="s">
        <v>34</v>
      </c>
      <c r="AX214" s="13" t="s">
        <v>79</v>
      </c>
      <c r="AY214" s="201" t="s">
        <v>159</v>
      </c>
    </row>
    <row r="215" s="13" customFormat="1">
      <c r="A215" s="13"/>
      <c r="B215" s="199"/>
      <c r="C215" s="13"/>
      <c r="D215" s="200" t="s">
        <v>170</v>
      </c>
      <c r="E215" s="201" t="s">
        <v>1</v>
      </c>
      <c r="F215" s="202" t="s">
        <v>297</v>
      </c>
      <c r="G215" s="13"/>
      <c r="H215" s="203">
        <v>9.3940000000000001</v>
      </c>
      <c r="I215" s="204"/>
      <c r="J215" s="13"/>
      <c r="K215" s="13"/>
      <c r="L215" s="199"/>
      <c r="M215" s="205"/>
      <c r="N215" s="206"/>
      <c r="O215" s="206"/>
      <c r="P215" s="206"/>
      <c r="Q215" s="206"/>
      <c r="R215" s="206"/>
      <c r="S215" s="206"/>
      <c r="T215" s="20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01" t="s">
        <v>170</v>
      </c>
      <c r="AU215" s="201" t="s">
        <v>89</v>
      </c>
      <c r="AV215" s="13" t="s">
        <v>89</v>
      </c>
      <c r="AW215" s="13" t="s">
        <v>34</v>
      </c>
      <c r="AX215" s="13" t="s">
        <v>79</v>
      </c>
      <c r="AY215" s="201" t="s">
        <v>159</v>
      </c>
    </row>
    <row r="216" s="15" customFormat="1">
      <c r="A216" s="15"/>
      <c r="B216" s="215"/>
      <c r="C216" s="15"/>
      <c r="D216" s="200" t="s">
        <v>170</v>
      </c>
      <c r="E216" s="216" t="s">
        <v>1</v>
      </c>
      <c r="F216" s="217" t="s">
        <v>181</v>
      </c>
      <c r="G216" s="15"/>
      <c r="H216" s="218">
        <v>39.282000000000004</v>
      </c>
      <c r="I216" s="219"/>
      <c r="J216" s="15"/>
      <c r="K216" s="15"/>
      <c r="L216" s="215"/>
      <c r="M216" s="220"/>
      <c r="N216" s="221"/>
      <c r="O216" s="221"/>
      <c r="P216" s="221"/>
      <c r="Q216" s="221"/>
      <c r="R216" s="221"/>
      <c r="S216" s="221"/>
      <c r="T216" s="222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16" t="s">
        <v>170</v>
      </c>
      <c r="AU216" s="216" t="s">
        <v>89</v>
      </c>
      <c r="AV216" s="15" t="s">
        <v>166</v>
      </c>
      <c r="AW216" s="15" t="s">
        <v>34</v>
      </c>
      <c r="AX216" s="15" t="s">
        <v>87</v>
      </c>
      <c r="AY216" s="216" t="s">
        <v>159</v>
      </c>
    </row>
    <row r="217" s="2" customFormat="1" ht="16.5" customHeight="1">
      <c r="A217" s="38"/>
      <c r="B217" s="180"/>
      <c r="C217" s="181" t="s">
        <v>298</v>
      </c>
      <c r="D217" s="181" t="s">
        <v>161</v>
      </c>
      <c r="E217" s="182" t="s">
        <v>299</v>
      </c>
      <c r="F217" s="183" t="s">
        <v>300</v>
      </c>
      <c r="G217" s="184" t="s">
        <v>174</v>
      </c>
      <c r="H217" s="185">
        <v>95.200000000000003</v>
      </c>
      <c r="I217" s="186"/>
      <c r="J217" s="187">
        <f>ROUND(I217*H217,2)</f>
        <v>0</v>
      </c>
      <c r="K217" s="183" t="s">
        <v>165</v>
      </c>
      <c r="L217" s="39"/>
      <c r="M217" s="188" t="s">
        <v>1</v>
      </c>
      <c r="N217" s="189" t="s">
        <v>44</v>
      </c>
      <c r="O217" s="77"/>
      <c r="P217" s="190">
        <f>O217*H217</f>
        <v>0</v>
      </c>
      <c r="Q217" s="190">
        <v>0.0026900000000000001</v>
      </c>
      <c r="R217" s="190">
        <f>Q217*H217</f>
        <v>0.25608800000000004</v>
      </c>
      <c r="S217" s="190">
        <v>0</v>
      </c>
      <c r="T217" s="191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2" t="s">
        <v>166</v>
      </c>
      <c r="AT217" s="192" t="s">
        <v>161</v>
      </c>
      <c r="AU217" s="192" t="s">
        <v>89</v>
      </c>
      <c r="AY217" s="19" t="s">
        <v>159</v>
      </c>
      <c r="BE217" s="193">
        <f>IF(N217="základní",J217,0)</f>
        <v>0</v>
      </c>
      <c r="BF217" s="193">
        <f>IF(N217="snížená",J217,0)</f>
        <v>0</v>
      </c>
      <c r="BG217" s="193">
        <f>IF(N217="zákl. přenesená",J217,0)</f>
        <v>0</v>
      </c>
      <c r="BH217" s="193">
        <f>IF(N217="sníž. přenesená",J217,0)</f>
        <v>0</v>
      </c>
      <c r="BI217" s="193">
        <f>IF(N217="nulová",J217,0)</f>
        <v>0</v>
      </c>
      <c r="BJ217" s="19" t="s">
        <v>87</v>
      </c>
      <c r="BK217" s="193">
        <f>ROUND(I217*H217,2)</f>
        <v>0</v>
      </c>
      <c r="BL217" s="19" t="s">
        <v>166</v>
      </c>
      <c r="BM217" s="192" t="s">
        <v>301</v>
      </c>
    </row>
    <row r="218" s="2" customFormat="1">
      <c r="A218" s="38"/>
      <c r="B218" s="39"/>
      <c r="C218" s="38"/>
      <c r="D218" s="194" t="s">
        <v>168</v>
      </c>
      <c r="E218" s="38"/>
      <c r="F218" s="195" t="s">
        <v>302</v>
      </c>
      <c r="G218" s="38"/>
      <c r="H218" s="38"/>
      <c r="I218" s="196"/>
      <c r="J218" s="38"/>
      <c r="K218" s="38"/>
      <c r="L218" s="39"/>
      <c r="M218" s="197"/>
      <c r="N218" s="198"/>
      <c r="O218" s="77"/>
      <c r="P218" s="77"/>
      <c r="Q218" s="77"/>
      <c r="R218" s="77"/>
      <c r="S218" s="77"/>
      <c r="T218" s="7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9" t="s">
        <v>168</v>
      </c>
      <c r="AU218" s="19" t="s">
        <v>89</v>
      </c>
    </row>
    <row r="219" s="14" customFormat="1">
      <c r="A219" s="14"/>
      <c r="B219" s="208"/>
      <c r="C219" s="14"/>
      <c r="D219" s="200" t="s">
        <v>170</v>
      </c>
      <c r="E219" s="209" t="s">
        <v>1</v>
      </c>
      <c r="F219" s="210" t="s">
        <v>264</v>
      </c>
      <c r="G219" s="14"/>
      <c r="H219" s="209" t="s">
        <v>1</v>
      </c>
      <c r="I219" s="211"/>
      <c r="J219" s="14"/>
      <c r="K219" s="14"/>
      <c r="L219" s="208"/>
      <c r="M219" s="212"/>
      <c r="N219" s="213"/>
      <c r="O219" s="213"/>
      <c r="P219" s="213"/>
      <c r="Q219" s="213"/>
      <c r="R219" s="213"/>
      <c r="S219" s="213"/>
      <c r="T219" s="2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09" t="s">
        <v>170</v>
      </c>
      <c r="AU219" s="209" t="s">
        <v>89</v>
      </c>
      <c r="AV219" s="14" t="s">
        <v>87</v>
      </c>
      <c r="AW219" s="14" t="s">
        <v>34</v>
      </c>
      <c r="AX219" s="14" t="s">
        <v>79</v>
      </c>
      <c r="AY219" s="209" t="s">
        <v>159</v>
      </c>
    </row>
    <row r="220" s="13" customFormat="1">
      <c r="A220" s="13"/>
      <c r="B220" s="199"/>
      <c r="C220" s="13"/>
      <c r="D220" s="200" t="s">
        <v>170</v>
      </c>
      <c r="E220" s="201" t="s">
        <v>1</v>
      </c>
      <c r="F220" s="202" t="s">
        <v>303</v>
      </c>
      <c r="G220" s="13"/>
      <c r="H220" s="203">
        <v>22.879999999999999</v>
      </c>
      <c r="I220" s="204"/>
      <c r="J220" s="13"/>
      <c r="K220" s="13"/>
      <c r="L220" s="199"/>
      <c r="M220" s="205"/>
      <c r="N220" s="206"/>
      <c r="O220" s="206"/>
      <c r="P220" s="206"/>
      <c r="Q220" s="206"/>
      <c r="R220" s="206"/>
      <c r="S220" s="206"/>
      <c r="T220" s="20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01" t="s">
        <v>170</v>
      </c>
      <c r="AU220" s="201" t="s">
        <v>89</v>
      </c>
      <c r="AV220" s="13" t="s">
        <v>89</v>
      </c>
      <c r="AW220" s="13" t="s">
        <v>34</v>
      </c>
      <c r="AX220" s="13" t="s">
        <v>79</v>
      </c>
      <c r="AY220" s="201" t="s">
        <v>159</v>
      </c>
    </row>
    <row r="221" s="14" customFormat="1">
      <c r="A221" s="14"/>
      <c r="B221" s="208"/>
      <c r="C221" s="14"/>
      <c r="D221" s="200" t="s">
        <v>170</v>
      </c>
      <c r="E221" s="209" t="s">
        <v>1</v>
      </c>
      <c r="F221" s="210" t="s">
        <v>266</v>
      </c>
      <c r="G221" s="14"/>
      <c r="H221" s="209" t="s">
        <v>1</v>
      </c>
      <c r="I221" s="211"/>
      <c r="J221" s="14"/>
      <c r="K221" s="14"/>
      <c r="L221" s="208"/>
      <c r="M221" s="212"/>
      <c r="N221" s="213"/>
      <c r="O221" s="213"/>
      <c r="P221" s="213"/>
      <c r="Q221" s="213"/>
      <c r="R221" s="213"/>
      <c r="S221" s="213"/>
      <c r="T221" s="2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09" t="s">
        <v>170</v>
      </c>
      <c r="AU221" s="209" t="s">
        <v>89</v>
      </c>
      <c r="AV221" s="14" t="s">
        <v>87</v>
      </c>
      <c r="AW221" s="14" t="s">
        <v>34</v>
      </c>
      <c r="AX221" s="14" t="s">
        <v>79</v>
      </c>
      <c r="AY221" s="209" t="s">
        <v>159</v>
      </c>
    </row>
    <row r="222" s="13" customFormat="1">
      <c r="A222" s="13"/>
      <c r="B222" s="199"/>
      <c r="C222" s="13"/>
      <c r="D222" s="200" t="s">
        <v>170</v>
      </c>
      <c r="E222" s="201" t="s">
        <v>1</v>
      </c>
      <c r="F222" s="202" t="s">
        <v>304</v>
      </c>
      <c r="G222" s="13"/>
      <c r="H222" s="203">
        <v>72.319999999999993</v>
      </c>
      <c r="I222" s="204"/>
      <c r="J222" s="13"/>
      <c r="K222" s="13"/>
      <c r="L222" s="199"/>
      <c r="M222" s="205"/>
      <c r="N222" s="206"/>
      <c r="O222" s="206"/>
      <c r="P222" s="206"/>
      <c r="Q222" s="206"/>
      <c r="R222" s="206"/>
      <c r="S222" s="206"/>
      <c r="T222" s="20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01" t="s">
        <v>170</v>
      </c>
      <c r="AU222" s="201" t="s">
        <v>89</v>
      </c>
      <c r="AV222" s="13" t="s">
        <v>89</v>
      </c>
      <c r="AW222" s="13" t="s">
        <v>34</v>
      </c>
      <c r="AX222" s="13" t="s">
        <v>79</v>
      </c>
      <c r="AY222" s="201" t="s">
        <v>159</v>
      </c>
    </row>
    <row r="223" s="15" customFormat="1">
      <c r="A223" s="15"/>
      <c r="B223" s="215"/>
      <c r="C223" s="15"/>
      <c r="D223" s="200" t="s">
        <v>170</v>
      </c>
      <c r="E223" s="216" t="s">
        <v>1</v>
      </c>
      <c r="F223" s="217" t="s">
        <v>181</v>
      </c>
      <c r="G223" s="15"/>
      <c r="H223" s="218">
        <v>95.199999999999989</v>
      </c>
      <c r="I223" s="219"/>
      <c r="J223" s="15"/>
      <c r="K223" s="15"/>
      <c r="L223" s="215"/>
      <c r="M223" s="220"/>
      <c r="N223" s="221"/>
      <c r="O223" s="221"/>
      <c r="P223" s="221"/>
      <c r="Q223" s="221"/>
      <c r="R223" s="221"/>
      <c r="S223" s="221"/>
      <c r="T223" s="222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16" t="s">
        <v>170</v>
      </c>
      <c r="AU223" s="216" t="s">
        <v>89</v>
      </c>
      <c r="AV223" s="15" t="s">
        <v>166</v>
      </c>
      <c r="AW223" s="15" t="s">
        <v>34</v>
      </c>
      <c r="AX223" s="15" t="s">
        <v>87</v>
      </c>
      <c r="AY223" s="216" t="s">
        <v>159</v>
      </c>
    </row>
    <row r="224" s="2" customFormat="1" ht="16.5" customHeight="1">
      <c r="A224" s="38"/>
      <c r="B224" s="180"/>
      <c r="C224" s="181" t="s">
        <v>305</v>
      </c>
      <c r="D224" s="181" t="s">
        <v>161</v>
      </c>
      <c r="E224" s="182" t="s">
        <v>306</v>
      </c>
      <c r="F224" s="183" t="s">
        <v>307</v>
      </c>
      <c r="G224" s="184" t="s">
        <v>174</v>
      </c>
      <c r="H224" s="185">
        <v>95.200000000000003</v>
      </c>
      <c r="I224" s="186"/>
      <c r="J224" s="187">
        <f>ROUND(I224*H224,2)</f>
        <v>0</v>
      </c>
      <c r="K224" s="183" t="s">
        <v>165</v>
      </c>
      <c r="L224" s="39"/>
      <c r="M224" s="188" t="s">
        <v>1</v>
      </c>
      <c r="N224" s="189" t="s">
        <v>44</v>
      </c>
      <c r="O224" s="77"/>
      <c r="P224" s="190">
        <f>O224*H224</f>
        <v>0</v>
      </c>
      <c r="Q224" s="190">
        <v>0</v>
      </c>
      <c r="R224" s="190">
        <f>Q224*H224</f>
        <v>0</v>
      </c>
      <c r="S224" s="190">
        <v>0</v>
      </c>
      <c r="T224" s="191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92" t="s">
        <v>166</v>
      </c>
      <c r="AT224" s="192" t="s">
        <v>161</v>
      </c>
      <c r="AU224" s="192" t="s">
        <v>89</v>
      </c>
      <c r="AY224" s="19" t="s">
        <v>159</v>
      </c>
      <c r="BE224" s="193">
        <f>IF(N224="základní",J224,0)</f>
        <v>0</v>
      </c>
      <c r="BF224" s="193">
        <f>IF(N224="snížená",J224,0)</f>
        <v>0</v>
      </c>
      <c r="BG224" s="193">
        <f>IF(N224="zákl. přenesená",J224,0)</f>
        <v>0</v>
      </c>
      <c r="BH224" s="193">
        <f>IF(N224="sníž. přenesená",J224,0)</f>
        <v>0</v>
      </c>
      <c r="BI224" s="193">
        <f>IF(N224="nulová",J224,0)</f>
        <v>0</v>
      </c>
      <c r="BJ224" s="19" t="s">
        <v>87</v>
      </c>
      <c r="BK224" s="193">
        <f>ROUND(I224*H224,2)</f>
        <v>0</v>
      </c>
      <c r="BL224" s="19" t="s">
        <v>166</v>
      </c>
      <c r="BM224" s="192" t="s">
        <v>308</v>
      </c>
    </row>
    <row r="225" s="2" customFormat="1">
      <c r="A225" s="38"/>
      <c r="B225" s="39"/>
      <c r="C225" s="38"/>
      <c r="D225" s="194" t="s">
        <v>168</v>
      </c>
      <c r="E225" s="38"/>
      <c r="F225" s="195" t="s">
        <v>309</v>
      </c>
      <c r="G225" s="38"/>
      <c r="H225" s="38"/>
      <c r="I225" s="196"/>
      <c r="J225" s="38"/>
      <c r="K225" s="38"/>
      <c r="L225" s="39"/>
      <c r="M225" s="197"/>
      <c r="N225" s="198"/>
      <c r="O225" s="77"/>
      <c r="P225" s="77"/>
      <c r="Q225" s="77"/>
      <c r="R225" s="77"/>
      <c r="S225" s="77"/>
      <c r="T225" s="7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9" t="s">
        <v>168</v>
      </c>
      <c r="AU225" s="19" t="s">
        <v>89</v>
      </c>
    </row>
    <row r="226" s="2" customFormat="1" ht="21.75" customHeight="1">
      <c r="A226" s="38"/>
      <c r="B226" s="180"/>
      <c r="C226" s="181" t="s">
        <v>310</v>
      </c>
      <c r="D226" s="181" t="s">
        <v>161</v>
      </c>
      <c r="E226" s="182" t="s">
        <v>311</v>
      </c>
      <c r="F226" s="183" t="s">
        <v>312</v>
      </c>
      <c r="G226" s="184" t="s">
        <v>207</v>
      </c>
      <c r="H226" s="185">
        <v>1.571</v>
      </c>
      <c r="I226" s="186"/>
      <c r="J226" s="187">
        <f>ROUND(I226*H226,2)</f>
        <v>0</v>
      </c>
      <c r="K226" s="183" t="s">
        <v>165</v>
      </c>
      <c r="L226" s="39"/>
      <c r="M226" s="188" t="s">
        <v>1</v>
      </c>
      <c r="N226" s="189" t="s">
        <v>44</v>
      </c>
      <c r="O226" s="77"/>
      <c r="P226" s="190">
        <f>O226*H226</f>
        <v>0</v>
      </c>
      <c r="Q226" s="190">
        <v>1.0606199999999999</v>
      </c>
      <c r="R226" s="190">
        <f>Q226*H226</f>
        <v>1.6662340199999999</v>
      </c>
      <c r="S226" s="190">
        <v>0</v>
      </c>
      <c r="T226" s="191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92" t="s">
        <v>166</v>
      </c>
      <c r="AT226" s="192" t="s">
        <v>161</v>
      </c>
      <c r="AU226" s="192" t="s">
        <v>89</v>
      </c>
      <c r="AY226" s="19" t="s">
        <v>159</v>
      </c>
      <c r="BE226" s="193">
        <f>IF(N226="základní",J226,0)</f>
        <v>0</v>
      </c>
      <c r="BF226" s="193">
        <f>IF(N226="snížená",J226,0)</f>
        <v>0</v>
      </c>
      <c r="BG226" s="193">
        <f>IF(N226="zákl. přenesená",J226,0)</f>
        <v>0</v>
      </c>
      <c r="BH226" s="193">
        <f>IF(N226="sníž. přenesená",J226,0)</f>
        <v>0</v>
      </c>
      <c r="BI226" s="193">
        <f>IF(N226="nulová",J226,0)</f>
        <v>0</v>
      </c>
      <c r="BJ226" s="19" t="s">
        <v>87</v>
      </c>
      <c r="BK226" s="193">
        <f>ROUND(I226*H226,2)</f>
        <v>0</v>
      </c>
      <c r="BL226" s="19" t="s">
        <v>166</v>
      </c>
      <c r="BM226" s="192" t="s">
        <v>313</v>
      </c>
    </row>
    <row r="227" s="2" customFormat="1">
      <c r="A227" s="38"/>
      <c r="B227" s="39"/>
      <c r="C227" s="38"/>
      <c r="D227" s="194" t="s">
        <v>168</v>
      </c>
      <c r="E227" s="38"/>
      <c r="F227" s="195" t="s">
        <v>314</v>
      </c>
      <c r="G227" s="38"/>
      <c r="H227" s="38"/>
      <c r="I227" s="196"/>
      <c r="J227" s="38"/>
      <c r="K227" s="38"/>
      <c r="L227" s="39"/>
      <c r="M227" s="197"/>
      <c r="N227" s="198"/>
      <c r="O227" s="77"/>
      <c r="P227" s="77"/>
      <c r="Q227" s="77"/>
      <c r="R227" s="77"/>
      <c r="S227" s="77"/>
      <c r="T227" s="7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9" t="s">
        <v>168</v>
      </c>
      <c r="AU227" s="19" t="s">
        <v>89</v>
      </c>
    </row>
    <row r="228" s="13" customFormat="1">
      <c r="A228" s="13"/>
      <c r="B228" s="199"/>
      <c r="C228" s="13"/>
      <c r="D228" s="200" t="s">
        <v>170</v>
      </c>
      <c r="E228" s="201" t="s">
        <v>1</v>
      </c>
      <c r="F228" s="202" t="s">
        <v>315</v>
      </c>
      <c r="G228" s="13"/>
      <c r="H228" s="203">
        <v>1.571</v>
      </c>
      <c r="I228" s="204"/>
      <c r="J228" s="13"/>
      <c r="K228" s="13"/>
      <c r="L228" s="199"/>
      <c r="M228" s="205"/>
      <c r="N228" s="206"/>
      <c r="O228" s="206"/>
      <c r="P228" s="206"/>
      <c r="Q228" s="206"/>
      <c r="R228" s="206"/>
      <c r="S228" s="206"/>
      <c r="T228" s="20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01" t="s">
        <v>170</v>
      </c>
      <c r="AU228" s="201" t="s">
        <v>89</v>
      </c>
      <c r="AV228" s="13" t="s">
        <v>89</v>
      </c>
      <c r="AW228" s="13" t="s">
        <v>34</v>
      </c>
      <c r="AX228" s="13" t="s">
        <v>87</v>
      </c>
      <c r="AY228" s="201" t="s">
        <v>159</v>
      </c>
    </row>
    <row r="229" s="12" customFormat="1" ht="22.8" customHeight="1">
      <c r="A229" s="12"/>
      <c r="B229" s="167"/>
      <c r="C229" s="12"/>
      <c r="D229" s="168" t="s">
        <v>78</v>
      </c>
      <c r="E229" s="178" t="s">
        <v>99</v>
      </c>
      <c r="F229" s="178" t="s">
        <v>316</v>
      </c>
      <c r="G229" s="12"/>
      <c r="H229" s="12"/>
      <c r="I229" s="170"/>
      <c r="J229" s="179">
        <f>BK229</f>
        <v>0</v>
      </c>
      <c r="K229" s="12"/>
      <c r="L229" s="167"/>
      <c r="M229" s="172"/>
      <c r="N229" s="173"/>
      <c r="O229" s="173"/>
      <c r="P229" s="174">
        <f>SUM(P230:P281)</f>
        <v>0</v>
      </c>
      <c r="Q229" s="173"/>
      <c r="R229" s="174">
        <f>SUM(R230:R281)</f>
        <v>176.98399123999997</v>
      </c>
      <c r="S229" s="173"/>
      <c r="T229" s="175">
        <f>SUM(T230:T281)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68" t="s">
        <v>87</v>
      </c>
      <c r="AT229" s="176" t="s">
        <v>78</v>
      </c>
      <c r="AU229" s="176" t="s">
        <v>87</v>
      </c>
      <c r="AY229" s="168" t="s">
        <v>159</v>
      </c>
      <c r="BK229" s="177">
        <f>SUM(BK230:BK281)</f>
        <v>0</v>
      </c>
    </row>
    <row r="230" s="2" customFormat="1" ht="37.8" customHeight="1">
      <c r="A230" s="38"/>
      <c r="B230" s="180"/>
      <c r="C230" s="181" t="s">
        <v>317</v>
      </c>
      <c r="D230" s="181" t="s">
        <v>161</v>
      </c>
      <c r="E230" s="182" t="s">
        <v>318</v>
      </c>
      <c r="F230" s="183" t="s">
        <v>319</v>
      </c>
      <c r="G230" s="184" t="s">
        <v>174</v>
      </c>
      <c r="H230" s="185">
        <v>41.945</v>
      </c>
      <c r="I230" s="186"/>
      <c r="J230" s="187">
        <f>ROUND(I230*H230,2)</f>
        <v>0</v>
      </c>
      <c r="K230" s="183" t="s">
        <v>165</v>
      </c>
      <c r="L230" s="39"/>
      <c r="M230" s="188" t="s">
        <v>1</v>
      </c>
      <c r="N230" s="189" t="s">
        <v>44</v>
      </c>
      <c r="O230" s="77"/>
      <c r="P230" s="190">
        <f>O230*H230</f>
        <v>0</v>
      </c>
      <c r="Q230" s="190">
        <v>0.37678</v>
      </c>
      <c r="R230" s="190">
        <f>Q230*H230</f>
        <v>15.8040371</v>
      </c>
      <c r="S230" s="190">
        <v>0</v>
      </c>
      <c r="T230" s="191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92" t="s">
        <v>166</v>
      </c>
      <c r="AT230" s="192" t="s">
        <v>161</v>
      </c>
      <c r="AU230" s="192" t="s">
        <v>89</v>
      </c>
      <c r="AY230" s="19" t="s">
        <v>159</v>
      </c>
      <c r="BE230" s="193">
        <f>IF(N230="základní",J230,0)</f>
        <v>0</v>
      </c>
      <c r="BF230" s="193">
        <f>IF(N230="snížená",J230,0)</f>
        <v>0</v>
      </c>
      <c r="BG230" s="193">
        <f>IF(N230="zákl. přenesená",J230,0)</f>
        <v>0</v>
      </c>
      <c r="BH230" s="193">
        <f>IF(N230="sníž. přenesená",J230,0)</f>
        <v>0</v>
      </c>
      <c r="BI230" s="193">
        <f>IF(N230="nulová",J230,0)</f>
        <v>0</v>
      </c>
      <c r="BJ230" s="19" t="s">
        <v>87</v>
      </c>
      <c r="BK230" s="193">
        <f>ROUND(I230*H230,2)</f>
        <v>0</v>
      </c>
      <c r="BL230" s="19" t="s">
        <v>166</v>
      </c>
      <c r="BM230" s="192" t="s">
        <v>320</v>
      </c>
    </row>
    <row r="231" s="2" customFormat="1">
      <c r="A231" s="38"/>
      <c r="B231" s="39"/>
      <c r="C231" s="38"/>
      <c r="D231" s="194" t="s">
        <v>168</v>
      </c>
      <c r="E231" s="38"/>
      <c r="F231" s="195" t="s">
        <v>321</v>
      </c>
      <c r="G231" s="38"/>
      <c r="H231" s="38"/>
      <c r="I231" s="196"/>
      <c r="J231" s="38"/>
      <c r="K231" s="38"/>
      <c r="L231" s="39"/>
      <c r="M231" s="197"/>
      <c r="N231" s="198"/>
      <c r="O231" s="77"/>
      <c r="P231" s="77"/>
      <c r="Q231" s="77"/>
      <c r="R231" s="77"/>
      <c r="S231" s="77"/>
      <c r="T231" s="7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9" t="s">
        <v>168</v>
      </c>
      <c r="AU231" s="19" t="s">
        <v>89</v>
      </c>
    </row>
    <row r="232" s="14" customFormat="1">
      <c r="A232" s="14"/>
      <c r="B232" s="208"/>
      <c r="C232" s="14"/>
      <c r="D232" s="200" t="s">
        <v>170</v>
      </c>
      <c r="E232" s="209" t="s">
        <v>1</v>
      </c>
      <c r="F232" s="210" t="s">
        <v>266</v>
      </c>
      <c r="G232" s="14"/>
      <c r="H232" s="209" t="s">
        <v>1</v>
      </c>
      <c r="I232" s="211"/>
      <c r="J232" s="14"/>
      <c r="K232" s="14"/>
      <c r="L232" s="208"/>
      <c r="M232" s="212"/>
      <c r="N232" s="213"/>
      <c r="O232" s="213"/>
      <c r="P232" s="213"/>
      <c r="Q232" s="213"/>
      <c r="R232" s="213"/>
      <c r="S232" s="213"/>
      <c r="T232" s="2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09" t="s">
        <v>170</v>
      </c>
      <c r="AU232" s="209" t="s">
        <v>89</v>
      </c>
      <c r="AV232" s="14" t="s">
        <v>87</v>
      </c>
      <c r="AW232" s="14" t="s">
        <v>34</v>
      </c>
      <c r="AX232" s="14" t="s">
        <v>79</v>
      </c>
      <c r="AY232" s="209" t="s">
        <v>159</v>
      </c>
    </row>
    <row r="233" s="13" customFormat="1">
      <c r="A233" s="13"/>
      <c r="B233" s="199"/>
      <c r="C233" s="13"/>
      <c r="D233" s="200" t="s">
        <v>170</v>
      </c>
      <c r="E233" s="201" t="s">
        <v>1</v>
      </c>
      <c r="F233" s="202" t="s">
        <v>322</v>
      </c>
      <c r="G233" s="13"/>
      <c r="H233" s="203">
        <v>41.945</v>
      </c>
      <c r="I233" s="204"/>
      <c r="J233" s="13"/>
      <c r="K233" s="13"/>
      <c r="L233" s="199"/>
      <c r="M233" s="205"/>
      <c r="N233" s="206"/>
      <c r="O233" s="206"/>
      <c r="P233" s="206"/>
      <c r="Q233" s="206"/>
      <c r="R233" s="206"/>
      <c r="S233" s="206"/>
      <c r="T233" s="207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01" t="s">
        <v>170</v>
      </c>
      <c r="AU233" s="201" t="s">
        <v>89</v>
      </c>
      <c r="AV233" s="13" t="s">
        <v>89</v>
      </c>
      <c r="AW233" s="13" t="s">
        <v>34</v>
      </c>
      <c r="AX233" s="13" t="s">
        <v>87</v>
      </c>
      <c r="AY233" s="201" t="s">
        <v>159</v>
      </c>
    </row>
    <row r="234" s="2" customFormat="1" ht="37.8" customHeight="1">
      <c r="A234" s="38"/>
      <c r="B234" s="180"/>
      <c r="C234" s="181" t="s">
        <v>323</v>
      </c>
      <c r="D234" s="181" t="s">
        <v>161</v>
      </c>
      <c r="E234" s="182" t="s">
        <v>324</v>
      </c>
      <c r="F234" s="183" t="s">
        <v>325</v>
      </c>
      <c r="G234" s="184" t="s">
        <v>174</v>
      </c>
      <c r="H234" s="185">
        <v>51.994999999999997</v>
      </c>
      <c r="I234" s="186"/>
      <c r="J234" s="187">
        <f>ROUND(I234*H234,2)</f>
        <v>0</v>
      </c>
      <c r="K234" s="183" t="s">
        <v>165</v>
      </c>
      <c r="L234" s="39"/>
      <c r="M234" s="188" t="s">
        <v>1</v>
      </c>
      <c r="N234" s="189" t="s">
        <v>44</v>
      </c>
      <c r="O234" s="77"/>
      <c r="P234" s="190">
        <f>O234*H234</f>
        <v>0</v>
      </c>
      <c r="Q234" s="190">
        <v>0.50100999999999996</v>
      </c>
      <c r="R234" s="190">
        <f>Q234*H234</f>
        <v>26.050014949999998</v>
      </c>
      <c r="S234" s="190">
        <v>0</v>
      </c>
      <c r="T234" s="191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2" t="s">
        <v>166</v>
      </c>
      <c r="AT234" s="192" t="s">
        <v>161</v>
      </c>
      <c r="AU234" s="192" t="s">
        <v>89</v>
      </c>
      <c r="AY234" s="19" t="s">
        <v>159</v>
      </c>
      <c r="BE234" s="193">
        <f>IF(N234="základní",J234,0)</f>
        <v>0</v>
      </c>
      <c r="BF234" s="193">
        <f>IF(N234="snížená",J234,0)</f>
        <v>0</v>
      </c>
      <c r="BG234" s="193">
        <f>IF(N234="zákl. přenesená",J234,0)</f>
        <v>0</v>
      </c>
      <c r="BH234" s="193">
        <f>IF(N234="sníž. přenesená",J234,0)</f>
        <v>0</v>
      </c>
      <c r="BI234" s="193">
        <f>IF(N234="nulová",J234,0)</f>
        <v>0</v>
      </c>
      <c r="BJ234" s="19" t="s">
        <v>87</v>
      </c>
      <c r="BK234" s="193">
        <f>ROUND(I234*H234,2)</f>
        <v>0</v>
      </c>
      <c r="BL234" s="19" t="s">
        <v>166</v>
      </c>
      <c r="BM234" s="192" t="s">
        <v>326</v>
      </c>
    </row>
    <row r="235" s="2" customFormat="1">
      <c r="A235" s="38"/>
      <c r="B235" s="39"/>
      <c r="C235" s="38"/>
      <c r="D235" s="194" t="s">
        <v>168</v>
      </c>
      <c r="E235" s="38"/>
      <c r="F235" s="195" t="s">
        <v>327</v>
      </c>
      <c r="G235" s="38"/>
      <c r="H235" s="38"/>
      <c r="I235" s="196"/>
      <c r="J235" s="38"/>
      <c r="K235" s="38"/>
      <c r="L235" s="39"/>
      <c r="M235" s="197"/>
      <c r="N235" s="198"/>
      <c r="O235" s="77"/>
      <c r="P235" s="77"/>
      <c r="Q235" s="77"/>
      <c r="R235" s="77"/>
      <c r="S235" s="77"/>
      <c r="T235" s="7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9" t="s">
        <v>168</v>
      </c>
      <c r="AU235" s="19" t="s">
        <v>89</v>
      </c>
    </row>
    <row r="236" s="14" customFormat="1">
      <c r="A236" s="14"/>
      <c r="B236" s="208"/>
      <c r="C236" s="14"/>
      <c r="D236" s="200" t="s">
        <v>170</v>
      </c>
      <c r="E236" s="209" t="s">
        <v>1</v>
      </c>
      <c r="F236" s="210" t="s">
        <v>266</v>
      </c>
      <c r="G236" s="14"/>
      <c r="H236" s="209" t="s">
        <v>1</v>
      </c>
      <c r="I236" s="211"/>
      <c r="J236" s="14"/>
      <c r="K236" s="14"/>
      <c r="L236" s="208"/>
      <c r="M236" s="212"/>
      <c r="N236" s="213"/>
      <c r="O236" s="213"/>
      <c r="P236" s="213"/>
      <c r="Q236" s="213"/>
      <c r="R236" s="213"/>
      <c r="S236" s="213"/>
      <c r="T236" s="2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09" t="s">
        <v>170</v>
      </c>
      <c r="AU236" s="209" t="s">
        <v>89</v>
      </c>
      <c r="AV236" s="14" t="s">
        <v>87</v>
      </c>
      <c r="AW236" s="14" t="s">
        <v>34</v>
      </c>
      <c r="AX236" s="14" t="s">
        <v>79</v>
      </c>
      <c r="AY236" s="209" t="s">
        <v>159</v>
      </c>
    </row>
    <row r="237" s="13" customFormat="1">
      <c r="A237" s="13"/>
      <c r="B237" s="199"/>
      <c r="C237" s="13"/>
      <c r="D237" s="200" t="s">
        <v>170</v>
      </c>
      <c r="E237" s="201" t="s">
        <v>1</v>
      </c>
      <c r="F237" s="202" t="s">
        <v>328</v>
      </c>
      <c r="G237" s="13"/>
      <c r="H237" s="203">
        <v>51.994999999999997</v>
      </c>
      <c r="I237" s="204"/>
      <c r="J237" s="13"/>
      <c r="K237" s="13"/>
      <c r="L237" s="199"/>
      <c r="M237" s="205"/>
      <c r="N237" s="206"/>
      <c r="O237" s="206"/>
      <c r="P237" s="206"/>
      <c r="Q237" s="206"/>
      <c r="R237" s="206"/>
      <c r="S237" s="206"/>
      <c r="T237" s="20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01" t="s">
        <v>170</v>
      </c>
      <c r="AU237" s="201" t="s">
        <v>89</v>
      </c>
      <c r="AV237" s="13" t="s">
        <v>89</v>
      </c>
      <c r="AW237" s="13" t="s">
        <v>34</v>
      </c>
      <c r="AX237" s="13" t="s">
        <v>87</v>
      </c>
      <c r="AY237" s="201" t="s">
        <v>159</v>
      </c>
    </row>
    <row r="238" s="2" customFormat="1" ht="37.8" customHeight="1">
      <c r="A238" s="38"/>
      <c r="B238" s="180"/>
      <c r="C238" s="181" t="s">
        <v>329</v>
      </c>
      <c r="D238" s="181" t="s">
        <v>161</v>
      </c>
      <c r="E238" s="182" t="s">
        <v>330</v>
      </c>
      <c r="F238" s="183" t="s">
        <v>331</v>
      </c>
      <c r="G238" s="184" t="s">
        <v>174</v>
      </c>
      <c r="H238" s="185">
        <v>206.86000000000001</v>
      </c>
      <c r="I238" s="186"/>
      <c r="J238" s="187">
        <f>ROUND(I238*H238,2)</f>
        <v>0</v>
      </c>
      <c r="K238" s="183" t="s">
        <v>165</v>
      </c>
      <c r="L238" s="39"/>
      <c r="M238" s="188" t="s">
        <v>1</v>
      </c>
      <c r="N238" s="189" t="s">
        <v>44</v>
      </c>
      <c r="O238" s="77"/>
      <c r="P238" s="190">
        <f>O238*H238</f>
        <v>0</v>
      </c>
      <c r="Q238" s="190">
        <v>0.61207999999999996</v>
      </c>
      <c r="R238" s="190">
        <f>Q238*H238</f>
        <v>126.6148688</v>
      </c>
      <c r="S238" s="190">
        <v>0</v>
      </c>
      <c r="T238" s="191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192" t="s">
        <v>166</v>
      </c>
      <c r="AT238" s="192" t="s">
        <v>161</v>
      </c>
      <c r="AU238" s="192" t="s">
        <v>89</v>
      </c>
      <c r="AY238" s="19" t="s">
        <v>159</v>
      </c>
      <c r="BE238" s="193">
        <f>IF(N238="základní",J238,0)</f>
        <v>0</v>
      </c>
      <c r="BF238" s="193">
        <f>IF(N238="snížená",J238,0)</f>
        <v>0</v>
      </c>
      <c r="BG238" s="193">
        <f>IF(N238="zákl. přenesená",J238,0)</f>
        <v>0</v>
      </c>
      <c r="BH238" s="193">
        <f>IF(N238="sníž. přenesená",J238,0)</f>
        <v>0</v>
      </c>
      <c r="BI238" s="193">
        <f>IF(N238="nulová",J238,0)</f>
        <v>0</v>
      </c>
      <c r="BJ238" s="19" t="s">
        <v>87</v>
      </c>
      <c r="BK238" s="193">
        <f>ROUND(I238*H238,2)</f>
        <v>0</v>
      </c>
      <c r="BL238" s="19" t="s">
        <v>166</v>
      </c>
      <c r="BM238" s="192" t="s">
        <v>332</v>
      </c>
    </row>
    <row r="239" s="2" customFormat="1">
      <c r="A239" s="38"/>
      <c r="B239" s="39"/>
      <c r="C239" s="38"/>
      <c r="D239" s="194" t="s">
        <v>168</v>
      </c>
      <c r="E239" s="38"/>
      <c r="F239" s="195" t="s">
        <v>333</v>
      </c>
      <c r="G239" s="38"/>
      <c r="H239" s="38"/>
      <c r="I239" s="196"/>
      <c r="J239" s="38"/>
      <c r="K239" s="38"/>
      <c r="L239" s="39"/>
      <c r="M239" s="197"/>
      <c r="N239" s="198"/>
      <c r="O239" s="77"/>
      <c r="P239" s="77"/>
      <c r="Q239" s="77"/>
      <c r="R239" s="77"/>
      <c r="S239" s="77"/>
      <c r="T239" s="7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9" t="s">
        <v>168</v>
      </c>
      <c r="AU239" s="19" t="s">
        <v>89</v>
      </c>
    </row>
    <row r="240" s="14" customFormat="1">
      <c r="A240" s="14"/>
      <c r="B240" s="208"/>
      <c r="C240" s="14"/>
      <c r="D240" s="200" t="s">
        <v>170</v>
      </c>
      <c r="E240" s="209" t="s">
        <v>1</v>
      </c>
      <c r="F240" s="210" t="s">
        <v>266</v>
      </c>
      <c r="G240" s="14"/>
      <c r="H240" s="209" t="s">
        <v>1</v>
      </c>
      <c r="I240" s="211"/>
      <c r="J240" s="14"/>
      <c r="K240" s="14"/>
      <c r="L240" s="208"/>
      <c r="M240" s="212"/>
      <c r="N240" s="213"/>
      <c r="O240" s="213"/>
      <c r="P240" s="213"/>
      <c r="Q240" s="213"/>
      <c r="R240" s="213"/>
      <c r="S240" s="213"/>
      <c r="T240" s="2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09" t="s">
        <v>170</v>
      </c>
      <c r="AU240" s="209" t="s">
        <v>89</v>
      </c>
      <c r="AV240" s="14" t="s">
        <v>87</v>
      </c>
      <c r="AW240" s="14" t="s">
        <v>34</v>
      </c>
      <c r="AX240" s="14" t="s">
        <v>79</v>
      </c>
      <c r="AY240" s="209" t="s">
        <v>159</v>
      </c>
    </row>
    <row r="241" s="13" customFormat="1">
      <c r="A241" s="13"/>
      <c r="B241" s="199"/>
      <c r="C241" s="13"/>
      <c r="D241" s="200" t="s">
        <v>170</v>
      </c>
      <c r="E241" s="201" t="s">
        <v>1</v>
      </c>
      <c r="F241" s="202" t="s">
        <v>334</v>
      </c>
      <c r="G241" s="13"/>
      <c r="H241" s="203">
        <v>137.215</v>
      </c>
      <c r="I241" s="204"/>
      <c r="J241" s="13"/>
      <c r="K241" s="13"/>
      <c r="L241" s="199"/>
      <c r="M241" s="205"/>
      <c r="N241" s="206"/>
      <c r="O241" s="206"/>
      <c r="P241" s="206"/>
      <c r="Q241" s="206"/>
      <c r="R241" s="206"/>
      <c r="S241" s="206"/>
      <c r="T241" s="20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01" t="s">
        <v>170</v>
      </c>
      <c r="AU241" s="201" t="s">
        <v>89</v>
      </c>
      <c r="AV241" s="13" t="s">
        <v>89</v>
      </c>
      <c r="AW241" s="13" t="s">
        <v>34</v>
      </c>
      <c r="AX241" s="13" t="s">
        <v>79</v>
      </c>
      <c r="AY241" s="201" t="s">
        <v>159</v>
      </c>
    </row>
    <row r="242" s="14" customFormat="1">
      <c r="A242" s="14"/>
      <c r="B242" s="208"/>
      <c r="C242" s="14"/>
      <c r="D242" s="200" t="s">
        <v>170</v>
      </c>
      <c r="E242" s="209" t="s">
        <v>1</v>
      </c>
      <c r="F242" s="210" t="s">
        <v>269</v>
      </c>
      <c r="G242" s="14"/>
      <c r="H242" s="209" t="s">
        <v>1</v>
      </c>
      <c r="I242" s="211"/>
      <c r="J242" s="14"/>
      <c r="K242" s="14"/>
      <c r="L242" s="208"/>
      <c r="M242" s="212"/>
      <c r="N242" s="213"/>
      <c r="O242" s="213"/>
      <c r="P242" s="213"/>
      <c r="Q242" s="213"/>
      <c r="R242" s="213"/>
      <c r="S242" s="213"/>
      <c r="T242" s="2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09" t="s">
        <v>170</v>
      </c>
      <c r="AU242" s="209" t="s">
        <v>89</v>
      </c>
      <c r="AV242" s="14" t="s">
        <v>87</v>
      </c>
      <c r="AW242" s="14" t="s">
        <v>34</v>
      </c>
      <c r="AX242" s="14" t="s">
        <v>79</v>
      </c>
      <c r="AY242" s="209" t="s">
        <v>159</v>
      </c>
    </row>
    <row r="243" s="13" customFormat="1">
      <c r="A243" s="13"/>
      <c r="B243" s="199"/>
      <c r="C243" s="13"/>
      <c r="D243" s="200" t="s">
        <v>170</v>
      </c>
      <c r="E243" s="201" t="s">
        <v>1</v>
      </c>
      <c r="F243" s="202" t="s">
        <v>335</v>
      </c>
      <c r="G243" s="13"/>
      <c r="H243" s="203">
        <v>69.644999999999996</v>
      </c>
      <c r="I243" s="204"/>
      <c r="J243" s="13"/>
      <c r="K243" s="13"/>
      <c r="L243" s="199"/>
      <c r="M243" s="205"/>
      <c r="N243" s="206"/>
      <c r="O243" s="206"/>
      <c r="P243" s="206"/>
      <c r="Q243" s="206"/>
      <c r="R243" s="206"/>
      <c r="S243" s="206"/>
      <c r="T243" s="207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01" t="s">
        <v>170</v>
      </c>
      <c r="AU243" s="201" t="s">
        <v>89</v>
      </c>
      <c r="AV243" s="13" t="s">
        <v>89</v>
      </c>
      <c r="AW243" s="13" t="s">
        <v>34</v>
      </c>
      <c r="AX243" s="13" t="s">
        <v>79</v>
      </c>
      <c r="AY243" s="201" t="s">
        <v>159</v>
      </c>
    </row>
    <row r="244" s="15" customFormat="1">
      <c r="A244" s="15"/>
      <c r="B244" s="215"/>
      <c r="C244" s="15"/>
      <c r="D244" s="200" t="s">
        <v>170</v>
      </c>
      <c r="E244" s="216" t="s">
        <v>1</v>
      </c>
      <c r="F244" s="217" t="s">
        <v>181</v>
      </c>
      <c r="G244" s="15"/>
      <c r="H244" s="218">
        <v>206.86000000000001</v>
      </c>
      <c r="I244" s="219"/>
      <c r="J244" s="15"/>
      <c r="K244" s="15"/>
      <c r="L244" s="215"/>
      <c r="M244" s="220"/>
      <c r="N244" s="221"/>
      <c r="O244" s="221"/>
      <c r="P244" s="221"/>
      <c r="Q244" s="221"/>
      <c r="R244" s="221"/>
      <c r="S244" s="221"/>
      <c r="T244" s="222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16" t="s">
        <v>170</v>
      </c>
      <c r="AU244" s="216" t="s">
        <v>89</v>
      </c>
      <c r="AV244" s="15" t="s">
        <v>166</v>
      </c>
      <c r="AW244" s="15" t="s">
        <v>34</v>
      </c>
      <c r="AX244" s="15" t="s">
        <v>87</v>
      </c>
      <c r="AY244" s="216" t="s">
        <v>159</v>
      </c>
    </row>
    <row r="245" s="2" customFormat="1" ht="16.5" customHeight="1">
      <c r="A245" s="38"/>
      <c r="B245" s="180"/>
      <c r="C245" s="181" t="s">
        <v>336</v>
      </c>
      <c r="D245" s="181" t="s">
        <v>161</v>
      </c>
      <c r="E245" s="182" t="s">
        <v>337</v>
      </c>
      <c r="F245" s="183" t="s">
        <v>338</v>
      </c>
      <c r="G245" s="184" t="s">
        <v>207</v>
      </c>
      <c r="H245" s="185">
        <v>4.7880000000000003</v>
      </c>
      <c r="I245" s="186"/>
      <c r="J245" s="187">
        <f>ROUND(I245*H245,2)</f>
        <v>0</v>
      </c>
      <c r="K245" s="183" t="s">
        <v>165</v>
      </c>
      <c r="L245" s="39"/>
      <c r="M245" s="188" t="s">
        <v>1</v>
      </c>
      <c r="N245" s="189" t="s">
        <v>44</v>
      </c>
      <c r="O245" s="77"/>
      <c r="P245" s="190">
        <f>O245*H245</f>
        <v>0</v>
      </c>
      <c r="Q245" s="190">
        <v>1.04922</v>
      </c>
      <c r="R245" s="190">
        <f>Q245*H245</f>
        <v>5.0236653600000007</v>
      </c>
      <c r="S245" s="190">
        <v>0</v>
      </c>
      <c r="T245" s="191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2" t="s">
        <v>166</v>
      </c>
      <c r="AT245" s="192" t="s">
        <v>161</v>
      </c>
      <c r="AU245" s="192" t="s">
        <v>89</v>
      </c>
      <c r="AY245" s="19" t="s">
        <v>159</v>
      </c>
      <c r="BE245" s="193">
        <f>IF(N245="základní",J245,0)</f>
        <v>0</v>
      </c>
      <c r="BF245" s="193">
        <f>IF(N245="snížená",J245,0)</f>
        <v>0</v>
      </c>
      <c r="BG245" s="193">
        <f>IF(N245="zákl. přenesená",J245,0)</f>
        <v>0</v>
      </c>
      <c r="BH245" s="193">
        <f>IF(N245="sníž. přenesená",J245,0)</f>
        <v>0</v>
      </c>
      <c r="BI245" s="193">
        <f>IF(N245="nulová",J245,0)</f>
        <v>0</v>
      </c>
      <c r="BJ245" s="19" t="s">
        <v>87</v>
      </c>
      <c r="BK245" s="193">
        <f>ROUND(I245*H245,2)</f>
        <v>0</v>
      </c>
      <c r="BL245" s="19" t="s">
        <v>166</v>
      </c>
      <c r="BM245" s="192" t="s">
        <v>339</v>
      </c>
    </row>
    <row r="246" s="2" customFormat="1">
      <c r="A246" s="38"/>
      <c r="B246" s="39"/>
      <c r="C246" s="38"/>
      <c r="D246" s="194" t="s">
        <v>168</v>
      </c>
      <c r="E246" s="38"/>
      <c r="F246" s="195" t="s">
        <v>340</v>
      </c>
      <c r="G246" s="38"/>
      <c r="H246" s="38"/>
      <c r="I246" s="196"/>
      <c r="J246" s="38"/>
      <c r="K246" s="38"/>
      <c r="L246" s="39"/>
      <c r="M246" s="197"/>
      <c r="N246" s="198"/>
      <c r="O246" s="77"/>
      <c r="P246" s="77"/>
      <c r="Q246" s="77"/>
      <c r="R246" s="77"/>
      <c r="S246" s="77"/>
      <c r="T246" s="7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9" t="s">
        <v>168</v>
      </c>
      <c r="AU246" s="19" t="s">
        <v>89</v>
      </c>
    </row>
    <row r="247" s="14" customFormat="1">
      <c r="A247" s="14"/>
      <c r="B247" s="208"/>
      <c r="C247" s="14"/>
      <c r="D247" s="200" t="s">
        <v>170</v>
      </c>
      <c r="E247" s="209" t="s">
        <v>1</v>
      </c>
      <c r="F247" s="210" t="s">
        <v>341</v>
      </c>
      <c r="G247" s="14"/>
      <c r="H247" s="209" t="s">
        <v>1</v>
      </c>
      <c r="I247" s="211"/>
      <c r="J247" s="14"/>
      <c r="K247" s="14"/>
      <c r="L247" s="208"/>
      <c r="M247" s="212"/>
      <c r="N247" s="213"/>
      <c r="O247" s="213"/>
      <c r="P247" s="213"/>
      <c r="Q247" s="213"/>
      <c r="R247" s="213"/>
      <c r="S247" s="213"/>
      <c r="T247" s="2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09" t="s">
        <v>170</v>
      </c>
      <c r="AU247" s="209" t="s">
        <v>89</v>
      </c>
      <c r="AV247" s="14" t="s">
        <v>87</v>
      </c>
      <c r="AW247" s="14" t="s">
        <v>34</v>
      </c>
      <c r="AX247" s="14" t="s">
        <v>79</v>
      </c>
      <c r="AY247" s="209" t="s">
        <v>159</v>
      </c>
    </row>
    <row r="248" s="13" customFormat="1">
      <c r="A248" s="13"/>
      <c r="B248" s="199"/>
      <c r="C248" s="13"/>
      <c r="D248" s="200" t="s">
        <v>170</v>
      </c>
      <c r="E248" s="201" t="s">
        <v>1</v>
      </c>
      <c r="F248" s="202" t="s">
        <v>342</v>
      </c>
      <c r="G248" s="13"/>
      <c r="H248" s="203">
        <v>0.44</v>
      </c>
      <c r="I248" s="204"/>
      <c r="J248" s="13"/>
      <c r="K248" s="13"/>
      <c r="L248" s="199"/>
      <c r="M248" s="205"/>
      <c r="N248" s="206"/>
      <c r="O248" s="206"/>
      <c r="P248" s="206"/>
      <c r="Q248" s="206"/>
      <c r="R248" s="206"/>
      <c r="S248" s="206"/>
      <c r="T248" s="20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01" t="s">
        <v>170</v>
      </c>
      <c r="AU248" s="201" t="s">
        <v>89</v>
      </c>
      <c r="AV248" s="13" t="s">
        <v>89</v>
      </c>
      <c r="AW248" s="13" t="s">
        <v>34</v>
      </c>
      <c r="AX248" s="13" t="s">
        <v>79</v>
      </c>
      <c r="AY248" s="201" t="s">
        <v>159</v>
      </c>
    </row>
    <row r="249" s="13" customFormat="1">
      <c r="A249" s="13"/>
      <c r="B249" s="199"/>
      <c r="C249" s="13"/>
      <c r="D249" s="200" t="s">
        <v>170</v>
      </c>
      <c r="E249" s="201" t="s">
        <v>1</v>
      </c>
      <c r="F249" s="202" t="s">
        <v>343</v>
      </c>
      <c r="G249" s="13"/>
      <c r="H249" s="203">
        <v>0.72799999999999998</v>
      </c>
      <c r="I249" s="204"/>
      <c r="J249" s="13"/>
      <c r="K249" s="13"/>
      <c r="L249" s="199"/>
      <c r="M249" s="205"/>
      <c r="N249" s="206"/>
      <c r="O249" s="206"/>
      <c r="P249" s="206"/>
      <c r="Q249" s="206"/>
      <c r="R249" s="206"/>
      <c r="S249" s="206"/>
      <c r="T249" s="20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01" t="s">
        <v>170</v>
      </c>
      <c r="AU249" s="201" t="s">
        <v>89</v>
      </c>
      <c r="AV249" s="13" t="s">
        <v>89</v>
      </c>
      <c r="AW249" s="13" t="s">
        <v>34</v>
      </c>
      <c r="AX249" s="13" t="s">
        <v>79</v>
      </c>
      <c r="AY249" s="201" t="s">
        <v>159</v>
      </c>
    </row>
    <row r="250" s="13" customFormat="1">
      <c r="A250" s="13"/>
      <c r="B250" s="199"/>
      <c r="C250" s="13"/>
      <c r="D250" s="200" t="s">
        <v>170</v>
      </c>
      <c r="E250" s="201" t="s">
        <v>1</v>
      </c>
      <c r="F250" s="202" t="s">
        <v>344</v>
      </c>
      <c r="G250" s="13"/>
      <c r="H250" s="203">
        <v>3.6200000000000001</v>
      </c>
      <c r="I250" s="204"/>
      <c r="J250" s="13"/>
      <c r="K250" s="13"/>
      <c r="L250" s="199"/>
      <c r="M250" s="205"/>
      <c r="N250" s="206"/>
      <c r="O250" s="206"/>
      <c r="P250" s="206"/>
      <c r="Q250" s="206"/>
      <c r="R250" s="206"/>
      <c r="S250" s="206"/>
      <c r="T250" s="20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01" t="s">
        <v>170</v>
      </c>
      <c r="AU250" s="201" t="s">
        <v>89</v>
      </c>
      <c r="AV250" s="13" t="s">
        <v>89</v>
      </c>
      <c r="AW250" s="13" t="s">
        <v>34</v>
      </c>
      <c r="AX250" s="13" t="s">
        <v>79</v>
      </c>
      <c r="AY250" s="201" t="s">
        <v>159</v>
      </c>
    </row>
    <row r="251" s="15" customFormat="1">
      <c r="A251" s="15"/>
      <c r="B251" s="215"/>
      <c r="C251" s="15"/>
      <c r="D251" s="200" t="s">
        <v>170</v>
      </c>
      <c r="E251" s="216" t="s">
        <v>1</v>
      </c>
      <c r="F251" s="217" t="s">
        <v>181</v>
      </c>
      <c r="G251" s="15"/>
      <c r="H251" s="218">
        <v>4.7880000000000003</v>
      </c>
      <c r="I251" s="219"/>
      <c r="J251" s="15"/>
      <c r="K251" s="15"/>
      <c r="L251" s="215"/>
      <c r="M251" s="220"/>
      <c r="N251" s="221"/>
      <c r="O251" s="221"/>
      <c r="P251" s="221"/>
      <c r="Q251" s="221"/>
      <c r="R251" s="221"/>
      <c r="S251" s="221"/>
      <c r="T251" s="222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16" t="s">
        <v>170</v>
      </c>
      <c r="AU251" s="216" t="s">
        <v>89</v>
      </c>
      <c r="AV251" s="15" t="s">
        <v>166</v>
      </c>
      <c r="AW251" s="15" t="s">
        <v>34</v>
      </c>
      <c r="AX251" s="15" t="s">
        <v>87</v>
      </c>
      <c r="AY251" s="216" t="s">
        <v>159</v>
      </c>
    </row>
    <row r="252" s="2" customFormat="1" ht="16.5" customHeight="1">
      <c r="A252" s="38"/>
      <c r="B252" s="180"/>
      <c r="C252" s="181" t="s">
        <v>345</v>
      </c>
      <c r="D252" s="181" t="s">
        <v>161</v>
      </c>
      <c r="E252" s="182" t="s">
        <v>346</v>
      </c>
      <c r="F252" s="183" t="s">
        <v>347</v>
      </c>
      <c r="G252" s="184" t="s">
        <v>184</v>
      </c>
      <c r="H252" s="185">
        <v>1.0680000000000001</v>
      </c>
      <c r="I252" s="186"/>
      <c r="J252" s="187">
        <f>ROUND(I252*H252,2)</f>
        <v>0</v>
      </c>
      <c r="K252" s="183" t="s">
        <v>165</v>
      </c>
      <c r="L252" s="39"/>
      <c r="M252" s="188" t="s">
        <v>1</v>
      </c>
      <c r="N252" s="189" t="s">
        <v>44</v>
      </c>
      <c r="O252" s="77"/>
      <c r="P252" s="190">
        <f>O252*H252</f>
        <v>0</v>
      </c>
      <c r="Q252" s="190">
        <v>2.5018799999999999</v>
      </c>
      <c r="R252" s="190">
        <f>Q252*H252</f>
        <v>2.67200784</v>
      </c>
      <c r="S252" s="190">
        <v>0</v>
      </c>
      <c r="T252" s="191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92" t="s">
        <v>166</v>
      </c>
      <c r="AT252" s="192" t="s">
        <v>161</v>
      </c>
      <c r="AU252" s="192" t="s">
        <v>89</v>
      </c>
      <c r="AY252" s="19" t="s">
        <v>159</v>
      </c>
      <c r="BE252" s="193">
        <f>IF(N252="základní",J252,0)</f>
        <v>0</v>
      </c>
      <c r="BF252" s="193">
        <f>IF(N252="snížená",J252,0)</f>
        <v>0</v>
      </c>
      <c r="BG252" s="193">
        <f>IF(N252="zákl. přenesená",J252,0)</f>
        <v>0</v>
      </c>
      <c r="BH252" s="193">
        <f>IF(N252="sníž. přenesená",J252,0)</f>
        <v>0</v>
      </c>
      <c r="BI252" s="193">
        <f>IF(N252="nulová",J252,0)</f>
        <v>0</v>
      </c>
      <c r="BJ252" s="19" t="s">
        <v>87</v>
      </c>
      <c r="BK252" s="193">
        <f>ROUND(I252*H252,2)</f>
        <v>0</v>
      </c>
      <c r="BL252" s="19" t="s">
        <v>166</v>
      </c>
      <c r="BM252" s="192" t="s">
        <v>348</v>
      </c>
    </row>
    <row r="253" s="2" customFormat="1">
      <c r="A253" s="38"/>
      <c r="B253" s="39"/>
      <c r="C253" s="38"/>
      <c r="D253" s="194" t="s">
        <v>168</v>
      </c>
      <c r="E253" s="38"/>
      <c r="F253" s="195" t="s">
        <v>349</v>
      </c>
      <c r="G253" s="38"/>
      <c r="H253" s="38"/>
      <c r="I253" s="196"/>
      <c r="J253" s="38"/>
      <c r="K253" s="38"/>
      <c r="L253" s="39"/>
      <c r="M253" s="197"/>
      <c r="N253" s="198"/>
      <c r="O253" s="77"/>
      <c r="P253" s="77"/>
      <c r="Q253" s="77"/>
      <c r="R253" s="77"/>
      <c r="S253" s="77"/>
      <c r="T253" s="7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9" t="s">
        <v>168</v>
      </c>
      <c r="AU253" s="19" t="s">
        <v>89</v>
      </c>
    </row>
    <row r="254" s="14" customFormat="1">
      <c r="A254" s="14"/>
      <c r="B254" s="208"/>
      <c r="C254" s="14"/>
      <c r="D254" s="200" t="s">
        <v>170</v>
      </c>
      <c r="E254" s="209" t="s">
        <v>1</v>
      </c>
      <c r="F254" s="210" t="s">
        <v>266</v>
      </c>
      <c r="G254" s="14"/>
      <c r="H254" s="209" t="s">
        <v>1</v>
      </c>
      <c r="I254" s="211"/>
      <c r="J254" s="14"/>
      <c r="K254" s="14"/>
      <c r="L254" s="208"/>
      <c r="M254" s="212"/>
      <c r="N254" s="213"/>
      <c r="O254" s="213"/>
      <c r="P254" s="213"/>
      <c r="Q254" s="213"/>
      <c r="R254" s="213"/>
      <c r="S254" s="213"/>
      <c r="T254" s="2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09" t="s">
        <v>170</v>
      </c>
      <c r="AU254" s="209" t="s">
        <v>89</v>
      </c>
      <c r="AV254" s="14" t="s">
        <v>87</v>
      </c>
      <c r="AW254" s="14" t="s">
        <v>34</v>
      </c>
      <c r="AX254" s="14" t="s">
        <v>79</v>
      </c>
      <c r="AY254" s="209" t="s">
        <v>159</v>
      </c>
    </row>
    <row r="255" s="13" customFormat="1">
      <c r="A255" s="13"/>
      <c r="B255" s="199"/>
      <c r="C255" s="13"/>
      <c r="D255" s="200" t="s">
        <v>170</v>
      </c>
      <c r="E255" s="201" t="s">
        <v>1</v>
      </c>
      <c r="F255" s="202" t="s">
        <v>350</v>
      </c>
      <c r="G255" s="13"/>
      <c r="H255" s="203">
        <v>0.58799999999999997</v>
      </c>
      <c r="I255" s="204"/>
      <c r="J255" s="13"/>
      <c r="K255" s="13"/>
      <c r="L255" s="199"/>
      <c r="M255" s="205"/>
      <c r="N255" s="206"/>
      <c r="O255" s="206"/>
      <c r="P255" s="206"/>
      <c r="Q255" s="206"/>
      <c r="R255" s="206"/>
      <c r="S255" s="206"/>
      <c r="T255" s="207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01" t="s">
        <v>170</v>
      </c>
      <c r="AU255" s="201" t="s">
        <v>89</v>
      </c>
      <c r="AV255" s="13" t="s">
        <v>89</v>
      </c>
      <c r="AW255" s="13" t="s">
        <v>34</v>
      </c>
      <c r="AX255" s="13" t="s">
        <v>79</v>
      </c>
      <c r="AY255" s="201" t="s">
        <v>159</v>
      </c>
    </row>
    <row r="256" s="14" customFormat="1">
      <c r="A256" s="14"/>
      <c r="B256" s="208"/>
      <c r="C256" s="14"/>
      <c r="D256" s="200" t="s">
        <v>170</v>
      </c>
      <c r="E256" s="209" t="s">
        <v>1</v>
      </c>
      <c r="F256" s="210" t="s">
        <v>269</v>
      </c>
      <c r="G256" s="14"/>
      <c r="H256" s="209" t="s">
        <v>1</v>
      </c>
      <c r="I256" s="211"/>
      <c r="J256" s="14"/>
      <c r="K256" s="14"/>
      <c r="L256" s="208"/>
      <c r="M256" s="212"/>
      <c r="N256" s="213"/>
      <c r="O256" s="213"/>
      <c r="P256" s="213"/>
      <c r="Q256" s="213"/>
      <c r="R256" s="213"/>
      <c r="S256" s="213"/>
      <c r="T256" s="2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9" t="s">
        <v>170</v>
      </c>
      <c r="AU256" s="209" t="s">
        <v>89</v>
      </c>
      <c r="AV256" s="14" t="s">
        <v>87</v>
      </c>
      <c r="AW256" s="14" t="s">
        <v>34</v>
      </c>
      <c r="AX256" s="14" t="s">
        <v>79</v>
      </c>
      <c r="AY256" s="209" t="s">
        <v>159</v>
      </c>
    </row>
    <row r="257" s="13" customFormat="1">
      <c r="A257" s="13"/>
      <c r="B257" s="199"/>
      <c r="C257" s="13"/>
      <c r="D257" s="200" t="s">
        <v>170</v>
      </c>
      <c r="E257" s="201" t="s">
        <v>1</v>
      </c>
      <c r="F257" s="202" t="s">
        <v>351</v>
      </c>
      <c r="G257" s="13"/>
      <c r="H257" s="203">
        <v>0.47999999999999998</v>
      </c>
      <c r="I257" s="204"/>
      <c r="J257" s="13"/>
      <c r="K257" s="13"/>
      <c r="L257" s="199"/>
      <c r="M257" s="205"/>
      <c r="N257" s="206"/>
      <c r="O257" s="206"/>
      <c r="P257" s="206"/>
      <c r="Q257" s="206"/>
      <c r="R257" s="206"/>
      <c r="S257" s="206"/>
      <c r="T257" s="20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01" t="s">
        <v>170</v>
      </c>
      <c r="AU257" s="201" t="s">
        <v>89</v>
      </c>
      <c r="AV257" s="13" t="s">
        <v>89</v>
      </c>
      <c r="AW257" s="13" t="s">
        <v>34</v>
      </c>
      <c r="AX257" s="13" t="s">
        <v>79</v>
      </c>
      <c r="AY257" s="201" t="s">
        <v>159</v>
      </c>
    </row>
    <row r="258" s="15" customFormat="1">
      <c r="A258" s="15"/>
      <c r="B258" s="215"/>
      <c r="C258" s="15"/>
      <c r="D258" s="200" t="s">
        <v>170</v>
      </c>
      <c r="E258" s="216" t="s">
        <v>1</v>
      </c>
      <c r="F258" s="217" t="s">
        <v>181</v>
      </c>
      <c r="G258" s="15"/>
      <c r="H258" s="218">
        <v>1.0680000000000001</v>
      </c>
      <c r="I258" s="219"/>
      <c r="J258" s="15"/>
      <c r="K258" s="15"/>
      <c r="L258" s="215"/>
      <c r="M258" s="220"/>
      <c r="N258" s="221"/>
      <c r="O258" s="221"/>
      <c r="P258" s="221"/>
      <c r="Q258" s="221"/>
      <c r="R258" s="221"/>
      <c r="S258" s="221"/>
      <c r="T258" s="222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16" t="s">
        <v>170</v>
      </c>
      <c r="AU258" s="216" t="s">
        <v>89</v>
      </c>
      <c r="AV258" s="15" t="s">
        <v>166</v>
      </c>
      <c r="AW258" s="15" t="s">
        <v>34</v>
      </c>
      <c r="AX258" s="15" t="s">
        <v>87</v>
      </c>
      <c r="AY258" s="216" t="s">
        <v>159</v>
      </c>
    </row>
    <row r="259" s="2" customFormat="1" ht="16.5" customHeight="1">
      <c r="A259" s="38"/>
      <c r="B259" s="180"/>
      <c r="C259" s="181" t="s">
        <v>352</v>
      </c>
      <c r="D259" s="181" t="s">
        <v>161</v>
      </c>
      <c r="E259" s="182" t="s">
        <v>353</v>
      </c>
      <c r="F259" s="183" t="s">
        <v>354</v>
      </c>
      <c r="G259" s="184" t="s">
        <v>174</v>
      </c>
      <c r="H259" s="185">
        <v>15.638</v>
      </c>
      <c r="I259" s="186"/>
      <c r="J259" s="187">
        <f>ROUND(I259*H259,2)</f>
        <v>0</v>
      </c>
      <c r="K259" s="183" t="s">
        <v>165</v>
      </c>
      <c r="L259" s="39"/>
      <c r="M259" s="188" t="s">
        <v>1</v>
      </c>
      <c r="N259" s="189" t="s">
        <v>44</v>
      </c>
      <c r="O259" s="77"/>
      <c r="P259" s="190">
        <f>O259*H259</f>
        <v>0</v>
      </c>
      <c r="Q259" s="190">
        <v>0.01409</v>
      </c>
      <c r="R259" s="190">
        <f>Q259*H259</f>
        <v>0.22033942000000001</v>
      </c>
      <c r="S259" s="190">
        <v>0</v>
      </c>
      <c r="T259" s="191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92" t="s">
        <v>166</v>
      </c>
      <c r="AT259" s="192" t="s">
        <v>161</v>
      </c>
      <c r="AU259" s="192" t="s">
        <v>89</v>
      </c>
      <c r="AY259" s="19" t="s">
        <v>159</v>
      </c>
      <c r="BE259" s="193">
        <f>IF(N259="základní",J259,0)</f>
        <v>0</v>
      </c>
      <c r="BF259" s="193">
        <f>IF(N259="snížená",J259,0)</f>
        <v>0</v>
      </c>
      <c r="BG259" s="193">
        <f>IF(N259="zákl. přenesená",J259,0)</f>
        <v>0</v>
      </c>
      <c r="BH259" s="193">
        <f>IF(N259="sníž. přenesená",J259,0)</f>
        <v>0</v>
      </c>
      <c r="BI259" s="193">
        <f>IF(N259="nulová",J259,0)</f>
        <v>0</v>
      </c>
      <c r="BJ259" s="19" t="s">
        <v>87</v>
      </c>
      <c r="BK259" s="193">
        <f>ROUND(I259*H259,2)</f>
        <v>0</v>
      </c>
      <c r="BL259" s="19" t="s">
        <v>166</v>
      </c>
      <c r="BM259" s="192" t="s">
        <v>355</v>
      </c>
    </row>
    <row r="260" s="2" customFormat="1">
      <c r="A260" s="38"/>
      <c r="B260" s="39"/>
      <c r="C260" s="38"/>
      <c r="D260" s="194" t="s">
        <v>168</v>
      </c>
      <c r="E260" s="38"/>
      <c r="F260" s="195" t="s">
        <v>356</v>
      </c>
      <c r="G260" s="38"/>
      <c r="H260" s="38"/>
      <c r="I260" s="196"/>
      <c r="J260" s="38"/>
      <c r="K260" s="38"/>
      <c r="L260" s="39"/>
      <c r="M260" s="197"/>
      <c r="N260" s="198"/>
      <c r="O260" s="77"/>
      <c r="P260" s="77"/>
      <c r="Q260" s="77"/>
      <c r="R260" s="77"/>
      <c r="S260" s="77"/>
      <c r="T260" s="7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9" t="s">
        <v>168</v>
      </c>
      <c r="AU260" s="19" t="s">
        <v>89</v>
      </c>
    </row>
    <row r="261" s="14" customFormat="1">
      <c r="A261" s="14"/>
      <c r="B261" s="208"/>
      <c r="C261" s="14"/>
      <c r="D261" s="200" t="s">
        <v>170</v>
      </c>
      <c r="E261" s="209" t="s">
        <v>1</v>
      </c>
      <c r="F261" s="210" t="s">
        <v>266</v>
      </c>
      <c r="G261" s="14"/>
      <c r="H261" s="209" t="s">
        <v>1</v>
      </c>
      <c r="I261" s="211"/>
      <c r="J261" s="14"/>
      <c r="K261" s="14"/>
      <c r="L261" s="208"/>
      <c r="M261" s="212"/>
      <c r="N261" s="213"/>
      <c r="O261" s="213"/>
      <c r="P261" s="213"/>
      <c r="Q261" s="213"/>
      <c r="R261" s="213"/>
      <c r="S261" s="213"/>
      <c r="T261" s="2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09" t="s">
        <v>170</v>
      </c>
      <c r="AU261" s="209" t="s">
        <v>89</v>
      </c>
      <c r="AV261" s="14" t="s">
        <v>87</v>
      </c>
      <c r="AW261" s="14" t="s">
        <v>34</v>
      </c>
      <c r="AX261" s="14" t="s">
        <v>79</v>
      </c>
      <c r="AY261" s="209" t="s">
        <v>159</v>
      </c>
    </row>
    <row r="262" s="13" customFormat="1">
      <c r="A262" s="13"/>
      <c r="B262" s="199"/>
      <c r="C262" s="13"/>
      <c r="D262" s="200" t="s">
        <v>170</v>
      </c>
      <c r="E262" s="201" t="s">
        <v>1</v>
      </c>
      <c r="F262" s="202" t="s">
        <v>357</v>
      </c>
      <c r="G262" s="13"/>
      <c r="H262" s="203">
        <v>8.625</v>
      </c>
      <c r="I262" s="204"/>
      <c r="J262" s="13"/>
      <c r="K262" s="13"/>
      <c r="L262" s="199"/>
      <c r="M262" s="205"/>
      <c r="N262" s="206"/>
      <c r="O262" s="206"/>
      <c r="P262" s="206"/>
      <c r="Q262" s="206"/>
      <c r="R262" s="206"/>
      <c r="S262" s="206"/>
      <c r="T262" s="20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01" t="s">
        <v>170</v>
      </c>
      <c r="AU262" s="201" t="s">
        <v>89</v>
      </c>
      <c r="AV262" s="13" t="s">
        <v>89</v>
      </c>
      <c r="AW262" s="13" t="s">
        <v>34</v>
      </c>
      <c r="AX262" s="13" t="s">
        <v>79</v>
      </c>
      <c r="AY262" s="201" t="s">
        <v>159</v>
      </c>
    </row>
    <row r="263" s="14" customFormat="1">
      <c r="A263" s="14"/>
      <c r="B263" s="208"/>
      <c r="C263" s="14"/>
      <c r="D263" s="200" t="s">
        <v>170</v>
      </c>
      <c r="E263" s="209" t="s">
        <v>1</v>
      </c>
      <c r="F263" s="210" t="s">
        <v>269</v>
      </c>
      <c r="G263" s="14"/>
      <c r="H263" s="209" t="s">
        <v>1</v>
      </c>
      <c r="I263" s="211"/>
      <c r="J263" s="14"/>
      <c r="K263" s="14"/>
      <c r="L263" s="208"/>
      <c r="M263" s="212"/>
      <c r="N263" s="213"/>
      <c r="O263" s="213"/>
      <c r="P263" s="213"/>
      <c r="Q263" s="213"/>
      <c r="R263" s="213"/>
      <c r="S263" s="213"/>
      <c r="T263" s="2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09" t="s">
        <v>170</v>
      </c>
      <c r="AU263" s="209" t="s">
        <v>89</v>
      </c>
      <c r="AV263" s="14" t="s">
        <v>87</v>
      </c>
      <c r="AW263" s="14" t="s">
        <v>34</v>
      </c>
      <c r="AX263" s="14" t="s">
        <v>79</v>
      </c>
      <c r="AY263" s="209" t="s">
        <v>159</v>
      </c>
    </row>
    <row r="264" s="13" customFormat="1">
      <c r="A264" s="13"/>
      <c r="B264" s="199"/>
      <c r="C264" s="13"/>
      <c r="D264" s="200" t="s">
        <v>170</v>
      </c>
      <c r="E264" s="201" t="s">
        <v>1</v>
      </c>
      <c r="F264" s="202" t="s">
        <v>358</v>
      </c>
      <c r="G264" s="13"/>
      <c r="H264" s="203">
        <v>7.0129999999999999</v>
      </c>
      <c r="I264" s="204"/>
      <c r="J264" s="13"/>
      <c r="K264" s="13"/>
      <c r="L264" s="199"/>
      <c r="M264" s="205"/>
      <c r="N264" s="206"/>
      <c r="O264" s="206"/>
      <c r="P264" s="206"/>
      <c r="Q264" s="206"/>
      <c r="R264" s="206"/>
      <c r="S264" s="206"/>
      <c r="T264" s="20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01" t="s">
        <v>170</v>
      </c>
      <c r="AU264" s="201" t="s">
        <v>89</v>
      </c>
      <c r="AV264" s="13" t="s">
        <v>89</v>
      </c>
      <c r="AW264" s="13" t="s">
        <v>34</v>
      </c>
      <c r="AX264" s="13" t="s">
        <v>79</v>
      </c>
      <c r="AY264" s="201" t="s">
        <v>159</v>
      </c>
    </row>
    <row r="265" s="15" customFormat="1">
      <c r="A265" s="15"/>
      <c r="B265" s="215"/>
      <c r="C265" s="15"/>
      <c r="D265" s="200" t="s">
        <v>170</v>
      </c>
      <c r="E265" s="216" t="s">
        <v>1</v>
      </c>
      <c r="F265" s="217" t="s">
        <v>181</v>
      </c>
      <c r="G265" s="15"/>
      <c r="H265" s="218">
        <v>15.638</v>
      </c>
      <c r="I265" s="219"/>
      <c r="J265" s="15"/>
      <c r="K265" s="15"/>
      <c r="L265" s="215"/>
      <c r="M265" s="220"/>
      <c r="N265" s="221"/>
      <c r="O265" s="221"/>
      <c r="P265" s="221"/>
      <c r="Q265" s="221"/>
      <c r="R265" s="221"/>
      <c r="S265" s="221"/>
      <c r="T265" s="222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16" t="s">
        <v>170</v>
      </c>
      <c r="AU265" s="216" t="s">
        <v>89</v>
      </c>
      <c r="AV265" s="15" t="s">
        <v>166</v>
      </c>
      <c r="AW265" s="15" t="s">
        <v>34</v>
      </c>
      <c r="AX265" s="15" t="s">
        <v>87</v>
      </c>
      <c r="AY265" s="216" t="s">
        <v>159</v>
      </c>
    </row>
    <row r="266" s="2" customFormat="1" ht="16.5" customHeight="1">
      <c r="A266" s="38"/>
      <c r="B266" s="180"/>
      <c r="C266" s="181" t="s">
        <v>359</v>
      </c>
      <c r="D266" s="181" t="s">
        <v>161</v>
      </c>
      <c r="E266" s="182" t="s">
        <v>360</v>
      </c>
      <c r="F266" s="183" t="s">
        <v>361</v>
      </c>
      <c r="G266" s="184" t="s">
        <v>174</v>
      </c>
      <c r="H266" s="185">
        <v>15.638</v>
      </c>
      <c r="I266" s="186"/>
      <c r="J266" s="187">
        <f>ROUND(I266*H266,2)</f>
        <v>0</v>
      </c>
      <c r="K266" s="183" t="s">
        <v>165</v>
      </c>
      <c r="L266" s="39"/>
      <c r="M266" s="188" t="s">
        <v>1</v>
      </c>
      <c r="N266" s="189" t="s">
        <v>44</v>
      </c>
      <c r="O266" s="77"/>
      <c r="P266" s="190">
        <f>O266*H266</f>
        <v>0</v>
      </c>
      <c r="Q266" s="190">
        <v>0</v>
      </c>
      <c r="R266" s="190">
        <f>Q266*H266</f>
        <v>0</v>
      </c>
      <c r="S266" s="190">
        <v>0</v>
      </c>
      <c r="T266" s="191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192" t="s">
        <v>166</v>
      </c>
      <c r="AT266" s="192" t="s">
        <v>161</v>
      </c>
      <c r="AU266" s="192" t="s">
        <v>89</v>
      </c>
      <c r="AY266" s="19" t="s">
        <v>159</v>
      </c>
      <c r="BE266" s="193">
        <f>IF(N266="základní",J266,0)</f>
        <v>0</v>
      </c>
      <c r="BF266" s="193">
        <f>IF(N266="snížená",J266,0)</f>
        <v>0</v>
      </c>
      <c r="BG266" s="193">
        <f>IF(N266="zákl. přenesená",J266,0)</f>
        <v>0</v>
      </c>
      <c r="BH266" s="193">
        <f>IF(N266="sníž. přenesená",J266,0)</f>
        <v>0</v>
      </c>
      <c r="BI266" s="193">
        <f>IF(N266="nulová",J266,0)</f>
        <v>0</v>
      </c>
      <c r="BJ266" s="19" t="s">
        <v>87</v>
      </c>
      <c r="BK266" s="193">
        <f>ROUND(I266*H266,2)</f>
        <v>0</v>
      </c>
      <c r="BL266" s="19" t="s">
        <v>166</v>
      </c>
      <c r="BM266" s="192" t="s">
        <v>362</v>
      </c>
    </row>
    <row r="267" s="2" customFormat="1">
      <c r="A267" s="38"/>
      <c r="B267" s="39"/>
      <c r="C267" s="38"/>
      <c r="D267" s="194" t="s">
        <v>168</v>
      </c>
      <c r="E267" s="38"/>
      <c r="F267" s="195" t="s">
        <v>363</v>
      </c>
      <c r="G267" s="38"/>
      <c r="H267" s="38"/>
      <c r="I267" s="196"/>
      <c r="J267" s="38"/>
      <c r="K267" s="38"/>
      <c r="L267" s="39"/>
      <c r="M267" s="197"/>
      <c r="N267" s="198"/>
      <c r="O267" s="77"/>
      <c r="P267" s="77"/>
      <c r="Q267" s="77"/>
      <c r="R267" s="77"/>
      <c r="S267" s="77"/>
      <c r="T267" s="7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9" t="s">
        <v>168</v>
      </c>
      <c r="AU267" s="19" t="s">
        <v>89</v>
      </c>
    </row>
    <row r="268" s="2" customFormat="1" ht="21.75" customHeight="1">
      <c r="A268" s="38"/>
      <c r="B268" s="180"/>
      <c r="C268" s="181" t="s">
        <v>364</v>
      </c>
      <c r="D268" s="181" t="s">
        <v>161</v>
      </c>
      <c r="E268" s="182" t="s">
        <v>365</v>
      </c>
      <c r="F268" s="183" t="s">
        <v>366</v>
      </c>
      <c r="G268" s="184" t="s">
        <v>207</v>
      </c>
      <c r="H268" s="185">
        <v>0.085000000000000006</v>
      </c>
      <c r="I268" s="186"/>
      <c r="J268" s="187">
        <f>ROUND(I268*H268,2)</f>
        <v>0</v>
      </c>
      <c r="K268" s="183" t="s">
        <v>165</v>
      </c>
      <c r="L268" s="39"/>
      <c r="M268" s="188" t="s">
        <v>1</v>
      </c>
      <c r="N268" s="189" t="s">
        <v>44</v>
      </c>
      <c r="O268" s="77"/>
      <c r="P268" s="190">
        <f>O268*H268</f>
        <v>0</v>
      </c>
      <c r="Q268" s="190">
        <v>1.04575</v>
      </c>
      <c r="R268" s="190">
        <f>Q268*H268</f>
        <v>0.088888750000000002</v>
      </c>
      <c r="S268" s="190">
        <v>0</v>
      </c>
      <c r="T268" s="191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2" t="s">
        <v>166</v>
      </c>
      <c r="AT268" s="192" t="s">
        <v>161</v>
      </c>
      <c r="AU268" s="192" t="s">
        <v>89</v>
      </c>
      <c r="AY268" s="19" t="s">
        <v>159</v>
      </c>
      <c r="BE268" s="193">
        <f>IF(N268="základní",J268,0)</f>
        <v>0</v>
      </c>
      <c r="BF268" s="193">
        <f>IF(N268="snížená",J268,0)</f>
        <v>0</v>
      </c>
      <c r="BG268" s="193">
        <f>IF(N268="zákl. přenesená",J268,0)</f>
        <v>0</v>
      </c>
      <c r="BH268" s="193">
        <f>IF(N268="sníž. přenesená",J268,0)</f>
        <v>0</v>
      </c>
      <c r="BI268" s="193">
        <f>IF(N268="nulová",J268,0)</f>
        <v>0</v>
      </c>
      <c r="BJ268" s="19" t="s">
        <v>87</v>
      </c>
      <c r="BK268" s="193">
        <f>ROUND(I268*H268,2)</f>
        <v>0</v>
      </c>
      <c r="BL268" s="19" t="s">
        <v>166</v>
      </c>
      <c r="BM268" s="192" t="s">
        <v>367</v>
      </c>
    </row>
    <row r="269" s="2" customFormat="1">
      <c r="A269" s="38"/>
      <c r="B269" s="39"/>
      <c r="C269" s="38"/>
      <c r="D269" s="194" t="s">
        <v>168</v>
      </c>
      <c r="E269" s="38"/>
      <c r="F269" s="195" t="s">
        <v>368</v>
      </c>
      <c r="G269" s="38"/>
      <c r="H269" s="38"/>
      <c r="I269" s="196"/>
      <c r="J269" s="38"/>
      <c r="K269" s="38"/>
      <c r="L269" s="39"/>
      <c r="M269" s="197"/>
      <c r="N269" s="198"/>
      <c r="O269" s="77"/>
      <c r="P269" s="77"/>
      <c r="Q269" s="77"/>
      <c r="R269" s="77"/>
      <c r="S269" s="77"/>
      <c r="T269" s="7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9" t="s">
        <v>168</v>
      </c>
      <c r="AU269" s="19" t="s">
        <v>89</v>
      </c>
    </row>
    <row r="270" s="13" customFormat="1">
      <c r="A270" s="13"/>
      <c r="B270" s="199"/>
      <c r="C270" s="13"/>
      <c r="D270" s="200" t="s">
        <v>170</v>
      </c>
      <c r="E270" s="201" t="s">
        <v>1</v>
      </c>
      <c r="F270" s="202" t="s">
        <v>369</v>
      </c>
      <c r="G270" s="13"/>
      <c r="H270" s="203">
        <v>0.085000000000000006</v>
      </c>
      <c r="I270" s="204"/>
      <c r="J270" s="13"/>
      <c r="K270" s="13"/>
      <c r="L270" s="199"/>
      <c r="M270" s="205"/>
      <c r="N270" s="206"/>
      <c r="O270" s="206"/>
      <c r="P270" s="206"/>
      <c r="Q270" s="206"/>
      <c r="R270" s="206"/>
      <c r="S270" s="206"/>
      <c r="T270" s="20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01" t="s">
        <v>170</v>
      </c>
      <c r="AU270" s="201" t="s">
        <v>89</v>
      </c>
      <c r="AV270" s="13" t="s">
        <v>89</v>
      </c>
      <c r="AW270" s="13" t="s">
        <v>34</v>
      </c>
      <c r="AX270" s="13" t="s">
        <v>87</v>
      </c>
      <c r="AY270" s="201" t="s">
        <v>159</v>
      </c>
    </row>
    <row r="271" s="2" customFormat="1" ht="33" customHeight="1">
      <c r="A271" s="38"/>
      <c r="B271" s="180"/>
      <c r="C271" s="181" t="s">
        <v>370</v>
      </c>
      <c r="D271" s="181" t="s">
        <v>161</v>
      </c>
      <c r="E271" s="182" t="s">
        <v>371</v>
      </c>
      <c r="F271" s="183" t="s">
        <v>372</v>
      </c>
      <c r="G271" s="184" t="s">
        <v>207</v>
      </c>
      <c r="H271" s="185">
        <v>0.47799999999999998</v>
      </c>
      <c r="I271" s="186"/>
      <c r="J271" s="187">
        <f>ROUND(I271*H271,2)</f>
        <v>0</v>
      </c>
      <c r="K271" s="183" t="s">
        <v>165</v>
      </c>
      <c r="L271" s="39"/>
      <c r="M271" s="188" t="s">
        <v>1</v>
      </c>
      <c r="N271" s="189" t="s">
        <v>44</v>
      </c>
      <c r="O271" s="77"/>
      <c r="P271" s="190">
        <f>O271*H271</f>
        <v>0</v>
      </c>
      <c r="Q271" s="190">
        <v>0.017090000000000001</v>
      </c>
      <c r="R271" s="190">
        <f>Q271*H271</f>
        <v>0.0081690200000000008</v>
      </c>
      <c r="S271" s="190">
        <v>0</v>
      </c>
      <c r="T271" s="191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92" t="s">
        <v>166</v>
      </c>
      <c r="AT271" s="192" t="s">
        <v>161</v>
      </c>
      <c r="AU271" s="192" t="s">
        <v>89</v>
      </c>
      <c r="AY271" s="19" t="s">
        <v>159</v>
      </c>
      <c r="BE271" s="193">
        <f>IF(N271="základní",J271,0)</f>
        <v>0</v>
      </c>
      <c r="BF271" s="193">
        <f>IF(N271="snížená",J271,0)</f>
        <v>0</v>
      </c>
      <c r="BG271" s="193">
        <f>IF(N271="zákl. přenesená",J271,0)</f>
        <v>0</v>
      </c>
      <c r="BH271" s="193">
        <f>IF(N271="sníž. přenesená",J271,0)</f>
        <v>0</v>
      </c>
      <c r="BI271" s="193">
        <f>IF(N271="nulová",J271,0)</f>
        <v>0</v>
      </c>
      <c r="BJ271" s="19" t="s">
        <v>87</v>
      </c>
      <c r="BK271" s="193">
        <f>ROUND(I271*H271,2)</f>
        <v>0</v>
      </c>
      <c r="BL271" s="19" t="s">
        <v>166</v>
      </c>
      <c r="BM271" s="192" t="s">
        <v>373</v>
      </c>
    </row>
    <row r="272" s="2" customFormat="1">
      <c r="A272" s="38"/>
      <c r="B272" s="39"/>
      <c r="C272" s="38"/>
      <c r="D272" s="194" t="s">
        <v>168</v>
      </c>
      <c r="E272" s="38"/>
      <c r="F272" s="195" t="s">
        <v>374</v>
      </c>
      <c r="G272" s="38"/>
      <c r="H272" s="38"/>
      <c r="I272" s="196"/>
      <c r="J272" s="38"/>
      <c r="K272" s="38"/>
      <c r="L272" s="39"/>
      <c r="M272" s="197"/>
      <c r="N272" s="198"/>
      <c r="O272" s="77"/>
      <c r="P272" s="77"/>
      <c r="Q272" s="77"/>
      <c r="R272" s="77"/>
      <c r="S272" s="77"/>
      <c r="T272" s="7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9" t="s">
        <v>168</v>
      </c>
      <c r="AU272" s="19" t="s">
        <v>89</v>
      </c>
    </row>
    <row r="273" s="14" customFormat="1">
      <c r="A273" s="14"/>
      <c r="B273" s="208"/>
      <c r="C273" s="14"/>
      <c r="D273" s="200" t="s">
        <v>170</v>
      </c>
      <c r="E273" s="209" t="s">
        <v>1</v>
      </c>
      <c r="F273" s="210" t="s">
        <v>375</v>
      </c>
      <c r="G273" s="14"/>
      <c r="H273" s="209" t="s">
        <v>1</v>
      </c>
      <c r="I273" s="211"/>
      <c r="J273" s="14"/>
      <c r="K273" s="14"/>
      <c r="L273" s="208"/>
      <c r="M273" s="212"/>
      <c r="N273" s="213"/>
      <c r="O273" s="213"/>
      <c r="P273" s="213"/>
      <c r="Q273" s="213"/>
      <c r="R273" s="213"/>
      <c r="S273" s="213"/>
      <c r="T273" s="2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09" t="s">
        <v>170</v>
      </c>
      <c r="AU273" s="209" t="s">
        <v>89</v>
      </c>
      <c r="AV273" s="14" t="s">
        <v>87</v>
      </c>
      <c r="AW273" s="14" t="s">
        <v>34</v>
      </c>
      <c r="AX273" s="14" t="s">
        <v>79</v>
      </c>
      <c r="AY273" s="209" t="s">
        <v>159</v>
      </c>
    </row>
    <row r="274" s="14" customFormat="1">
      <c r="A274" s="14"/>
      <c r="B274" s="208"/>
      <c r="C274" s="14"/>
      <c r="D274" s="200" t="s">
        <v>170</v>
      </c>
      <c r="E274" s="209" t="s">
        <v>1</v>
      </c>
      <c r="F274" s="210" t="s">
        <v>266</v>
      </c>
      <c r="G274" s="14"/>
      <c r="H274" s="209" t="s">
        <v>1</v>
      </c>
      <c r="I274" s="211"/>
      <c r="J274" s="14"/>
      <c r="K274" s="14"/>
      <c r="L274" s="208"/>
      <c r="M274" s="212"/>
      <c r="N274" s="213"/>
      <c r="O274" s="213"/>
      <c r="P274" s="213"/>
      <c r="Q274" s="213"/>
      <c r="R274" s="213"/>
      <c r="S274" s="213"/>
      <c r="T274" s="2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09" t="s">
        <v>170</v>
      </c>
      <c r="AU274" s="209" t="s">
        <v>89</v>
      </c>
      <c r="AV274" s="14" t="s">
        <v>87</v>
      </c>
      <c r="AW274" s="14" t="s">
        <v>34</v>
      </c>
      <c r="AX274" s="14" t="s">
        <v>79</v>
      </c>
      <c r="AY274" s="209" t="s">
        <v>159</v>
      </c>
    </row>
    <row r="275" s="13" customFormat="1">
      <c r="A275" s="13"/>
      <c r="B275" s="199"/>
      <c r="C275" s="13"/>
      <c r="D275" s="200" t="s">
        <v>170</v>
      </c>
      <c r="E275" s="201" t="s">
        <v>1</v>
      </c>
      <c r="F275" s="202" t="s">
        <v>376</v>
      </c>
      <c r="G275" s="13"/>
      <c r="H275" s="203">
        <v>0.26300000000000001</v>
      </c>
      <c r="I275" s="204"/>
      <c r="J275" s="13"/>
      <c r="K275" s="13"/>
      <c r="L275" s="199"/>
      <c r="M275" s="205"/>
      <c r="N275" s="206"/>
      <c r="O275" s="206"/>
      <c r="P275" s="206"/>
      <c r="Q275" s="206"/>
      <c r="R275" s="206"/>
      <c r="S275" s="206"/>
      <c r="T275" s="20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01" t="s">
        <v>170</v>
      </c>
      <c r="AU275" s="201" t="s">
        <v>89</v>
      </c>
      <c r="AV275" s="13" t="s">
        <v>89</v>
      </c>
      <c r="AW275" s="13" t="s">
        <v>34</v>
      </c>
      <c r="AX275" s="13" t="s">
        <v>79</v>
      </c>
      <c r="AY275" s="201" t="s">
        <v>159</v>
      </c>
    </row>
    <row r="276" s="14" customFormat="1">
      <c r="A276" s="14"/>
      <c r="B276" s="208"/>
      <c r="C276" s="14"/>
      <c r="D276" s="200" t="s">
        <v>170</v>
      </c>
      <c r="E276" s="209" t="s">
        <v>1</v>
      </c>
      <c r="F276" s="210" t="s">
        <v>269</v>
      </c>
      <c r="G276" s="14"/>
      <c r="H276" s="209" t="s">
        <v>1</v>
      </c>
      <c r="I276" s="211"/>
      <c r="J276" s="14"/>
      <c r="K276" s="14"/>
      <c r="L276" s="208"/>
      <c r="M276" s="212"/>
      <c r="N276" s="213"/>
      <c r="O276" s="213"/>
      <c r="P276" s="213"/>
      <c r="Q276" s="213"/>
      <c r="R276" s="213"/>
      <c r="S276" s="213"/>
      <c r="T276" s="2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09" t="s">
        <v>170</v>
      </c>
      <c r="AU276" s="209" t="s">
        <v>89</v>
      </c>
      <c r="AV276" s="14" t="s">
        <v>87</v>
      </c>
      <c r="AW276" s="14" t="s">
        <v>34</v>
      </c>
      <c r="AX276" s="14" t="s">
        <v>79</v>
      </c>
      <c r="AY276" s="209" t="s">
        <v>159</v>
      </c>
    </row>
    <row r="277" s="13" customFormat="1">
      <c r="A277" s="13"/>
      <c r="B277" s="199"/>
      <c r="C277" s="13"/>
      <c r="D277" s="200" t="s">
        <v>170</v>
      </c>
      <c r="E277" s="201" t="s">
        <v>1</v>
      </c>
      <c r="F277" s="202" t="s">
        <v>377</v>
      </c>
      <c r="G277" s="13"/>
      <c r="H277" s="203">
        <v>0.215</v>
      </c>
      <c r="I277" s="204"/>
      <c r="J277" s="13"/>
      <c r="K277" s="13"/>
      <c r="L277" s="199"/>
      <c r="M277" s="205"/>
      <c r="N277" s="206"/>
      <c r="O277" s="206"/>
      <c r="P277" s="206"/>
      <c r="Q277" s="206"/>
      <c r="R277" s="206"/>
      <c r="S277" s="206"/>
      <c r="T277" s="20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01" t="s">
        <v>170</v>
      </c>
      <c r="AU277" s="201" t="s">
        <v>89</v>
      </c>
      <c r="AV277" s="13" t="s">
        <v>89</v>
      </c>
      <c r="AW277" s="13" t="s">
        <v>34</v>
      </c>
      <c r="AX277" s="13" t="s">
        <v>79</v>
      </c>
      <c r="AY277" s="201" t="s">
        <v>159</v>
      </c>
    </row>
    <row r="278" s="15" customFormat="1">
      <c r="A278" s="15"/>
      <c r="B278" s="215"/>
      <c r="C278" s="15"/>
      <c r="D278" s="200" t="s">
        <v>170</v>
      </c>
      <c r="E278" s="216" t="s">
        <v>1</v>
      </c>
      <c r="F278" s="217" t="s">
        <v>181</v>
      </c>
      <c r="G278" s="15"/>
      <c r="H278" s="218">
        <v>0.47799999999999998</v>
      </c>
      <c r="I278" s="219"/>
      <c r="J278" s="15"/>
      <c r="K278" s="15"/>
      <c r="L278" s="215"/>
      <c r="M278" s="220"/>
      <c r="N278" s="221"/>
      <c r="O278" s="221"/>
      <c r="P278" s="221"/>
      <c r="Q278" s="221"/>
      <c r="R278" s="221"/>
      <c r="S278" s="221"/>
      <c r="T278" s="222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16" t="s">
        <v>170</v>
      </c>
      <c r="AU278" s="216" t="s">
        <v>89</v>
      </c>
      <c r="AV278" s="15" t="s">
        <v>166</v>
      </c>
      <c r="AW278" s="15" t="s">
        <v>34</v>
      </c>
      <c r="AX278" s="15" t="s">
        <v>87</v>
      </c>
      <c r="AY278" s="216" t="s">
        <v>159</v>
      </c>
    </row>
    <row r="279" s="2" customFormat="1" ht="24.15" customHeight="1">
      <c r="A279" s="38"/>
      <c r="B279" s="180"/>
      <c r="C279" s="223" t="s">
        <v>378</v>
      </c>
      <c r="D279" s="223" t="s">
        <v>230</v>
      </c>
      <c r="E279" s="224" t="s">
        <v>379</v>
      </c>
      <c r="F279" s="225" t="s">
        <v>380</v>
      </c>
      <c r="G279" s="226" t="s">
        <v>207</v>
      </c>
      <c r="H279" s="227">
        <v>0.502</v>
      </c>
      <c r="I279" s="228"/>
      <c r="J279" s="229">
        <f>ROUND(I279*H279,2)</f>
        <v>0</v>
      </c>
      <c r="K279" s="225" t="s">
        <v>165</v>
      </c>
      <c r="L279" s="230"/>
      <c r="M279" s="231" t="s">
        <v>1</v>
      </c>
      <c r="N279" s="232" t="s">
        <v>44</v>
      </c>
      <c r="O279" s="77"/>
      <c r="P279" s="190">
        <f>O279*H279</f>
        <v>0</v>
      </c>
      <c r="Q279" s="190">
        <v>1</v>
      </c>
      <c r="R279" s="190">
        <f>Q279*H279</f>
        <v>0.502</v>
      </c>
      <c r="S279" s="190">
        <v>0</v>
      </c>
      <c r="T279" s="191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92" t="s">
        <v>210</v>
      </c>
      <c r="AT279" s="192" t="s">
        <v>230</v>
      </c>
      <c r="AU279" s="192" t="s">
        <v>89</v>
      </c>
      <c r="AY279" s="19" t="s">
        <v>159</v>
      </c>
      <c r="BE279" s="193">
        <f>IF(N279="základní",J279,0)</f>
        <v>0</v>
      </c>
      <c r="BF279" s="193">
        <f>IF(N279="snížená",J279,0)</f>
        <v>0</v>
      </c>
      <c r="BG279" s="193">
        <f>IF(N279="zákl. přenesená",J279,0)</f>
        <v>0</v>
      </c>
      <c r="BH279" s="193">
        <f>IF(N279="sníž. přenesená",J279,0)</f>
        <v>0</v>
      </c>
      <c r="BI279" s="193">
        <f>IF(N279="nulová",J279,0)</f>
        <v>0</v>
      </c>
      <c r="BJ279" s="19" t="s">
        <v>87</v>
      </c>
      <c r="BK279" s="193">
        <f>ROUND(I279*H279,2)</f>
        <v>0</v>
      </c>
      <c r="BL279" s="19" t="s">
        <v>166</v>
      </c>
      <c r="BM279" s="192" t="s">
        <v>381</v>
      </c>
    </row>
    <row r="280" s="2" customFormat="1">
      <c r="A280" s="38"/>
      <c r="B280" s="39"/>
      <c r="C280" s="38"/>
      <c r="D280" s="200" t="s">
        <v>382</v>
      </c>
      <c r="E280" s="38"/>
      <c r="F280" s="233" t="s">
        <v>383</v>
      </c>
      <c r="G280" s="38"/>
      <c r="H280" s="38"/>
      <c r="I280" s="196"/>
      <c r="J280" s="38"/>
      <c r="K280" s="38"/>
      <c r="L280" s="39"/>
      <c r="M280" s="197"/>
      <c r="N280" s="198"/>
      <c r="O280" s="77"/>
      <c r="P280" s="77"/>
      <c r="Q280" s="77"/>
      <c r="R280" s="77"/>
      <c r="S280" s="77"/>
      <c r="T280" s="7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9" t="s">
        <v>382</v>
      </c>
      <c r="AU280" s="19" t="s">
        <v>89</v>
      </c>
    </row>
    <row r="281" s="13" customFormat="1">
      <c r="A281" s="13"/>
      <c r="B281" s="199"/>
      <c r="C281" s="13"/>
      <c r="D281" s="200" t="s">
        <v>170</v>
      </c>
      <c r="E281" s="13"/>
      <c r="F281" s="202" t="s">
        <v>384</v>
      </c>
      <c r="G281" s="13"/>
      <c r="H281" s="203">
        <v>0.502</v>
      </c>
      <c r="I281" s="204"/>
      <c r="J281" s="13"/>
      <c r="K281" s="13"/>
      <c r="L281" s="199"/>
      <c r="M281" s="205"/>
      <c r="N281" s="206"/>
      <c r="O281" s="206"/>
      <c r="P281" s="206"/>
      <c r="Q281" s="206"/>
      <c r="R281" s="206"/>
      <c r="S281" s="206"/>
      <c r="T281" s="207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01" t="s">
        <v>170</v>
      </c>
      <c r="AU281" s="201" t="s">
        <v>89</v>
      </c>
      <c r="AV281" s="13" t="s">
        <v>89</v>
      </c>
      <c r="AW281" s="13" t="s">
        <v>3</v>
      </c>
      <c r="AX281" s="13" t="s">
        <v>87</v>
      </c>
      <c r="AY281" s="201" t="s">
        <v>159</v>
      </c>
    </row>
    <row r="282" s="12" customFormat="1" ht="22.8" customHeight="1">
      <c r="A282" s="12"/>
      <c r="B282" s="167"/>
      <c r="C282" s="12"/>
      <c r="D282" s="168" t="s">
        <v>78</v>
      </c>
      <c r="E282" s="178" t="s">
        <v>385</v>
      </c>
      <c r="F282" s="178" t="s">
        <v>386</v>
      </c>
      <c r="G282" s="12"/>
      <c r="H282" s="12"/>
      <c r="I282" s="170"/>
      <c r="J282" s="179">
        <f>BK282</f>
        <v>0</v>
      </c>
      <c r="K282" s="12"/>
      <c r="L282" s="167"/>
      <c r="M282" s="172"/>
      <c r="N282" s="173"/>
      <c r="O282" s="173"/>
      <c r="P282" s="174">
        <f>SUM(P283:P306)</f>
        <v>0</v>
      </c>
      <c r="Q282" s="173"/>
      <c r="R282" s="174">
        <f>SUM(R283:R306)</f>
        <v>0</v>
      </c>
      <c r="S282" s="173"/>
      <c r="T282" s="175">
        <f>SUM(T283:T306)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68" t="s">
        <v>87</v>
      </c>
      <c r="AT282" s="176" t="s">
        <v>78</v>
      </c>
      <c r="AU282" s="176" t="s">
        <v>87</v>
      </c>
      <c r="AY282" s="168" t="s">
        <v>159</v>
      </c>
      <c r="BK282" s="177">
        <f>SUM(BK283:BK306)</f>
        <v>0</v>
      </c>
    </row>
    <row r="283" s="2" customFormat="1" ht="16.5" customHeight="1">
      <c r="A283" s="38"/>
      <c r="B283" s="180"/>
      <c r="C283" s="181" t="s">
        <v>387</v>
      </c>
      <c r="D283" s="181" t="s">
        <v>161</v>
      </c>
      <c r="E283" s="182" t="s">
        <v>388</v>
      </c>
      <c r="F283" s="183" t="s">
        <v>389</v>
      </c>
      <c r="G283" s="184" t="s">
        <v>207</v>
      </c>
      <c r="H283" s="185">
        <v>4.8849999999999998</v>
      </c>
      <c r="I283" s="186"/>
      <c r="J283" s="187">
        <f>ROUND(I283*H283,2)</f>
        <v>0</v>
      </c>
      <c r="K283" s="183" t="s">
        <v>1</v>
      </c>
      <c r="L283" s="39"/>
      <c r="M283" s="188" t="s">
        <v>1</v>
      </c>
      <c r="N283" s="189" t="s">
        <v>44</v>
      </c>
      <c r="O283" s="77"/>
      <c r="P283" s="190">
        <f>O283*H283</f>
        <v>0</v>
      </c>
      <c r="Q283" s="190">
        <v>0</v>
      </c>
      <c r="R283" s="190">
        <f>Q283*H283</f>
        <v>0</v>
      </c>
      <c r="S283" s="190">
        <v>0</v>
      </c>
      <c r="T283" s="191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2" t="s">
        <v>166</v>
      </c>
      <c r="AT283" s="192" t="s">
        <v>161</v>
      </c>
      <c r="AU283" s="192" t="s">
        <v>89</v>
      </c>
      <c r="AY283" s="19" t="s">
        <v>159</v>
      </c>
      <c r="BE283" s="193">
        <f>IF(N283="základní",J283,0)</f>
        <v>0</v>
      </c>
      <c r="BF283" s="193">
        <f>IF(N283="snížená",J283,0)</f>
        <v>0</v>
      </c>
      <c r="BG283" s="193">
        <f>IF(N283="zákl. přenesená",J283,0)</f>
        <v>0</v>
      </c>
      <c r="BH283" s="193">
        <f>IF(N283="sníž. přenesená",J283,0)</f>
        <v>0</v>
      </c>
      <c r="BI283" s="193">
        <f>IF(N283="nulová",J283,0)</f>
        <v>0</v>
      </c>
      <c r="BJ283" s="19" t="s">
        <v>87</v>
      </c>
      <c r="BK283" s="193">
        <f>ROUND(I283*H283,2)</f>
        <v>0</v>
      </c>
      <c r="BL283" s="19" t="s">
        <v>166</v>
      </c>
      <c r="BM283" s="192" t="s">
        <v>390</v>
      </c>
    </row>
    <row r="284" s="14" customFormat="1">
      <c r="A284" s="14"/>
      <c r="B284" s="208"/>
      <c r="C284" s="14"/>
      <c r="D284" s="200" t="s">
        <v>170</v>
      </c>
      <c r="E284" s="209" t="s">
        <v>1</v>
      </c>
      <c r="F284" s="210" t="s">
        <v>391</v>
      </c>
      <c r="G284" s="14"/>
      <c r="H284" s="209" t="s">
        <v>1</v>
      </c>
      <c r="I284" s="211"/>
      <c r="J284" s="14"/>
      <c r="K284" s="14"/>
      <c r="L284" s="208"/>
      <c r="M284" s="212"/>
      <c r="N284" s="213"/>
      <c r="O284" s="213"/>
      <c r="P284" s="213"/>
      <c r="Q284" s="213"/>
      <c r="R284" s="213"/>
      <c r="S284" s="213"/>
      <c r="T284" s="2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09" t="s">
        <v>170</v>
      </c>
      <c r="AU284" s="209" t="s">
        <v>89</v>
      </c>
      <c r="AV284" s="14" t="s">
        <v>87</v>
      </c>
      <c r="AW284" s="14" t="s">
        <v>34</v>
      </c>
      <c r="AX284" s="14" t="s">
        <v>79</v>
      </c>
      <c r="AY284" s="209" t="s">
        <v>159</v>
      </c>
    </row>
    <row r="285" s="14" customFormat="1">
      <c r="A285" s="14"/>
      <c r="B285" s="208"/>
      <c r="C285" s="14"/>
      <c r="D285" s="200" t="s">
        <v>170</v>
      </c>
      <c r="E285" s="209" t="s">
        <v>1</v>
      </c>
      <c r="F285" s="210" t="s">
        <v>392</v>
      </c>
      <c r="G285" s="14"/>
      <c r="H285" s="209" t="s">
        <v>1</v>
      </c>
      <c r="I285" s="211"/>
      <c r="J285" s="14"/>
      <c r="K285" s="14"/>
      <c r="L285" s="208"/>
      <c r="M285" s="212"/>
      <c r="N285" s="213"/>
      <c r="O285" s="213"/>
      <c r="P285" s="213"/>
      <c r="Q285" s="213"/>
      <c r="R285" s="213"/>
      <c r="S285" s="213"/>
      <c r="T285" s="2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09" t="s">
        <v>170</v>
      </c>
      <c r="AU285" s="209" t="s">
        <v>89</v>
      </c>
      <c r="AV285" s="14" t="s">
        <v>87</v>
      </c>
      <c r="AW285" s="14" t="s">
        <v>34</v>
      </c>
      <c r="AX285" s="14" t="s">
        <v>79</v>
      </c>
      <c r="AY285" s="209" t="s">
        <v>159</v>
      </c>
    </row>
    <row r="286" s="14" customFormat="1">
      <c r="A286" s="14"/>
      <c r="B286" s="208"/>
      <c r="C286" s="14"/>
      <c r="D286" s="200" t="s">
        <v>170</v>
      </c>
      <c r="E286" s="209" t="s">
        <v>1</v>
      </c>
      <c r="F286" s="210" t="s">
        <v>393</v>
      </c>
      <c r="G286" s="14"/>
      <c r="H286" s="209" t="s">
        <v>1</v>
      </c>
      <c r="I286" s="211"/>
      <c r="J286" s="14"/>
      <c r="K286" s="14"/>
      <c r="L286" s="208"/>
      <c r="M286" s="212"/>
      <c r="N286" s="213"/>
      <c r="O286" s="213"/>
      <c r="P286" s="213"/>
      <c r="Q286" s="213"/>
      <c r="R286" s="213"/>
      <c r="S286" s="213"/>
      <c r="T286" s="2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09" t="s">
        <v>170</v>
      </c>
      <c r="AU286" s="209" t="s">
        <v>89</v>
      </c>
      <c r="AV286" s="14" t="s">
        <v>87</v>
      </c>
      <c r="AW286" s="14" t="s">
        <v>34</v>
      </c>
      <c r="AX286" s="14" t="s">
        <v>79</v>
      </c>
      <c r="AY286" s="209" t="s">
        <v>159</v>
      </c>
    </row>
    <row r="287" s="14" customFormat="1">
      <c r="A287" s="14"/>
      <c r="B287" s="208"/>
      <c r="C287" s="14"/>
      <c r="D287" s="200" t="s">
        <v>170</v>
      </c>
      <c r="E287" s="209" t="s">
        <v>1</v>
      </c>
      <c r="F287" s="210" t="s">
        <v>394</v>
      </c>
      <c r="G287" s="14"/>
      <c r="H287" s="209" t="s">
        <v>1</v>
      </c>
      <c r="I287" s="211"/>
      <c r="J287" s="14"/>
      <c r="K287" s="14"/>
      <c r="L287" s="208"/>
      <c r="M287" s="212"/>
      <c r="N287" s="213"/>
      <c r="O287" s="213"/>
      <c r="P287" s="213"/>
      <c r="Q287" s="213"/>
      <c r="R287" s="213"/>
      <c r="S287" s="213"/>
      <c r="T287" s="2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09" t="s">
        <v>170</v>
      </c>
      <c r="AU287" s="209" t="s">
        <v>89</v>
      </c>
      <c r="AV287" s="14" t="s">
        <v>87</v>
      </c>
      <c r="AW287" s="14" t="s">
        <v>34</v>
      </c>
      <c r="AX287" s="14" t="s">
        <v>79</v>
      </c>
      <c r="AY287" s="209" t="s">
        <v>159</v>
      </c>
    </row>
    <row r="288" s="14" customFormat="1">
      <c r="A288" s="14"/>
      <c r="B288" s="208"/>
      <c r="C288" s="14"/>
      <c r="D288" s="200" t="s">
        <v>170</v>
      </c>
      <c r="E288" s="209" t="s">
        <v>1</v>
      </c>
      <c r="F288" s="210" t="s">
        <v>395</v>
      </c>
      <c r="G288" s="14"/>
      <c r="H288" s="209" t="s">
        <v>1</v>
      </c>
      <c r="I288" s="211"/>
      <c r="J288" s="14"/>
      <c r="K288" s="14"/>
      <c r="L288" s="208"/>
      <c r="M288" s="212"/>
      <c r="N288" s="213"/>
      <c r="O288" s="213"/>
      <c r="P288" s="213"/>
      <c r="Q288" s="213"/>
      <c r="R288" s="213"/>
      <c r="S288" s="213"/>
      <c r="T288" s="2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09" t="s">
        <v>170</v>
      </c>
      <c r="AU288" s="209" t="s">
        <v>89</v>
      </c>
      <c r="AV288" s="14" t="s">
        <v>87</v>
      </c>
      <c r="AW288" s="14" t="s">
        <v>34</v>
      </c>
      <c r="AX288" s="14" t="s">
        <v>79</v>
      </c>
      <c r="AY288" s="209" t="s">
        <v>159</v>
      </c>
    </row>
    <row r="289" s="14" customFormat="1">
      <c r="A289" s="14"/>
      <c r="B289" s="208"/>
      <c r="C289" s="14"/>
      <c r="D289" s="200" t="s">
        <v>170</v>
      </c>
      <c r="E289" s="209" t="s">
        <v>1</v>
      </c>
      <c r="F289" s="210" t="s">
        <v>396</v>
      </c>
      <c r="G289" s="14"/>
      <c r="H289" s="209" t="s">
        <v>1</v>
      </c>
      <c r="I289" s="211"/>
      <c r="J289" s="14"/>
      <c r="K289" s="14"/>
      <c r="L289" s="208"/>
      <c r="M289" s="212"/>
      <c r="N289" s="213"/>
      <c r="O289" s="213"/>
      <c r="P289" s="213"/>
      <c r="Q289" s="213"/>
      <c r="R289" s="213"/>
      <c r="S289" s="213"/>
      <c r="T289" s="2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09" t="s">
        <v>170</v>
      </c>
      <c r="AU289" s="209" t="s">
        <v>89</v>
      </c>
      <c r="AV289" s="14" t="s">
        <v>87</v>
      </c>
      <c r="AW289" s="14" t="s">
        <v>34</v>
      </c>
      <c r="AX289" s="14" t="s">
        <v>79</v>
      </c>
      <c r="AY289" s="209" t="s">
        <v>159</v>
      </c>
    </row>
    <row r="290" s="13" customFormat="1">
      <c r="A290" s="13"/>
      <c r="B290" s="199"/>
      <c r="C290" s="13"/>
      <c r="D290" s="200" t="s">
        <v>170</v>
      </c>
      <c r="E290" s="201" t="s">
        <v>1</v>
      </c>
      <c r="F290" s="202" t="s">
        <v>397</v>
      </c>
      <c r="G290" s="13"/>
      <c r="H290" s="203">
        <v>4.8849999999999998</v>
      </c>
      <c r="I290" s="204"/>
      <c r="J290" s="13"/>
      <c r="K290" s="13"/>
      <c r="L290" s="199"/>
      <c r="M290" s="205"/>
      <c r="N290" s="206"/>
      <c r="O290" s="206"/>
      <c r="P290" s="206"/>
      <c r="Q290" s="206"/>
      <c r="R290" s="206"/>
      <c r="S290" s="206"/>
      <c r="T290" s="207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01" t="s">
        <v>170</v>
      </c>
      <c r="AU290" s="201" t="s">
        <v>89</v>
      </c>
      <c r="AV290" s="13" t="s">
        <v>89</v>
      </c>
      <c r="AW290" s="13" t="s">
        <v>34</v>
      </c>
      <c r="AX290" s="13" t="s">
        <v>87</v>
      </c>
      <c r="AY290" s="201" t="s">
        <v>159</v>
      </c>
    </row>
    <row r="291" s="2" customFormat="1" ht="16.5" customHeight="1">
      <c r="A291" s="38"/>
      <c r="B291" s="180"/>
      <c r="C291" s="181" t="s">
        <v>398</v>
      </c>
      <c r="D291" s="181" t="s">
        <v>161</v>
      </c>
      <c r="E291" s="182" t="s">
        <v>399</v>
      </c>
      <c r="F291" s="183" t="s">
        <v>400</v>
      </c>
      <c r="G291" s="184" t="s">
        <v>401</v>
      </c>
      <c r="H291" s="185">
        <v>1</v>
      </c>
      <c r="I291" s="186"/>
      <c r="J291" s="187">
        <f>ROUND(I291*H291,2)</f>
        <v>0</v>
      </c>
      <c r="K291" s="183" t="s">
        <v>1</v>
      </c>
      <c r="L291" s="39"/>
      <c r="M291" s="188" t="s">
        <v>1</v>
      </c>
      <c r="N291" s="189" t="s">
        <v>44</v>
      </c>
      <c r="O291" s="77"/>
      <c r="P291" s="190">
        <f>O291*H291</f>
        <v>0</v>
      </c>
      <c r="Q291" s="190">
        <v>0</v>
      </c>
      <c r="R291" s="190">
        <f>Q291*H291</f>
        <v>0</v>
      </c>
      <c r="S291" s="190">
        <v>0</v>
      </c>
      <c r="T291" s="191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192" t="s">
        <v>166</v>
      </c>
      <c r="AT291" s="192" t="s">
        <v>161</v>
      </c>
      <c r="AU291" s="192" t="s">
        <v>89</v>
      </c>
      <c r="AY291" s="19" t="s">
        <v>159</v>
      </c>
      <c r="BE291" s="193">
        <f>IF(N291="základní",J291,0)</f>
        <v>0</v>
      </c>
      <c r="BF291" s="193">
        <f>IF(N291="snížená",J291,0)</f>
        <v>0</v>
      </c>
      <c r="BG291" s="193">
        <f>IF(N291="zákl. přenesená",J291,0)</f>
        <v>0</v>
      </c>
      <c r="BH291" s="193">
        <f>IF(N291="sníž. přenesená",J291,0)</f>
        <v>0</v>
      </c>
      <c r="BI291" s="193">
        <f>IF(N291="nulová",J291,0)</f>
        <v>0</v>
      </c>
      <c r="BJ291" s="19" t="s">
        <v>87</v>
      </c>
      <c r="BK291" s="193">
        <f>ROUND(I291*H291,2)</f>
        <v>0</v>
      </c>
      <c r="BL291" s="19" t="s">
        <v>166</v>
      </c>
      <c r="BM291" s="192" t="s">
        <v>402</v>
      </c>
    </row>
    <row r="292" s="14" customFormat="1">
      <c r="A292" s="14"/>
      <c r="B292" s="208"/>
      <c r="C292" s="14"/>
      <c r="D292" s="200" t="s">
        <v>170</v>
      </c>
      <c r="E292" s="209" t="s">
        <v>1</v>
      </c>
      <c r="F292" s="210" t="s">
        <v>403</v>
      </c>
      <c r="G292" s="14"/>
      <c r="H292" s="209" t="s">
        <v>1</v>
      </c>
      <c r="I292" s="211"/>
      <c r="J292" s="14"/>
      <c r="K292" s="14"/>
      <c r="L292" s="208"/>
      <c r="M292" s="212"/>
      <c r="N292" s="213"/>
      <c r="O292" s="213"/>
      <c r="P292" s="213"/>
      <c r="Q292" s="213"/>
      <c r="R292" s="213"/>
      <c r="S292" s="213"/>
      <c r="T292" s="2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09" t="s">
        <v>170</v>
      </c>
      <c r="AU292" s="209" t="s">
        <v>89</v>
      </c>
      <c r="AV292" s="14" t="s">
        <v>87</v>
      </c>
      <c r="AW292" s="14" t="s">
        <v>34</v>
      </c>
      <c r="AX292" s="14" t="s">
        <v>79</v>
      </c>
      <c r="AY292" s="209" t="s">
        <v>159</v>
      </c>
    </row>
    <row r="293" s="14" customFormat="1">
      <c r="A293" s="14"/>
      <c r="B293" s="208"/>
      <c r="C293" s="14"/>
      <c r="D293" s="200" t="s">
        <v>170</v>
      </c>
      <c r="E293" s="209" t="s">
        <v>1</v>
      </c>
      <c r="F293" s="210" t="s">
        <v>392</v>
      </c>
      <c r="G293" s="14"/>
      <c r="H293" s="209" t="s">
        <v>1</v>
      </c>
      <c r="I293" s="211"/>
      <c r="J293" s="14"/>
      <c r="K293" s="14"/>
      <c r="L293" s="208"/>
      <c r="M293" s="212"/>
      <c r="N293" s="213"/>
      <c r="O293" s="213"/>
      <c r="P293" s="213"/>
      <c r="Q293" s="213"/>
      <c r="R293" s="213"/>
      <c r="S293" s="213"/>
      <c r="T293" s="2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09" t="s">
        <v>170</v>
      </c>
      <c r="AU293" s="209" t="s">
        <v>89</v>
      </c>
      <c r="AV293" s="14" t="s">
        <v>87</v>
      </c>
      <c r="AW293" s="14" t="s">
        <v>34</v>
      </c>
      <c r="AX293" s="14" t="s">
        <v>79</v>
      </c>
      <c r="AY293" s="209" t="s">
        <v>159</v>
      </c>
    </row>
    <row r="294" s="14" customFormat="1">
      <c r="A294" s="14"/>
      <c r="B294" s="208"/>
      <c r="C294" s="14"/>
      <c r="D294" s="200" t="s">
        <v>170</v>
      </c>
      <c r="E294" s="209" t="s">
        <v>1</v>
      </c>
      <c r="F294" s="210" t="s">
        <v>393</v>
      </c>
      <c r="G294" s="14"/>
      <c r="H294" s="209" t="s">
        <v>1</v>
      </c>
      <c r="I294" s="211"/>
      <c r="J294" s="14"/>
      <c r="K294" s="14"/>
      <c r="L294" s="208"/>
      <c r="M294" s="212"/>
      <c r="N294" s="213"/>
      <c r="O294" s="213"/>
      <c r="P294" s="213"/>
      <c r="Q294" s="213"/>
      <c r="R294" s="213"/>
      <c r="S294" s="213"/>
      <c r="T294" s="2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09" t="s">
        <v>170</v>
      </c>
      <c r="AU294" s="209" t="s">
        <v>89</v>
      </c>
      <c r="AV294" s="14" t="s">
        <v>87</v>
      </c>
      <c r="AW294" s="14" t="s">
        <v>34</v>
      </c>
      <c r="AX294" s="14" t="s">
        <v>79</v>
      </c>
      <c r="AY294" s="209" t="s">
        <v>159</v>
      </c>
    </row>
    <row r="295" s="14" customFormat="1">
      <c r="A295" s="14"/>
      <c r="B295" s="208"/>
      <c r="C295" s="14"/>
      <c r="D295" s="200" t="s">
        <v>170</v>
      </c>
      <c r="E295" s="209" t="s">
        <v>1</v>
      </c>
      <c r="F295" s="210" t="s">
        <v>394</v>
      </c>
      <c r="G295" s="14"/>
      <c r="H295" s="209" t="s">
        <v>1</v>
      </c>
      <c r="I295" s="211"/>
      <c r="J295" s="14"/>
      <c r="K295" s="14"/>
      <c r="L295" s="208"/>
      <c r="M295" s="212"/>
      <c r="N295" s="213"/>
      <c r="O295" s="213"/>
      <c r="P295" s="213"/>
      <c r="Q295" s="213"/>
      <c r="R295" s="213"/>
      <c r="S295" s="213"/>
      <c r="T295" s="2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09" t="s">
        <v>170</v>
      </c>
      <c r="AU295" s="209" t="s">
        <v>89</v>
      </c>
      <c r="AV295" s="14" t="s">
        <v>87</v>
      </c>
      <c r="AW295" s="14" t="s">
        <v>34</v>
      </c>
      <c r="AX295" s="14" t="s">
        <v>79</v>
      </c>
      <c r="AY295" s="209" t="s">
        <v>159</v>
      </c>
    </row>
    <row r="296" s="14" customFormat="1">
      <c r="A296" s="14"/>
      <c r="B296" s="208"/>
      <c r="C296" s="14"/>
      <c r="D296" s="200" t="s">
        <v>170</v>
      </c>
      <c r="E296" s="209" t="s">
        <v>1</v>
      </c>
      <c r="F296" s="210" t="s">
        <v>395</v>
      </c>
      <c r="G296" s="14"/>
      <c r="H296" s="209" t="s">
        <v>1</v>
      </c>
      <c r="I296" s="211"/>
      <c r="J296" s="14"/>
      <c r="K296" s="14"/>
      <c r="L296" s="208"/>
      <c r="M296" s="212"/>
      <c r="N296" s="213"/>
      <c r="O296" s="213"/>
      <c r="P296" s="213"/>
      <c r="Q296" s="213"/>
      <c r="R296" s="213"/>
      <c r="S296" s="213"/>
      <c r="T296" s="2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09" t="s">
        <v>170</v>
      </c>
      <c r="AU296" s="209" t="s">
        <v>89</v>
      </c>
      <c r="AV296" s="14" t="s">
        <v>87</v>
      </c>
      <c r="AW296" s="14" t="s">
        <v>34</v>
      </c>
      <c r="AX296" s="14" t="s">
        <v>79</v>
      </c>
      <c r="AY296" s="209" t="s">
        <v>159</v>
      </c>
    </row>
    <row r="297" s="14" customFormat="1">
      <c r="A297" s="14"/>
      <c r="B297" s="208"/>
      <c r="C297" s="14"/>
      <c r="D297" s="200" t="s">
        <v>170</v>
      </c>
      <c r="E297" s="209" t="s">
        <v>1</v>
      </c>
      <c r="F297" s="210" t="s">
        <v>404</v>
      </c>
      <c r="G297" s="14"/>
      <c r="H297" s="209" t="s">
        <v>1</v>
      </c>
      <c r="I297" s="211"/>
      <c r="J297" s="14"/>
      <c r="K297" s="14"/>
      <c r="L297" s="208"/>
      <c r="M297" s="212"/>
      <c r="N297" s="213"/>
      <c r="O297" s="213"/>
      <c r="P297" s="213"/>
      <c r="Q297" s="213"/>
      <c r="R297" s="213"/>
      <c r="S297" s="213"/>
      <c r="T297" s="2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09" t="s">
        <v>170</v>
      </c>
      <c r="AU297" s="209" t="s">
        <v>89</v>
      </c>
      <c r="AV297" s="14" t="s">
        <v>87</v>
      </c>
      <c r="AW297" s="14" t="s">
        <v>34</v>
      </c>
      <c r="AX297" s="14" t="s">
        <v>79</v>
      </c>
      <c r="AY297" s="209" t="s">
        <v>159</v>
      </c>
    </row>
    <row r="298" s="13" customFormat="1">
      <c r="A298" s="13"/>
      <c r="B298" s="199"/>
      <c r="C298" s="13"/>
      <c r="D298" s="200" t="s">
        <v>170</v>
      </c>
      <c r="E298" s="201" t="s">
        <v>1</v>
      </c>
      <c r="F298" s="202" t="s">
        <v>87</v>
      </c>
      <c r="G298" s="13"/>
      <c r="H298" s="203">
        <v>1</v>
      </c>
      <c r="I298" s="204"/>
      <c r="J298" s="13"/>
      <c r="K298" s="13"/>
      <c r="L298" s="199"/>
      <c r="M298" s="205"/>
      <c r="N298" s="206"/>
      <c r="O298" s="206"/>
      <c r="P298" s="206"/>
      <c r="Q298" s="206"/>
      <c r="R298" s="206"/>
      <c r="S298" s="206"/>
      <c r="T298" s="20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01" t="s">
        <v>170</v>
      </c>
      <c r="AU298" s="201" t="s">
        <v>89</v>
      </c>
      <c r="AV298" s="13" t="s">
        <v>89</v>
      </c>
      <c r="AW298" s="13" t="s">
        <v>34</v>
      </c>
      <c r="AX298" s="13" t="s">
        <v>87</v>
      </c>
      <c r="AY298" s="201" t="s">
        <v>159</v>
      </c>
    </row>
    <row r="299" s="2" customFormat="1" ht="16.5" customHeight="1">
      <c r="A299" s="38"/>
      <c r="B299" s="180"/>
      <c r="C299" s="181" t="s">
        <v>405</v>
      </c>
      <c r="D299" s="181" t="s">
        <v>161</v>
      </c>
      <c r="E299" s="182" t="s">
        <v>406</v>
      </c>
      <c r="F299" s="183" t="s">
        <v>407</v>
      </c>
      <c r="G299" s="184" t="s">
        <v>401</v>
      </c>
      <c r="H299" s="185">
        <v>1</v>
      </c>
      <c r="I299" s="186"/>
      <c r="J299" s="187">
        <f>ROUND(I299*H299,2)</f>
        <v>0</v>
      </c>
      <c r="K299" s="183" t="s">
        <v>1</v>
      </c>
      <c r="L299" s="39"/>
      <c r="M299" s="188" t="s">
        <v>1</v>
      </c>
      <c r="N299" s="189" t="s">
        <v>44</v>
      </c>
      <c r="O299" s="77"/>
      <c r="P299" s="190">
        <f>O299*H299</f>
        <v>0</v>
      </c>
      <c r="Q299" s="190">
        <v>0</v>
      </c>
      <c r="R299" s="190">
        <f>Q299*H299</f>
        <v>0</v>
      </c>
      <c r="S299" s="190">
        <v>0</v>
      </c>
      <c r="T299" s="191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92" t="s">
        <v>166</v>
      </c>
      <c r="AT299" s="192" t="s">
        <v>161</v>
      </c>
      <c r="AU299" s="192" t="s">
        <v>89</v>
      </c>
      <c r="AY299" s="19" t="s">
        <v>159</v>
      </c>
      <c r="BE299" s="193">
        <f>IF(N299="základní",J299,0)</f>
        <v>0</v>
      </c>
      <c r="BF299" s="193">
        <f>IF(N299="snížená",J299,0)</f>
        <v>0</v>
      </c>
      <c r="BG299" s="193">
        <f>IF(N299="zákl. přenesená",J299,0)</f>
        <v>0</v>
      </c>
      <c r="BH299" s="193">
        <f>IF(N299="sníž. přenesená",J299,0)</f>
        <v>0</v>
      </c>
      <c r="BI299" s="193">
        <f>IF(N299="nulová",J299,0)</f>
        <v>0</v>
      </c>
      <c r="BJ299" s="19" t="s">
        <v>87</v>
      </c>
      <c r="BK299" s="193">
        <f>ROUND(I299*H299,2)</f>
        <v>0</v>
      </c>
      <c r="BL299" s="19" t="s">
        <v>166</v>
      </c>
      <c r="BM299" s="192" t="s">
        <v>408</v>
      </c>
    </row>
    <row r="300" s="14" customFormat="1">
      <c r="A300" s="14"/>
      <c r="B300" s="208"/>
      <c r="C300" s="14"/>
      <c r="D300" s="200" t="s">
        <v>170</v>
      </c>
      <c r="E300" s="209" t="s">
        <v>1</v>
      </c>
      <c r="F300" s="210" t="s">
        <v>403</v>
      </c>
      <c r="G300" s="14"/>
      <c r="H300" s="209" t="s">
        <v>1</v>
      </c>
      <c r="I300" s="211"/>
      <c r="J300" s="14"/>
      <c r="K300" s="14"/>
      <c r="L300" s="208"/>
      <c r="M300" s="212"/>
      <c r="N300" s="213"/>
      <c r="O300" s="213"/>
      <c r="P300" s="213"/>
      <c r="Q300" s="213"/>
      <c r="R300" s="213"/>
      <c r="S300" s="213"/>
      <c r="T300" s="2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09" t="s">
        <v>170</v>
      </c>
      <c r="AU300" s="209" t="s">
        <v>89</v>
      </c>
      <c r="AV300" s="14" t="s">
        <v>87</v>
      </c>
      <c r="AW300" s="14" t="s">
        <v>34</v>
      </c>
      <c r="AX300" s="14" t="s">
        <v>79</v>
      </c>
      <c r="AY300" s="209" t="s">
        <v>159</v>
      </c>
    </row>
    <row r="301" s="14" customFormat="1">
      <c r="A301" s="14"/>
      <c r="B301" s="208"/>
      <c r="C301" s="14"/>
      <c r="D301" s="200" t="s">
        <v>170</v>
      </c>
      <c r="E301" s="209" t="s">
        <v>1</v>
      </c>
      <c r="F301" s="210" t="s">
        <v>392</v>
      </c>
      <c r="G301" s="14"/>
      <c r="H301" s="209" t="s">
        <v>1</v>
      </c>
      <c r="I301" s="211"/>
      <c r="J301" s="14"/>
      <c r="K301" s="14"/>
      <c r="L301" s="208"/>
      <c r="M301" s="212"/>
      <c r="N301" s="213"/>
      <c r="O301" s="213"/>
      <c r="P301" s="213"/>
      <c r="Q301" s="213"/>
      <c r="R301" s="213"/>
      <c r="S301" s="213"/>
      <c r="T301" s="2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09" t="s">
        <v>170</v>
      </c>
      <c r="AU301" s="209" t="s">
        <v>89</v>
      </c>
      <c r="AV301" s="14" t="s">
        <v>87</v>
      </c>
      <c r="AW301" s="14" t="s">
        <v>34</v>
      </c>
      <c r="AX301" s="14" t="s">
        <v>79</v>
      </c>
      <c r="AY301" s="209" t="s">
        <v>159</v>
      </c>
    </row>
    <row r="302" s="14" customFormat="1">
      <c r="A302" s="14"/>
      <c r="B302" s="208"/>
      <c r="C302" s="14"/>
      <c r="D302" s="200" t="s">
        <v>170</v>
      </c>
      <c r="E302" s="209" t="s">
        <v>1</v>
      </c>
      <c r="F302" s="210" t="s">
        <v>393</v>
      </c>
      <c r="G302" s="14"/>
      <c r="H302" s="209" t="s">
        <v>1</v>
      </c>
      <c r="I302" s="211"/>
      <c r="J302" s="14"/>
      <c r="K302" s="14"/>
      <c r="L302" s="208"/>
      <c r="M302" s="212"/>
      <c r="N302" s="213"/>
      <c r="O302" s="213"/>
      <c r="P302" s="213"/>
      <c r="Q302" s="213"/>
      <c r="R302" s="213"/>
      <c r="S302" s="213"/>
      <c r="T302" s="2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09" t="s">
        <v>170</v>
      </c>
      <c r="AU302" s="209" t="s">
        <v>89</v>
      </c>
      <c r="AV302" s="14" t="s">
        <v>87</v>
      </c>
      <c r="AW302" s="14" t="s">
        <v>34</v>
      </c>
      <c r="AX302" s="14" t="s">
        <v>79</v>
      </c>
      <c r="AY302" s="209" t="s">
        <v>159</v>
      </c>
    </row>
    <row r="303" s="14" customFormat="1">
      <c r="A303" s="14"/>
      <c r="B303" s="208"/>
      <c r="C303" s="14"/>
      <c r="D303" s="200" t="s">
        <v>170</v>
      </c>
      <c r="E303" s="209" t="s">
        <v>1</v>
      </c>
      <c r="F303" s="210" t="s">
        <v>394</v>
      </c>
      <c r="G303" s="14"/>
      <c r="H303" s="209" t="s">
        <v>1</v>
      </c>
      <c r="I303" s="211"/>
      <c r="J303" s="14"/>
      <c r="K303" s="14"/>
      <c r="L303" s="208"/>
      <c r="M303" s="212"/>
      <c r="N303" s="213"/>
      <c r="O303" s="213"/>
      <c r="P303" s="213"/>
      <c r="Q303" s="213"/>
      <c r="R303" s="213"/>
      <c r="S303" s="213"/>
      <c r="T303" s="2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09" t="s">
        <v>170</v>
      </c>
      <c r="AU303" s="209" t="s">
        <v>89</v>
      </c>
      <c r="AV303" s="14" t="s">
        <v>87</v>
      </c>
      <c r="AW303" s="14" t="s">
        <v>34</v>
      </c>
      <c r="AX303" s="14" t="s">
        <v>79</v>
      </c>
      <c r="AY303" s="209" t="s">
        <v>159</v>
      </c>
    </row>
    <row r="304" s="14" customFormat="1">
      <c r="A304" s="14"/>
      <c r="B304" s="208"/>
      <c r="C304" s="14"/>
      <c r="D304" s="200" t="s">
        <v>170</v>
      </c>
      <c r="E304" s="209" t="s">
        <v>1</v>
      </c>
      <c r="F304" s="210" t="s">
        <v>395</v>
      </c>
      <c r="G304" s="14"/>
      <c r="H304" s="209" t="s">
        <v>1</v>
      </c>
      <c r="I304" s="211"/>
      <c r="J304" s="14"/>
      <c r="K304" s="14"/>
      <c r="L304" s="208"/>
      <c r="M304" s="212"/>
      <c r="N304" s="213"/>
      <c r="O304" s="213"/>
      <c r="P304" s="213"/>
      <c r="Q304" s="213"/>
      <c r="R304" s="213"/>
      <c r="S304" s="213"/>
      <c r="T304" s="2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09" t="s">
        <v>170</v>
      </c>
      <c r="AU304" s="209" t="s">
        <v>89</v>
      </c>
      <c r="AV304" s="14" t="s">
        <v>87</v>
      </c>
      <c r="AW304" s="14" t="s">
        <v>34</v>
      </c>
      <c r="AX304" s="14" t="s">
        <v>79</v>
      </c>
      <c r="AY304" s="209" t="s">
        <v>159</v>
      </c>
    </row>
    <row r="305" s="14" customFormat="1">
      <c r="A305" s="14"/>
      <c r="B305" s="208"/>
      <c r="C305" s="14"/>
      <c r="D305" s="200" t="s">
        <v>170</v>
      </c>
      <c r="E305" s="209" t="s">
        <v>1</v>
      </c>
      <c r="F305" s="210" t="s">
        <v>404</v>
      </c>
      <c r="G305" s="14"/>
      <c r="H305" s="209" t="s">
        <v>1</v>
      </c>
      <c r="I305" s="211"/>
      <c r="J305" s="14"/>
      <c r="K305" s="14"/>
      <c r="L305" s="208"/>
      <c r="M305" s="212"/>
      <c r="N305" s="213"/>
      <c r="O305" s="213"/>
      <c r="P305" s="213"/>
      <c r="Q305" s="213"/>
      <c r="R305" s="213"/>
      <c r="S305" s="213"/>
      <c r="T305" s="2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09" t="s">
        <v>170</v>
      </c>
      <c r="AU305" s="209" t="s">
        <v>89</v>
      </c>
      <c r="AV305" s="14" t="s">
        <v>87</v>
      </c>
      <c r="AW305" s="14" t="s">
        <v>34</v>
      </c>
      <c r="AX305" s="14" t="s">
        <v>79</v>
      </c>
      <c r="AY305" s="209" t="s">
        <v>159</v>
      </c>
    </row>
    <row r="306" s="13" customFormat="1">
      <c r="A306" s="13"/>
      <c r="B306" s="199"/>
      <c r="C306" s="13"/>
      <c r="D306" s="200" t="s">
        <v>170</v>
      </c>
      <c r="E306" s="201" t="s">
        <v>1</v>
      </c>
      <c r="F306" s="202" t="s">
        <v>87</v>
      </c>
      <c r="G306" s="13"/>
      <c r="H306" s="203">
        <v>1</v>
      </c>
      <c r="I306" s="204"/>
      <c r="J306" s="13"/>
      <c r="K306" s="13"/>
      <c r="L306" s="199"/>
      <c r="M306" s="205"/>
      <c r="N306" s="206"/>
      <c r="O306" s="206"/>
      <c r="P306" s="206"/>
      <c r="Q306" s="206"/>
      <c r="R306" s="206"/>
      <c r="S306" s="206"/>
      <c r="T306" s="207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01" t="s">
        <v>170</v>
      </c>
      <c r="AU306" s="201" t="s">
        <v>89</v>
      </c>
      <c r="AV306" s="13" t="s">
        <v>89</v>
      </c>
      <c r="AW306" s="13" t="s">
        <v>34</v>
      </c>
      <c r="AX306" s="13" t="s">
        <v>87</v>
      </c>
      <c r="AY306" s="201" t="s">
        <v>159</v>
      </c>
    </row>
    <row r="307" s="12" customFormat="1" ht="22.8" customHeight="1">
      <c r="A307" s="12"/>
      <c r="B307" s="167"/>
      <c r="C307" s="12"/>
      <c r="D307" s="168" t="s">
        <v>78</v>
      </c>
      <c r="E307" s="178" t="s">
        <v>166</v>
      </c>
      <c r="F307" s="178" t="s">
        <v>409</v>
      </c>
      <c r="G307" s="12"/>
      <c r="H307" s="12"/>
      <c r="I307" s="170"/>
      <c r="J307" s="179">
        <f>BK307</f>
        <v>0</v>
      </c>
      <c r="K307" s="12"/>
      <c r="L307" s="167"/>
      <c r="M307" s="172"/>
      <c r="N307" s="173"/>
      <c r="O307" s="173"/>
      <c r="P307" s="174">
        <f>SUM(P308:P361)</f>
        <v>0</v>
      </c>
      <c r="Q307" s="173"/>
      <c r="R307" s="174">
        <f>SUM(R308:R361)</f>
        <v>25.22662347</v>
      </c>
      <c r="S307" s="173"/>
      <c r="T307" s="175">
        <f>SUM(T308:T361)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168" t="s">
        <v>87</v>
      </c>
      <c r="AT307" s="176" t="s">
        <v>78</v>
      </c>
      <c r="AU307" s="176" t="s">
        <v>87</v>
      </c>
      <c r="AY307" s="168" t="s">
        <v>159</v>
      </c>
      <c r="BK307" s="177">
        <f>SUM(BK308:BK361)</f>
        <v>0</v>
      </c>
    </row>
    <row r="308" s="2" customFormat="1" ht="16.5" customHeight="1">
      <c r="A308" s="38"/>
      <c r="B308" s="180"/>
      <c r="C308" s="181" t="s">
        <v>410</v>
      </c>
      <c r="D308" s="181" t="s">
        <v>161</v>
      </c>
      <c r="E308" s="182" t="s">
        <v>411</v>
      </c>
      <c r="F308" s="183" t="s">
        <v>412</v>
      </c>
      <c r="G308" s="184" t="s">
        <v>184</v>
      </c>
      <c r="H308" s="185">
        <v>7.5709999999999997</v>
      </c>
      <c r="I308" s="186"/>
      <c r="J308" s="187">
        <f>ROUND(I308*H308,2)</f>
        <v>0</v>
      </c>
      <c r="K308" s="183" t="s">
        <v>165</v>
      </c>
      <c r="L308" s="39"/>
      <c r="M308" s="188" t="s">
        <v>1</v>
      </c>
      <c r="N308" s="189" t="s">
        <v>44</v>
      </c>
      <c r="O308" s="77"/>
      <c r="P308" s="190">
        <f>O308*H308</f>
        <v>0</v>
      </c>
      <c r="Q308" s="190">
        <v>2.5019800000000001</v>
      </c>
      <c r="R308" s="190">
        <f>Q308*H308</f>
        <v>18.942490580000001</v>
      </c>
      <c r="S308" s="190">
        <v>0</v>
      </c>
      <c r="T308" s="191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92" t="s">
        <v>166</v>
      </c>
      <c r="AT308" s="192" t="s">
        <v>161</v>
      </c>
      <c r="AU308" s="192" t="s">
        <v>89</v>
      </c>
      <c r="AY308" s="19" t="s">
        <v>159</v>
      </c>
      <c r="BE308" s="193">
        <f>IF(N308="základní",J308,0)</f>
        <v>0</v>
      </c>
      <c r="BF308" s="193">
        <f>IF(N308="snížená",J308,0)</f>
        <v>0</v>
      </c>
      <c r="BG308" s="193">
        <f>IF(N308="zákl. přenesená",J308,0)</f>
        <v>0</v>
      </c>
      <c r="BH308" s="193">
        <f>IF(N308="sníž. přenesená",J308,0)</f>
        <v>0</v>
      </c>
      <c r="BI308" s="193">
        <f>IF(N308="nulová",J308,0)</f>
        <v>0</v>
      </c>
      <c r="BJ308" s="19" t="s">
        <v>87</v>
      </c>
      <c r="BK308" s="193">
        <f>ROUND(I308*H308,2)</f>
        <v>0</v>
      </c>
      <c r="BL308" s="19" t="s">
        <v>166</v>
      </c>
      <c r="BM308" s="192" t="s">
        <v>413</v>
      </c>
    </row>
    <row r="309" s="2" customFormat="1">
      <c r="A309" s="38"/>
      <c r="B309" s="39"/>
      <c r="C309" s="38"/>
      <c r="D309" s="194" t="s">
        <v>168</v>
      </c>
      <c r="E309" s="38"/>
      <c r="F309" s="195" t="s">
        <v>414</v>
      </c>
      <c r="G309" s="38"/>
      <c r="H309" s="38"/>
      <c r="I309" s="196"/>
      <c r="J309" s="38"/>
      <c r="K309" s="38"/>
      <c r="L309" s="39"/>
      <c r="M309" s="197"/>
      <c r="N309" s="198"/>
      <c r="O309" s="77"/>
      <c r="P309" s="77"/>
      <c r="Q309" s="77"/>
      <c r="R309" s="77"/>
      <c r="S309" s="77"/>
      <c r="T309" s="7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9" t="s">
        <v>168</v>
      </c>
      <c r="AU309" s="19" t="s">
        <v>89</v>
      </c>
    </row>
    <row r="310" s="14" customFormat="1">
      <c r="A310" s="14"/>
      <c r="B310" s="208"/>
      <c r="C310" s="14"/>
      <c r="D310" s="200" t="s">
        <v>170</v>
      </c>
      <c r="E310" s="209" t="s">
        <v>1</v>
      </c>
      <c r="F310" s="210" t="s">
        <v>266</v>
      </c>
      <c r="G310" s="14"/>
      <c r="H310" s="209" t="s">
        <v>1</v>
      </c>
      <c r="I310" s="211"/>
      <c r="J310" s="14"/>
      <c r="K310" s="14"/>
      <c r="L310" s="208"/>
      <c r="M310" s="212"/>
      <c r="N310" s="213"/>
      <c r="O310" s="213"/>
      <c r="P310" s="213"/>
      <c r="Q310" s="213"/>
      <c r="R310" s="213"/>
      <c r="S310" s="213"/>
      <c r="T310" s="2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09" t="s">
        <v>170</v>
      </c>
      <c r="AU310" s="209" t="s">
        <v>89</v>
      </c>
      <c r="AV310" s="14" t="s">
        <v>87</v>
      </c>
      <c r="AW310" s="14" t="s">
        <v>34</v>
      </c>
      <c r="AX310" s="14" t="s">
        <v>79</v>
      </c>
      <c r="AY310" s="209" t="s">
        <v>159</v>
      </c>
    </row>
    <row r="311" s="13" customFormat="1">
      <c r="A311" s="13"/>
      <c r="B311" s="199"/>
      <c r="C311" s="13"/>
      <c r="D311" s="200" t="s">
        <v>170</v>
      </c>
      <c r="E311" s="201" t="s">
        <v>1</v>
      </c>
      <c r="F311" s="202" t="s">
        <v>415</v>
      </c>
      <c r="G311" s="13"/>
      <c r="H311" s="203">
        <v>3.8399999999999999</v>
      </c>
      <c r="I311" s="204"/>
      <c r="J311" s="13"/>
      <c r="K311" s="13"/>
      <c r="L311" s="199"/>
      <c r="M311" s="205"/>
      <c r="N311" s="206"/>
      <c r="O311" s="206"/>
      <c r="P311" s="206"/>
      <c r="Q311" s="206"/>
      <c r="R311" s="206"/>
      <c r="S311" s="206"/>
      <c r="T311" s="207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01" t="s">
        <v>170</v>
      </c>
      <c r="AU311" s="201" t="s">
        <v>89</v>
      </c>
      <c r="AV311" s="13" t="s">
        <v>89</v>
      </c>
      <c r="AW311" s="13" t="s">
        <v>34</v>
      </c>
      <c r="AX311" s="13" t="s">
        <v>79</v>
      </c>
      <c r="AY311" s="201" t="s">
        <v>159</v>
      </c>
    </row>
    <row r="312" s="13" customFormat="1">
      <c r="A312" s="13"/>
      <c r="B312" s="199"/>
      <c r="C312" s="13"/>
      <c r="D312" s="200" t="s">
        <v>170</v>
      </c>
      <c r="E312" s="201" t="s">
        <v>1</v>
      </c>
      <c r="F312" s="202" t="s">
        <v>416</v>
      </c>
      <c r="G312" s="13"/>
      <c r="H312" s="203">
        <v>0.30399999999999999</v>
      </c>
      <c r="I312" s="204"/>
      <c r="J312" s="13"/>
      <c r="K312" s="13"/>
      <c r="L312" s="199"/>
      <c r="M312" s="205"/>
      <c r="N312" s="206"/>
      <c r="O312" s="206"/>
      <c r="P312" s="206"/>
      <c r="Q312" s="206"/>
      <c r="R312" s="206"/>
      <c r="S312" s="206"/>
      <c r="T312" s="20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01" t="s">
        <v>170</v>
      </c>
      <c r="AU312" s="201" t="s">
        <v>89</v>
      </c>
      <c r="AV312" s="13" t="s">
        <v>89</v>
      </c>
      <c r="AW312" s="13" t="s">
        <v>34</v>
      </c>
      <c r="AX312" s="13" t="s">
        <v>79</v>
      </c>
      <c r="AY312" s="201" t="s">
        <v>159</v>
      </c>
    </row>
    <row r="313" s="13" customFormat="1">
      <c r="A313" s="13"/>
      <c r="B313" s="199"/>
      <c r="C313" s="13"/>
      <c r="D313" s="200" t="s">
        <v>170</v>
      </c>
      <c r="E313" s="201" t="s">
        <v>1</v>
      </c>
      <c r="F313" s="202" t="s">
        <v>417</v>
      </c>
      <c r="G313" s="13"/>
      <c r="H313" s="203">
        <v>1.1439999999999999</v>
      </c>
      <c r="I313" s="204"/>
      <c r="J313" s="13"/>
      <c r="K313" s="13"/>
      <c r="L313" s="199"/>
      <c r="M313" s="205"/>
      <c r="N313" s="206"/>
      <c r="O313" s="206"/>
      <c r="P313" s="206"/>
      <c r="Q313" s="206"/>
      <c r="R313" s="206"/>
      <c r="S313" s="206"/>
      <c r="T313" s="20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01" t="s">
        <v>170</v>
      </c>
      <c r="AU313" s="201" t="s">
        <v>89</v>
      </c>
      <c r="AV313" s="13" t="s">
        <v>89</v>
      </c>
      <c r="AW313" s="13" t="s">
        <v>34</v>
      </c>
      <c r="AX313" s="13" t="s">
        <v>79</v>
      </c>
      <c r="AY313" s="201" t="s">
        <v>159</v>
      </c>
    </row>
    <row r="314" s="13" customFormat="1">
      <c r="A314" s="13"/>
      <c r="B314" s="199"/>
      <c r="C314" s="13"/>
      <c r="D314" s="200" t="s">
        <v>170</v>
      </c>
      <c r="E314" s="201" t="s">
        <v>1</v>
      </c>
      <c r="F314" s="202" t="s">
        <v>418</v>
      </c>
      <c r="G314" s="13"/>
      <c r="H314" s="203">
        <v>0.74399999999999999</v>
      </c>
      <c r="I314" s="204"/>
      <c r="J314" s="13"/>
      <c r="K314" s="13"/>
      <c r="L314" s="199"/>
      <c r="M314" s="205"/>
      <c r="N314" s="206"/>
      <c r="O314" s="206"/>
      <c r="P314" s="206"/>
      <c r="Q314" s="206"/>
      <c r="R314" s="206"/>
      <c r="S314" s="206"/>
      <c r="T314" s="207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01" t="s">
        <v>170</v>
      </c>
      <c r="AU314" s="201" t="s">
        <v>89</v>
      </c>
      <c r="AV314" s="13" t="s">
        <v>89</v>
      </c>
      <c r="AW314" s="13" t="s">
        <v>34</v>
      </c>
      <c r="AX314" s="13" t="s">
        <v>79</v>
      </c>
      <c r="AY314" s="201" t="s">
        <v>159</v>
      </c>
    </row>
    <row r="315" s="14" customFormat="1">
      <c r="A315" s="14"/>
      <c r="B315" s="208"/>
      <c r="C315" s="14"/>
      <c r="D315" s="200" t="s">
        <v>170</v>
      </c>
      <c r="E315" s="209" t="s">
        <v>1</v>
      </c>
      <c r="F315" s="210" t="s">
        <v>269</v>
      </c>
      <c r="G315" s="14"/>
      <c r="H315" s="209" t="s">
        <v>1</v>
      </c>
      <c r="I315" s="211"/>
      <c r="J315" s="14"/>
      <c r="K315" s="14"/>
      <c r="L315" s="208"/>
      <c r="M315" s="212"/>
      <c r="N315" s="213"/>
      <c r="O315" s="213"/>
      <c r="P315" s="213"/>
      <c r="Q315" s="213"/>
      <c r="R315" s="213"/>
      <c r="S315" s="213"/>
      <c r="T315" s="2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09" t="s">
        <v>170</v>
      </c>
      <c r="AU315" s="209" t="s">
        <v>89</v>
      </c>
      <c r="AV315" s="14" t="s">
        <v>87</v>
      </c>
      <c r="AW315" s="14" t="s">
        <v>34</v>
      </c>
      <c r="AX315" s="14" t="s">
        <v>79</v>
      </c>
      <c r="AY315" s="209" t="s">
        <v>159</v>
      </c>
    </row>
    <row r="316" s="13" customFormat="1">
      <c r="A316" s="13"/>
      <c r="B316" s="199"/>
      <c r="C316" s="13"/>
      <c r="D316" s="200" t="s">
        <v>170</v>
      </c>
      <c r="E316" s="201" t="s">
        <v>1</v>
      </c>
      <c r="F316" s="202" t="s">
        <v>419</v>
      </c>
      <c r="G316" s="13"/>
      <c r="H316" s="203">
        <v>1.5389999999999999</v>
      </c>
      <c r="I316" s="204"/>
      <c r="J316" s="13"/>
      <c r="K316" s="13"/>
      <c r="L316" s="199"/>
      <c r="M316" s="205"/>
      <c r="N316" s="206"/>
      <c r="O316" s="206"/>
      <c r="P316" s="206"/>
      <c r="Q316" s="206"/>
      <c r="R316" s="206"/>
      <c r="S316" s="206"/>
      <c r="T316" s="207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01" t="s">
        <v>170</v>
      </c>
      <c r="AU316" s="201" t="s">
        <v>89</v>
      </c>
      <c r="AV316" s="13" t="s">
        <v>89</v>
      </c>
      <c r="AW316" s="13" t="s">
        <v>34</v>
      </c>
      <c r="AX316" s="13" t="s">
        <v>79</v>
      </c>
      <c r="AY316" s="201" t="s">
        <v>159</v>
      </c>
    </row>
    <row r="317" s="15" customFormat="1">
      <c r="A317" s="15"/>
      <c r="B317" s="215"/>
      <c r="C317" s="15"/>
      <c r="D317" s="200" t="s">
        <v>170</v>
      </c>
      <c r="E317" s="216" t="s">
        <v>1</v>
      </c>
      <c r="F317" s="217" t="s">
        <v>181</v>
      </c>
      <c r="G317" s="15"/>
      <c r="H317" s="218">
        <v>7.5709999999999997</v>
      </c>
      <c r="I317" s="219"/>
      <c r="J317" s="15"/>
      <c r="K317" s="15"/>
      <c r="L317" s="215"/>
      <c r="M317" s="220"/>
      <c r="N317" s="221"/>
      <c r="O317" s="221"/>
      <c r="P317" s="221"/>
      <c r="Q317" s="221"/>
      <c r="R317" s="221"/>
      <c r="S317" s="221"/>
      <c r="T317" s="222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16" t="s">
        <v>170</v>
      </c>
      <c r="AU317" s="216" t="s">
        <v>89</v>
      </c>
      <c r="AV317" s="15" t="s">
        <v>166</v>
      </c>
      <c r="AW317" s="15" t="s">
        <v>34</v>
      </c>
      <c r="AX317" s="15" t="s">
        <v>87</v>
      </c>
      <c r="AY317" s="216" t="s">
        <v>159</v>
      </c>
    </row>
    <row r="318" s="2" customFormat="1" ht="16.5" customHeight="1">
      <c r="A318" s="38"/>
      <c r="B318" s="180"/>
      <c r="C318" s="181" t="s">
        <v>420</v>
      </c>
      <c r="D318" s="181" t="s">
        <v>161</v>
      </c>
      <c r="E318" s="182" t="s">
        <v>421</v>
      </c>
      <c r="F318" s="183" t="s">
        <v>422</v>
      </c>
      <c r="G318" s="184" t="s">
        <v>174</v>
      </c>
      <c r="H318" s="185">
        <v>67.432000000000002</v>
      </c>
      <c r="I318" s="186"/>
      <c r="J318" s="187">
        <f>ROUND(I318*H318,2)</f>
        <v>0</v>
      </c>
      <c r="K318" s="183" t="s">
        <v>165</v>
      </c>
      <c r="L318" s="39"/>
      <c r="M318" s="188" t="s">
        <v>1</v>
      </c>
      <c r="N318" s="189" t="s">
        <v>44</v>
      </c>
      <c r="O318" s="77"/>
      <c r="P318" s="190">
        <f>O318*H318</f>
        <v>0</v>
      </c>
      <c r="Q318" s="190">
        <v>0.011169999999999999</v>
      </c>
      <c r="R318" s="190">
        <f>Q318*H318</f>
        <v>0.75321543999999996</v>
      </c>
      <c r="S318" s="190">
        <v>0</v>
      </c>
      <c r="T318" s="191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192" t="s">
        <v>166</v>
      </c>
      <c r="AT318" s="192" t="s">
        <v>161</v>
      </c>
      <c r="AU318" s="192" t="s">
        <v>89</v>
      </c>
      <c r="AY318" s="19" t="s">
        <v>159</v>
      </c>
      <c r="BE318" s="193">
        <f>IF(N318="základní",J318,0)</f>
        <v>0</v>
      </c>
      <c r="BF318" s="193">
        <f>IF(N318="snížená",J318,0)</f>
        <v>0</v>
      </c>
      <c r="BG318" s="193">
        <f>IF(N318="zákl. přenesená",J318,0)</f>
        <v>0</v>
      </c>
      <c r="BH318" s="193">
        <f>IF(N318="sníž. přenesená",J318,0)</f>
        <v>0</v>
      </c>
      <c r="BI318" s="193">
        <f>IF(N318="nulová",J318,0)</f>
        <v>0</v>
      </c>
      <c r="BJ318" s="19" t="s">
        <v>87</v>
      </c>
      <c r="BK318" s="193">
        <f>ROUND(I318*H318,2)</f>
        <v>0</v>
      </c>
      <c r="BL318" s="19" t="s">
        <v>166</v>
      </c>
      <c r="BM318" s="192" t="s">
        <v>423</v>
      </c>
    </row>
    <row r="319" s="2" customFormat="1">
      <c r="A319" s="38"/>
      <c r="B319" s="39"/>
      <c r="C319" s="38"/>
      <c r="D319" s="194" t="s">
        <v>168</v>
      </c>
      <c r="E319" s="38"/>
      <c r="F319" s="195" t="s">
        <v>424</v>
      </c>
      <c r="G319" s="38"/>
      <c r="H319" s="38"/>
      <c r="I319" s="196"/>
      <c r="J319" s="38"/>
      <c r="K319" s="38"/>
      <c r="L319" s="39"/>
      <c r="M319" s="197"/>
      <c r="N319" s="198"/>
      <c r="O319" s="77"/>
      <c r="P319" s="77"/>
      <c r="Q319" s="77"/>
      <c r="R319" s="77"/>
      <c r="S319" s="77"/>
      <c r="T319" s="7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9" t="s">
        <v>168</v>
      </c>
      <c r="AU319" s="19" t="s">
        <v>89</v>
      </c>
    </row>
    <row r="320" s="14" customFormat="1">
      <c r="A320" s="14"/>
      <c r="B320" s="208"/>
      <c r="C320" s="14"/>
      <c r="D320" s="200" t="s">
        <v>170</v>
      </c>
      <c r="E320" s="209" t="s">
        <v>1</v>
      </c>
      <c r="F320" s="210" t="s">
        <v>266</v>
      </c>
      <c r="G320" s="14"/>
      <c r="H320" s="209" t="s">
        <v>1</v>
      </c>
      <c r="I320" s="211"/>
      <c r="J320" s="14"/>
      <c r="K320" s="14"/>
      <c r="L320" s="208"/>
      <c r="M320" s="212"/>
      <c r="N320" s="213"/>
      <c r="O320" s="213"/>
      <c r="P320" s="213"/>
      <c r="Q320" s="213"/>
      <c r="R320" s="213"/>
      <c r="S320" s="213"/>
      <c r="T320" s="2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09" t="s">
        <v>170</v>
      </c>
      <c r="AU320" s="209" t="s">
        <v>89</v>
      </c>
      <c r="AV320" s="14" t="s">
        <v>87</v>
      </c>
      <c r="AW320" s="14" t="s">
        <v>34</v>
      </c>
      <c r="AX320" s="14" t="s">
        <v>79</v>
      </c>
      <c r="AY320" s="209" t="s">
        <v>159</v>
      </c>
    </row>
    <row r="321" s="13" customFormat="1">
      <c r="A321" s="13"/>
      <c r="B321" s="199"/>
      <c r="C321" s="13"/>
      <c r="D321" s="200" t="s">
        <v>170</v>
      </c>
      <c r="E321" s="201" t="s">
        <v>1</v>
      </c>
      <c r="F321" s="202" t="s">
        <v>425</v>
      </c>
      <c r="G321" s="13"/>
      <c r="H321" s="203">
        <v>30.719999999999999</v>
      </c>
      <c r="I321" s="204"/>
      <c r="J321" s="13"/>
      <c r="K321" s="13"/>
      <c r="L321" s="199"/>
      <c r="M321" s="205"/>
      <c r="N321" s="206"/>
      <c r="O321" s="206"/>
      <c r="P321" s="206"/>
      <c r="Q321" s="206"/>
      <c r="R321" s="206"/>
      <c r="S321" s="206"/>
      <c r="T321" s="207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01" t="s">
        <v>170</v>
      </c>
      <c r="AU321" s="201" t="s">
        <v>89</v>
      </c>
      <c r="AV321" s="13" t="s">
        <v>89</v>
      </c>
      <c r="AW321" s="13" t="s">
        <v>34</v>
      </c>
      <c r="AX321" s="13" t="s">
        <v>79</v>
      </c>
      <c r="AY321" s="201" t="s">
        <v>159</v>
      </c>
    </row>
    <row r="322" s="13" customFormat="1">
      <c r="A322" s="13"/>
      <c r="B322" s="199"/>
      <c r="C322" s="13"/>
      <c r="D322" s="200" t="s">
        <v>170</v>
      </c>
      <c r="E322" s="201" t="s">
        <v>1</v>
      </c>
      <c r="F322" s="202" t="s">
        <v>426</v>
      </c>
      <c r="G322" s="13"/>
      <c r="H322" s="203">
        <v>3.04</v>
      </c>
      <c r="I322" s="204"/>
      <c r="J322" s="13"/>
      <c r="K322" s="13"/>
      <c r="L322" s="199"/>
      <c r="M322" s="205"/>
      <c r="N322" s="206"/>
      <c r="O322" s="206"/>
      <c r="P322" s="206"/>
      <c r="Q322" s="206"/>
      <c r="R322" s="206"/>
      <c r="S322" s="206"/>
      <c r="T322" s="207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01" t="s">
        <v>170</v>
      </c>
      <c r="AU322" s="201" t="s">
        <v>89</v>
      </c>
      <c r="AV322" s="13" t="s">
        <v>89</v>
      </c>
      <c r="AW322" s="13" t="s">
        <v>34</v>
      </c>
      <c r="AX322" s="13" t="s">
        <v>79</v>
      </c>
      <c r="AY322" s="201" t="s">
        <v>159</v>
      </c>
    </row>
    <row r="323" s="13" customFormat="1">
      <c r="A323" s="13"/>
      <c r="B323" s="199"/>
      <c r="C323" s="13"/>
      <c r="D323" s="200" t="s">
        <v>170</v>
      </c>
      <c r="E323" s="201" t="s">
        <v>1</v>
      </c>
      <c r="F323" s="202" t="s">
        <v>427</v>
      </c>
      <c r="G323" s="13"/>
      <c r="H323" s="203">
        <v>11.44</v>
      </c>
      <c r="I323" s="204"/>
      <c r="J323" s="13"/>
      <c r="K323" s="13"/>
      <c r="L323" s="199"/>
      <c r="M323" s="205"/>
      <c r="N323" s="206"/>
      <c r="O323" s="206"/>
      <c r="P323" s="206"/>
      <c r="Q323" s="206"/>
      <c r="R323" s="206"/>
      <c r="S323" s="206"/>
      <c r="T323" s="20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01" t="s">
        <v>170</v>
      </c>
      <c r="AU323" s="201" t="s">
        <v>89</v>
      </c>
      <c r="AV323" s="13" t="s">
        <v>89</v>
      </c>
      <c r="AW323" s="13" t="s">
        <v>34</v>
      </c>
      <c r="AX323" s="13" t="s">
        <v>79</v>
      </c>
      <c r="AY323" s="201" t="s">
        <v>159</v>
      </c>
    </row>
    <row r="324" s="13" customFormat="1">
      <c r="A324" s="13"/>
      <c r="B324" s="199"/>
      <c r="C324" s="13"/>
      <c r="D324" s="200" t="s">
        <v>170</v>
      </c>
      <c r="E324" s="201" t="s">
        <v>1</v>
      </c>
      <c r="F324" s="202" t="s">
        <v>428</v>
      </c>
      <c r="G324" s="13"/>
      <c r="H324" s="203">
        <v>9.9199999999999999</v>
      </c>
      <c r="I324" s="204"/>
      <c r="J324" s="13"/>
      <c r="K324" s="13"/>
      <c r="L324" s="199"/>
      <c r="M324" s="205"/>
      <c r="N324" s="206"/>
      <c r="O324" s="206"/>
      <c r="P324" s="206"/>
      <c r="Q324" s="206"/>
      <c r="R324" s="206"/>
      <c r="S324" s="206"/>
      <c r="T324" s="20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01" t="s">
        <v>170</v>
      </c>
      <c r="AU324" s="201" t="s">
        <v>89</v>
      </c>
      <c r="AV324" s="13" t="s">
        <v>89</v>
      </c>
      <c r="AW324" s="13" t="s">
        <v>34</v>
      </c>
      <c r="AX324" s="13" t="s">
        <v>79</v>
      </c>
      <c r="AY324" s="201" t="s">
        <v>159</v>
      </c>
    </row>
    <row r="325" s="14" customFormat="1">
      <c r="A325" s="14"/>
      <c r="B325" s="208"/>
      <c r="C325" s="14"/>
      <c r="D325" s="200" t="s">
        <v>170</v>
      </c>
      <c r="E325" s="209" t="s">
        <v>1</v>
      </c>
      <c r="F325" s="210" t="s">
        <v>269</v>
      </c>
      <c r="G325" s="14"/>
      <c r="H325" s="209" t="s">
        <v>1</v>
      </c>
      <c r="I325" s="211"/>
      <c r="J325" s="14"/>
      <c r="K325" s="14"/>
      <c r="L325" s="208"/>
      <c r="M325" s="212"/>
      <c r="N325" s="213"/>
      <c r="O325" s="213"/>
      <c r="P325" s="213"/>
      <c r="Q325" s="213"/>
      <c r="R325" s="213"/>
      <c r="S325" s="213"/>
      <c r="T325" s="2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09" t="s">
        <v>170</v>
      </c>
      <c r="AU325" s="209" t="s">
        <v>89</v>
      </c>
      <c r="AV325" s="14" t="s">
        <v>87</v>
      </c>
      <c r="AW325" s="14" t="s">
        <v>34</v>
      </c>
      <c r="AX325" s="14" t="s">
        <v>79</v>
      </c>
      <c r="AY325" s="209" t="s">
        <v>159</v>
      </c>
    </row>
    <row r="326" s="13" customFormat="1">
      <c r="A326" s="13"/>
      <c r="B326" s="199"/>
      <c r="C326" s="13"/>
      <c r="D326" s="200" t="s">
        <v>170</v>
      </c>
      <c r="E326" s="201" t="s">
        <v>1</v>
      </c>
      <c r="F326" s="202" t="s">
        <v>429</v>
      </c>
      <c r="G326" s="13"/>
      <c r="H326" s="203">
        <v>12.311999999999999</v>
      </c>
      <c r="I326" s="204"/>
      <c r="J326" s="13"/>
      <c r="K326" s="13"/>
      <c r="L326" s="199"/>
      <c r="M326" s="205"/>
      <c r="N326" s="206"/>
      <c r="O326" s="206"/>
      <c r="P326" s="206"/>
      <c r="Q326" s="206"/>
      <c r="R326" s="206"/>
      <c r="S326" s="206"/>
      <c r="T326" s="20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01" t="s">
        <v>170</v>
      </c>
      <c r="AU326" s="201" t="s">
        <v>89</v>
      </c>
      <c r="AV326" s="13" t="s">
        <v>89</v>
      </c>
      <c r="AW326" s="13" t="s">
        <v>34</v>
      </c>
      <c r="AX326" s="13" t="s">
        <v>79</v>
      </c>
      <c r="AY326" s="201" t="s">
        <v>159</v>
      </c>
    </row>
    <row r="327" s="15" customFormat="1">
      <c r="A327" s="15"/>
      <c r="B327" s="215"/>
      <c r="C327" s="15"/>
      <c r="D327" s="200" t="s">
        <v>170</v>
      </c>
      <c r="E327" s="216" t="s">
        <v>1</v>
      </c>
      <c r="F327" s="217" t="s">
        <v>181</v>
      </c>
      <c r="G327" s="15"/>
      <c r="H327" s="218">
        <v>67.432000000000002</v>
      </c>
      <c r="I327" s="219"/>
      <c r="J327" s="15"/>
      <c r="K327" s="15"/>
      <c r="L327" s="215"/>
      <c r="M327" s="220"/>
      <c r="N327" s="221"/>
      <c r="O327" s="221"/>
      <c r="P327" s="221"/>
      <c r="Q327" s="221"/>
      <c r="R327" s="221"/>
      <c r="S327" s="221"/>
      <c r="T327" s="222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16" t="s">
        <v>170</v>
      </c>
      <c r="AU327" s="216" t="s">
        <v>89</v>
      </c>
      <c r="AV327" s="15" t="s">
        <v>166</v>
      </c>
      <c r="AW327" s="15" t="s">
        <v>34</v>
      </c>
      <c r="AX327" s="15" t="s">
        <v>87</v>
      </c>
      <c r="AY327" s="216" t="s">
        <v>159</v>
      </c>
    </row>
    <row r="328" s="2" customFormat="1" ht="16.5" customHeight="1">
      <c r="A328" s="38"/>
      <c r="B328" s="180"/>
      <c r="C328" s="181" t="s">
        <v>430</v>
      </c>
      <c r="D328" s="181" t="s">
        <v>161</v>
      </c>
      <c r="E328" s="182" t="s">
        <v>431</v>
      </c>
      <c r="F328" s="183" t="s">
        <v>432</v>
      </c>
      <c r="G328" s="184" t="s">
        <v>174</v>
      </c>
      <c r="H328" s="185">
        <v>67.432000000000002</v>
      </c>
      <c r="I328" s="186"/>
      <c r="J328" s="187">
        <f>ROUND(I328*H328,2)</f>
        <v>0</v>
      </c>
      <c r="K328" s="183" t="s">
        <v>165</v>
      </c>
      <c r="L328" s="39"/>
      <c r="M328" s="188" t="s">
        <v>1</v>
      </c>
      <c r="N328" s="189" t="s">
        <v>44</v>
      </c>
      <c r="O328" s="77"/>
      <c r="P328" s="190">
        <f>O328*H328</f>
        <v>0</v>
      </c>
      <c r="Q328" s="190">
        <v>0</v>
      </c>
      <c r="R328" s="190">
        <f>Q328*H328</f>
        <v>0</v>
      </c>
      <c r="S328" s="190">
        <v>0</v>
      </c>
      <c r="T328" s="191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192" t="s">
        <v>166</v>
      </c>
      <c r="AT328" s="192" t="s">
        <v>161</v>
      </c>
      <c r="AU328" s="192" t="s">
        <v>89</v>
      </c>
      <c r="AY328" s="19" t="s">
        <v>159</v>
      </c>
      <c r="BE328" s="193">
        <f>IF(N328="základní",J328,0)</f>
        <v>0</v>
      </c>
      <c r="BF328" s="193">
        <f>IF(N328="snížená",J328,0)</f>
        <v>0</v>
      </c>
      <c r="BG328" s="193">
        <f>IF(N328="zákl. přenesená",J328,0)</f>
        <v>0</v>
      </c>
      <c r="BH328" s="193">
        <f>IF(N328="sníž. přenesená",J328,0)</f>
        <v>0</v>
      </c>
      <c r="BI328" s="193">
        <f>IF(N328="nulová",J328,0)</f>
        <v>0</v>
      </c>
      <c r="BJ328" s="19" t="s">
        <v>87</v>
      </c>
      <c r="BK328" s="193">
        <f>ROUND(I328*H328,2)</f>
        <v>0</v>
      </c>
      <c r="BL328" s="19" t="s">
        <v>166</v>
      </c>
      <c r="BM328" s="192" t="s">
        <v>433</v>
      </c>
    </row>
    <row r="329" s="2" customFormat="1">
      <c r="A329" s="38"/>
      <c r="B329" s="39"/>
      <c r="C329" s="38"/>
      <c r="D329" s="194" t="s">
        <v>168</v>
      </c>
      <c r="E329" s="38"/>
      <c r="F329" s="195" t="s">
        <v>434</v>
      </c>
      <c r="G329" s="38"/>
      <c r="H329" s="38"/>
      <c r="I329" s="196"/>
      <c r="J329" s="38"/>
      <c r="K329" s="38"/>
      <c r="L329" s="39"/>
      <c r="M329" s="197"/>
      <c r="N329" s="198"/>
      <c r="O329" s="77"/>
      <c r="P329" s="77"/>
      <c r="Q329" s="77"/>
      <c r="R329" s="77"/>
      <c r="S329" s="77"/>
      <c r="T329" s="7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9" t="s">
        <v>168</v>
      </c>
      <c r="AU329" s="19" t="s">
        <v>89</v>
      </c>
    </row>
    <row r="330" s="2" customFormat="1" ht="24.15" customHeight="1">
      <c r="A330" s="38"/>
      <c r="B330" s="180"/>
      <c r="C330" s="181" t="s">
        <v>435</v>
      </c>
      <c r="D330" s="181" t="s">
        <v>161</v>
      </c>
      <c r="E330" s="182" t="s">
        <v>436</v>
      </c>
      <c r="F330" s="183" t="s">
        <v>437</v>
      </c>
      <c r="G330" s="184" t="s">
        <v>207</v>
      </c>
      <c r="H330" s="185">
        <v>0.60599999999999998</v>
      </c>
      <c r="I330" s="186"/>
      <c r="J330" s="187">
        <f>ROUND(I330*H330,2)</f>
        <v>0</v>
      </c>
      <c r="K330" s="183" t="s">
        <v>165</v>
      </c>
      <c r="L330" s="39"/>
      <c r="M330" s="188" t="s">
        <v>1</v>
      </c>
      <c r="N330" s="189" t="s">
        <v>44</v>
      </c>
      <c r="O330" s="77"/>
      <c r="P330" s="190">
        <f>O330*H330</f>
        <v>0</v>
      </c>
      <c r="Q330" s="190">
        <v>1.05291</v>
      </c>
      <c r="R330" s="190">
        <f>Q330*H330</f>
        <v>0.63806346000000003</v>
      </c>
      <c r="S330" s="190">
        <v>0</v>
      </c>
      <c r="T330" s="191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92" t="s">
        <v>166</v>
      </c>
      <c r="AT330" s="192" t="s">
        <v>161</v>
      </c>
      <c r="AU330" s="192" t="s">
        <v>89</v>
      </c>
      <c r="AY330" s="19" t="s">
        <v>159</v>
      </c>
      <c r="BE330" s="193">
        <f>IF(N330="základní",J330,0)</f>
        <v>0</v>
      </c>
      <c r="BF330" s="193">
        <f>IF(N330="snížená",J330,0)</f>
        <v>0</v>
      </c>
      <c r="BG330" s="193">
        <f>IF(N330="zákl. přenesená",J330,0)</f>
        <v>0</v>
      </c>
      <c r="BH330" s="193">
        <f>IF(N330="sníž. přenesená",J330,0)</f>
        <v>0</v>
      </c>
      <c r="BI330" s="193">
        <f>IF(N330="nulová",J330,0)</f>
        <v>0</v>
      </c>
      <c r="BJ330" s="19" t="s">
        <v>87</v>
      </c>
      <c r="BK330" s="193">
        <f>ROUND(I330*H330,2)</f>
        <v>0</v>
      </c>
      <c r="BL330" s="19" t="s">
        <v>166</v>
      </c>
      <c r="BM330" s="192" t="s">
        <v>438</v>
      </c>
    </row>
    <row r="331" s="2" customFormat="1">
      <c r="A331" s="38"/>
      <c r="B331" s="39"/>
      <c r="C331" s="38"/>
      <c r="D331" s="194" t="s">
        <v>168</v>
      </c>
      <c r="E331" s="38"/>
      <c r="F331" s="195" t="s">
        <v>439</v>
      </c>
      <c r="G331" s="38"/>
      <c r="H331" s="38"/>
      <c r="I331" s="196"/>
      <c r="J331" s="38"/>
      <c r="K331" s="38"/>
      <c r="L331" s="39"/>
      <c r="M331" s="197"/>
      <c r="N331" s="198"/>
      <c r="O331" s="77"/>
      <c r="P331" s="77"/>
      <c r="Q331" s="77"/>
      <c r="R331" s="77"/>
      <c r="S331" s="77"/>
      <c r="T331" s="7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9" t="s">
        <v>168</v>
      </c>
      <c r="AU331" s="19" t="s">
        <v>89</v>
      </c>
    </row>
    <row r="332" s="14" customFormat="1">
      <c r="A332" s="14"/>
      <c r="B332" s="208"/>
      <c r="C332" s="14"/>
      <c r="D332" s="200" t="s">
        <v>170</v>
      </c>
      <c r="E332" s="209" t="s">
        <v>1</v>
      </c>
      <c r="F332" s="210" t="s">
        <v>440</v>
      </c>
      <c r="G332" s="14"/>
      <c r="H332" s="209" t="s">
        <v>1</v>
      </c>
      <c r="I332" s="211"/>
      <c r="J332" s="14"/>
      <c r="K332" s="14"/>
      <c r="L332" s="208"/>
      <c r="M332" s="212"/>
      <c r="N332" s="213"/>
      <c r="O332" s="213"/>
      <c r="P332" s="213"/>
      <c r="Q332" s="213"/>
      <c r="R332" s="213"/>
      <c r="S332" s="213"/>
      <c r="T332" s="2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09" t="s">
        <v>170</v>
      </c>
      <c r="AU332" s="209" t="s">
        <v>89</v>
      </c>
      <c r="AV332" s="14" t="s">
        <v>87</v>
      </c>
      <c r="AW332" s="14" t="s">
        <v>34</v>
      </c>
      <c r="AX332" s="14" t="s">
        <v>79</v>
      </c>
      <c r="AY332" s="209" t="s">
        <v>159</v>
      </c>
    </row>
    <row r="333" s="13" customFormat="1">
      <c r="A333" s="13"/>
      <c r="B333" s="199"/>
      <c r="C333" s="13"/>
      <c r="D333" s="200" t="s">
        <v>170</v>
      </c>
      <c r="E333" s="201" t="s">
        <v>1</v>
      </c>
      <c r="F333" s="202" t="s">
        <v>441</v>
      </c>
      <c r="G333" s="13"/>
      <c r="H333" s="203">
        <v>0.60599999999999998</v>
      </c>
      <c r="I333" s="204"/>
      <c r="J333" s="13"/>
      <c r="K333" s="13"/>
      <c r="L333" s="199"/>
      <c r="M333" s="205"/>
      <c r="N333" s="206"/>
      <c r="O333" s="206"/>
      <c r="P333" s="206"/>
      <c r="Q333" s="206"/>
      <c r="R333" s="206"/>
      <c r="S333" s="206"/>
      <c r="T333" s="207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01" t="s">
        <v>170</v>
      </c>
      <c r="AU333" s="201" t="s">
        <v>89</v>
      </c>
      <c r="AV333" s="13" t="s">
        <v>89</v>
      </c>
      <c r="AW333" s="13" t="s">
        <v>34</v>
      </c>
      <c r="AX333" s="13" t="s">
        <v>87</v>
      </c>
      <c r="AY333" s="201" t="s">
        <v>159</v>
      </c>
    </row>
    <row r="334" s="2" customFormat="1" ht="21.75" customHeight="1">
      <c r="A334" s="38"/>
      <c r="B334" s="180"/>
      <c r="C334" s="181" t="s">
        <v>442</v>
      </c>
      <c r="D334" s="181" t="s">
        <v>161</v>
      </c>
      <c r="E334" s="182" t="s">
        <v>443</v>
      </c>
      <c r="F334" s="183" t="s">
        <v>444</v>
      </c>
      <c r="G334" s="184" t="s">
        <v>184</v>
      </c>
      <c r="H334" s="185">
        <v>1.0209999999999999</v>
      </c>
      <c r="I334" s="186"/>
      <c r="J334" s="187">
        <f>ROUND(I334*H334,2)</f>
        <v>0</v>
      </c>
      <c r="K334" s="183" t="s">
        <v>165</v>
      </c>
      <c r="L334" s="39"/>
      <c r="M334" s="188" t="s">
        <v>1</v>
      </c>
      <c r="N334" s="189" t="s">
        <v>44</v>
      </c>
      <c r="O334" s="77"/>
      <c r="P334" s="190">
        <f>O334*H334</f>
        <v>0</v>
      </c>
      <c r="Q334" s="190">
        <v>2.5019499999999999</v>
      </c>
      <c r="R334" s="190">
        <f>Q334*H334</f>
        <v>2.5544909499999995</v>
      </c>
      <c r="S334" s="190">
        <v>0</v>
      </c>
      <c r="T334" s="191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92" t="s">
        <v>166</v>
      </c>
      <c r="AT334" s="192" t="s">
        <v>161</v>
      </c>
      <c r="AU334" s="192" t="s">
        <v>89</v>
      </c>
      <c r="AY334" s="19" t="s">
        <v>159</v>
      </c>
      <c r="BE334" s="193">
        <f>IF(N334="základní",J334,0)</f>
        <v>0</v>
      </c>
      <c r="BF334" s="193">
        <f>IF(N334="snížená",J334,0)</f>
        <v>0</v>
      </c>
      <c r="BG334" s="193">
        <f>IF(N334="zákl. přenesená",J334,0)</f>
        <v>0</v>
      </c>
      <c r="BH334" s="193">
        <f>IF(N334="sníž. přenesená",J334,0)</f>
        <v>0</v>
      </c>
      <c r="BI334" s="193">
        <f>IF(N334="nulová",J334,0)</f>
        <v>0</v>
      </c>
      <c r="BJ334" s="19" t="s">
        <v>87</v>
      </c>
      <c r="BK334" s="193">
        <f>ROUND(I334*H334,2)</f>
        <v>0</v>
      </c>
      <c r="BL334" s="19" t="s">
        <v>166</v>
      </c>
      <c r="BM334" s="192" t="s">
        <v>445</v>
      </c>
    </row>
    <row r="335" s="2" customFormat="1">
      <c r="A335" s="38"/>
      <c r="B335" s="39"/>
      <c r="C335" s="38"/>
      <c r="D335" s="194" t="s">
        <v>168</v>
      </c>
      <c r="E335" s="38"/>
      <c r="F335" s="195" t="s">
        <v>446</v>
      </c>
      <c r="G335" s="38"/>
      <c r="H335" s="38"/>
      <c r="I335" s="196"/>
      <c r="J335" s="38"/>
      <c r="K335" s="38"/>
      <c r="L335" s="39"/>
      <c r="M335" s="197"/>
      <c r="N335" s="198"/>
      <c r="O335" s="77"/>
      <c r="P335" s="77"/>
      <c r="Q335" s="77"/>
      <c r="R335" s="77"/>
      <c r="S335" s="77"/>
      <c r="T335" s="7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9" t="s">
        <v>168</v>
      </c>
      <c r="AU335" s="19" t="s">
        <v>89</v>
      </c>
    </row>
    <row r="336" s="14" customFormat="1">
      <c r="A336" s="14"/>
      <c r="B336" s="208"/>
      <c r="C336" s="14"/>
      <c r="D336" s="200" t="s">
        <v>170</v>
      </c>
      <c r="E336" s="209" t="s">
        <v>1</v>
      </c>
      <c r="F336" s="210" t="s">
        <v>266</v>
      </c>
      <c r="G336" s="14"/>
      <c r="H336" s="209" t="s">
        <v>1</v>
      </c>
      <c r="I336" s="211"/>
      <c r="J336" s="14"/>
      <c r="K336" s="14"/>
      <c r="L336" s="208"/>
      <c r="M336" s="212"/>
      <c r="N336" s="213"/>
      <c r="O336" s="213"/>
      <c r="P336" s="213"/>
      <c r="Q336" s="213"/>
      <c r="R336" s="213"/>
      <c r="S336" s="213"/>
      <c r="T336" s="2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09" t="s">
        <v>170</v>
      </c>
      <c r="AU336" s="209" t="s">
        <v>89</v>
      </c>
      <c r="AV336" s="14" t="s">
        <v>87</v>
      </c>
      <c r="AW336" s="14" t="s">
        <v>34</v>
      </c>
      <c r="AX336" s="14" t="s">
        <v>79</v>
      </c>
      <c r="AY336" s="209" t="s">
        <v>159</v>
      </c>
    </row>
    <row r="337" s="13" customFormat="1">
      <c r="A337" s="13"/>
      <c r="B337" s="199"/>
      <c r="C337" s="13"/>
      <c r="D337" s="200" t="s">
        <v>170</v>
      </c>
      <c r="E337" s="201" t="s">
        <v>1</v>
      </c>
      <c r="F337" s="202" t="s">
        <v>447</v>
      </c>
      <c r="G337" s="13"/>
      <c r="H337" s="203">
        <v>0.68799999999999994</v>
      </c>
      <c r="I337" s="204"/>
      <c r="J337" s="13"/>
      <c r="K337" s="13"/>
      <c r="L337" s="199"/>
      <c r="M337" s="205"/>
      <c r="N337" s="206"/>
      <c r="O337" s="206"/>
      <c r="P337" s="206"/>
      <c r="Q337" s="206"/>
      <c r="R337" s="206"/>
      <c r="S337" s="206"/>
      <c r="T337" s="20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01" t="s">
        <v>170</v>
      </c>
      <c r="AU337" s="201" t="s">
        <v>89</v>
      </c>
      <c r="AV337" s="13" t="s">
        <v>89</v>
      </c>
      <c r="AW337" s="13" t="s">
        <v>34</v>
      </c>
      <c r="AX337" s="13" t="s">
        <v>79</v>
      </c>
      <c r="AY337" s="201" t="s">
        <v>159</v>
      </c>
    </row>
    <row r="338" s="14" customFormat="1">
      <c r="A338" s="14"/>
      <c r="B338" s="208"/>
      <c r="C338" s="14"/>
      <c r="D338" s="200" t="s">
        <v>170</v>
      </c>
      <c r="E338" s="209" t="s">
        <v>1</v>
      </c>
      <c r="F338" s="210" t="s">
        <v>448</v>
      </c>
      <c r="G338" s="14"/>
      <c r="H338" s="209" t="s">
        <v>1</v>
      </c>
      <c r="I338" s="211"/>
      <c r="J338" s="14"/>
      <c r="K338" s="14"/>
      <c r="L338" s="208"/>
      <c r="M338" s="212"/>
      <c r="N338" s="213"/>
      <c r="O338" s="213"/>
      <c r="P338" s="213"/>
      <c r="Q338" s="213"/>
      <c r="R338" s="213"/>
      <c r="S338" s="213"/>
      <c r="T338" s="2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09" t="s">
        <v>170</v>
      </c>
      <c r="AU338" s="209" t="s">
        <v>89</v>
      </c>
      <c r="AV338" s="14" t="s">
        <v>87</v>
      </c>
      <c r="AW338" s="14" t="s">
        <v>34</v>
      </c>
      <c r="AX338" s="14" t="s">
        <v>79</v>
      </c>
      <c r="AY338" s="209" t="s">
        <v>159</v>
      </c>
    </row>
    <row r="339" s="13" customFormat="1">
      <c r="A339" s="13"/>
      <c r="B339" s="199"/>
      <c r="C339" s="13"/>
      <c r="D339" s="200" t="s">
        <v>170</v>
      </c>
      <c r="E339" s="201" t="s">
        <v>1</v>
      </c>
      <c r="F339" s="202" t="s">
        <v>449</v>
      </c>
      <c r="G339" s="13"/>
      <c r="H339" s="203">
        <v>0.33300000000000002</v>
      </c>
      <c r="I339" s="204"/>
      <c r="J339" s="13"/>
      <c r="K339" s="13"/>
      <c r="L339" s="199"/>
      <c r="M339" s="205"/>
      <c r="N339" s="206"/>
      <c r="O339" s="206"/>
      <c r="P339" s="206"/>
      <c r="Q339" s="206"/>
      <c r="R339" s="206"/>
      <c r="S339" s="206"/>
      <c r="T339" s="20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01" t="s">
        <v>170</v>
      </c>
      <c r="AU339" s="201" t="s">
        <v>89</v>
      </c>
      <c r="AV339" s="13" t="s">
        <v>89</v>
      </c>
      <c r="AW339" s="13" t="s">
        <v>34</v>
      </c>
      <c r="AX339" s="13" t="s">
        <v>79</v>
      </c>
      <c r="AY339" s="201" t="s">
        <v>159</v>
      </c>
    </row>
    <row r="340" s="15" customFormat="1">
      <c r="A340" s="15"/>
      <c r="B340" s="215"/>
      <c r="C340" s="15"/>
      <c r="D340" s="200" t="s">
        <v>170</v>
      </c>
      <c r="E340" s="216" t="s">
        <v>1</v>
      </c>
      <c r="F340" s="217" t="s">
        <v>181</v>
      </c>
      <c r="G340" s="15"/>
      <c r="H340" s="218">
        <v>1.0209999999999999</v>
      </c>
      <c r="I340" s="219"/>
      <c r="J340" s="15"/>
      <c r="K340" s="15"/>
      <c r="L340" s="215"/>
      <c r="M340" s="220"/>
      <c r="N340" s="221"/>
      <c r="O340" s="221"/>
      <c r="P340" s="221"/>
      <c r="Q340" s="221"/>
      <c r="R340" s="221"/>
      <c r="S340" s="221"/>
      <c r="T340" s="222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16" t="s">
        <v>170</v>
      </c>
      <c r="AU340" s="216" t="s">
        <v>89</v>
      </c>
      <c r="AV340" s="15" t="s">
        <v>166</v>
      </c>
      <c r="AW340" s="15" t="s">
        <v>34</v>
      </c>
      <c r="AX340" s="15" t="s">
        <v>87</v>
      </c>
      <c r="AY340" s="216" t="s">
        <v>159</v>
      </c>
    </row>
    <row r="341" s="2" customFormat="1" ht="24.15" customHeight="1">
      <c r="A341" s="38"/>
      <c r="B341" s="180"/>
      <c r="C341" s="181" t="s">
        <v>450</v>
      </c>
      <c r="D341" s="181" t="s">
        <v>161</v>
      </c>
      <c r="E341" s="182" t="s">
        <v>451</v>
      </c>
      <c r="F341" s="183" t="s">
        <v>452</v>
      </c>
      <c r="G341" s="184" t="s">
        <v>207</v>
      </c>
      <c r="H341" s="185">
        <v>0.091999999999999998</v>
      </c>
      <c r="I341" s="186"/>
      <c r="J341" s="187">
        <f>ROUND(I341*H341,2)</f>
        <v>0</v>
      </c>
      <c r="K341" s="183" t="s">
        <v>165</v>
      </c>
      <c r="L341" s="39"/>
      <c r="M341" s="188" t="s">
        <v>1</v>
      </c>
      <c r="N341" s="189" t="s">
        <v>44</v>
      </c>
      <c r="O341" s="77"/>
      <c r="P341" s="190">
        <f>O341*H341</f>
        <v>0</v>
      </c>
      <c r="Q341" s="190">
        <v>1.0492699999999999</v>
      </c>
      <c r="R341" s="190">
        <f>Q341*H341</f>
        <v>0.096532839999999995</v>
      </c>
      <c r="S341" s="190">
        <v>0</v>
      </c>
      <c r="T341" s="191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192" t="s">
        <v>166</v>
      </c>
      <c r="AT341" s="192" t="s">
        <v>161</v>
      </c>
      <c r="AU341" s="192" t="s">
        <v>89</v>
      </c>
      <c r="AY341" s="19" t="s">
        <v>159</v>
      </c>
      <c r="BE341" s="193">
        <f>IF(N341="základní",J341,0)</f>
        <v>0</v>
      </c>
      <c r="BF341" s="193">
        <f>IF(N341="snížená",J341,0)</f>
        <v>0</v>
      </c>
      <c r="BG341" s="193">
        <f>IF(N341="zákl. přenesená",J341,0)</f>
        <v>0</v>
      </c>
      <c r="BH341" s="193">
        <f>IF(N341="sníž. přenesená",J341,0)</f>
        <v>0</v>
      </c>
      <c r="BI341" s="193">
        <f>IF(N341="nulová",J341,0)</f>
        <v>0</v>
      </c>
      <c r="BJ341" s="19" t="s">
        <v>87</v>
      </c>
      <c r="BK341" s="193">
        <f>ROUND(I341*H341,2)</f>
        <v>0</v>
      </c>
      <c r="BL341" s="19" t="s">
        <v>166</v>
      </c>
      <c r="BM341" s="192" t="s">
        <v>453</v>
      </c>
    </row>
    <row r="342" s="2" customFormat="1">
      <c r="A342" s="38"/>
      <c r="B342" s="39"/>
      <c r="C342" s="38"/>
      <c r="D342" s="194" t="s">
        <v>168</v>
      </c>
      <c r="E342" s="38"/>
      <c r="F342" s="195" t="s">
        <v>454</v>
      </c>
      <c r="G342" s="38"/>
      <c r="H342" s="38"/>
      <c r="I342" s="196"/>
      <c r="J342" s="38"/>
      <c r="K342" s="38"/>
      <c r="L342" s="39"/>
      <c r="M342" s="197"/>
      <c r="N342" s="198"/>
      <c r="O342" s="77"/>
      <c r="P342" s="77"/>
      <c r="Q342" s="77"/>
      <c r="R342" s="77"/>
      <c r="S342" s="77"/>
      <c r="T342" s="7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9" t="s">
        <v>168</v>
      </c>
      <c r="AU342" s="19" t="s">
        <v>89</v>
      </c>
    </row>
    <row r="343" s="14" customFormat="1">
      <c r="A343" s="14"/>
      <c r="B343" s="208"/>
      <c r="C343" s="14"/>
      <c r="D343" s="200" t="s">
        <v>170</v>
      </c>
      <c r="E343" s="209" t="s">
        <v>1</v>
      </c>
      <c r="F343" s="210" t="s">
        <v>455</v>
      </c>
      <c r="G343" s="14"/>
      <c r="H343" s="209" t="s">
        <v>1</v>
      </c>
      <c r="I343" s="211"/>
      <c r="J343" s="14"/>
      <c r="K343" s="14"/>
      <c r="L343" s="208"/>
      <c r="M343" s="212"/>
      <c r="N343" s="213"/>
      <c r="O343" s="213"/>
      <c r="P343" s="213"/>
      <c r="Q343" s="213"/>
      <c r="R343" s="213"/>
      <c r="S343" s="213"/>
      <c r="T343" s="2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09" t="s">
        <v>170</v>
      </c>
      <c r="AU343" s="209" t="s">
        <v>89</v>
      </c>
      <c r="AV343" s="14" t="s">
        <v>87</v>
      </c>
      <c r="AW343" s="14" t="s">
        <v>34</v>
      </c>
      <c r="AX343" s="14" t="s">
        <v>79</v>
      </c>
      <c r="AY343" s="209" t="s">
        <v>159</v>
      </c>
    </row>
    <row r="344" s="13" customFormat="1">
      <c r="A344" s="13"/>
      <c r="B344" s="199"/>
      <c r="C344" s="13"/>
      <c r="D344" s="200" t="s">
        <v>170</v>
      </c>
      <c r="E344" s="201" t="s">
        <v>1</v>
      </c>
      <c r="F344" s="202" t="s">
        <v>456</v>
      </c>
      <c r="G344" s="13"/>
      <c r="H344" s="203">
        <v>0.091999999999999998</v>
      </c>
      <c r="I344" s="204"/>
      <c r="J344" s="13"/>
      <c r="K344" s="13"/>
      <c r="L344" s="199"/>
      <c r="M344" s="205"/>
      <c r="N344" s="206"/>
      <c r="O344" s="206"/>
      <c r="P344" s="206"/>
      <c r="Q344" s="206"/>
      <c r="R344" s="206"/>
      <c r="S344" s="206"/>
      <c r="T344" s="207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01" t="s">
        <v>170</v>
      </c>
      <c r="AU344" s="201" t="s">
        <v>89</v>
      </c>
      <c r="AV344" s="13" t="s">
        <v>89</v>
      </c>
      <c r="AW344" s="13" t="s">
        <v>34</v>
      </c>
      <c r="AX344" s="13" t="s">
        <v>87</v>
      </c>
      <c r="AY344" s="201" t="s">
        <v>159</v>
      </c>
    </row>
    <row r="345" s="2" customFormat="1" ht="24.15" customHeight="1">
      <c r="A345" s="38"/>
      <c r="B345" s="180"/>
      <c r="C345" s="181" t="s">
        <v>457</v>
      </c>
      <c r="D345" s="181" t="s">
        <v>161</v>
      </c>
      <c r="E345" s="182" t="s">
        <v>458</v>
      </c>
      <c r="F345" s="183" t="s">
        <v>459</v>
      </c>
      <c r="G345" s="184" t="s">
        <v>174</v>
      </c>
      <c r="H345" s="185">
        <v>1.76</v>
      </c>
      <c r="I345" s="186"/>
      <c r="J345" s="187">
        <f>ROUND(I345*H345,2)</f>
        <v>0</v>
      </c>
      <c r="K345" s="183" t="s">
        <v>165</v>
      </c>
      <c r="L345" s="39"/>
      <c r="M345" s="188" t="s">
        <v>1</v>
      </c>
      <c r="N345" s="189" t="s">
        <v>44</v>
      </c>
      <c r="O345" s="77"/>
      <c r="P345" s="190">
        <f>O345*H345</f>
        <v>0</v>
      </c>
      <c r="Q345" s="190">
        <v>0.01052</v>
      </c>
      <c r="R345" s="190">
        <f>Q345*H345</f>
        <v>0.018515199999999999</v>
      </c>
      <c r="S345" s="190">
        <v>0</v>
      </c>
      <c r="T345" s="191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92" t="s">
        <v>166</v>
      </c>
      <c r="AT345" s="192" t="s">
        <v>161</v>
      </c>
      <c r="AU345" s="192" t="s">
        <v>89</v>
      </c>
      <c r="AY345" s="19" t="s">
        <v>159</v>
      </c>
      <c r="BE345" s="193">
        <f>IF(N345="základní",J345,0)</f>
        <v>0</v>
      </c>
      <c r="BF345" s="193">
        <f>IF(N345="snížená",J345,0)</f>
        <v>0</v>
      </c>
      <c r="BG345" s="193">
        <f>IF(N345="zákl. přenesená",J345,0)</f>
        <v>0</v>
      </c>
      <c r="BH345" s="193">
        <f>IF(N345="sníž. přenesená",J345,0)</f>
        <v>0</v>
      </c>
      <c r="BI345" s="193">
        <f>IF(N345="nulová",J345,0)</f>
        <v>0</v>
      </c>
      <c r="BJ345" s="19" t="s">
        <v>87</v>
      </c>
      <c r="BK345" s="193">
        <f>ROUND(I345*H345,2)</f>
        <v>0</v>
      </c>
      <c r="BL345" s="19" t="s">
        <v>166</v>
      </c>
      <c r="BM345" s="192" t="s">
        <v>460</v>
      </c>
    </row>
    <row r="346" s="2" customFormat="1">
      <c r="A346" s="38"/>
      <c r="B346" s="39"/>
      <c r="C346" s="38"/>
      <c r="D346" s="194" t="s">
        <v>168</v>
      </c>
      <c r="E346" s="38"/>
      <c r="F346" s="195" t="s">
        <v>461</v>
      </c>
      <c r="G346" s="38"/>
      <c r="H346" s="38"/>
      <c r="I346" s="196"/>
      <c r="J346" s="38"/>
      <c r="K346" s="38"/>
      <c r="L346" s="39"/>
      <c r="M346" s="197"/>
      <c r="N346" s="198"/>
      <c r="O346" s="77"/>
      <c r="P346" s="77"/>
      <c r="Q346" s="77"/>
      <c r="R346" s="77"/>
      <c r="S346" s="77"/>
      <c r="T346" s="7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T346" s="19" t="s">
        <v>168</v>
      </c>
      <c r="AU346" s="19" t="s">
        <v>89</v>
      </c>
    </row>
    <row r="347" s="14" customFormat="1">
      <c r="A347" s="14"/>
      <c r="B347" s="208"/>
      <c r="C347" s="14"/>
      <c r="D347" s="200" t="s">
        <v>170</v>
      </c>
      <c r="E347" s="209" t="s">
        <v>1</v>
      </c>
      <c r="F347" s="210" t="s">
        <v>266</v>
      </c>
      <c r="G347" s="14"/>
      <c r="H347" s="209" t="s">
        <v>1</v>
      </c>
      <c r="I347" s="211"/>
      <c r="J347" s="14"/>
      <c r="K347" s="14"/>
      <c r="L347" s="208"/>
      <c r="M347" s="212"/>
      <c r="N347" s="213"/>
      <c r="O347" s="213"/>
      <c r="P347" s="213"/>
      <c r="Q347" s="213"/>
      <c r="R347" s="213"/>
      <c r="S347" s="213"/>
      <c r="T347" s="2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09" t="s">
        <v>170</v>
      </c>
      <c r="AU347" s="209" t="s">
        <v>89</v>
      </c>
      <c r="AV347" s="14" t="s">
        <v>87</v>
      </c>
      <c r="AW347" s="14" t="s">
        <v>34</v>
      </c>
      <c r="AX347" s="14" t="s">
        <v>79</v>
      </c>
      <c r="AY347" s="209" t="s">
        <v>159</v>
      </c>
    </row>
    <row r="348" s="13" customFormat="1">
      <c r="A348" s="13"/>
      <c r="B348" s="199"/>
      <c r="C348" s="13"/>
      <c r="D348" s="200" t="s">
        <v>170</v>
      </c>
      <c r="E348" s="201" t="s">
        <v>1</v>
      </c>
      <c r="F348" s="202" t="s">
        <v>462</v>
      </c>
      <c r="G348" s="13"/>
      <c r="H348" s="203">
        <v>1</v>
      </c>
      <c r="I348" s="204"/>
      <c r="J348" s="13"/>
      <c r="K348" s="13"/>
      <c r="L348" s="199"/>
      <c r="M348" s="205"/>
      <c r="N348" s="206"/>
      <c r="O348" s="206"/>
      <c r="P348" s="206"/>
      <c r="Q348" s="206"/>
      <c r="R348" s="206"/>
      <c r="S348" s="206"/>
      <c r="T348" s="20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01" t="s">
        <v>170</v>
      </c>
      <c r="AU348" s="201" t="s">
        <v>89</v>
      </c>
      <c r="AV348" s="13" t="s">
        <v>89</v>
      </c>
      <c r="AW348" s="13" t="s">
        <v>34</v>
      </c>
      <c r="AX348" s="13" t="s">
        <v>79</v>
      </c>
      <c r="AY348" s="201" t="s">
        <v>159</v>
      </c>
    </row>
    <row r="349" s="14" customFormat="1">
      <c r="A349" s="14"/>
      <c r="B349" s="208"/>
      <c r="C349" s="14"/>
      <c r="D349" s="200" t="s">
        <v>170</v>
      </c>
      <c r="E349" s="209" t="s">
        <v>1</v>
      </c>
      <c r="F349" s="210" t="s">
        <v>269</v>
      </c>
      <c r="G349" s="14"/>
      <c r="H349" s="209" t="s">
        <v>1</v>
      </c>
      <c r="I349" s="211"/>
      <c r="J349" s="14"/>
      <c r="K349" s="14"/>
      <c r="L349" s="208"/>
      <c r="M349" s="212"/>
      <c r="N349" s="213"/>
      <c r="O349" s="213"/>
      <c r="P349" s="213"/>
      <c r="Q349" s="213"/>
      <c r="R349" s="213"/>
      <c r="S349" s="213"/>
      <c r="T349" s="2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09" t="s">
        <v>170</v>
      </c>
      <c r="AU349" s="209" t="s">
        <v>89</v>
      </c>
      <c r="AV349" s="14" t="s">
        <v>87</v>
      </c>
      <c r="AW349" s="14" t="s">
        <v>34</v>
      </c>
      <c r="AX349" s="14" t="s">
        <v>79</v>
      </c>
      <c r="AY349" s="209" t="s">
        <v>159</v>
      </c>
    </row>
    <row r="350" s="13" customFormat="1">
      <c r="A350" s="13"/>
      <c r="B350" s="199"/>
      <c r="C350" s="13"/>
      <c r="D350" s="200" t="s">
        <v>170</v>
      </c>
      <c r="E350" s="201" t="s">
        <v>1</v>
      </c>
      <c r="F350" s="202" t="s">
        <v>463</v>
      </c>
      <c r="G350" s="13"/>
      <c r="H350" s="203">
        <v>0.76000000000000001</v>
      </c>
      <c r="I350" s="204"/>
      <c r="J350" s="13"/>
      <c r="K350" s="13"/>
      <c r="L350" s="199"/>
      <c r="M350" s="205"/>
      <c r="N350" s="206"/>
      <c r="O350" s="206"/>
      <c r="P350" s="206"/>
      <c r="Q350" s="206"/>
      <c r="R350" s="206"/>
      <c r="S350" s="206"/>
      <c r="T350" s="20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01" t="s">
        <v>170</v>
      </c>
      <c r="AU350" s="201" t="s">
        <v>89</v>
      </c>
      <c r="AV350" s="13" t="s">
        <v>89</v>
      </c>
      <c r="AW350" s="13" t="s">
        <v>34</v>
      </c>
      <c r="AX350" s="13" t="s">
        <v>79</v>
      </c>
      <c r="AY350" s="201" t="s">
        <v>159</v>
      </c>
    </row>
    <row r="351" s="15" customFormat="1">
      <c r="A351" s="15"/>
      <c r="B351" s="215"/>
      <c r="C351" s="15"/>
      <c r="D351" s="200" t="s">
        <v>170</v>
      </c>
      <c r="E351" s="216" t="s">
        <v>1</v>
      </c>
      <c r="F351" s="217" t="s">
        <v>181</v>
      </c>
      <c r="G351" s="15"/>
      <c r="H351" s="218">
        <v>1.76</v>
      </c>
      <c r="I351" s="219"/>
      <c r="J351" s="15"/>
      <c r="K351" s="15"/>
      <c r="L351" s="215"/>
      <c r="M351" s="220"/>
      <c r="N351" s="221"/>
      <c r="O351" s="221"/>
      <c r="P351" s="221"/>
      <c r="Q351" s="221"/>
      <c r="R351" s="221"/>
      <c r="S351" s="221"/>
      <c r="T351" s="222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T351" s="216" t="s">
        <v>170</v>
      </c>
      <c r="AU351" s="216" t="s">
        <v>89</v>
      </c>
      <c r="AV351" s="15" t="s">
        <v>166</v>
      </c>
      <c r="AW351" s="15" t="s">
        <v>34</v>
      </c>
      <c r="AX351" s="15" t="s">
        <v>87</v>
      </c>
      <c r="AY351" s="216" t="s">
        <v>159</v>
      </c>
    </row>
    <row r="352" s="2" customFormat="1" ht="24.15" customHeight="1">
      <c r="A352" s="38"/>
      <c r="B352" s="180"/>
      <c r="C352" s="181" t="s">
        <v>464</v>
      </c>
      <c r="D352" s="181" t="s">
        <v>161</v>
      </c>
      <c r="E352" s="182" t="s">
        <v>465</v>
      </c>
      <c r="F352" s="183" t="s">
        <v>466</v>
      </c>
      <c r="G352" s="184" t="s">
        <v>174</v>
      </c>
      <c r="H352" s="185">
        <v>1.76</v>
      </c>
      <c r="I352" s="186"/>
      <c r="J352" s="187">
        <f>ROUND(I352*H352,2)</f>
        <v>0</v>
      </c>
      <c r="K352" s="183" t="s">
        <v>165</v>
      </c>
      <c r="L352" s="39"/>
      <c r="M352" s="188" t="s">
        <v>1</v>
      </c>
      <c r="N352" s="189" t="s">
        <v>44</v>
      </c>
      <c r="O352" s="77"/>
      <c r="P352" s="190">
        <f>O352*H352</f>
        <v>0</v>
      </c>
      <c r="Q352" s="190">
        <v>0</v>
      </c>
      <c r="R352" s="190">
        <f>Q352*H352</f>
        <v>0</v>
      </c>
      <c r="S352" s="190">
        <v>0</v>
      </c>
      <c r="T352" s="191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192" t="s">
        <v>166</v>
      </c>
      <c r="AT352" s="192" t="s">
        <v>161</v>
      </c>
      <c r="AU352" s="192" t="s">
        <v>89</v>
      </c>
      <c r="AY352" s="19" t="s">
        <v>159</v>
      </c>
      <c r="BE352" s="193">
        <f>IF(N352="základní",J352,0)</f>
        <v>0</v>
      </c>
      <c r="BF352" s="193">
        <f>IF(N352="snížená",J352,0)</f>
        <v>0</v>
      </c>
      <c r="BG352" s="193">
        <f>IF(N352="zákl. přenesená",J352,0)</f>
        <v>0</v>
      </c>
      <c r="BH352" s="193">
        <f>IF(N352="sníž. přenesená",J352,0)</f>
        <v>0</v>
      </c>
      <c r="BI352" s="193">
        <f>IF(N352="nulová",J352,0)</f>
        <v>0</v>
      </c>
      <c r="BJ352" s="19" t="s">
        <v>87</v>
      </c>
      <c r="BK352" s="193">
        <f>ROUND(I352*H352,2)</f>
        <v>0</v>
      </c>
      <c r="BL352" s="19" t="s">
        <v>166</v>
      </c>
      <c r="BM352" s="192" t="s">
        <v>467</v>
      </c>
    </row>
    <row r="353" s="2" customFormat="1">
      <c r="A353" s="38"/>
      <c r="B353" s="39"/>
      <c r="C353" s="38"/>
      <c r="D353" s="194" t="s">
        <v>168</v>
      </c>
      <c r="E353" s="38"/>
      <c r="F353" s="195" t="s">
        <v>468</v>
      </c>
      <c r="G353" s="38"/>
      <c r="H353" s="38"/>
      <c r="I353" s="196"/>
      <c r="J353" s="38"/>
      <c r="K353" s="38"/>
      <c r="L353" s="39"/>
      <c r="M353" s="197"/>
      <c r="N353" s="198"/>
      <c r="O353" s="77"/>
      <c r="P353" s="77"/>
      <c r="Q353" s="77"/>
      <c r="R353" s="77"/>
      <c r="S353" s="77"/>
      <c r="T353" s="7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9" t="s">
        <v>168</v>
      </c>
      <c r="AU353" s="19" t="s">
        <v>89</v>
      </c>
    </row>
    <row r="354" s="2" customFormat="1" ht="24.15" customHeight="1">
      <c r="A354" s="38"/>
      <c r="B354" s="180"/>
      <c r="C354" s="181" t="s">
        <v>469</v>
      </c>
      <c r="D354" s="181" t="s">
        <v>161</v>
      </c>
      <c r="E354" s="182" t="s">
        <v>470</v>
      </c>
      <c r="F354" s="183" t="s">
        <v>471</v>
      </c>
      <c r="G354" s="184" t="s">
        <v>174</v>
      </c>
      <c r="H354" s="185">
        <v>172.34999999999999</v>
      </c>
      <c r="I354" s="186"/>
      <c r="J354" s="187">
        <f>ROUND(I354*H354,2)</f>
        <v>0</v>
      </c>
      <c r="K354" s="183" t="s">
        <v>165</v>
      </c>
      <c r="L354" s="39"/>
      <c r="M354" s="188" t="s">
        <v>1</v>
      </c>
      <c r="N354" s="189" t="s">
        <v>44</v>
      </c>
      <c r="O354" s="77"/>
      <c r="P354" s="190">
        <f>O354*H354</f>
        <v>0</v>
      </c>
      <c r="Q354" s="190">
        <v>0</v>
      </c>
      <c r="R354" s="190">
        <f>Q354*H354</f>
        <v>0</v>
      </c>
      <c r="S354" s="190">
        <v>0</v>
      </c>
      <c r="T354" s="191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192" t="s">
        <v>166</v>
      </c>
      <c r="AT354" s="192" t="s">
        <v>161</v>
      </c>
      <c r="AU354" s="192" t="s">
        <v>89</v>
      </c>
      <c r="AY354" s="19" t="s">
        <v>159</v>
      </c>
      <c r="BE354" s="193">
        <f>IF(N354="základní",J354,0)</f>
        <v>0</v>
      </c>
      <c r="BF354" s="193">
        <f>IF(N354="snížená",J354,0)</f>
        <v>0</v>
      </c>
      <c r="BG354" s="193">
        <f>IF(N354="zákl. přenesená",J354,0)</f>
        <v>0</v>
      </c>
      <c r="BH354" s="193">
        <f>IF(N354="sníž. přenesená",J354,0)</f>
        <v>0</v>
      </c>
      <c r="BI354" s="193">
        <f>IF(N354="nulová",J354,0)</f>
        <v>0</v>
      </c>
      <c r="BJ354" s="19" t="s">
        <v>87</v>
      </c>
      <c r="BK354" s="193">
        <f>ROUND(I354*H354,2)</f>
        <v>0</v>
      </c>
      <c r="BL354" s="19" t="s">
        <v>166</v>
      </c>
      <c r="BM354" s="192" t="s">
        <v>472</v>
      </c>
    </row>
    <row r="355" s="2" customFormat="1">
      <c r="A355" s="38"/>
      <c r="B355" s="39"/>
      <c r="C355" s="38"/>
      <c r="D355" s="194" t="s">
        <v>168</v>
      </c>
      <c r="E355" s="38"/>
      <c r="F355" s="195" t="s">
        <v>473</v>
      </c>
      <c r="G355" s="38"/>
      <c r="H355" s="38"/>
      <c r="I355" s="196"/>
      <c r="J355" s="38"/>
      <c r="K355" s="38"/>
      <c r="L355" s="39"/>
      <c r="M355" s="197"/>
      <c r="N355" s="198"/>
      <c r="O355" s="77"/>
      <c r="P355" s="77"/>
      <c r="Q355" s="77"/>
      <c r="R355" s="77"/>
      <c r="S355" s="77"/>
      <c r="T355" s="7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9" t="s">
        <v>168</v>
      </c>
      <c r="AU355" s="19" t="s">
        <v>89</v>
      </c>
    </row>
    <row r="356" s="14" customFormat="1">
      <c r="A356" s="14"/>
      <c r="B356" s="208"/>
      <c r="C356" s="14"/>
      <c r="D356" s="200" t="s">
        <v>170</v>
      </c>
      <c r="E356" s="209" t="s">
        <v>1</v>
      </c>
      <c r="F356" s="210" t="s">
        <v>266</v>
      </c>
      <c r="G356" s="14"/>
      <c r="H356" s="209" t="s">
        <v>1</v>
      </c>
      <c r="I356" s="211"/>
      <c r="J356" s="14"/>
      <c r="K356" s="14"/>
      <c r="L356" s="208"/>
      <c r="M356" s="212"/>
      <c r="N356" s="213"/>
      <c r="O356" s="213"/>
      <c r="P356" s="213"/>
      <c r="Q356" s="213"/>
      <c r="R356" s="213"/>
      <c r="S356" s="213"/>
      <c r="T356" s="2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09" t="s">
        <v>170</v>
      </c>
      <c r="AU356" s="209" t="s">
        <v>89</v>
      </c>
      <c r="AV356" s="14" t="s">
        <v>87</v>
      </c>
      <c r="AW356" s="14" t="s">
        <v>34</v>
      </c>
      <c r="AX356" s="14" t="s">
        <v>79</v>
      </c>
      <c r="AY356" s="209" t="s">
        <v>159</v>
      </c>
    </row>
    <row r="357" s="13" customFormat="1">
      <c r="A357" s="13"/>
      <c r="B357" s="199"/>
      <c r="C357" s="13"/>
      <c r="D357" s="200" t="s">
        <v>170</v>
      </c>
      <c r="E357" s="201" t="s">
        <v>1</v>
      </c>
      <c r="F357" s="202" t="s">
        <v>474</v>
      </c>
      <c r="G357" s="13"/>
      <c r="H357" s="203">
        <v>129.59999999999999</v>
      </c>
      <c r="I357" s="204"/>
      <c r="J357" s="13"/>
      <c r="K357" s="13"/>
      <c r="L357" s="199"/>
      <c r="M357" s="205"/>
      <c r="N357" s="206"/>
      <c r="O357" s="206"/>
      <c r="P357" s="206"/>
      <c r="Q357" s="206"/>
      <c r="R357" s="206"/>
      <c r="S357" s="206"/>
      <c r="T357" s="207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01" t="s">
        <v>170</v>
      </c>
      <c r="AU357" s="201" t="s">
        <v>89</v>
      </c>
      <c r="AV357" s="13" t="s">
        <v>89</v>
      </c>
      <c r="AW357" s="13" t="s">
        <v>34</v>
      </c>
      <c r="AX357" s="13" t="s">
        <v>79</v>
      </c>
      <c r="AY357" s="201" t="s">
        <v>159</v>
      </c>
    </row>
    <row r="358" s="14" customFormat="1">
      <c r="A358" s="14"/>
      <c r="B358" s="208"/>
      <c r="C358" s="14"/>
      <c r="D358" s="200" t="s">
        <v>170</v>
      </c>
      <c r="E358" s="209" t="s">
        <v>1</v>
      </c>
      <c r="F358" s="210" t="s">
        <v>269</v>
      </c>
      <c r="G358" s="14"/>
      <c r="H358" s="209" t="s">
        <v>1</v>
      </c>
      <c r="I358" s="211"/>
      <c r="J358" s="14"/>
      <c r="K358" s="14"/>
      <c r="L358" s="208"/>
      <c r="M358" s="212"/>
      <c r="N358" s="213"/>
      <c r="O358" s="213"/>
      <c r="P358" s="213"/>
      <c r="Q358" s="213"/>
      <c r="R358" s="213"/>
      <c r="S358" s="213"/>
      <c r="T358" s="2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09" t="s">
        <v>170</v>
      </c>
      <c r="AU358" s="209" t="s">
        <v>89</v>
      </c>
      <c r="AV358" s="14" t="s">
        <v>87</v>
      </c>
      <c r="AW358" s="14" t="s">
        <v>34</v>
      </c>
      <c r="AX358" s="14" t="s">
        <v>79</v>
      </c>
      <c r="AY358" s="209" t="s">
        <v>159</v>
      </c>
    </row>
    <row r="359" s="13" customFormat="1">
      <c r="A359" s="13"/>
      <c r="B359" s="199"/>
      <c r="C359" s="13"/>
      <c r="D359" s="200" t="s">
        <v>170</v>
      </c>
      <c r="E359" s="201" t="s">
        <v>1</v>
      </c>
      <c r="F359" s="202" t="s">
        <v>475</v>
      </c>
      <c r="G359" s="13"/>
      <c r="H359" s="203">
        <v>42.75</v>
      </c>
      <c r="I359" s="204"/>
      <c r="J359" s="13"/>
      <c r="K359" s="13"/>
      <c r="L359" s="199"/>
      <c r="M359" s="205"/>
      <c r="N359" s="206"/>
      <c r="O359" s="206"/>
      <c r="P359" s="206"/>
      <c r="Q359" s="206"/>
      <c r="R359" s="206"/>
      <c r="S359" s="206"/>
      <c r="T359" s="207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01" t="s">
        <v>170</v>
      </c>
      <c r="AU359" s="201" t="s">
        <v>89</v>
      </c>
      <c r="AV359" s="13" t="s">
        <v>89</v>
      </c>
      <c r="AW359" s="13" t="s">
        <v>34</v>
      </c>
      <c r="AX359" s="13" t="s">
        <v>79</v>
      </c>
      <c r="AY359" s="201" t="s">
        <v>159</v>
      </c>
    </row>
    <row r="360" s="15" customFormat="1">
      <c r="A360" s="15"/>
      <c r="B360" s="215"/>
      <c r="C360" s="15"/>
      <c r="D360" s="200" t="s">
        <v>170</v>
      </c>
      <c r="E360" s="216" t="s">
        <v>1</v>
      </c>
      <c r="F360" s="217" t="s">
        <v>181</v>
      </c>
      <c r="G360" s="15"/>
      <c r="H360" s="218">
        <v>172.34999999999999</v>
      </c>
      <c r="I360" s="219"/>
      <c r="J360" s="15"/>
      <c r="K360" s="15"/>
      <c r="L360" s="215"/>
      <c r="M360" s="220"/>
      <c r="N360" s="221"/>
      <c r="O360" s="221"/>
      <c r="P360" s="221"/>
      <c r="Q360" s="221"/>
      <c r="R360" s="221"/>
      <c r="S360" s="221"/>
      <c r="T360" s="222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16" t="s">
        <v>170</v>
      </c>
      <c r="AU360" s="216" t="s">
        <v>89</v>
      </c>
      <c r="AV360" s="15" t="s">
        <v>166</v>
      </c>
      <c r="AW360" s="15" t="s">
        <v>34</v>
      </c>
      <c r="AX360" s="15" t="s">
        <v>87</v>
      </c>
      <c r="AY360" s="216" t="s">
        <v>159</v>
      </c>
    </row>
    <row r="361" s="2" customFormat="1" ht="37.8" customHeight="1">
      <c r="A361" s="38"/>
      <c r="B361" s="180"/>
      <c r="C361" s="223" t="s">
        <v>476</v>
      </c>
      <c r="D361" s="223" t="s">
        <v>230</v>
      </c>
      <c r="E361" s="224" t="s">
        <v>477</v>
      </c>
      <c r="F361" s="225" t="s">
        <v>478</v>
      </c>
      <c r="G361" s="226" t="s">
        <v>174</v>
      </c>
      <c r="H361" s="227">
        <v>172.34999999999999</v>
      </c>
      <c r="I361" s="228"/>
      <c r="J361" s="229">
        <f>ROUND(I361*H361,2)</f>
        <v>0</v>
      </c>
      <c r="K361" s="225" t="s">
        <v>165</v>
      </c>
      <c r="L361" s="230"/>
      <c r="M361" s="231" t="s">
        <v>1</v>
      </c>
      <c r="N361" s="232" t="s">
        <v>44</v>
      </c>
      <c r="O361" s="77"/>
      <c r="P361" s="190">
        <f>O361*H361</f>
        <v>0</v>
      </c>
      <c r="Q361" s="190">
        <v>0.0129</v>
      </c>
      <c r="R361" s="190">
        <f>Q361*H361</f>
        <v>2.2233149999999999</v>
      </c>
      <c r="S361" s="190">
        <v>0</v>
      </c>
      <c r="T361" s="191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92" t="s">
        <v>210</v>
      </c>
      <c r="AT361" s="192" t="s">
        <v>230</v>
      </c>
      <c r="AU361" s="192" t="s">
        <v>89</v>
      </c>
      <c r="AY361" s="19" t="s">
        <v>159</v>
      </c>
      <c r="BE361" s="193">
        <f>IF(N361="základní",J361,0)</f>
        <v>0</v>
      </c>
      <c r="BF361" s="193">
        <f>IF(N361="snížená",J361,0)</f>
        <v>0</v>
      </c>
      <c r="BG361" s="193">
        <f>IF(N361="zákl. přenesená",J361,0)</f>
        <v>0</v>
      </c>
      <c r="BH361" s="193">
        <f>IF(N361="sníž. přenesená",J361,0)</f>
        <v>0</v>
      </c>
      <c r="BI361" s="193">
        <f>IF(N361="nulová",J361,0)</f>
        <v>0</v>
      </c>
      <c r="BJ361" s="19" t="s">
        <v>87</v>
      </c>
      <c r="BK361" s="193">
        <f>ROUND(I361*H361,2)</f>
        <v>0</v>
      </c>
      <c r="BL361" s="19" t="s">
        <v>166</v>
      </c>
      <c r="BM361" s="192" t="s">
        <v>479</v>
      </c>
    </row>
    <row r="362" s="12" customFormat="1" ht="22.8" customHeight="1">
      <c r="A362" s="12"/>
      <c r="B362" s="167"/>
      <c r="C362" s="12"/>
      <c r="D362" s="168" t="s">
        <v>78</v>
      </c>
      <c r="E362" s="178" t="s">
        <v>193</v>
      </c>
      <c r="F362" s="178" t="s">
        <v>480</v>
      </c>
      <c r="G362" s="12"/>
      <c r="H362" s="12"/>
      <c r="I362" s="170"/>
      <c r="J362" s="179">
        <f>BK362</f>
        <v>0</v>
      </c>
      <c r="K362" s="12"/>
      <c r="L362" s="167"/>
      <c r="M362" s="172"/>
      <c r="N362" s="173"/>
      <c r="O362" s="173"/>
      <c r="P362" s="174">
        <f>SUM(P363:P376)</f>
        <v>0</v>
      </c>
      <c r="Q362" s="173"/>
      <c r="R362" s="174">
        <f>SUM(R363:R376)</f>
        <v>0</v>
      </c>
      <c r="S362" s="173"/>
      <c r="T362" s="175">
        <f>SUM(T363:T376)</f>
        <v>0</v>
      </c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R362" s="168" t="s">
        <v>87</v>
      </c>
      <c r="AT362" s="176" t="s">
        <v>78</v>
      </c>
      <c r="AU362" s="176" t="s">
        <v>87</v>
      </c>
      <c r="AY362" s="168" t="s">
        <v>159</v>
      </c>
      <c r="BK362" s="177">
        <f>SUM(BK363:BK376)</f>
        <v>0</v>
      </c>
    </row>
    <row r="363" s="2" customFormat="1" ht="24.15" customHeight="1">
      <c r="A363" s="38"/>
      <c r="B363" s="180"/>
      <c r="C363" s="181" t="s">
        <v>481</v>
      </c>
      <c r="D363" s="181" t="s">
        <v>161</v>
      </c>
      <c r="E363" s="182" t="s">
        <v>482</v>
      </c>
      <c r="F363" s="183" t="s">
        <v>483</v>
      </c>
      <c r="G363" s="184" t="s">
        <v>174</v>
      </c>
      <c r="H363" s="185">
        <v>430</v>
      </c>
      <c r="I363" s="186"/>
      <c r="J363" s="187">
        <f>ROUND(I363*H363,2)</f>
        <v>0</v>
      </c>
      <c r="K363" s="183" t="s">
        <v>165</v>
      </c>
      <c r="L363" s="39"/>
      <c r="M363" s="188" t="s">
        <v>1</v>
      </c>
      <c r="N363" s="189" t="s">
        <v>44</v>
      </c>
      <c r="O363" s="77"/>
      <c r="P363" s="190">
        <f>O363*H363</f>
        <v>0</v>
      </c>
      <c r="Q363" s="190">
        <v>0</v>
      </c>
      <c r="R363" s="190">
        <f>Q363*H363</f>
        <v>0</v>
      </c>
      <c r="S363" s="190">
        <v>0</v>
      </c>
      <c r="T363" s="191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92" t="s">
        <v>166</v>
      </c>
      <c r="AT363" s="192" t="s">
        <v>161</v>
      </c>
      <c r="AU363" s="192" t="s">
        <v>89</v>
      </c>
      <c r="AY363" s="19" t="s">
        <v>159</v>
      </c>
      <c r="BE363" s="193">
        <f>IF(N363="základní",J363,0)</f>
        <v>0</v>
      </c>
      <c r="BF363" s="193">
        <f>IF(N363="snížená",J363,0)</f>
        <v>0</v>
      </c>
      <c r="BG363" s="193">
        <f>IF(N363="zákl. přenesená",J363,0)</f>
        <v>0</v>
      </c>
      <c r="BH363" s="193">
        <f>IF(N363="sníž. přenesená",J363,0)</f>
        <v>0</v>
      </c>
      <c r="BI363" s="193">
        <f>IF(N363="nulová",J363,0)</f>
        <v>0</v>
      </c>
      <c r="BJ363" s="19" t="s">
        <v>87</v>
      </c>
      <c r="BK363" s="193">
        <f>ROUND(I363*H363,2)</f>
        <v>0</v>
      </c>
      <c r="BL363" s="19" t="s">
        <v>166</v>
      </c>
      <c r="BM363" s="192" t="s">
        <v>484</v>
      </c>
    </row>
    <row r="364" s="2" customFormat="1">
      <c r="A364" s="38"/>
      <c r="B364" s="39"/>
      <c r="C364" s="38"/>
      <c r="D364" s="194" t="s">
        <v>168</v>
      </c>
      <c r="E364" s="38"/>
      <c r="F364" s="195" t="s">
        <v>485</v>
      </c>
      <c r="G364" s="38"/>
      <c r="H364" s="38"/>
      <c r="I364" s="196"/>
      <c r="J364" s="38"/>
      <c r="K364" s="38"/>
      <c r="L364" s="39"/>
      <c r="M364" s="197"/>
      <c r="N364" s="198"/>
      <c r="O364" s="77"/>
      <c r="P364" s="77"/>
      <c r="Q364" s="77"/>
      <c r="R364" s="77"/>
      <c r="S364" s="77"/>
      <c r="T364" s="7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9" t="s">
        <v>168</v>
      </c>
      <c r="AU364" s="19" t="s">
        <v>89</v>
      </c>
    </row>
    <row r="365" s="2" customFormat="1">
      <c r="A365" s="38"/>
      <c r="B365" s="39"/>
      <c r="C365" s="38"/>
      <c r="D365" s="200" t="s">
        <v>382</v>
      </c>
      <c r="E365" s="38"/>
      <c r="F365" s="233" t="s">
        <v>486</v>
      </c>
      <c r="G365" s="38"/>
      <c r="H365" s="38"/>
      <c r="I365" s="196"/>
      <c r="J365" s="38"/>
      <c r="K365" s="38"/>
      <c r="L365" s="39"/>
      <c r="M365" s="197"/>
      <c r="N365" s="198"/>
      <c r="O365" s="77"/>
      <c r="P365" s="77"/>
      <c r="Q365" s="77"/>
      <c r="R365" s="77"/>
      <c r="S365" s="77"/>
      <c r="T365" s="7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9" t="s">
        <v>382</v>
      </c>
      <c r="AU365" s="19" t="s">
        <v>89</v>
      </c>
    </row>
    <row r="366" s="2" customFormat="1" ht="24.15" customHeight="1">
      <c r="A366" s="38"/>
      <c r="B366" s="180"/>
      <c r="C366" s="181" t="s">
        <v>487</v>
      </c>
      <c r="D366" s="181" t="s">
        <v>161</v>
      </c>
      <c r="E366" s="182" t="s">
        <v>488</v>
      </c>
      <c r="F366" s="183" t="s">
        <v>489</v>
      </c>
      <c r="G366" s="184" t="s">
        <v>174</v>
      </c>
      <c r="H366" s="185">
        <v>430</v>
      </c>
      <c r="I366" s="186"/>
      <c r="J366" s="187">
        <f>ROUND(I366*H366,2)</f>
        <v>0</v>
      </c>
      <c r="K366" s="183" t="s">
        <v>165</v>
      </c>
      <c r="L366" s="39"/>
      <c r="M366" s="188" t="s">
        <v>1</v>
      </c>
      <c r="N366" s="189" t="s">
        <v>44</v>
      </c>
      <c r="O366" s="77"/>
      <c r="P366" s="190">
        <f>O366*H366</f>
        <v>0</v>
      </c>
      <c r="Q366" s="190">
        <v>0</v>
      </c>
      <c r="R366" s="190">
        <f>Q366*H366</f>
        <v>0</v>
      </c>
      <c r="S366" s="190">
        <v>0</v>
      </c>
      <c r="T366" s="191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92" t="s">
        <v>166</v>
      </c>
      <c r="AT366" s="192" t="s">
        <v>161</v>
      </c>
      <c r="AU366" s="192" t="s">
        <v>89</v>
      </c>
      <c r="AY366" s="19" t="s">
        <v>159</v>
      </c>
      <c r="BE366" s="193">
        <f>IF(N366="základní",J366,0)</f>
        <v>0</v>
      </c>
      <c r="BF366" s="193">
        <f>IF(N366="snížená",J366,0)</f>
        <v>0</v>
      </c>
      <c r="BG366" s="193">
        <f>IF(N366="zákl. přenesená",J366,0)</f>
        <v>0</v>
      </c>
      <c r="BH366" s="193">
        <f>IF(N366="sníž. přenesená",J366,0)</f>
        <v>0</v>
      </c>
      <c r="BI366" s="193">
        <f>IF(N366="nulová",J366,0)</f>
        <v>0</v>
      </c>
      <c r="BJ366" s="19" t="s">
        <v>87</v>
      </c>
      <c r="BK366" s="193">
        <f>ROUND(I366*H366,2)</f>
        <v>0</v>
      </c>
      <c r="BL366" s="19" t="s">
        <v>166</v>
      </c>
      <c r="BM366" s="192" t="s">
        <v>490</v>
      </c>
    </row>
    <row r="367" s="2" customFormat="1">
      <c r="A367" s="38"/>
      <c r="B367" s="39"/>
      <c r="C367" s="38"/>
      <c r="D367" s="194" t="s">
        <v>168</v>
      </c>
      <c r="E367" s="38"/>
      <c r="F367" s="195" t="s">
        <v>491</v>
      </c>
      <c r="G367" s="38"/>
      <c r="H367" s="38"/>
      <c r="I367" s="196"/>
      <c r="J367" s="38"/>
      <c r="K367" s="38"/>
      <c r="L367" s="39"/>
      <c r="M367" s="197"/>
      <c r="N367" s="198"/>
      <c r="O367" s="77"/>
      <c r="P367" s="77"/>
      <c r="Q367" s="77"/>
      <c r="R367" s="77"/>
      <c r="S367" s="77"/>
      <c r="T367" s="7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9" t="s">
        <v>168</v>
      </c>
      <c r="AU367" s="19" t="s">
        <v>89</v>
      </c>
    </row>
    <row r="368" s="2" customFormat="1">
      <c r="A368" s="38"/>
      <c r="B368" s="39"/>
      <c r="C368" s="38"/>
      <c r="D368" s="200" t="s">
        <v>382</v>
      </c>
      <c r="E368" s="38"/>
      <c r="F368" s="233" t="s">
        <v>492</v>
      </c>
      <c r="G368" s="38"/>
      <c r="H368" s="38"/>
      <c r="I368" s="196"/>
      <c r="J368" s="38"/>
      <c r="K368" s="38"/>
      <c r="L368" s="39"/>
      <c r="M368" s="197"/>
      <c r="N368" s="198"/>
      <c r="O368" s="77"/>
      <c r="P368" s="77"/>
      <c r="Q368" s="77"/>
      <c r="R368" s="77"/>
      <c r="S368" s="77"/>
      <c r="T368" s="7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9" t="s">
        <v>382</v>
      </c>
      <c r="AU368" s="19" t="s">
        <v>89</v>
      </c>
    </row>
    <row r="369" s="2" customFormat="1" ht="24.15" customHeight="1">
      <c r="A369" s="38"/>
      <c r="B369" s="180"/>
      <c r="C369" s="181" t="s">
        <v>493</v>
      </c>
      <c r="D369" s="181" t="s">
        <v>161</v>
      </c>
      <c r="E369" s="182" t="s">
        <v>494</v>
      </c>
      <c r="F369" s="183" t="s">
        <v>495</v>
      </c>
      <c r="G369" s="184" t="s">
        <v>174</v>
      </c>
      <c r="H369" s="185">
        <v>430</v>
      </c>
      <c r="I369" s="186"/>
      <c r="J369" s="187">
        <f>ROUND(I369*H369,2)</f>
        <v>0</v>
      </c>
      <c r="K369" s="183" t="s">
        <v>165</v>
      </c>
      <c r="L369" s="39"/>
      <c r="M369" s="188" t="s">
        <v>1</v>
      </c>
      <c r="N369" s="189" t="s">
        <v>44</v>
      </c>
      <c r="O369" s="77"/>
      <c r="P369" s="190">
        <f>O369*H369</f>
        <v>0</v>
      </c>
      <c r="Q369" s="190">
        <v>0</v>
      </c>
      <c r="R369" s="190">
        <f>Q369*H369</f>
        <v>0</v>
      </c>
      <c r="S369" s="190">
        <v>0</v>
      </c>
      <c r="T369" s="191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192" t="s">
        <v>166</v>
      </c>
      <c r="AT369" s="192" t="s">
        <v>161</v>
      </c>
      <c r="AU369" s="192" t="s">
        <v>89</v>
      </c>
      <c r="AY369" s="19" t="s">
        <v>159</v>
      </c>
      <c r="BE369" s="193">
        <f>IF(N369="základní",J369,0)</f>
        <v>0</v>
      </c>
      <c r="BF369" s="193">
        <f>IF(N369="snížená",J369,0)</f>
        <v>0</v>
      </c>
      <c r="BG369" s="193">
        <f>IF(N369="zákl. přenesená",J369,0)</f>
        <v>0</v>
      </c>
      <c r="BH369" s="193">
        <f>IF(N369="sníž. přenesená",J369,0)</f>
        <v>0</v>
      </c>
      <c r="BI369" s="193">
        <f>IF(N369="nulová",J369,0)</f>
        <v>0</v>
      </c>
      <c r="BJ369" s="19" t="s">
        <v>87</v>
      </c>
      <c r="BK369" s="193">
        <f>ROUND(I369*H369,2)</f>
        <v>0</v>
      </c>
      <c r="BL369" s="19" t="s">
        <v>166</v>
      </c>
      <c r="BM369" s="192" t="s">
        <v>496</v>
      </c>
    </row>
    <row r="370" s="2" customFormat="1">
      <c r="A370" s="38"/>
      <c r="B370" s="39"/>
      <c r="C370" s="38"/>
      <c r="D370" s="194" t="s">
        <v>168</v>
      </c>
      <c r="E370" s="38"/>
      <c r="F370" s="195" t="s">
        <v>497</v>
      </c>
      <c r="G370" s="38"/>
      <c r="H370" s="38"/>
      <c r="I370" s="196"/>
      <c r="J370" s="38"/>
      <c r="K370" s="38"/>
      <c r="L370" s="39"/>
      <c r="M370" s="197"/>
      <c r="N370" s="198"/>
      <c r="O370" s="77"/>
      <c r="P370" s="77"/>
      <c r="Q370" s="77"/>
      <c r="R370" s="77"/>
      <c r="S370" s="77"/>
      <c r="T370" s="7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9" t="s">
        <v>168</v>
      </c>
      <c r="AU370" s="19" t="s">
        <v>89</v>
      </c>
    </row>
    <row r="371" s="2" customFormat="1" ht="24.15" customHeight="1">
      <c r="A371" s="38"/>
      <c r="B371" s="180"/>
      <c r="C371" s="181" t="s">
        <v>498</v>
      </c>
      <c r="D371" s="181" t="s">
        <v>161</v>
      </c>
      <c r="E371" s="182" t="s">
        <v>499</v>
      </c>
      <c r="F371" s="183" t="s">
        <v>500</v>
      </c>
      <c r="G371" s="184" t="s">
        <v>174</v>
      </c>
      <c r="H371" s="185">
        <v>430</v>
      </c>
      <c r="I371" s="186"/>
      <c r="J371" s="187">
        <f>ROUND(I371*H371,2)</f>
        <v>0</v>
      </c>
      <c r="K371" s="183" t="s">
        <v>165</v>
      </c>
      <c r="L371" s="39"/>
      <c r="M371" s="188" t="s">
        <v>1</v>
      </c>
      <c r="N371" s="189" t="s">
        <v>44</v>
      </c>
      <c r="O371" s="77"/>
      <c r="P371" s="190">
        <f>O371*H371</f>
        <v>0</v>
      </c>
      <c r="Q371" s="190">
        <v>0</v>
      </c>
      <c r="R371" s="190">
        <f>Q371*H371</f>
        <v>0</v>
      </c>
      <c r="S371" s="190">
        <v>0</v>
      </c>
      <c r="T371" s="191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192" t="s">
        <v>166</v>
      </c>
      <c r="AT371" s="192" t="s">
        <v>161</v>
      </c>
      <c r="AU371" s="192" t="s">
        <v>89</v>
      </c>
      <c r="AY371" s="19" t="s">
        <v>159</v>
      </c>
      <c r="BE371" s="193">
        <f>IF(N371="základní",J371,0)</f>
        <v>0</v>
      </c>
      <c r="BF371" s="193">
        <f>IF(N371="snížená",J371,0)</f>
        <v>0</v>
      </c>
      <c r="BG371" s="193">
        <f>IF(N371="zákl. přenesená",J371,0)</f>
        <v>0</v>
      </c>
      <c r="BH371" s="193">
        <f>IF(N371="sníž. přenesená",J371,0)</f>
        <v>0</v>
      </c>
      <c r="BI371" s="193">
        <f>IF(N371="nulová",J371,0)</f>
        <v>0</v>
      </c>
      <c r="BJ371" s="19" t="s">
        <v>87</v>
      </c>
      <c r="BK371" s="193">
        <f>ROUND(I371*H371,2)</f>
        <v>0</v>
      </c>
      <c r="BL371" s="19" t="s">
        <v>166</v>
      </c>
      <c r="BM371" s="192" t="s">
        <v>501</v>
      </c>
    </row>
    <row r="372" s="2" customFormat="1">
      <c r="A372" s="38"/>
      <c r="B372" s="39"/>
      <c r="C372" s="38"/>
      <c r="D372" s="194" t="s">
        <v>168</v>
      </c>
      <c r="E372" s="38"/>
      <c r="F372" s="195" t="s">
        <v>502</v>
      </c>
      <c r="G372" s="38"/>
      <c r="H372" s="38"/>
      <c r="I372" s="196"/>
      <c r="J372" s="38"/>
      <c r="K372" s="38"/>
      <c r="L372" s="39"/>
      <c r="M372" s="197"/>
      <c r="N372" s="198"/>
      <c r="O372" s="77"/>
      <c r="P372" s="77"/>
      <c r="Q372" s="77"/>
      <c r="R372" s="77"/>
      <c r="S372" s="77"/>
      <c r="T372" s="7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9" t="s">
        <v>168</v>
      </c>
      <c r="AU372" s="19" t="s">
        <v>89</v>
      </c>
    </row>
    <row r="373" s="2" customFormat="1" ht="24.15" customHeight="1">
      <c r="A373" s="38"/>
      <c r="B373" s="180"/>
      <c r="C373" s="181" t="s">
        <v>503</v>
      </c>
      <c r="D373" s="181" t="s">
        <v>161</v>
      </c>
      <c r="E373" s="182" t="s">
        <v>504</v>
      </c>
      <c r="F373" s="183" t="s">
        <v>505</v>
      </c>
      <c r="G373" s="184" t="s">
        <v>174</v>
      </c>
      <c r="H373" s="185">
        <v>430</v>
      </c>
      <c r="I373" s="186"/>
      <c r="J373" s="187">
        <f>ROUND(I373*H373,2)</f>
        <v>0</v>
      </c>
      <c r="K373" s="183" t="s">
        <v>165</v>
      </c>
      <c r="L373" s="39"/>
      <c r="M373" s="188" t="s">
        <v>1</v>
      </c>
      <c r="N373" s="189" t="s">
        <v>44</v>
      </c>
      <c r="O373" s="77"/>
      <c r="P373" s="190">
        <f>O373*H373</f>
        <v>0</v>
      </c>
      <c r="Q373" s="190">
        <v>0</v>
      </c>
      <c r="R373" s="190">
        <f>Q373*H373</f>
        <v>0</v>
      </c>
      <c r="S373" s="190">
        <v>0</v>
      </c>
      <c r="T373" s="191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92" t="s">
        <v>166</v>
      </c>
      <c r="AT373" s="192" t="s">
        <v>161</v>
      </c>
      <c r="AU373" s="192" t="s">
        <v>89</v>
      </c>
      <c r="AY373" s="19" t="s">
        <v>159</v>
      </c>
      <c r="BE373" s="193">
        <f>IF(N373="základní",J373,0)</f>
        <v>0</v>
      </c>
      <c r="BF373" s="193">
        <f>IF(N373="snížená",J373,0)</f>
        <v>0</v>
      </c>
      <c r="BG373" s="193">
        <f>IF(N373="zákl. přenesená",J373,0)</f>
        <v>0</v>
      </c>
      <c r="BH373" s="193">
        <f>IF(N373="sníž. přenesená",J373,0)</f>
        <v>0</v>
      </c>
      <c r="BI373" s="193">
        <f>IF(N373="nulová",J373,0)</f>
        <v>0</v>
      </c>
      <c r="BJ373" s="19" t="s">
        <v>87</v>
      </c>
      <c r="BK373" s="193">
        <f>ROUND(I373*H373,2)</f>
        <v>0</v>
      </c>
      <c r="BL373" s="19" t="s">
        <v>166</v>
      </c>
      <c r="BM373" s="192" t="s">
        <v>506</v>
      </c>
    </row>
    <row r="374" s="2" customFormat="1">
      <c r="A374" s="38"/>
      <c r="B374" s="39"/>
      <c r="C374" s="38"/>
      <c r="D374" s="194" t="s">
        <v>168</v>
      </c>
      <c r="E374" s="38"/>
      <c r="F374" s="195" t="s">
        <v>507</v>
      </c>
      <c r="G374" s="38"/>
      <c r="H374" s="38"/>
      <c r="I374" s="196"/>
      <c r="J374" s="38"/>
      <c r="K374" s="38"/>
      <c r="L374" s="39"/>
      <c r="M374" s="197"/>
      <c r="N374" s="198"/>
      <c r="O374" s="77"/>
      <c r="P374" s="77"/>
      <c r="Q374" s="77"/>
      <c r="R374" s="77"/>
      <c r="S374" s="77"/>
      <c r="T374" s="7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9" t="s">
        <v>168</v>
      </c>
      <c r="AU374" s="19" t="s">
        <v>89</v>
      </c>
    </row>
    <row r="375" s="2" customFormat="1" ht="24.15" customHeight="1">
      <c r="A375" s="38"/>
      <c r="B375" s="180"/>
      <c r="C375" s="181" t="s">
        <v>508</v>
      </c>
      <c r="D375" s="181" t="s">
        <v>161</v>
      </c>
      <c r="E375" s="182" t="s">
        <v>509</v>
      </c>
      <c r="F375" s="183" t="s">
        <v>510</v>
      </c>
      <c r="G375" s="184" t="s">
        <v>174</v>
      </c>
      <c r="H375" s="185">
        <v>430</v>
      </c>
      <c r="I375" s="186"/>
      <c r="J375" s="187">
        <f>ROUND(I375*H375,2)</f>
        <v>0</v>
      </c>
      <c r="K375" s="183" t="s">
        <v>165</v>
      </c>
      <c r="L375" s="39"/>
      <c r="M375" s="188" t="s">
        <v>1</v>
      </c>
      <c r="N375" s="189" t="s">
        <v>44</v>
      </c>
      <c r="O375" s="77"/>
      <c r="P375" s="190">
        <f>O375*H375</f>
        <v>0</v>
      </c>
      <c r="Q375" s="190">
        <v>0</v>
      </c>
      <c r="R375" s="190">
        <f>Q375*H375</f>
        <v>0</v>
      </c>
      <c r="S375" s="190">
        <v>0</v>
      </c>
      <c r="T375" s="191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192" t="s">
        <v>166</v>
      </c>
      <c r="AT375" s="192" t="s">
        <v>161</v>
      </c>
      <c r="AU375" s="192" t="s">
        <v>89</v>
      </c>
      <c r="AY375" s="19" t="s">
        <v>159</v>
      </c>
      <c r="BE375" s="193">
        <f>IF(N375="základní",J375,0)</f>
        <v>0</v>
      </c>
      <c r="BF375" s="193">
        <f>IF(N375="snížená",J375,0)</f>
        <v>0</v>
      </c>
      <c r="BG375" s="193">
        <f>IF(N375="zákl. přenesená",J375,0)</f>
        <v>0</v>
      </c>
      <c r="BH375" s="193">
        <f>IF(N375="sníž. přenesená",J375,0)</f>
        <v>0</v>
      </c>
      <c r="BI375" s="193">
        <f>IF(N375="nulová",J375,0)</f>
        <v>0</v>
      </c>
      <c r="BJ375" s="19" t="s">
        <v>87</v>
      </c>
      <c r="BK375" s="193">
        <f>ROUND(I375*H375,2)</f>
        <v>0</v>
      </c>
      <c r="BL375" s="19" t="s">
        <v>166</v>
      </c>
      <c r="BM375" s="192" t="s">
        <v>511</v>
      </c>
    </row>
    <row r="376" s="2" customFormat="1">
      <c r="A376" s="38"/>
      <c r="B376" s="39"/>
      <c r="C376" s="38"/>
      <c r="D376" s="194" t="s">
        <v>168</v>
      </c>
      <c r="E376" s="38"/>
      <c r="F376" s="195" t="s">
        <v>512</v>
      </c>
      <c r="G376" s="38"/>
      <c r="H376" s="38"/>
      <c r="I376" s="196"/>
      <c r="J376" s="38"/>
      <c r="K376" s="38"/>
      <c r="L376" s="39"/>
      <c r="M376" s="197"/>
      <c r="N376" s="198"/>
      <c r="O376" s="77"/>
      <c r="P376" s="77"/>
      <c r="Q376" s="77"/>
      <c r="R376" s="77"/>
      <c r="S376" s="77"/>
      <c r="T376" s="7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9" t="s">
        <v>168</v>
      </c>
      <c r="AU376" s="19" t="s">
        <v>89</v>
      </c>
    </row>
    <row r="377" s="12" customFormat="1" ht="22.8" customHeight="1">
      <c r="A377" s="12"/>
      <c r="B377" s="167"/>
      <c r="C377" s="12"/>
      <c r="D377" s="168" t="s">
        <v>78</v>
      </c>
      <c r="E377" s="178" t="s">
        <v>199</v>
      </c>
      <c r="F377" s="178" t="s">
        <v>513</v>
      </c>
      <c r="G377" s="12"/>
      <c r="H377" s="12"/>
      <c r="I377" s="170"/>
      <c r="J377" s="179">
        <f>BK377</f>
        <v>0</v>
      </c>
      <c r="K377" s="12"/>
      <c r="L377" s="167"/>
      <c r="M377" s="172"/>
      <c r="N377" s="173"/>
      <c r="O377" s="173"/>
      <c r="P377" s="174">
        <f>SUM(P378:P451)</f>
        <v>0</v>
      </c>
      <c r="Q377" s="173"/>
      <c r="R377" s="174">
        <f>SUM(R378:R451)</f>
        <v>98.75063329999999</v>
      </c>
      <c r="S377" s="173"/>
      <c r="T377" s="175">
        <f>SUM(T378:T451)</f>
        <v>0.00037130000000000008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168" t="s">
        <v>87</v>
      </c>
      <c r="AT377" s="176" t="s">
        <v>78</v>
      </c>
      <c r="AU377" s="176" t="s">
        <v>87</v>
      </c>
      <c r="AY377" s="168" t="s">
        <v>159</v>
      </c>
      <c r="BK377" s="177">
        <f>SUM(BK378:BK451)</f>
        <v>0</v>
      </c>
    </row>
    <row r="378" s="2" customFormat="1" ht="24.15" customHeight="1">
      <c r="A378" s="38"/>
      <c r="B378" s="180"/>
      <c r="C378" s="181" t="s">
        <v>514</v>
      </c>
      <c r="D378" s="181" t="s">
        <v>161</v>
      </c>
      <c r="E378" s="182" t="s">
        <v>515</v>
      </c>
      <c r="F378" s="183" t="s">
        <v>516</v>
      </c>
      <c r="G378" s="184" t="s">
        <v>174</v>
      </c>
      <c r="H378" s="185">
        <v>371.66699999999997</v>
      </c>
      <c r="I378" s="186"/>
      <c r="J378" s="187">
        <f>ROUND(I378*H378,2)</f>
        <v>0</v>
      </c>
      <c r="K378" s="183" t="s">
        <v>165</v>
      </c>
      <c r="L378" s="39"/>
      <c r="M378" s="188" t="s">
        <v>1</v>
      </c>
      <c r="N378" s="189" t="s">
        <v>44</v>
      </c>
      <c r="O378" s="77"/>
      <c r="P378" s="190">
        <f>O378*H378</f>
        <v>0</v>
      </c>
      <c r="Q378" s="190">
        <v>0.00025999999999999998</v>
      </c>
      <c r="R378" s="190">
        <f>Q378*H378</f>
        <v>0.096633419999999984</v>
      </c>
      <c r="S378" s="190">
        <v>0</v>
      </c>
      <c r="T378" s="191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192" t="s">
        <v>166</v>
      </c>
      <c r="AT378" s="192" t="s">
        <v>161</v>
      </c>
      <c r="AU378" s="192" t="s">
        <v>89</v>
      </c>
      <c r="AY378" s="19" t="s">
        <v>159</v>
      </c>
      <c r="BE378" s="193">
        <f>IF(N378="základní",J378,0)</f>
        <v>0</v>
      </c>
      <c r="BF378" s="193">
        <f>IF(N378="snížená",J378,0)</f>
        <v>0</v>
      </c>
      <c r="BG378" s="193">
        <f>IF(N378="zákl. přenesená",J378,0)</f>
        <v>0</v>
      </c>
      <c r="BH378" s="193">
        <f>IF(N378="sníž. přenesená",J378,0)</f>
        <v>0</v>
      </c>
      <c r="BI378" s="193">
        <f>IF(N378="nulová",J378,0)</f>
        <v>0</v>
      </c>
      <c r="BJ378" s="19" t="s">
        <v>87</v>
      </c>
      <c r="BK378" s="193">
        <f>ROUND(I378*H378,2)</f>
        <v>0</v>
      </c>
      <c r="BL378" s="19" t="s">
        <v>166</v>
      </c>
      <c r="BM378" s="192" t="s">
        <v>517</v>
      </c>
    </row>
    <row r="379" s="2" customFormat="1">
      <c r="A379" s="38"/>
      <c r="B379" s="39"/>
      <c r="C379" s="38"/>
      <c r="D379" s="194" t="s">
        <v>168</v>
      </c>
      <c r="E379" s="38"/>
      <c r="F379" s="195" t="s">
        <v>518</v>
      </c>
      <c r="G379" s="38"/>
      <c r="H379" s="38"/>
      <c r="I379" s="196"/>
      <c r="J379" s="38"/>
      <c r="K379" s="38"/>
      <c r="L379" s="39"/>
      <c r="M379" s="197"/>
      <c r="N379" s="198"/>
      <c r="O379" s="77"/>
      <c r="P379" s="77"/>
      <c r="Q379" s="77"/>
      <c r="R379" s="77"/>
      <c r="S379" s="77"/>
      <c r="T379" s="7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9" t="s">
        <v>168</v>
      </c>
      <c r="AU379" s="19" t="s">
        <v>89</v>
      </c>
    </row>
    <row r="380" s="14" customFormat="1">
      <c r="A380" s="14"/>
      <c r="B380" s="208"/>
      <c r="C380" s="14"/>
      <c r="D380" s="200" t="s">
        <v>170</v>
      </c>
      <c r="E380" s="209" t="s">
        <v>1</v>
      </c>
      <c r="F380" s="210" t="s">
        <v>266</v>
      </c>
      <c r="G380" s="14"/>
      <c r="H380" s="209" t="s">
        <v>1</v>
      </c>
      <c r="I380" s="211"/>
      <c r="J380" s="14"/>
      <c r="K380" s="14"/>
      <c r="L380" s="208"/>
      <c r="M380" s="212"/>
      <c r="N380" s="213"/>
      <c r="O380" s="213"/>
      <c r="P380" s="213"/>
      <c r="Q380" s="213"/>
      <c r="R380" s="213"/>
      <c r="S380" s="213"/>
      <c r="T380" s="2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09" t="s">
        <v>170</v>
      </c>
      <c r="AU380" s="209" t="s">
        <v>89</v>
      </c>
      <c r="AV380" s="14" t="s">
        <v>87</v>
      </c>
      <c r="AW380" s="14" t="s">
        <v>34</v>
      </c>
      <c r="AX380" s="14" t="s">
        <v>79</v>
      </c>
      <c r="AY380" s="209" t="s">
        <v>159</v>
      </c>
    </row>
    <row r="381" s="13" customFormat="1">
      <c r="A381" s="13"/>
      <c r="B381" s="199"/>
      <c r="C381" s="13"/>
      <c r="D381" s="200" t="s">
        <v>170</v>
      </c>
      <c r="E381" s="201" t="s">
        <v>1</v>
      </c>
      <c r="F381" s="202" t="s">
        <v>519</v>
      </c>
      <c r="G381" s="13"/>
      <c r="H381" s="203">
        <v>226.30000000000001</v>
      </c>
      <c r="I381" s="204"/>
      <c r="J381" s="13"/>
      <c r="K381" s="13"/>
      <c r="L381" s="199"/>
      <c r="M381" s="205"/>
      <c r="N381" s="206"/>
      <c r="O381" s="206"/>
      <c r="P381" s="206"/>
      <c r="Q381" s="206"/>
      <c r="R381" s="206"/>
      <c r="S381" s="206"/>
      <c r="T381" s="207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01" t="s">
        <v>170</v>
      </c>
      <c r="AU381" s="201" t="s">
        <v>89</v>
      </c>
      <c r="AV381" s="13" t="s">
        <v>89</v>
      </c>
      <c r="AW381" s="13" t="s">
        <v>34</v>
      </c>
      <c r="AX381" s="13" t="s">
        <v>79</v>
      </c>
      <c r="AY381" s="201" t="s">
        <v>159</v>
      </c>
    </row>
    <row r="382" s="14" customFormat="1">
      <c r="A382" s="14"/>
      <c r="B382" s="208"/>
      <c r="C382" s="14"/>
      <c r="D382" s="200" t="s">
        <v>170</v>
      </c>
      <c r="E382" s="209" t="s">
        <v>1</v>
      </c>
      <c r="F382" s="210" t="s">
        <v>520</v>
      </c>
      <c r="G382" s="14"/>
      <c r="H382" s="209" t="s">
        <v>1</v>
      </c>
      <c r="I382" s="211"/>
      <c r="J382" s="14"/>
      <c r="K382" s="14"/>
      <c r="L382" s="208"/>
      <c r="M382" s="212"/>
      <c r="N382" s="213"/>
      <c r="O382" s="213"/>
      <c r="P382" s="213"/>
      <c r="Q382" s="213"/>
      <c r="R382" s="213"/>
      <c r="S382" s="213"/>
      <c r="T382" s="2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09" t="s">
        <v>170</v>
      </c>
      <c r="AU382" s="209" t="s">
        <v>89</v>
      </c>
      <c r="AV382" s="14" t="s">
        <v>87</v>
      </c>
      <c r="AW382" s="14" t="s">
        <v>34</v>
      </c>
      <c r="AX382" s="14" t="s">
        <v>79</v>
      </c>
      <c r="AY382" s="209" t="s">
        <v>159</v>
      </c>
    </row>
    <row r="383" s="13" customFormat="1">
      <c r="A383" s="13"/>
      <c r="B383" s="199"/>
      <c r="C383" s="13"/>
      <c r="D383" s="200" t="s">
        <v>170</v>
      </c>
      <c r="E383" s="201" t="s">
        <v>1</v>
      </c>
      <c r="F383" s="202" t="s">
        <v>521</v>
      </c>
      <c r="G383" s="13"/>
      <c r="H383" s="203">
        <v>-10.365</v>
      </c>
      <c r="I383" s="204"/>
      <c r="J383" s="13"/>
      <c r="K383" s="13"/>
      <c r="L383" s="199"/>
      <c r="M383" s="205"/>
      <c r="N383" s="206"/>
      <c r="O383" s="206"/>
      <c r="P383" s="206"/>
      <c r="Q383" s="206"/>
      <c r="R383" s="206"/>
      <c r="S383" s="206"/>
      <c r="T383" s="20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01" t="s">
        <v>170</v>
      </c>
      <c r="AU383" s="201" t="s">
        <v>89</v>
      </c>
      <c r="AV383" s="13" t="s">
        <v>89</v>
      </c>
      <c r="AW383" s="13" t="s">
        <v>34</v>
      </c>
      <c r="AX383" s="13" t="s">
        <v>79</v>
      </c>
      <c r="AY383" s="201" t="s">
        <v>159</v>
      </c>
    </row>
    <row r="384" s="14" customFormat="1">
      <c r="A384" s="14"/>
      <c r="B384" s="208"/>
      <c r="C384" s="14"/>
      <c r="D384" s="200" t="s">
        <v>170</v>
      </c>
      <c r="E384" s="209" t="s">
        <v>1</v>
      </c>
      <c r="F384" s="210" t="s">
        <v>269</v>
      </c>
      <c r="G384" s="14"/>
      <c r="H384" s="209" t="s">
        <v>1</v>
      </c>
      <c r="I384" s="211"/>
      <c r="J384" s="14"/>
      <c r="K384" s="14"/>
      <c r="L384" s="208"/>
      <c r="M384" s="212"/>
      <c r="N384" s="213"/>
      <c r="O384" s="213"/>
      <c r="P384" s="213"/>
      <c r="Q384" s="213"/>
      <c r="R384" s="213"/>
      <c r="S384" s="213"/>
      <c r="T384" s="2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09" t="s">
        <v>170</v>
      </c>
      <c r="AU384" s="209" t="s">
        <v>89</v>
      </c>
      <c r="AV384" s="14" t="s">
        <v>87</v>
      </c>
      <c r="AW384" s="14" t="s">
        <v>34</v>
      </c>
      <c r="AX384" s="14" t="s">
        <v>79</v>
      </c>
      <c r="AY384" s="209" t="s">
        <v>159</v>
      </c>
    </row>
    <row r="385" s="13" customFormat="1">
      <c r="A385" s="13"/>
      <c r="B385" s="199"/>
      <c r="C385" s="13"/>
      <c r="D385" s="200" t="s">
        <v>170</v>
      </c>
      <c r="E385" s="201" t="s">
        <v>1</v>
      </c>
      <c r="F385" s="202" t="s">
        <v>522</v>
      </c>
      <c r="G385" s="13"/>
      <c r="H385" s="203">
        <v>172.33199999999999</v>
      </c>
      <c r="I385" s="204"/>
      <c r="J385" s="13"/>
      <c r="K385" s="13"/>
      <c r="L385" s="199"/>
      <c r="M385" s="205"/>
      <c r="N385" s="206"/>
      <c r="O385" s="206"/>
      <c r="P385" s="206"/>
      <c r="Q385" s="206"/>
      <c r="R385" s="206"/>
      <c r="S385" s="206"/>
      <c r="T385" s="207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01" t="s">
        <v>170</v>
      </c>
      <c r="AU385" s="201" t="s">
        <v>89</v>
      </c>
      <c r="AV385" s="13" t="s">
        <v>89</v>
      </c>
      <c r="AW385" s="13" t="s">
        <v>34</v>
      </c>
      <c r="AX385" s="13" t="s">
        <v>79</v>
      </c>
      <c r="AY385" s="201" t="s">
        <v>159</v>
      </c>
    </row>
    <row r="386" s="14" customFormat="1">
      <c r="A386" s="14"/>
      <c r="B386" s="208"/>
      <c r="C386" s="14"/>
      <c r="D386" s="200" t="s">
        <v>170</v>
      </c>
      <c r="E386" s="209" t="s">
        <v>1</v>
      </c>
      <c r="F386" s="210" t="s">
        <v>520</v>
      </c>
      <c r="G386" s="14"/>
      <c r="H386" s="209" t="s">
        <v>1</v>
      </c>
      <c r="I386" s="211"/>
      <c r="J386" s="14"/>
      <c r="K386" s="14"/>
      <c r="L386" s="208"/>
      <c r="M386" s="212"/>
      <c r="N386" s="213"/>
      <c r="O386" s="213"/>
      <c r="P386" s="213"/>
      <c r="Q386" s="213"/>
      <c r="R386" s="213"/>
      <c r="S386" s="213"/>
      <c r="T386" s="2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09" t="s">
        <v>170</v>
      </c>
      <c r="AU386" s="209" t="s">
        <v>89</v>
      </c>
      <c r="AV386" s="14" t="s">
        <v>87</v>
      </c>
      <c r="AW386" s="14" t="s">
        <v>34</v>
      </c>
      <c r="AX386" s="14" t="s">
        <v>79</v>
      </c>
      <c r="AY386" s="209" t="s">
        <v>159</v>
      </c>
    </row>
    <row r="387" s="13" customFormat="1">
      <c r="A387" s="13"/>
      <c r="B387" s="199"/>
      <c r="C387" s="13"/>
      <c r="D387" s="200" t="s">
        <v>170</v>
      </c>
      <c r="E387" s="201" t="s">
        <v>1</v>
      </c>
      <c r="F387" s="202" t="s">
        <v>523</v>
      </c>
      <c r="G387" s="13"/>
      <c r="H387" s="203">
        <v>-16.600000000000001</v>
      </c>
      <c r="I387" s="204"/>
      <c r="J387" s="13"/>
      <c r="K387" s="13"/>
      <c r="L387" s="199"/>
      <c r="M387" s="205"/>
      <c r="N387" s="206"/>
      <c r="O387" s="206"/>
      <c r="P387" s="206"/>
      <c r="Q387" s="206"/>
      <c r="R387" s="206"/>
      <c r="S387" s="206"/>
      <c r="T387" s="207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01" t="s">
        <v>170</v>
      </c>
      <c r="AU387" s="201" t="s">
        <v>89</v>
      </c>
      <c r="AV387" s="13" t="s">
        <v>89</v>
      </c>
      <c r="AW387" s="13" t="s">
        <v>34</v>
      </c>
      <c r="AX387" s="13" t="s">
        <v>79</v>
      </c>
      <c r="AY387" s="201" t="s">
        <v>159</v>
      </c>
    </row>
    <row r="388" s="15" customFormat="1">
      <c r="A388" s="15"/>
      <c r="B388" s="215"/>
      <c r="C388" s="15"/>
      <c r="D388" s="200" t="s">
        <v>170</v>
      </c>
      <c r="E388" s="216" t="s">
        <v>1</v>
      </c>
      <c r="F388" s="217" t="s">
        <v>181</v>
      </c>
      <c r="G388" s="15"/>
      <c r="H388" s="218">
        <v>371.66699999999997</v>
      </c>
      <c r="I388" s="219"/>
      <c r="J388" s="15"/>
      <c r="K388" s="15"/>
      <c r="L388" s="215"/>
      <c r="M388" s="220"/>
      <c r="N388" s="221"/>
      <c r="O388" s="221"/>
      <c r="P388" s="221"/>
      <c r="Q388" s="221"/>
      <c r="R388" s="221"/>
      <c r="S388" s="221"/>
      <c r="T388" s="222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16" t="s">
        <v>170</v>
      </c>
      <c r="AU388" s="216" t="s">
        <v>89</v>
      </c>
      <c r="AV388" s="15" t="s">
        <v>166</v>
      </c>
      <c r="AW388" s="15" t="s">
        <v>34</v>
      </c>
      <c r="AX388" s="15" t="s">
        <v>87</v>
      </c>
      <c r="AY388" s="216" t="s">
        <v>159</v>
      </c>
    </row>
    <row r="389" s="2" customFormat="1" ht="21.75" customHeight="1">
      <c r="A389" s="38"/>
      <c r="B389" s="180"/>
      <c r="C389" s="181" t="s">
        <v>524</v>
      </c>
      <c r="D389" s="181" t="s">
        <v>161</v>
      </c>
      <c r="E389" s="182" t="s">
        <v>525</v>
      </c>
      <c r="F389" s="183" t="s">
        <v>526</v>
      </c>
      <c r="G389" s="184" t="s">
        <v>174</v>
      </c>
      <c r="H389" s="185">
        <v>371.66699999999997</v>
      </c>
      <c r="I389" s="186"/>
      <c r="J389" s="187">
        <f>ROUND(I389*H389,2)</f>
        <v>0</v>
      </c>
      <c r="K389" s="183" t="s">
        <v>165</v>
      </c>
      <c r="L389" s="39"/>
      <c r="M389" s="188" t="s">
        <v>1</v>
      </c>
      <c r="N389" s="189" t="s">
        <v>44</v>
      </c>
      <c r="O389" s="77"/>
      <c r="P389" s="190">
        <f>O389*H389</f>
        <v>0</v>
      </c>
      <c r="Q389" s="190">
        <v>0.0043800000000000002</v>
      </c>
      <c r="R389" s="190">
        <f>Q389*H389</f>
        <v>1.6279014599999999</v>
      </c>
      <c r="S389" s="190">
        <v>0</v>
      </c>
      <c r="T389" s="191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92" t="s">
        <v>166</v>
      </c>
      <c r="AT389" s="192" t="s">
        <v>161</v>
      </c>
      <c r="AU389" s="192" t="s">
        <v>89</v>
      </c>
      <c r="AY389" s="19" t="s">
        <v>159</v>
      </c>
      <c r="BE389" s="193">
        <f>IF(N389="základní",J389,0)</f>
        <v>0</v>
      </c>
      <c r="BF389" s="193">
        <f>IF(N389="snížená",J389,0)</f>
        <v>0</v>
      </c>
      <c r="BG389" s="193">
        <f>IF(N389="zákl. přenesená",J389,0)</f>
        <v>0</v>
      </c>
      <c r="BH389" s="193">
        <f>IF(N389="sníž. přenesená",J389,0)</f>
        <v>0</v>
      </c>
      <c r="BI389" s="193">
        <f>IF(N389="nulová",J389,0)</f>
        <v>0</v>
      </c>
      <c r="BJ389" s="19" t="s">
        <v>87</v>
      </c>
      <c r="BK389" s="193">
        <f>ROUND(I389*H389,2)</f>
        <v>0</v>
      </c>
      <c r="BL389" s="19" t="s">
        <v>166</v>
      </c>
      <c r="BM389" s="192" t="s">
        <v>527</v>
      </c>
    </row>
    <row r="390" s="2" customFormat="1">
      <c r="A390" s="38"/>
      <c r="B390" s="39"/>
      <c r="C390" s="38"/>
      <c r="D390" s="194" t="s">
        <v>168</v>
      </c>
      <c r="E390" s="38"/>
      <c r="F390" s="195" t="s">
        <v>528</v>
      </c>
      <c r="G390" s="38"/>
      <c r="H390" s="38"/>
      <c r="I390" s="196"/>
      <c r="J390" s="38"/>
      <c r="K390" s="38"/>
      <c r="L390" s="39"/>
      <c r="M390" s="197"/>
      <c r="N390" s="198"/>
      <c r="O390" s="77"/>
      <c r="P390" s="77"/>
      <c r="Q390" s="77"/>
      <c r="R390" s="77"/>
      <c r="S390" s="77"/>
      <c r="T390" s="7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9" t="s">
        <v>168</v>
      </c>
      <c r="AU390" s="19" t="s">
        <v>89</v>
      </c>
    </row>
    <row r="391" s="2" customFormat="1" ht="24.15" customHeight="1">
      <c r="A391" s="38"/>
      <c r="B391" s="180"/>
      <c r="C391" s="181" t="s">
        <v>529</v>
      </c>
      <c r="D391" s="181" t="s">
        <v>161</v>
      </c>
      <c r="E391" s="182" t="s">
        <v>530</v>
      </c>
      <c r="F391" s="183" t="s">
        <v>531</v>
      </c>
      <c r="G391" s="184" t="s">
        <v>164</v>
      </c>
      <c r="H391" s="185">
        <v>42</v>
      </c>
      <c r="I391" s="186"/>
      <c r="J391" s="187">
        <f>ROUND(I391*H391,2)</f>
        <v>0</v>
      </c>
      <c r="K391" s="183" t="s">
        <v>165</v>
      </c>
      <c r="L391" s="39"/>
      <c r="M391" s="188" t="s">
        <v>1</v>
      </c>
      <c r="N391" s="189" t="s">
        <v>44</v>
      </c>
      <c r="O391" s="77"/>
      <c r="P391" s="190">
        <f>O391*H391</f>
        <v>0</v>
      </c>
      <c r="Q391" s="190">
        <v>0</v>
      </c>
      <c r="R391" s="190">
        <f>Q391*H391</f>
        <v>0</v>
      </c>
      <c r="S391" s="190">
        <v>0</v>
      </c>
      <c r="T391" s="191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192" t="s">
        <v>166</v>
      </c>
      <c r="AT391" s="192" t="s">
        <v>161</v>
      </c>
      <c r="AU391" s="192" t="s">
        <v>89</v>
      </c>
      <c r="AY391" s="19" t="s">
        <v>159</v>
      </c>
      <c r="BE391" s="193">
        <f>IF(N391="základní",J391,0)</f>
        <v>0</v>
      </c>
      <c r="BF391" s="193">
        <f>IF(N391="snížená",J391,0)</f>
        <v>0</v>
      </c>
      <c r="BG391" s="193">
        <f>IF(N391="zákl. přenesená",J391,0)</f>
        <v>0</v>
      </c>
      <c r="BH391" s="193">
        <f>IF(N391="sníž. přenesená",J391,0)</f>
        <v>0</v>
      </c>
      <c r="BI391" s="193">
        <f>IF(N391="nulová",J391,0)</f>
        <v>0</v>
      </c>
      <c r="BJ391" s="19" t="s">
        <v>87</v>
      </c>
      <c r="BK391" s="193">
        <f>ROUND(I391*H391,2)</f>
        <v>0</v>
      </c>
      <c r="BL391" s="19" t="s">
        <v>166</v>
      </c>
      <c r="BM391" s="192" t="s">
        <v>532</v>
      </c>
    </row>
    <row r="392" s="2" customFormat="1">
      <c r="A392" s="38"/>
      <c r="B392" s="39"/>
      <c r="C392" s="38"/>
      <c r="D392" s="194" t="s">
        <v>168</v>
      </c>
      <c r="E392" s="38"/>
      <c r="F392" s="195" t="s">
        <v>533</v>
      </c>
      <c r="G392" s="38"/>
      <c r="H392" s="38"/>
      <c r="I392" s="196"/>
      <c r="J392" s="38"/>
      <c r="K392" s="38"/>
      <c r="L392" s="39"/>
      <c r="M392" s="197"/>
      <c r="N392" s="198"/>
      <c r="O392" s="77"/>
      <c r="P392" s="77"/>
      <c r="Q392" s="77"/>
      <c r="R392" s="77"/>
      <c r="S392" s="77"/>
      <c r="T392" s="7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9" t="s">
        <v>168</v>
      </c>
      <c r="AU392" s="19" t="s">
        <v>89</v>
      </c>
    </row>
    <row r="393" s="13" customFormat="1">
      <c r="A393" s="13"/>
      <c r="B393" s="199"/>
      <c r="C393" s="13"/>
      <c r="D393" s="200" t="s">
        <v>170</v>
      </c>
      <c r="E393" s="201" t="s">
        <v>1</v>
      </c>
      <c r="F393" s="202" t="s">
        <v>534</v>
      </c>
      <c r="G393" s="13"/>
      <c r="H393" s="203">
        <v>42</v>
      </c>
      <c r="I393" s="204"/>
      <c r="J393" s="13"/>
      <c r="K393" s="13"/>
      <c r="L393" s="199"/>
      <c r="M393" s="205"/>
      <c r="N393" s="206"/>
      <c r="O393" s="206"/>
      <c r="P393" s="206"/>
      <c r="Q393" s="206"/>
      <c r="R393" s="206"/>
      <c r="S393" s="206"/>
      <c r="T393" s="207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01" t="s">
        <v>170</v>
      </c>
      <c r="AU393" s="201" t="s">
        <v>89</v>
      </c>
      <c r="AV393" s="13" t="s">
        <v>89</v>
      </c>
      <c r="AW393" s="13" t="s">
        <v>34</v>
      </c>
      <c r="AX393" s="13" t="s">
        <v>87</v>
      </c>
      <c r="AY393" s="201" t="s">
        <v>159</v>
      </c>
    </row>
    <row r="394" s="2" customFormat="1" ht="24.15" customHeight="1">
      <c r="A394" s="38"/>
      <c r="B394" s="180"/>
      <c r="C394" s="223" t="s">
        <v>535</v>
      </c>
      <c r="D394" s="223" t="s">
        <v>230</v>
      </c>
      <c r="E394" s="224" t="s">
        <v>536</v>
      </c>
      <c r="F394" s="225" t="s">
        <v>537</v>
      </c>
      <c r="G394" s="226" t="s">
        <v>164</v>
      </c>
      <c r="H394" s="227">
        <v>44.100000000000001</v>
      </c>
      <c r="I394" s="228"/>
      <c r="J394" s="229">
        <f>ROUND(I394*H394,2)</f>
        <v>0</v>
      </c>
      <c r="K394" s="225" t="s">
        <v>165</v>
      </c>
      <c r="L394" s="230"/>
      <c r="M394" s="231" t="s">
        <v>1</v>
      </c>
      <c r="N394" s="232" t="s">
        <v>44</v>
      </c>
      <c r="O394" s="77"/>
      <c r="P394" s="190">
        <f>O394*H394</f>
        <v>0</v>
      </c>
      <c r="Q394" s="190">
        <v>4.0000000000000003E-05</v>
      </c>
      <c r="R394" s="190">
        <f>Q394*H394</f>
        <v>0.0017640000000000002</v>
      </c>
      <c r="S394" s="190">
        <v>0</v>
      </c>
      <c r="T394" s="191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192" t="s">
        <v>210</v>
      </c>
      <c r="AT394" s="192" t="s">
        <v>230</v>
      </c>
      <c r="AU394" s="192" t="s">
        <v>89</v>
      </c>
      <c r="AY394" s="19" t="s">
        <v>159</v>
      </c>
      <c r="BE394" s="193">
        <f>IF(N394="základní",J394,0)</f>
        <v>0</v>
      </c>
      <c r="BF394" s="193">
        <f>IF(N394="snížená",J394,0)</f>
        <v>0</v>
      </c>
      <c r="BG394" s="193">
        <f>IF(N394="zákl. přenesená",J394,0)</f>
        <v>0</v>
      </c>
      <c r="BH394" s="193">
        <f>IF(N394="sníž. přenesená",J394,0)</f>
        <v>0</v>
      </c>
      <c r="BI394" s="193">
        <f>IF(N394="nulová",J394,0)</f>
        <v>0</v>
      </c>
      <c r="BJ394" s="19" t="s">
        <v>87</v>
      </c>
      <c r="BK394" s="193">
        <f>ROUND(I394*H394,2)</f>
        <v>0</v>
      </c>
      <c r="BL394" s="19" t="s">
        <v>166</v>
      </c>
      <c r="BM394" s="192" t="s">
        <v>538</v>
      </c>
    </row>
    <row r="395" s="13" customFormat="1">
      <c r="A395" s="13"/>
      <c r="B395" s="199"/>
      <c r="C395" s="13"/>
      <c r="D395" s="200" t="s">
        <v>170</v>
      </c>
      <c r="E395" s="13"/>
      <c r="F395" s="202" t="s">
        <v>539</v>
      </c>
      <c r="G395" s="13"/>
      <c r="H395" s="203">
        <v>44.100000000000001</v>
      </c>
      <c r="I395" s="204"/>
      <c r="J395" s="13"/>
      <c r="K395" s="13"/>
      <c r="L395" s="199"/>
      <c r="M395" s="205"/>
      <c r="N395" s="206"/>
      <c r="O395" s="206"/>
      <c r="P395" s="206"/>
      <c r="Q395" s="206"/>
      <c r="R395" s="206"/>
      <c r="S395" s="206"/>
      <c r="T395" s="20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01" t="s">
        <v>170</v>
      </c>
      <c r="AU395" s="201" t="s">
        <v>89</v>
      </c>
      <c r="AV395" s="13" t="s">
        <v>89</v>
      </c>
      <c r="AW395" s="13" t="s">
        <v>3</v>
      </c>
      <c r="AX395" s="13" t="s">
        <v>87</v>
      </c>
      <c r="AY395" s="201" t="s">
        <v>159</v>
      </c>
    </row>
    <row r="396" s="2" customFormat="1" ht="24.15" customHeight="1">
      <c r="A396" s="38"/>
      <c r="B396" s="180"/>
      <c r="C396" s="181" t="s">
        <v>540</v>
      </c>
      <c r="D396" s="181" t="s">
        <v>161</v>
      </c>
      <c r="E396" s="182" t="s">
        <v>541</v>
      </c>
      <c r="F396" s="183" t="s">
        <v>542</v>
      </c>
      <c r="G396" s="184" t="s">
        <v>174</v>
      </c>
      <c r="H396" s="185">
        <v>21.300000000000001</v>
      </c>
      <c r="I396" s="186"/>
      <c r="J396" s="187">
        <f>ROUND(I396*H396,2)</f>
        <v>0</v>
      </c>
      <c r="K396" s="183" t="s">
        <v>165</v>
      </c>
      <c r="L396" s="39"/>
      <c r="M396" s="188" t="s">
        <v>1</v>
      </c>
      <c r="N396" s="189" t="s">
        <v>44</v>
      </c>
      <c r="O396" s="77"/>
      <c r="P396" s="190">
        <f>O396*H396</f>
        <v>0</v>
      </c>
      <c r="Q396" s="190">
        <v>0.00018000000000000001</v>
      </c>
      <c r="R396" s="190">
        <f>Q396*H396</f>
        <v>0.0038340000000000002</v>
      </c>
      <c r="S396" s="190">
        <v>0</v>
      </c>
      <c r="T396" s="191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192" t="s">
        <v>166</v>
      </c>
      <c r="AT396" s="192" t="s">
        <v>161</v>
      </c>
      <c r="AU396" s="192" t="s">
        <v>89</v>
      </c>
      <c r="AY396" s="19" t="s">
        <v>159</v>
      </c>
      <c r="BE396" s="193">
        <f>IF(N396="základní",J396,0)</f>
        <v>0</v>
      </c>
      <c r="BF396" s="193">
        <f>IF(N396="snížená",J396,0)</f>
        <v>0</v>
      </c>
      <c r="BG396" s="193">
        <f>IF(N396="zákl. přenesená",J396,0)</f>
        <v>0</v>
      </c>
      <c r="BH396" s="193">
        <f>IF(N396="sníž. přenesená",J396,0)</f>
        <v>0</v>
      </c>
      <c r="BI396" s="193">
        <f>IF(N396="nulová",J396,0)</f>
        <v>0</v>
      </c>
      <c r="BJ396" s="19" t="s">
        <v>87</v>
      </c>
      <c r="BK396" s="193">
        <f>ROUND(I396*H396,2)</f>
        <v>0</v>
      </c>
      <c r="BL396" s="19" t="s">
        <v>166</v>
      </c>
      <c r="BM396" s="192" t="s">
        <v>543</v>
      </c>
    </row>
    <row r="397" s="2" customFormat="1">
      <c r="A397" s="38"/>
      <c r="B397" s="39"/>
      <c r="C397" s="38"/>
      <c r="D397" s="194" t="s">
        <v>168</v>
      </c>
      <c r="E397" s="38"/>
      <c r="F397" s="195" t="s">
        <v>544</v>
      </c>
      <c r="G397" s="38"/>
      <c r="H397" s="38"/>
      <c r="I397" s="196"/>
      <c r="J397" s="38"/>
      <c r="K397" s="38"/>
      <c r="L397" s="39"/>
      <c r="M397" s="197"/>
      <c r="N397" s="198"/>
      <c r="O397" s="77"/>
      <c r="P397" s="77"/>
      <c r="Q397" s="77"/>
      <c r="R397" s="77"/>
      <c r="S397" s="77"/>
      <c r="T397" s="7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9" t="s">
        <v>168</v>
      </c>
      <c r="AU397" s="19" t="s">
        <v>89</v>
      </c>
    </row>
    <row r="398" s="13" customFormat="1">
      <c r="A398" s="13"/>
      <c r="B398" s="199"/>
      <c r="C398" s="13"/>
      <c r="D398" s="200" t="s">
        <v>170</v>
      </c>
      <c r="E398" s="201" t="s">
        <v>1</v>
      </c>
      <c r="F398" s="202" t="s">
        <v>545</v>
      </c>
      <c r="G398" s="13"/>
      <c r="H398" s="203">
        <v>21.300000000000001</v>
      </c>
      <c r="I398" s="204"/>
      <c r="J398" s="13"/>
      <c r="K398" s="13"/>
      <c r="L398" s="199"/>
      <c r="M398" s="205"/>
      <c r="N398" s="206"/>
      <c r="O398" s="206"/>
      <c r="P398" s="206"/>
      <c r="Q398" s="206"/>
      <c r="R398" s="206"/>
      <c r="S398" s="206"/>
      <c r="T398" s="20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01" t="s">
        <v>170</v>
      </c>
      <c r="AU398" s="201" t="s">
        <v>89</v>
      </c>
      <c r="AV398" s="13" t="s">
        <v>89</v>
      </c>
      <c r="AW398" s="13" t="s">
        <v>34</v>
      </c>
      <c r="AX398" s="13" t="s">
        <v>87</v>
      </c>
      <c r="AY398" s="201" t="s">
        <v>159</v>
      </c>
    </row>
    <row r="399" s="2" customFormat="1" ht="24.15" customHeight="1">
      <c r="A399" s="38"/>
      <c r="B399" s="180"/>
      <c r="C399" s="181" t="s">
        <v>546</v>
      </c>
      <c r="D399" s="181" t="s">
        <v>161</v>
      </c>
      <c r="E399" s="182" t="s">
        <v>547</v>
      </c>
      <c r="F399" s="183" t="s">
        <v>548</v>
      </c>
      <c r="G399" s="184" t="s">
        <v>164</v>
      </c>
      <c r="H399" s="185">
        <v>42.600000000000001</v>
      </c>
      <c r="I399" s="186"/>
      <c r="J399" s="187">
        <f>ROUND(I399*H399,2)</f>
        <v>0</v>
      </c>
      <c r="K399" s="183" t="s">
        <v>165</v>
      </c>
      <c r="L399" s="39"/>
      <c r="M399" s="188" t="s">
        <v>1</v>
      </c>
      <c r="N399" s="189" t="s">
        <v>44</v>
      </c>
      <c r="O399" s="77"/>
      <c r="P399" s="190">
        <f>O399*H399</f>
        <v>0</v>
      </c>
      <c r="Q399" s="190">
        <v>0.00010000000000000001</v>
      </c>
      <c r="R399" s="190">
        <f>Q399*H399</f>
        <v>0.0042600000000000008</v>
      </c>
      <c r="S399" s="190">
        <v>0</v>
      </c>
      <c r="T399" s="191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92" t="s">
        <v>166</v>
      </c>
      <c r="AT399" s="192" t="s">
        <v>161</v>
      </c>
      <c r="AU399" s="192" t="s">
        <v>89</v>
      </c>
      <c r="AY399" s="19" t="s">
        <v>159</v>
      </c>
      <c r="BE399" s="193">
        <f>IF(N399="základní",J399,0)</f>
        <v>0</v>
      </c>
      <c r="BF399" s="193">
        <f>IF(N399="snížená",J399,0)</f>
        <v>0</v>
      </c>
      <c r="BG399" s="193">
        <f>IF(N399="zákl. přenesená",J399,0)</f>
        <v>0</v>
      </c>
      <c r="BH399" s="193">
        <f>IF(N399="sníž. přenesená",J399,0)</f>
        <v>0</v>
      </c>
      <c r="BI399" s="193">
        <f>IF(N399="nulová",J399,0)</f>
        <v>0</v>
      </c>
      <c r="BJ399" s="19" t="s">
        <v>87</v>
      </c>
      <c r="BK399" s="193">
        <f>ROUND(I399*H399,2)</f>
        <v>0</v>
      </c>
      <c r="BL399" s="19" t="s">
        <v>166</v>
      </c>
      <c r="BM399" s="192" t="s">
        <v>549</v>
      </c>
    </row>
    <row r="400" s="2" customFormat="1">
      <c r="A400" s="38"/>
      <c r="B400" s="39"/>
      <c r="C400" s="38"/>
      <c r="D400" s="194" t="s">
        <v>168</v>
      </c>
      <c r="E400" s="38"/>
      <c r="F400" s="195" t="s">
        <v>550</v>
      </c>
      <c r="G400" s="38"/>
      <c r="H400" s="38"/>
      <c r="I400" s="196"/>
      <c r="J400" s="38"/>
      <c r="K400" s="38"/>
      <c r="L400" s="39"/>
      <c r="M400" s="197"/>
      <c r="N400" s="198"/>
      <c r="O400" s="77"/>
      <c r="P400" s="77"/>
      <c r="Q400" s="77"/>
      <c r="R400" s="77"/>
      <c r="S400" s="77"/>
      <c r="T400" s="7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9" t="s">
        <v>168</v>
      </c>
      <c r="AU400" s="19" t="s">
        <v>89</v>
      </c>
    </row>
    <row r="401" s="13" customFormat="1">
      <c r="A401" s="13"/>
      <c r="B401" s="199"/>
      <c r="C401" s="13"/>
      <c r="D401" s="200" t="s">
        <v>170</v>
      </c>
      <c r="E401" s="201" t="s">
        <v>1</v>
      </c>
      <c r="F401" s="202" t="s">
        <v>551</v>
      </c>
      <c r="G401" s="13"/>
      <c r="H401" s="203">
        <v>42.600000000000001</v>
      </c>
      <c r="I401" s="204"/>
      <c r="J401" s="13"/>
      <c r="K401" s="13"/>
      <c r="L401" s="199"/>
      <c r="M401" s="205"/>
      <c r="N401" s="206"/>
      <c r="O401" s="206"/>
      <c r="P401" s="206"/>
      <c r="Q401" s="206"/>
      <c r="R401" s="206"/>
      <c r="S401" s="206"/>
      <c r="T401" s="207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01" t="s">
        <v>170</v>
      </c>
      <c r="AU401" s="201" t="s">
        <v>89</v>
      </c>
      <c r="AV401" s="13" t="s">
        <v>89</v>
      </c>
      <c r="AW401" s="13" t="s">
        <v>34</v>
      </c>
      <c r="AX401" s="13" t="s">
        <v>87</v>
      </c>
      <c r="AY401" s="201" t="s">
        <v>159</v>
      </c>
    </row>
    <row r="402" s="2" customFormat="1" ht="24.15" customHeight="1">
      <c r="A402" s="38"/>
      <c r="B402" s="180"/>
      <c r="C402" s="223" t="s">
        <v>552</v>
      </c>
      <c r="D402" s="223" t="s">
        <v>230</v>
      </c>
      <c r="E402" s="224" t="s">
        <v>553</v>
      </c>
      <c r="F402" s="225" t="s">
        <v>554</v>
      </c>
      <c r="G402" s="226" t="s">
        <v>164</v>
      </c>
      <c r="H402" s="227">
        <v>44.729999999999997</v>
      </c>
      <c r="I402" s="228"/>
      <c r="J402" s="229">
        <f>ROUND(I402*H402,2)</f>
        <v>0</v>
      </c>
      <c r="K402" s="225" t="s">
        <v>165</v>
      </c>
      <c r="L402" s="230"/>
      <c r="M402" s="231" t="s">
        <v>1</v>
      </c>
      <c r="N402" s="232" t="s">
        <v>44</v>
      </c>
      <c r="O402" s="77"/>
      <c r="P402" s="190">
        <f>O402*H402</f>
        <v>0</v>
      </c>
      <c r="Q402" s="190">
        <v>0.00068000000000000005</v>
      </c>
      <c r="R402" s="190">
        <f>Q402*H402</f>
        <v>0.0304164</v>
      </c>
      <c r="S402" s="190">
        <v>0</v>
      </c>
      <c r="T402" s="191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192" t="s">
        <v>210</v>
      </c>
      <c r="AT402" s="192" t="s">
        <v>230</v>
      </c>
      <c r="AU402" s="192" t="s">
        <v>89</v>
      </c>
      <c r="AY402" s="19" t="s">
        <v>159</v>
      </c>
      <c r="BE402" s="193">
        <f>IF(N402="základní",J402,0)</f>
        <v>0</v>
      </c>
      <c r="BF402" s="193">
        <f>IF(N402="snížená",J402,0)</f>
        <v>0</v>
      </c>
      <c r="BG402" s="193">
        <f>IF(N402="zákl. přenesená",J402,0)</f>
        <v>0</v>
      </c>
      <c r="BH402" s="193">
        <f>IF(N402="sníž. přenesená",J402,0)</f>
        <v>0</v>
      </c>
      <c r="BI402" s="193">
        <f>IF(N402="nulová",J402,0)</f>
        <v>0</v>
      </c>
      <c r="BJ402" s="19" t="s">
        <v>87</v>
      </c>
      <c r="BK402" s="193">
        <f>ROUND(I402*H402,2)</f>
        <v>0</v>
      </c>
      <c r="BL402" s="19" t="s">
        <v>166</v>
      </c>
      <c r="BM402" s="192" t="s">
        <v>555</v>
      </c>
    </row>
    <row r="403" s="13" customFormat="1">
      <c r="A403" s="13"/>
      <c r="B403" s="199"/>
      <c r="C403" s="13"/>
      <c r="D403" s="200" t="s">
        <v>170</v>
      </c>
      <c r="E403" s="13"/>
      <c r="F403" s="202" t="s">
        <v>556</v>
      </c>
      <c r="G403" s="13"/>
      <c r="H403" s="203">
        <v>44.729999999999997</v>
      </c>
      <c r="I403" s="204"/>
      <c r="J403" s="13"/>
      <c r="K403" s="13"/>
      <c r="L403" s="199"/>
      <c r="M403" s="205"/>
      <c r="N403" s="206"/>
      <c r="O403" s="206"/>
      <c r="P403" s="206"/>
      <c r="Q403" s="206"/>
      <c r="R403" s="206"/>
      <c r="S403" s="206"/>
      <c r="T403" s="207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01" t="s">
        <v>170</v>
      </c>
      <c r="AU403" s="201" t="s">
        <v>89</v>
      </c>
      <c r="AV403" s="13" t="s">
        <v>89</v>
      </c>
      <c r="AW403" s="13" t="s">
        <v>3</v>
      </c>
      <c r="AX403" s="13" t="s">
        <v>87</v>
      </c>
      <c r="AY403" s="201" t="s">
        <v>159</v>
      </c>
    </row>
    <row r="404" s="2" customFormat="1" ht="24.15" customHeight="1">
      <c r="A404" s="38"/>
      <c r="B404" s="180"/>
      <c r="C404" s="181" t="s">
        <v>557</v>
      </c>
      <c r="D404" s="181" t="s">
        <v>161</v>
      </c>
      <c r="E404" s="182" t="s">
        <v>558</v>
      </c>
      <c r="F404" s="183" t="s">
        <v>559</v>
      </c>
      <c r="G404" s="184" t="s">
        <v>174</v>
      </c>
      <c r="H404" s="185">
        <v>21.300000000000001</v>
      </c>
      <c r="I404" s="186"/>
      <c r="J404" s="187">
        <f>ROUND(I404*H404,2)</f>
        <v>0</v>
      </c>
      <c r="K404" s="183" t="s">
        <v>165</v>
      </c>
      <c r="L404" s="39"/>
      <c r="M404" s="188" t="s">
        <v>1</v>
      </c>
      <c r="N404" s="189" t="s">
        <v>44</v>
      </c>
      <c r="O404" s="77"/>
      <c r="P404" s="190">
        <f>O404*H404</f>
        <v>0</v>
      </c>
      <c r="Q404" s="190">
        <v>0.0057000000000000002</v>
      </c>
      <c r="R404" s="190">
        <f>Q404*H404</f>
        <v>0.12141</v>
      </c>
      <c r="S404" s="190">
        <v>0</v>
      </c>
      <c r="T404" s="191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192" t="s">
        <v>166</v>
      </c>
      <c r="AT404" s="192" t="s">
        <v>161</v>
      </c>
      <c r="AU404" s="192" t="s">
        <v>89</v>
      </c>
      <c r="AY404" s="19" t="s">
        <v>159</v>
      </c>
      <c r="BE404" s="193">
        <f>IF(N404="základní",J404,0)</f>
        <v>0</v>
      </c>
      <c r="BF404" s="193">
        <f>IF(N404="snížená",J404,0)</f>
        <v>0</v>
      </c>
      <c r="BG404" s="193">
        <f>IF(N404="zákl. přenesená",J404,0)</f>
        <v>0</v>
      </c>
      <c r="BH404" s="193">
        <f>IF(N404="sníž. přenesená",J404,0)</f>
        <v>0</v>
      </c>
      <c r="BI404" s="193">
        <f>IF(N404="nulová",J404,0)</f>
        <v>0</v>
      </c>
      <c r="BJ404" s="19" t="s">
        <v>87</v>
      </c>
      <c r="BK404" s="193">
        <f>ROUND(I404*H404,2)</f>
        <v>0</v>
      </c>
      <c r="BL404" s="19" t="s">
        <v>166</v>
      </c>
      <c r="BM404" s="192" t="s">
        <v>560</v>
      </c>
    </row>
    <row r="405" s="2" customFormat="1">
      <c r="A405" s="38"/>
      <c r="B405" s="39"/>
      <c r="C405" s="38"/>
      <c r="D405" s="194" t="s">
        <v>168</v>
      </c>
      <c r="E405" s="38"/>
      <c r="F405" s="195" t="s">
        <v>561</v>
      </c>
      <c r="G405" s="38"/>
      <c r="H405" s="38"/>
      <c r="I405" s="196"/>
      <c r="J405" s="38"/>
      <c r="K405" s="38"/>
      <c r="L405" s="39"/>
      <c r="M405" s="197"/>
      <c r="N405" s="198"/>
      <c r="O405" s="77"/>
      <c r="P405" s="77"/>
      <c r="Q405" s="77"/>
      <c r="R405" s="77"/>
      <c r="S405" s="77"/>
      <c r="T405" s="78"/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9" t="s">
        <v>168</v>
      </c>
      <c r="AU405" s="19" t="s">
        <v>89</v>
      </c>
    </row>
    <row r="406" s="2" customFormat="1" ht="24.15" customHeight="1">
      <c r="A406" s="38"/>
      <c r="B406" s="180"/>
      <c r="C406" s="181" t="s">
        <v>562</v>
      </c>
      <c r="D406" s="181" t="s">
        <v>161</v>
      </c>
      <c r="E406" s="182" t="s">
        <v>563</v>
      </c>
      <c r="F406" s="183" t="s">
        <v>564</v>
      </c>
      <c r="G406" s="184" t="s">
        <v>174</v>
      </c>
      <c r="H406" s="185">
        <v>37.130000000000003</v>
      </c>
      <c r="I406" s="186"/>
      <c r="J406" s="187">
        <f>ROUND(I406*H406,2)</f>
        <v>0</v>
      </c>
      <c r="K406" s="183" t="s">
        <v>165</v>
      </c>
      <c r="L406" s="39"/>
      <c r="M406" s="188" t="s">
        <v>1</v>
      </c>
      <c r="N406" s="189" t="s">
        <v>44</v>
      </c>
      <c r="O406" s="77"/>
      <c r="P406" s="190">
        <f>O406*H406</f>
        <v>0</v>
      </c>
      <c r="Q406" s="190">
        <v>2.0000000000000002E-05</v>
      </c>
      <c r="R406" s="190">
        <f>Q406*H406</f>
        <v>0.00074260000000000016</v>
      </c>
      <c r="S406" s="190">
        <v>1.0000000000000001E-05</v>
      </c>
      <c r="T406" s="191">
        <f>S406*H406</f>
        <v>0.00037130000000000008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192" t="s">
        <v>166</v>
      </c>
      <c r="AT406" s="192" t="s">
        <v>161</v>
      </c>
      <c r="AU406" s="192" t="s">
        <v>89</v>
      </c>
      <c r="AY406" s="19" t="s">
        <v>159</v>
      </c>
      <c r="BE406" s="193">
        <f>IF(N406="základní",J406,0)</f>
        <v>0</v>
      </c>
      <c r="BF406" s="193">
        <f>IF(N406="snížená",J406,0)</f>
        <v>0</v>
      </c>
      <c r="BG406" s="193">
        <f>IF(N406="zákl. přenesená",J406,0)</f>
        <v>0</v>
      </c>
      <c r="BH406" s="193">
        <f>IF(N406="sníž. přenesená",J406,0)</f>
        <v>0</v>
      </c>
      <c r="BI406" s="193">
        <f>IF(N406="nulová",J406,0)</f>
        <v>0</v>
      </c>
      <c r="BJ406" s="19" t="s">
        <v>87</v>
      </c>
      <c r="BK406" s="193">
        <f>ROUND(I406*H406,2)</f>
        <v>0</v>
      </c>
      <c r="BL406" s="19" t="s">
        <v>166</v>
      </c>
      <c r="BM406" s="192" t="s">
        <v>565</v>
      </c>
    </row>
    <row r="407" s="2" customFormat="1">
      <c r="A407" s="38"/>
      <c r="B407" s="39"/>
      <c r="C407" s="38"/>
      <c r="D407" s="194" t="s">
        <v>168</v>
      </c>
      <c r="E407" s="38"/>
      <c r="F407" s="195" t="s">
        <v>566</v>
      </c>
      <c r="G407" s="38"/>
      <c r="H407" s="38"/>
      <c r="I407" s="196"/>
      <c r="J407" s="38"/>
      <c r="K407" s="38"/>
      <c r="L407" s="39"/>
      <c r="M407" s="197"/>
      <c r="N407" s="198"/>
      <c r="O407" s="77"/>
      <c r="P407" s="77"/>
      <c r="Q407" s="77"/>
      <c r="R407" s="77"/>
      <c r="S407" s="77"/>
      <c r="T407" s="78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9" t="s">
        <v>168</v>
      </c>
      <c r="AU407" s="19" t="s">
        <v>89</v>
      </c>
    </row>
    <row r="408" s="13" customFormat="1">
      <c r="A408" s="13"/>
      <c r="B408" s="199"/>
      <c r="C408" s="13"/>
      <c r="D408" s="200" t="s">
        <v>170</v>
      </c>
      <c r="E408" s="201" t="s">
        <v>1</v>
      </c>
      <c r="F408" s="202" t="s">
        <v>567</v>
      </c>
      <c r="G408" s="13"/>
      <c r="H408" s="203">
        <v>37.130000000000003</v>
      </c>
      <c r="I408" s="204"/>
      <c r="J408" s="13"/>
      <c r="K408" s="13"/>
      <c r="L408" s="199"/>
      <c r="M408" s="205"/>
      <c r="N408" s="206"/>
      <c r="O408" s="206"/>
      <c r="P408" s="206"/>
      <c r="Q408" s="206"/>
      <c r="R408" s="206"/>
      <c r="S408" s="206"/>
      <c r="T408" s="207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01" t="s">
        <v>170</v>
      </c>
      <c r="AU408" s="201" t="s">
        <v>89</v>
      </c>
      <c r="AV408" s="13" t="s">
        <v>89</v>
      </c>
      <c r="AW408" s="13" t="s">
        <v>34</v>
      </c>
      <c r="AX408" s="13" t="s">
        <v>87</v>
      </c>
      <c r="AY408" s="201" t="s">
        <v>159</v>
      </c>
    </row>
    <row r="409" s="2" customFormat="1" ht="33" customHeight="1">
      <c r="A409" s="38"/>
      <c r="B409" s="180"/>
      <c r="C409" s="181" t="s">
        <v>568</v>
      </c>
      <c r="D409" s="181" t="s">
        <v>161</v>
      </c>
      <c r="E409" s="182" t="s">
        <v>569</v>
      </c>
      <c r="F409" s="183" t="s">
        <v>570</v>
      </c>
      <c r="G409" s="184" t="s">
        <v>184</v>
      </c>
      <c r="H409" s="185">
        <v>34.203000000000003</v>
      </c>
      <c r="I409" s="186"/>
      <c r="J409" s="187">
        <f>ROUND(I409*H409,2)</f>
        <v>0</v>
      </c>
      <c r="K409" s="183" t="s">
        <v>165</v>
      </c>
      <c r="L409" s="39"/>
      <c r="M409" s="188" t="s">
        <v>1</v>
      </c>
      <c r="N409" s="189" t="s">
        <v>44</v>
      </c>
      <c r="O409" s="77"/>
      <c r="P409" s="190">
        <f>O409*H409</f>
        <v>0</v>
      </c>
      <c r="Q409" s="190">
        <v>2.5018699999999998</v>
      </c>
      <c r="R409" s="190">
        <f>Q409*H409</f>
        <v>85.571459610000005</v>
      </c>
      <c r="S409" s="190">
        <v>0</v>
      </c>
      <c r="T409" s="191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192" t="s">
        <v>166</v>
      </c>
      <c r="AT409" s="192" t="s">
        <v>161</v>
      </c>
      <c r="AU409" s="192" t="s">
        <v>89</v>
      </c>
      <c r="AY409" s="19" t="s">
        <v>159</v>
      </c>
      <c r="BE409" s="193">
        <f>IF(N409="základní",J409,0)</f>
        <v>0</v>
      </c>
      <c r="BF409" s="193">
        <f>IF(N409="snížená",J409,0)</f>
        <v>0</v>
      </c>
      <c r="BG409" s="193">
        <f>IF(N409="zákl. přenesená",J409,0)</f>
        <v>0</v>
      </c>
      <c r="BH409" s="193">
        <f>IF(N409="sníž. přenesená",J409,0)</f>
        <v>0</v>
      </c>
      <c r="BI409" s="193">
        <f>IF(N409="nulová",J409,0)</f>
        <v>0</v>
      </c>
      <c r="BJ409" s="19" t="s">
        <v>87</v>
      </c>
      <c r="BK409" s="193">
        <f>ROUND(I409*H409,2)</f>
        <v>0</v>
      </c>
      <c r="BL409" s="19" t="s">
        <v>166</v>
      </c>
      <c r="BM409" s="192" t="s">
        <v>571</v>
      </c>
    </row>
    <row r="410" s="2" customFormat="1">
      <c r="A410" s="38"/>
      <c r="B410" s="39"/>
      <c r="C410" s="38"/>
      <c r="D410" s="194" t="s">
        <v>168</v>
      </c>
      <c r="E410" s="38"/>
      <c r="F410" s="195" t="s">
        <v>572</v>
      </c>
      <c r="G410" s="38"/>
      <c r="H410" s="38"/>
      <c r="I410" s="196"/>
      <c r="J410" s="38"/>
      <c r="K410" s="38"/>
      <c r="L410" s="39"/>
      <c r="M410" s="197"/>
      <c r="N410" s="198"/>
      <c r="O410" s="77"/>
      <c r="P410" s="77"/>
      <c r="Q410" s="77"/>
      <c r="R410" s="77"/>
      <c r="S410" s="77"/>
      <c r="T410" s="78"/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9" t="s">
        <v>168</v>
      </c>
      <c r="AU410" s="19" t="s">
        <v>89</v>
      </c>
    </row>
    <row r="411" s="14" customFormat="1">
      <c r="A411" s="14"/>
      <c r="B411" s="208"/>
      <c r="C411" s="14"/>
      <c r="D411" s="200" t="s">
        <v>170</v>
      </c>
      <c r="E411" s="209" t="s">
        <v>1</v>
      </c>
      <c r="F411" s="210" t="s">
        <v>264</v>
      </c>
      <c r="G411" s="14"/>
      <c r="H411" s="209" t="s">
        <v>1</v>
      </c>
      <c r="I411" s="211"/>
      <c r="J411" s="14"/>
      <c r="K411" s="14"/>
      <c r="L411" s="208"/>
      <c r="M411" s="212"/>
      <c r="N411" s="213"/>
      <c r="O411" s="213"/>
      <c r="P411" s="213"/>
      <c r="Q411" s="213"/>
      <c r="R411" s="213"/>
      <c r="S411" s="213"/>
      <c r="T411" s="2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09" t="s">
        <v>170</v>
      </c>
      <c r="AU411" s="209" t="s">
        <v>89</v>
      </c>
      <c r="AV411" s="14" t="s">
        <v>87</v>
      </c>
      <c r="AW411" s="14" t="s">
        <v>34</v>
      </c>
      <c r="AX411" s="14" t="s">
        <v>79</v>
      </c>
      <c r="AY411" s="209" t="s">
        <v>159</v>
      </c>
    </row>
    <row r="412" s="13" customFormat="1">
      <c r="A412" s="13"/>
      <c r="B412" s="199"/>
      <c r="C412" s="13"/>
      <c r="D412" s="200" t="s">
        <v>170</v>
      </c>
      <c r="E412" s="201" t="s">
        <v>1</v>
      </c>
      <c r="F412" s="202" t="s">
        <v>573</v>
      </c>
      <c r="G412" s="13"/>
      <c r="H412" s="203">
        <v>2.25</v>
      </c>
      <c r="I412" s="204"/>
      <c r="J412" s="13"/>
      <c r="K412" s="13"/>
      <c r="L412" s="199"/>
      <c r="M412" s="205"/>
      <c r="N412" s="206"/>
      <c r="O412" s="206"/>
      <c r="P412" s="206"/>
      <c r="Q412" s="206"/>
      <c r="R412" s="206"/>
      <c r="S412" s="206"/>
      <c r="T412" s="207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01" t="s">
        <v>170</v>
      </c>
      <c r="AU412" s="201" t="s">
        <v>89</v>
      </c>
      <c r="AV412" s="13" t="s">
        <v>89</v>
      </c>
      <c r="AW412" s="13" t="s">
        <v>34</v>
      </c>
      <c r="AX412" s="13" t="s">
        <v>79</v>
      </c>
      <c r="AY412" s="201" t="s">
        <v>159</v>
      </c>
    </row>
    <row r="413" s="14" customFormat="1">
      <c r="A413" s="14"/>
      <c r="B413" s="208"/>
      <c r="C413" s="14"/>
      <c r="D413" s="200" t="s">
        <v>170</v>
      </c>
      <c r="E413" s="209" t="s">
        <v>1</v>
      </c>
      <c r="F413" s="210" t="s">
        <v>266</v>
      </c>
      <c r="G413" s="14"/>
      <c r="H413" s="209" t="s">
        <v>1</v>
      </c>
      <c r="I413" s="211"/>
      <c r="J413" s="14"/>
      <c r="K413" s="14"/>
      <c r="L413" s="208"/>
      <c r="M413" s="212"/>
      <c r="N413" s="213"/>
      <c r="O413" s="213"/>
      <c r="P413" s="213"/>
      <c r="Q413" s="213"/>
      <c r="R413" s="213"/>
      <c r="S413" s="213"/>
      <c r="T413" s="2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09" t="s">
        <v>170</v>
      </c>
      <c r="AU413" s="209" t="s">
        <v>89</v>
      </c>
      <c r="AV413" s="14" t="s">
        <v>87</v>
      </c>
      <c r="AW413" s="14" t="s">
        <v>34</v>
      </c>
      <c r="AX413" s="14" t="s">
        <v>79</v>
      </c>
      <c r="AY413" s="209" t="s">
        <v>159</v>
      </c>
    </row>
    <row r="414" s="13" customFormat="1">
      <c r="A414" s="13"/>
      <c r="B414" s="199"/>
      <c r="C414" s="13"/>
      <c r="D414" s="200" t="s">
        <v>170</v>
      </c>
      <c r="E414" s="201" t="s">
        <v>1</v>
      </c>
      <c r="F414" s="202" t="s">
        <v>574</v>
      </c>
      <c r="G414" s="13"/>
      <c r="H414" s="203">
        <v>10.327999999999999</v>
      </c>
      <c r="I414" s="204"/>
      <c r="J414" s="13"/>
      <c r="K414" s="13"/>
      <c r="L414" s="199"/>
      <c r="M414" s="205"/>
      <c r="N414" s="206"/>
      <c r="O414" s="206"/>
      <c r="P414" s="206"/>
      <c r="Q414" s="206"/>
      <c r="R414" s="206"/>
      <c r="S414" s="206"/>
      <c r="T414" s="207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01" t="s">
        <v>170</v>
      </c>
      <c r="AU414" s="201" t="s">
        <v>89</v>
      </c>
      <c r="AV414" s="13" t="s">
        <v>89</v>
      </c>
      <c r="AW414" s="13" t="s">
        <v>34</v>
      </c>
      <c r="AX414" s="13" t="s">
        <v>79</v>
      </c>
      <c r="AY414" s="201" t="s">
        <v>159</v>
      </c>
    </row>
    <row r="415" s="13" customFormat="1">
      <c r="A415" s="13"/>
      <c r="B415" s="199"/>
      <c r="C415" s="13"/>
      <c r="D415" s="200" t="s">
        <v>170</v>
      </c>
      <c r="E415" s="201" t="s">
        <v>1</v>
      </c>
      <c r="F415" s="202" t="s">
        <v>575</v>
      </c>
      <c r="G415" s="13"/>
      <c r="H415" s="203">
        <v>14.196999999999999</v>
      </c>
      <c r="I415" s="204"/>
      <c r="J415" s="13"/>
      <c r="K415" s="13"/>
      <c r="L415" s="199"/>
      <c r="M415" s="205"/>
      <c r="N415" s="206"/>
      <c r="O415" s="206"/>
      <c r="P415" s="206"/>
      <c r="Q415" s="206"/>
      <c r="R415" s="206"/>
      <c r="S415" s="206"/>
      <c r="T415" s="207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01" t="s">
        <v>170</v>
      </c>
      <c r="AU415" s="201" t="s">
        <v>89</v>
      </c>
      <c r="AV415" s="13" t="s">
        <v>89</v>
      </c>
      <c r="AW415" s="13" t="s">
        <v>34</v>
      </c>
      <c r="AX415" s="13" t="s">
        <v>79</v>
      </c>
      <c r="AY415" s="201" t="s">
        <v>159</v>
      </c>
    </row>
    <row r="416" s="14" customFormat="1">
      <c r="A416" s="14"/>
      <c r="B416" s="208"/>
      <c r="C416" s="14"/>
      <c r="D416" s="200" t="s">
        <v>170</v>
      </c>
      <c r="E416" s="209" t="s">
        <v>1</v>
      </c>
      <c r="F416" s="210" t="s">
        <v>269</v>
      </c>
      <c r="G416" s="14"/>
      <c r="H416" s="209" t="s">
        <v>1</v>
      </c>
      <c r="I416" s="211"/>
      <c r="J416" s="14"/>
      <c r="K416" s="14"/>
      <c r="L416" s="208"/>
      <c r="M416" s="212"/>
      <c r="N416" s="213"/>
      <c r="O416" s="213"/>
      <c r="P416" s="213"/>
      <c r="Q416" s="213"/>
      <c r="R416" s="213"/>
      <c r="S416" s="213"/>
      <c r="T416" s="2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09" t="s">
        <v>170</v>
      </c>
      <c r="AU416" s="209" t="s">
        <v>89</v>
      </c>
      <c r="AV416" s="14" t="s">
        <v>87</v>
      </c>
      <c r="AW416" s="14" t="s">
        <v>34</v>
      </c>
      <c r="AX416" s="14" t="s">
        <v>79</v>
      </c>
      <c r="AY416" s="209" t="s">
        <v>159</v>
      </c>
    </row>
    <row r="417" s="13" customFormat="1">
      <c r="A417" s="13"/>
      <c r="B417" s="199"/>
      <c r="C417" s="13"/>
      <c r="D417" s="200" t="s">
        <v>170</v>
      </c>
      <c r="E417" s="201" t="s">
        <v>1</v>
      </c>
      <c r="F417" s="202" t="s">
        <v>576</v>
      </c>
      <c r="G417" s="13"/>
      <c r="H417" s="203">
        <v>2.246</v>
      </c>
      <c r="I417" s="204"/>
      <c r="J417" s="13"/>
      <c r="K417" s="13"/>
      <c r="L417" s="199"/>
      <c r="M417" s="205"/>
      <c r="N417" s="206"/>
      <c r="O417" s="206"/>
      <c r="P417" s="206"/>
      <c r="Q417" s="206"/>
      <c r="R417" s="206"/>
      <c r="S417" s="206"/>
      <c r="T417" s="20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01" t="s">
        <v>170</v>
      </c>
      <c r="AU417" s="201" t="s">
        <v>89</v>
      </c>
      <c r="AV417" s="13" t="s">
        <v>89</v>
      </c>
      <c r="AW417" s="13" t="s">
        <v>34</v>
      </c>
      <c r="AX417" s="13" t="s">
        <v>79</v>
      </c>
      <c r="AY417" s="201" t="s">
        <v>159</v>
      </c>
    </row>
    <row r="418" s="13" customFormat="1">
      <c r="A418" s="13"/>
      <c r="B418" s="199"/>
      <c r="C418" s="13"/>
      <c r="D418" s="200" t="s">
        <v>170</v>
      </c>
      <c r="E418" s="201" t="s">
        <v>1</v>
      </c>
      <c r="F418" s="202" t="s">
        <v>577</v>
      </c>
      <c r="G418" s="13"/>
      <c r="H418" s="203">
        <v>1.036</v>
      </c>
      <c r="I418" s="204"/>
      <c r="J418" s="13"/>
      <c r="K418" s="13"/>
      <c r="L418" s="199"/>
      <c r="M418" s="205"/>
      <c r="N418" s="206"/>
      <c r="O418" s="206"/>
      <c r="P418" s="206"/>
      <c r="Q418" s="206"/>
      <c r="R418" s="206"/>
      <c r="S418" s="206"/>
      <c r="T418" s="20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01" t="s">
        <v>170</v>
      </c>
      <c r="AU418" s="201" t="s">
        <v>89</v>
      </c>
      <c r="AV418" s="13" t="s">
        <v>89</v>
      </c>
      <c r="AW418" s="13" t="s">
        <v>34</v>
      </c>
      <c r="AX418" s="13" t="s">
        <v>79</v>
      </c>
      <c r="AY418" s="201" t="s">
        <v>159</v>
      </c>
    </row>
    <row r="419" s="13" customFormat="1">
      <c r="A419" s="13"/>
      <c r="B419" s="199"/>
      <c r="C419" s="13"/>
      <c r="D419" s="200" t="s">
        <v>170</v>
      </c>
      <c r="E419" s="201" t="s">
        <v>1</v>
      </c>
      <c r="F419" s="202" t="s">
        <v>578</v>
      </c>
      <c r="G419" s="13"/>
      <c r="H419" s="203">
        <v>4.1459999999999999</v>
      </c>
      <c r="I419" s="204"/>
      <c r="J419" s="13"/>
      <c r="K419" s="13"/>
      <c r="L419" s="199"/>
      <c r="M419" s="205"/>
      <c r="N419" s="206"/>
      <c r="O419" s="206"/>
      <c r="P419" s="206"/>
      <c r="Q419" s="206"/>
      <c r="R419" s="206"/>
      <c r="S419" s="206"/>
      <c r="T419" s="20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01" t="s">
        <v>170</v>
      </c>
      <c r="AU419" s="201" t="s">
        <v>89</v>
      </c>
      <c r="AV419" s="13" t="s">
        <v>89</v>
      </c>
      <c r="AW419" s="13" t="s">
        <v>34</v>
      </c>
      <c r="AX419" s="13" t="s">
        <v>79</v>
      </c>
      <c r="AY419" s="201" t="s">
        <v>159</v>
      </c>
    </row>
    <row r="420" s="15" customFormat="1">
      <c r="A420" s="15"/>
      <c r="B420" s="215"/>
      <c r="C420" s="15"/>
      <c r="D420" s="200" t="s">
        <v>170</v>
      </c>
      <c r="E420" s="216" t="s">
        <v>1</v>
      </c>
      <c r="F420" s="217" t="s">
        <v>181</v>
      </c>
      <c r="G420" s="15"/>
      <c r="H420" s="218">
        <v>34.202999999999996</v>
      </c>
      <c r="I420" s="219"/>
      <c r="J420" s="15"/>
      <c r="K420" s="15"/>
      <c r="L420" s="215"/>
      <c r="M420" s="220"/>
      <c r="N420" s="221"/>
      <c r="O420" s="221"/>
      <c r="P420" s="221"/>
      <c r="Q420" s="221"/>
      <c r="R420" s="221"/>
      <c r="S420" s="221"/>
      <c r="T420" s="222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16" t="s">
        <v>170</v>
      </c>
      <c r="AU420" s="216" t="s">
        <v>89</v>
      </c>
      <c r="AV420" s="15" t="s">
        <v>166</v>
      </c>
      <c r="AW420" s="15" t="s">
        <v>34</v>
      </c>
      <c r="AX420" s="15" t="s">
        <v>87</v>
      </c>
      <c r="AY420" s="216" t="s">
        <v>159</v>
      </c>
    </row>
    <row r="421" s="2" customFormat="1" ht="24.15" customHeight="1">
      <c r="A421" s="38"/>
      <c r="B421" s="180"/>
      <c r="C421" s="181" t="s">
        <v>579</v>
      </c>
      <c r="D421" s="181" t="s">
        <v>161</v>
      </c>
      <c r="E421" s="182" t="s">
        <v>580</v>
      </c>
      <c r="F421" s="183" t="s">
        <v>581</v>
      </c>
      <c r="G421" s="184" t="s">
        <v>184</v>
      </c>
      <c r="H421" s="185">
        <v>34.203000000000003</v>
      </c>
      <c r="I421" s="186"/>
      <c r="J421" s="187">
        <f>ROUND(I421*H421,2)</f>
        <v>0</v>
      </c>
      <c r="K421" s="183" t="s">
        <v>165</v>
      </c>
      <c r="L421" s="39"/>
      <c r="M421" s="188" t="s">
        <v>1</v>
      </c>
      <c r="N421" s="189" t="s">
        <v>44</v>
      </c>
      <c r="O421" s="77"/>
      <c r="P421" s="190">
        <f>O421*H421</f>
        <v>0</v>
      </c>
      <c r="Q421" s="190">
        <v>0.01</v>
      </c>
      <c r="R421" s="190">
        <f>Q421*H421</f>
        <v>0.34203000000000006</v>
      </c>
      <c r="S421" s="190">
        <v>0</v>
      </c>
      <c r="T421" s="191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92" t="s">
        <v>166</v>
      </c>
      <c r="AT421" s="192" t="s">
        <v>161</v>
      </c>
      <c r="AU421" s="192" t="s">
        <v>89</v>
      </c>
      <c r="AY421" s="19" t="s">
        <v>159</v>
      </c>
      <c r="BE421" s="193">
        <f>IF(N421="základní",J421,0)</f>
        <v>0</v>
      </c>
      <c r="BF421" s="193">
        <f>IF(N421="snížená",J421,0)</f>
        <v>0</v>
      </c>
      <c r="BG421" s="193">
        <f>IF(N421="zákl. přenesená",J421,0)</f>
        <v>0</v>
      </c>
      <c r="BH421" s="193">
        <f>IF(N421="sníž. přenesená",J421,0)</f>
        <v>0</v>
      </c>
      <c r="BI421" s="193">
        <f>IF(N421="nulová",J421,0)</f>
        <v>0</v>
      </c>
      <c r="BJ421" s="19" t="s">
        <v>87</v>
      </c>
      <c r="BK421" s="193">
        <f>ROUND(I421*H421,2)</f>
        <v>0</v>
      </c>
      <c r="BL421" s="19" t="s">
        <v>166</v>
      </c>
      <c r="BM421" s="192" t="s">
        <v>582</v>
      </c>
    </row>
    <row r="422" s="2" customFormat="1">
      <c r="A422" s="38"/>
      <c r="B422" s="39"/>
      <c r="C422" s="38"/>
      <c r="D422" s="194" t="s">
        <v>168</v>
      </c>
      <c r="E422" s="38"/>
      <c r="F422" s="195" t="s">
        <v>583</v>
      </c>
      <c r="G422" s="38"/>
      <c r="H422" s="38"/>
      <c r="I422" s="196"/>
      <c r="J422" s="38"/>
      <c r="K422" s="38"/>
      <c r="L422" s="39"/>
      <c r="M422" s="197"/>
      <c r="N422" s="198"/>
      <c r="O422" s="77"/>
      <c r="P422" s="77"/>
      <c r="Q422" s="77"/>
      <c r="R422" s="77"/>
      <c r="S422" s="77"/>
      <c r="T422" s="7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9" t="s">
        <v>168</v>
      </c>
      <c r="AU422" s="19" t="s">
        <v>89</v>
      </c>
    </row>
    <row r="423" s="2" customFormat="1" ht="24.15" customHeight="1">
      <c r="A423" s="38"/>
      <c r="B423" s="180"/>
      <c r="C423" s="181" t="s">
        <v>584</v>
      </c>
      <c r="D423" s="181" t="s">
        <v>161</v>
      </c>
      <c r="E423" s="182" t="s">
        <v>585</v>
      </c>
      <c r="F423" s="183" t="s">
        <v>586</v>
      </c>
      <c r="G423" s="184" t="s">
        <v>164</v>
      </c>
      <c r="H423" s="185">
        <v>36.899999999999999</v>
      </c>
      <c r="I423" s="186"/>
      <c r="J423" s="187">
        <f>ROUND(I423*H423,2)</f>
        <v>0</v>
      </c>
      <c r="K423" s="183" t="s">
        <v>165</v>
      </c>
      <c r="L423" s="39"/>
      <c r="M423" s="188" t="s">
        <v>1</v>
      </c>
      <c r="N423" s="189" t="s">
        <v>44</v>
      </c>
      <c r="O423" s="77"/>
      <c r="P423" s="190">
        <f>O423*H423</f>
        <v>0</v>
      </c>
      <c r="Q423" s="190">
        <v>0</v>
      </c>
      <c r="R423" s="190">
        <f>Q423*H423</f>
        <v>0</v>
      </c>
      <c r="S423" s="190">
        <v>0</v>
      </c>
      <c r="T423" s="191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192" t="s">
        <v>166</v>
      </c>
      <c r="AT423" s="192" t="s">
        <v>161</v>
      </c>
      <c r="AU423" s="192" t="s">
        <v>89</v>
      </c>
      <c r="AY423" s="19" t="s">
        <v>159</v>
      </c>
      <c r="BE423" s="193">
        <f>IF(N423="základní",J423,0)</f>
        <v>0</v>
      </c>
      <c r="BF423" s="193">
        <f>IF(N423="snížená",J423,0)</f>
        <v>0</v>
      </c>
      <c r="BG423" s="193">
        <f>IF(N423="zákl. přenesená",J423,0)</f>
        <v>0</v>
      </c>
      <c r="BH423" s="193">
        <f>IF(N423="sníž. přenesená",J423,0)</f>
        <v>0</v>
      </c>
      <c r="BI423" s="193">
        <f>IF(N423="nulová",J423,0)</f>
        <v>0</v>
      </c>
      <c r="BJ423" s="19" t="s">
        <v>87</v>
      </c>
      <c r="BK423" s="193">
        <f>ROUND(I423*H423,2)</f>
        <v>0</v>
      </c>
      <c r="BL423" s="19" t="s">
        <v>166</v>
      </c>
      <c r="BM423" s="192" t="s">
        <v>587</v>
      </c>
    </row>
    <row r="424" s="2" customFormat="1">
      <c r="A424" s="38"/>
      <c r="B424" s="39"/>
      <c r="C424" s="38"/>
      <c r="D424" s="194" t="s">
        <v>168</v>
      </c>
      <c r="E424" s="38"/>
      <c r="F424" s="195" t="s">
        <v>588</v>
      </c>
      <c r="G424" s="38"/>
      <c r="H424" s="38"/>
      <c r="I424" s="196"/>
      <c r="J424" s="38"/>
      <c r="K424" s="38"/>
      <c r="L424" s="39"/>
      <c r="M424" s="197"/>
      <c r="N424" s="198"/>
      <c r="O424" s="77"/>
      <c r="P424" s="77"/>
      <c r="Q424" s="77"/>
      <c r="R424" s="77"/>
      <c r="S424" s="77"/>
      <c r="T424" s="78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9" t="s">
        <v>168</v>
      </c>
      <c r="AU424" s="19" t="s">
        <v>89</v>
      </c>
    </row>
    <row r="425" s="13" customFormat="1">
      <c r="A425" s="13"/>
      <c r="B425" s="199"/>
      <c r="C425" s="13"/>
      <c r="D425" s="200" t="s">
        <v>170</v>
      </c>
      <c r="E425" s="201" t="s">
        <v>1</v>
      </c>
      <c r="F425" s="202" t="s">
        <v>589</v>
      </c>
      <c r="G425" s="13"/>
      <c r="H425" s="203">
        <v>36.899999999999999</v>
      </c>
      <c r="I425" s="204"/>
      <c r="J425" s="13"/>
      <c r="K425" s="13"/>
      <c r="L425" s="199"/>
      <c r="M425" s="205"/>
      <c r="N425" s="206"/>
      <c r="O425" s="206"/>
      <c r="P425" s="206"/>
      <c r="Q425" s="206"/>
      <c r="R425" s="206"/>
      <c r="S425" s="206"/>
      <c r="T425" s="207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01" t="s">
        <v>170</v>
      </c>
      <c r="AU425" s="201" t="s">
        <v>89</v>
      </c>
      <c r="AV425" s="13" t="s">
        <v>89</v>
      </c>
      <c r="AW425" s="13" t="s">
        <v>34</v>
      </c>
      <c r="AX425" s="13" t="s">
        <v>87</v>
      </c>
      <c r="AY425" s="201" t="s">
        <v>159</v>
      </c>
    </row>
    <row r="426" s="2" customFormat="1" ht="33" customHeight="1">
      <c r="A426" s="38"/>
      <c r="B426" s="180"/>
      <c r="C426" s="181" t="s">
        <v>590</v>
      </c>
      <c r="D426" s="181" t="s">
        <v>161</v>
      </c>
      <c r="E426" s="182" t="s">
        <v>591</v>
      </c>
      <c r="F426" s="183" t="s">
        <v>592</v>
      </c>
      <c r="G426" s="184" t="s">
        <v>184</v>
      </c>
      <c r="H426" s="185">
        <v>34.203000000000003</v>
      </c>
      <c r="I426" s="186"/>
      <c r="J426" s="187">
        <f>ROUND(I426*H426,2)</f>
        <v>0</v>
      </c>
      <c r="K426" s="183" t="s">
        <v>165</v>
      </c>
      <c r="L426" s="39"/>
      <c r="M426" s="188" t="s">
        <v>1</v>
      </c>
      <c r="N426" s="189" t="s">
        <v>44</v>
      </c>
      <c r="O426" s="77"/>
      <c r="P426" s="190">
        <f>O426*H426</f>
        <v>0</v>
      </c>
      <c r="Q426" s="190">
        <v>0</v>
      </c>
      <c r="R426" s="190">
        <f>Q426*H426</f>
        <v>0</v>
      </c>
      <c r="S426" s="190">
        <v>0</v>
      </c>
      <c r="T426" s="191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192" t="s">
        <v>166</v>
      </c>
      <c r="AT426" s="192" t="s">
        <v>161</v>
      </c>
      <c r="AU426" s="192" t="s">
        <v>89</v>
      </c>
      <c r="AY426" s="19" t="s">
        <v>159</v>
      </c>
      <c r="BE426" s="193">
        <f>IF(N426="základní",J426,0)</f>
        <v>0</v>
      </c>
      <c r="BF426" s="193">
        <f>IF(N426="snížená",J426,0)</f>
        <v>0</v>
      </c>
      <c r="BG426" s="193">
        <f>IF(N426="zákl. přenesená",J426,0)</f>
        <v>0</v>
      </c>
      <c r="BH426" s="193">
        <f>IF(N426="sníž. přenesená",J426,0)</f>
        <v>0</v>
      </c>
      <c r="BI426" s="193">
        <f>IF(N426="nulová",J426,0)</f>
        <v>0</v>
      </c>
      <c r="BJ426" s="19" t="s">
        <v>87</v>
      </c>
      <c r="BK426" s="193">
        <f>ROUND(I426*H426,2)</f>
        <v>0</v>
      </c>
      <c r="BL426" s="19" t="s">
        <v>166</v>
      </c>
      <c r="BM426" s="192" t="s">
        <v>593</v>
      </c>
    </row>
    <row r="427" s="2" customFormat="1">
      <c r="A427" s="38"/>
      <c r="B427" s="39"/>
      <c r="C427" s="38"/>
      <c r="D427" s="194" t="s">
        <v>168</v>
      </c>
      <c r="E427" s="38"/>
      <c r="F427" s="195" t="s">
        <v>594</v>
      </c>
      <c r="G427" s="38"/>
      <c r="H427" s="38"/>
      <c r="I427" s="196"/>
      <c r="J427" s="38"/>
      <c r="K427" s="38"/>
      <c r="L427" s="39"/>
      <c r="M427" s="197"/>
      <c r="N427" s="198"/>
      <c r="O427" s="77"/>
      <c r="P427" s="77"/>
      <c r="Q427" s="77"/>
      <c r="R427" s="77"/>
      <c r="S427" s="77"/>
      <c r="T427" s="7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9" t="s">
        <v>168</v>
      </c>
      <c r="AU427" s="19" t="s">
        <v>89</v>
      </c>
    </row>
    <row r="428" s="2" customFormat="1" ht="16.5" customHeight="1">
      <c r="A428" s="38"/>
      <c r="B428" s="180"/>
      <c r="C428" s="181" t="s">
        <v>595</v>
      </c>
      <c r="D428" s="181" t="s">
        <v>161</v>
      </c>
      <c r="E428" s="182" t="s">
        <v>596</v>
      </c>
      <c r="F428" s="183" t="s">
        <v>597</v>
      </c>
      <c r="G428" s="184" t="s">
        <v>174</v>
      </c>
      <c r="H428" s="185">
        <v>25.954999999999998</v>
      </c>
      <c r="I428" s="186"/>
      <c r="J428" s="187">
        <f>ROUND(I428*H428,2)</f>
        <v>0</v>
      </c>
      <c r="K428" s="183" t="s">
        <v>165</v>
      </c>
      <c r="L428" s="39"/>
      <c r="M428" s="188" t="s">
        <v>1</v>
      </c>
      <c r="N428" s="189" t="s">
        <v>44</v>
      </c>
      <c r="O428" s="77"/>
      <c r="P428" s="190">
        <f>O428*H428</f>
        <v>0</v>
      </c>
      <c r="Q428" s="190">
        <v>0.016070000000000001</v>
      </c>
      <c r="R428" s="190">
        <f>Q428*H428</f>
        <v>0.41709685000000002</v>
      </c>
      <c r="S428" s="190">
        <v>0</v>
      </c>
      <c r="T428" s="191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192" t="s">
        <v>166</v>
      </c>
      <c r="AT428" s="192" t="s">
        <v>161</v>
      </c>
      <c r="AU428" s="192" t="s">
        <v>89</v>
      </c>
      <c r="AY428" s="19" t="s">
        <v>159</v>
      </c>
      <c r="BE428" s="193">
        <f>IF(N428="základní",J428,0)</f>
        <v>0</v>
      </c>
      <c r="BF428" s="193">
        <f>IF(N428="snížená",J428,0)</f>
        <v>0</v>
      </c>
      <c r="BG428" s="193">
        <f>IF(N428="zákl. přenesená",J428,0)</f>
        <v>0</v>
      </c>
      <c r="BH428" s="193">
        <f>IF(N428="sníž. přenesená",J428,0)</f>
        <v>0</v>
      </c>
      <c r="BI428" s="193">
        <f>IF(N428="nulová",J428,0)</f>
        <v>0</v>
      </c>
      <c r="BJ428" s="19" t="s">
        <v>87</v>
      </c>
      <c r="BK428" s="193">
        <f>ROUND(I428*H428,2)</f>
        <v>0</v>
      </c>
      <c r="BL428" s="19" t="s">
        <v>166</v>
      </c>
      <c r="BM428" s="192" t="s">
        <v>598</v>
      </c>
    </row>
    <row r="429" s="2" customFormat="1">
      <c r="A429" s="38"/>
      <c r="B429" s="39"/>
      <c r="C429" s="38"/>
      <c r="D429" s="194" t="s">
        <v>168</v>
      </c>
      <c r="E429" s="38"/>
      <c r="F429" s="195" t="s">
        <v>599</v>
      </c>
      <c r="G429" s="38"/>
      <c r="H429" s="38"/>
      <c r="I429" s="196"/>
      <c r="J429" s="38"/>
      <c r="K429" s="38"/>
      <c r="L429" s="39"/>
      <c r="M429" s="197"/>
      <c r="N429" s="198"/>
      <c r="O429" s="77"/>
      <c r="P429" s="77"/>
      <c r="Q429" s="77"/>
      <c r="R429" s="77"/>
      <c r="S429" s="77"/>
      <c r="T429" s="7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9" t="s">
        <v>168</v>
      </c>
      <c r="AU429" s="19" t="s">
        <v>89</v>
      </c>
    </row>
    <row r="430" s="13" customFormat="1">
      <c r="A430" s="13"/>
      <c r="B430" s="199"/>
      <c r="C430" s="13"/>
      <c r="D430" s="200" t="s">
        <v>170</v>
      </c>
      <c r="E430" s="201" t="s">
        <v>1</v>
      </c>
      <c r="F430" s="202" t="s">
        <v>600</v>
      </c>
      <c r="G430" s="13"/>
      <c r="H430" s="203">
        <v>12.914999999999999</v>
      </c>
      <c r="I430" s="204"/>
      <c r="J430" s="13"/>
      <c r="K430" s="13"/>
      <c r="L430" s="199"/>
      <c r="M430" s="205"/>
      <c r="N430" s="206"/>
      <c r="O430" s="206"/>
      <c r="P430" s="206"/>
      <c r="Q430" s="206"/>
      <c r="R430" s="206"/>
      <c r="S430" s="206"/>
      <c r="T430" s="207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01" t="s">
        <v>170</v>
      </c>
      <c r="AU430" s="201" t="s">
        <v>89</v>
      </c>
      <c r="AV430" s="13" t="s">
        <v>89</v>
      </c>
      <c r="AW430" s="13" t="s">
        <v>34</v>
      </c>
      <c r="AX430" s="13" t="s">
        <v>79</v>
      </c>
      <c r="AY430" s="201" t="s">
        <v>159</v>
      </c>
    </row>
    <row r="431" s="13" customFormat="1">
      <c r="A431" s="13"/>
      <c r="B431" s="199"/>
      <c r="C431" s="13"/>
      <c r="D431" s="200" t="s">
        <v>170</v>
      </c>
      <c r="E431" s="201" t="s">
        <v>1</v>
      </c>
      <c r="F431" s="202" t="s">
        <v>601</v>
      </c>
      <c r="G431" s="13"/>
      <c r="H431" s="203">
        <v>8.0399999999999991</v>
      </c>
      <c r="I431" s="204"/>
      <c r="J431" s="13"/>
      <c r="K431" s="13"/>
      <c r="L431" s="199"/>
      <c r="M431" s="205"/>
      <c r="N431" s="206"/>
      <c r="O431" s="206"/>
      <c r="P431" s="206"/>
      <c r="Q431" s="206"/>
      <c r="R431" s="206"/>
      <c r="S431" s="206"/>
      <c r="T431" s="207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01" t="s">
        <v>170</v>
      </c>
      <c r="AU431" s="201" t="s">
        <v>89</v>
      </c>
      <c r="AV431" s="13" t="s">
        <v>89</v>
      </c>
      <c r="AW431" s="13" t="s">
        <v>34</v>
      </c>
      <c r="AX431" s="13" t="s">
        <v>79</v>
      </c>
      <c r="AY431" s="201" t="s">
        <v>159</v>
      </c>
    </row>
    <row r="432" s="13" customFormat="1">
      <c r="A432" s="13"/>
      <c r="B432" s="199"/>
      <c r="C432" s="13"/>
      <c r="D432" s="200" t="s">
        <v>170</v>
      </c>
      <c r="E432" s="201" t="s">
        <v>1</v>
      </c>
      <c r="F432" s="202" t="s">
        <v>193</v>
      </c>
      <c r="G432" s="13"/>
      <c r="H432" s="203">
        <v>5</v>
      </c>
      <c r="I432" s="204"/>
      <c r="J432" s="13"/>
      <c r="K432" s="13"/>
      <c r="L432" s="199"/>
      <c r="M432" s="205"/>
      <c r="N432" s="206"/>
      <c r="O432" s="206"/>
      <c r="P432" s="206"/>
      <c r="Q432" s="206"/>
      <c r="R432" s="206"/>
      <c r="S432" s="206"/>
      <c r="T432" s="207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01" t="s">
        <v>170</v>
      </c>
      <c r="AU432" s="201" t="s">
        <v>89</v>
      </c>
      <c r="AV432" s="13" t="s">
        <v>89</v>
      </c>
      <c r="AW432" s="13" t="s">
        <v>34</v>
      </c>
      <c r="AX432" s="13" t="s">
        <v>79</v>
      </c>
      <c r="AY432" s="201" t="s">
        <v>159</v>
      </c>
    </row>
    <row r="433" s="15" customFormat="1">
      <c r="A433" s="15"/>
      <c r="B433" s="215"/>
      <c r="C433" s="15"/>
      <c r="D433" s="200" t="s">
        <v>170</v>
      </c>
      <c r="E433" s="216" t="s">
        <v>1</v>
      </c>
      <c r="F433" s="217" t="s">
        <v>181</v>
      </c>
      <c r="G433" s="15"/>
      <c r="H433" s="218">
        <v>25.954999999999998</v>
      </c>
      <c r="I433" s="219"/>
      <c r="J433" s="15"/>
      <c r="K433" s="15"/>
      <c r="L433" s="215"/>
      <c r="M433" s="220"/>
      <c r="N433" s="221"/>
      <c r="O433" s="221"/>
      <c r="P433" s="221"/>
      <c r="Q433" s="221"/>
      <c r="R433" s="221"/>
      <c r="S433" s="221"/>
      <c r="T433" s="222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16" t="s">
        <v>170</v>
      </c>
      <c r="AU433" s="216" t="s">
        <v>89</v>
      </c>
      <c r="AV433" s="15" t="s">
        <v>166</v>
      </c>
      <c r="AW433" s="15" t="s">
        <v>34</v>
      </c>
      <c r="AX433" s="15" t="s">
        <v>87</v>
      </c>
      <c r="AY433" s="216" t="s">
        <v>159</v>
      </c>
    </row>
    <row r="434" s="2" customFormat="1" ht="16.5" customHeight="1">
      <c r="A434" s="38"/>
      <c r="B434" s="180"/>
      <c r="C434" s="181" t="s">
        <v>602</v>
      </c>
      <c r="D434" s="181" t="s">
        <v>161</v>
      </c>
      <c r="E434" s="182" t="s">
        <v>603</v>
      </c>
      <c r="F434" s="183" t="s">
        <v>604</v>
      </c>
      <c r="G434" s="184" t="s">
        <v>174</v>
      </c>
      <c r="H434" s="185">
        <v>25.954999999999998</v>
      </c>
      <c r="I434" s="186"/>
      <c r="J434" s="187">
        <f>ROUND(I434*H434,2)</f>
        <v>0</v>
      </c>
      <c r="K434" s="183" t="s">
        <v>165</v>
      </c>
      <c r="L434" s="39"/>
      <c r="M434" s="188" t="s">
        <v>1</v>
      </c>
      <c r="N434" s="189" t="s">
        <v>44</v>
      </c>
      <c r="O434" s="77"/>
      <c r="P434" s="190">
        <f>O434*H434</f>
        <v>0</v>
      </c>
      <c r="Q434" s="190">
        <v>0</v>
      </c>
      <c r="R434" s="190">
        <f>Q434*H434</f>
        <v>0</v>
      </c>
      <c r="S434" s="190">
        <v>0</v>
      </c>
      <c r="T434" s="191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192" t="s">
        <v>166</v>
      </c>
      <c r="AT434" s="192" t="s">
        <v>161</v>
      </c>
      <c r="AU434" s="192" t="s">
        <v>89</v>
      </c>
      <c r="AY434" s="19" t="s">
        <v>159</v>
      </c>
      <c r="BE434" s="193">
        <f>IF(N434="základní",J434,0)</f>
        <v>0</v>
      </c>
      <c r="BF434" s="193">
        <f>IF(N434="snížená",J434,0)</f>
        <v>0</v>
      </c>
      <c r="BG434" s="193">
        <f>IF(N434="zákl. přenesená",J434,0)</f>
        <v>0</v>
      </c>
      <c r="BH434" s="193">
        <f>IF(N434="sníž. přenesená",J434,0)</f>
        <v>0</v>
      </c>
      <c r="BI434" s="193">
        <f>IF(N434="nulová",J434,0)</f>
        <v>0</v>
      </c>
      <c r="BJ434" s="19" t="s">
        <v>87</v>
      </c>
      <c r="BK434" s="193">
        <f>ROUND(I434*H434,2)</f>
        <v>0</v>
      </c>
      <c r="BL434" s="19" t="s">
        <v>166</v>
      </c>
      <c r="BM434" s="192" t="s">
        <v>605</v>
      </c>
    </row>
    <row r="435" s="2" customFormat="1">
      <c r="A435" s="38"/>
      <c r="B435" s="39"/>
      <c r="C435" s="38"/>
      <c r="D435" s="194" t="s">
        <v>168</v>
      </c>
      <c r="E435" s="38"/>
      <c r="F435" s="195" t="s">
        <v>606</v>
      </c>
      <c r="G435" s="38"/>
      <c r="H435" s="38"/>
      <c r="I435" s="196"/>
      <c r="J435" s="38"/>
      <c r="K435" s="38"/>
      <c r="L435" s="39"/>
      <c r="M435" s="197"/>
      <c r="N435" s="198"/>
      <c r="O435" s="77"/>
      <c r="P435" s="77"/>
      <c r="Q435" s="77"/>
      <c r="R435" s="77"/>
      <c r="S435" s="77"/>
      <c r="T435" s="78"/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T435" s="19" t="s">
        <v>168</v>
      </c>
      <c r="AU435" s="19" t="s">
        <v>89</v>
      </c>
    </row>
    <row r="436" s="2" customFormat="1" ht="16.5" customHeight="1">
      <c r="A436" s="38"/>
      <c r="B436" s="180"/>
      <c r="C436" s="181" t="s">
        <v>607</v>
      </c>
      <c r="D436" s="181" t="s">
        <v>161</v>
      </c>
      <c r="E436" s="182" t="s">
        <v>608</v>
      </c>
      <c r="F436" s="183" t="s">
        <v>609</v>
      </c>
      <c r="G436" s="184" t="s">
        <v>207</v>
      </c>
      <c r="H436" s="185">
        <v>2.7360000000000002</v>
      </c>
      <c r="I436" s="186"/>
      <c r="J436" s="187">
        <f>ROUND(I436*H436,2)</f>
        <v>0</v>
      </c>
      <c r="K436" s="183" t="s">
        <v>165</v>
      </c>
      <c r="L436" s="39"/>
      <c r="M436" s="188" t="s">
        <v>1</v>
      </c>
      <c r="N436" s="189" t="s">
        <v>44</v>
      </c>
      <c r="O436" s="77"/>
      <c r="P436" s="190">
        <f>O436*H436</f>
        <v>0</v>
      </c>
      <c r="Q436" s="190">
        <v>1.0416099999999999</v>
      </c>
      <c r="R436" s="190">
        <f>Q436*H436</f>
        <v>2.84984496</v>
      </c>
      <c r="S436" s="190">
        <v>0</v>
      </c>
      <c r="T436" s="191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192" t="s">
        <v>166</v>
      </c>
      <c r="AT436" s="192" t="s">
        <v>161</v>
      </c>
      <c r="AU436" s="192" t="s">
        <v>89</v>
      </c>
      <c r="AY436" s="19" t="s">
        <v>159</v>
      </c>
      <c r="BE436" s="193">
        <f>IF(N436="základní",J436,0)</f>
        <v>0</v>
      </c>
      <c r="BF436" s="193">
        <f>IF(N436="snížená",J436,0)</f>
        <v>0</v>
      </c>
      <c r="BG436" s="193">
        <f>IF(N436="zákl. přenesená",J436,0)</f>
        <v>0</v>
      </c>
      <c r="BH436" s="193">
        <f>IF(N436="sníž. přenesená",J436,0)</f>
        <v>0</v>
      </c>
      <c r="BI436" s="193">
        <f>IF(N436="nulová",J436,0)</f>
        <v>0</v>
      </c>
      <c r="BJ436" s="19" t="s">
        <v>87</v>
      </c>
      <c r="BK436" s="193">
        <f>ROUND(I436*H436,2)</f>
        <v>0</v>
      </c>
      <c r="BL436" s="19" t="s">
        <v>166</v>
      </c>
      <c r="BM436" s="192" t="s">
        <v>610</v>
      </c>
    </row>
    <row r="437" s="2" customFormat="1">
      <c r="A437" s="38"/>
      <c r="B437" s="39"/>
      <c r="C437" s="38"/>
      <c r="D437" s="194" t="s">
        <v>168</v>
      </c>
      <c r="E437" s="38"/>
      <c r="F437" s="195" t="s">
        <v>611</v>
      </c>
      <c r="G437" s="38"/>
      <c r="H437" s="38"/>
      <c r="I437" s="196"/>
      <c r="J437" s="38"/>
      <c r="K437" s="38"/>
      <c r="L437" s="39"/>
      <c r="M437" s="197"/>
      <c r="N437" s="198"/>
      <c r="O437" s="77"/>
      <c r="P437" s="77"/>
      <c r="Q437" s="77"/>
      <c r="R437" s="77"/>
      <c r="S437" s="77"/>
      <c r="T437" s="78"/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9" t="s">
        <v>168</v>
      </c>
      <c r="AU437" s="19" t="s">
        <v>89</v>
      </c>
    </row>
    <row r="438" s="13" customFormat="1">
      <c r="A438" s="13"/>
      <c r="B438" s="199"/>
      <c r="C438" s="13"/>
      <c r="D438" s="200" t="s">
        <v>170</v>
      </c>
      <c r="E438" s="201" t="s">
        <v>1</v>
      </c>
      <c r="F438" s="202" t="s">
        <v>612</v>
      </c>
      <c r="G438" s="13"/>
      <c r="H438" s="203">
        <v>2.7360000000000002</v>
      </c>
      <c r="I438" s="204"/>
      <c r="J438" s="13"/>
      <c r="K438" s="13"/>
      <c r="L438" s="199"/>
      <c r="M438" s="205"/>
      <c r="N438" s="206"/>
      <c r="O438" s="206"/>
      <c r="P438" s="206"/>
      <c r="Q438" s="206"/>
      <c r="R438" s="206"/>
      <c r="S438" s="206"/>
      <c r="T438" s="207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01" t="s">
        <v>170</v>
      </c>
      <c r="AU438" s="201" t="s">
        <v>89</v>
      </c>
      <c r="AV438" s="13" t="s">
        <v>89</v>
      </c>
      <c r="AW438" s="13" t="s">
        <v>34</v>
      </c>
      <c r="AX438" s="13" t="s">
        <v>87</v>
      </c>
      <c r="AY438" s="201" t="s">
        <v>159</v>
      </c>
    </row>
    <row r="439" s="2" customFormat="1" ht="16.5" customHeight="1">
      <c r="A439" s="38"/>
      <c r="B439" s="180"/>
      <c r="C439" s="181" t="s">
        <v>613</v>
      </c>
      <c r="D439" s="181" t="s">
        <v>161</v>
      </c>
      <c r="E439" s="182" t="s">
        <v>614</v>
      </c>
      <c r="F439" s="183" t="s">
        <v>615</v>
      </c>
      <c r="G439" s="184" t="s">
        <v>207</v>
      </c>
      <c r="H439" s="185">
        <v>0.90000000000000002</v>
      </c>
      <c r="I439" s="186"/>
      <c r="J439" s="187">
        <f>ROUND(I439*H439,2)</f>
        <v>0</v>
      </c>
      <c r="K439" s="183" t="s">
        <v>165</v>
      </c>
      <c r="L439" s="39"/>
      <c r="M439" s="188" t="s">
        <v>1</v>
      </c>
      <c r="N439" s="189" t="s">
        <v>44</v>
      </c>
      <c r="O439" s="77"/>
      <c r="P439" s="190">
        <f>O439*H439</f>
        <v>0</v>
      </c>
      <c r="Q439" s="190">
        <v>1.06277</v>
      </c>
      <c r="R439" s="190">
        <f>Q439*H439</f>
        <v>0.95649300000000004</v>
      </c>
      <c r="S439" s="190">
        <v>0</v>
      </c>
      <c r="T439" s="191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192" t="s">
        <v>166</v>
      </c>
      <c r="AT439" s="192" t="s">
        <v>161</v>
      </c>
      <c r="AU439" s="192" t="s">
        <v>89</v>
      </c>
      <c r="AY439" s="19" t="s">
        <v>159</v>
      </c>
      <c r="BE439" s="193">
        <f>IF(N439="základní",J439,0)</f>
        <v>0</v>
      </c>
      <c r="BF439" s="193">
        <f>IF(N439="snížená",J439,0)</f>
        <v>0</v>
      </c>
      <c r="BG439" s="193">
        <f>IF(N439="zákl. přenesená",J439,0)</f>
        <v>0</v>
      </c>
      <c r="BH439" s="193">
        <f>IF(N439="sníž. přenesená",J439,0)</f>
        <v>0</v>
      </c>
      <c r="BI439" s="193">
        <f>IF(N439="nulová",J439,0)</f>
        <v>0</v>
      </c>
      <c r="BJ439" s="19" t="s">
        <v>87</v>
      </c>
      <c r="BK439" s="193">
        <f>ROUND(I439*H439,2)</f>
        <v>0</v>
      </c>
      <c r="BL439" s="19" t="s">
        <v>166</v>
      </c>
      <c r="BM439" s="192" t="s">
        <v>616</v>
      </c>
    </row>
    <row r="440" s="2" customFormat="1">
      <c r="A440" s="38"/>
      <c r="B440" s="39"/>
      <c r="C440" s="38"/>
      <c r="D440" s="194" t="s">
        <v>168</v>
      </c>
      <c r="E440" s="38"/>
      <c r="F440" s="195" t="s">
        <v>617</v>
      </c>
      <c r="G440" s="38"/>
      <c r="H440" s="38"/>
      <c r="I440" s="196"/>
      <c r="J440" s="38"/>
      <c r="K440" s="38"/>
      <c r="L440" s="39"/>
      <c r="M440" s="197"/>
      <c r="N440" s="198"/>
      <c r="O440" s="77"/>
      <c r="P440" s="77"/>
      <c r="Q440" s="77"/>
      <c r="R440" s="77"/>
      <c r="S440" s="77"/>
      <c r="T440" s="7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9" t="s">
        <v>168</v>
      </c>
      <c r="AU440" s="19" t="s">
        <v>89</v>
      </c>
    </row>
    <row r="441" s="2" customFormat="1" ht="24.15" customHeight="1">
      <c r="A441" s="38"/>
      <c r="B441" s="180"/>
      <c r="C441" s="181" t="s">
        <v>618</v>
      </c>
      <c r="D441" s="181" t="s">
        <v>161</v>
      </c>
      <c r="E441" s="182" t="s">
        <v>619</v>
      </c>
      <c r="F441" s="183" t="s">
        <v>620</v>
      </c>
      <c r="G441" s="184" t="s">
        <v>174</v>
      </c>
      <c r="H441" s="185">
        <v>176.75999999999999</v>
      </c>
      <c r="I441" s="186"/>
      <c r="J441" s="187">
        <f>ROUND(I441*H441,2)</f>
        <v>0</v>
      </c>
      <c r="K441" s="183" t="s">
        <v>165</v>
      </c>
      <c r="L441" s="39"/>
      <c r="M441" s="188" t="s">
        <v>1</v>
      </c>
      <c r="N441" s="189" t="s">
        <v>44</v>
      </c>
      <c r="O441" s="77"/>
      <c r="P441" s="190">
        <f>O441*H441</f>
        <v>0</v>
      </c>
      <c r="Q441" s="190">
        <v>0</v>
      </c>
      <c r="R441" s="190">
        <f>Q441*H441</f>
        <v>0</v>
      </c>
      <c r="S441" s="190">
        <v>0</v>
      </c>
      <c r="T441" s="191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92" t="s">
        <v>166</v>
      </c>
      <c r="AT441" s="192" t="s">
        <v>161</v>
      </c>
      <c r="AU441" s="192" t="s">
        <v>89</v>
      </c>
      <c r="AY441" s="19" t="s">
        <v>159</v>
      </c>
      <c r="BE441" s="193">
        <f>IF(N441="základní",J441,0)</f>
        <v>0</v>
      </c>
      <c r="BF441" s="193">
        <f>IF(N441="snížená",J441,0)</f>
        <v>0</v>
      </c>
      <c r="BG441" s="193">
        <f>IF(N441="zákl. přenesená",J441,0)</f>
        <v>0</v>
      </c>
      <c r="BH441" s="193">
        <f>IF(N441="sníž. přenesená",J441,0)</f>
        <v>0</v>
      </c>
      <c r="BI441" s="193">
        <f>IF(N441="nulová",J441,0)</f>
        <v>0</v>
      </c>
      <c r="BJ441" s="19" t="s">
        <v>87</v>
      </c>
      <c r="BK441" s="193">
        <f>ROUND(I441*H441,2)</f>
        <v>0</v>
      </c>
      <c r="BL441" s="19" t="s">
        <v>166</v>
      </c>
      <c r="BM441" s="192" t="s">
        <v>621</v>
      </c>
    </row>
    <row r="442" s="2" customFormat="1">
      <c r="A442" s="38"/>
      <c r="B442" s="39"/>
      <c r="C442" s="38"/>
      <c r="D442" s="194" t="s">
        <v>168</v>
      </c>
      <c r="E442" s="38"/>
      <c r="F442" s="195" t="s">
        <v>622</v>
      </c>
      <c r="G442" s="38"/>
      <c r="H442" s="38"/>
      <c r="I442" s="196"/>
      <c r="J442" s="38"/>
      <c r="K442" s="38"/>
      <c r="L442" s="39"/>
      <c r="M442" s="197"/>
      <c r="N442" s="198"/>
      <c r="O442" s="77"/>
      <c r="P442" s="77"/>
      <c r="Q442" s="77"/>
      <c r="R442" s="77"/>
      <c r="S442" s="77"/>
      <c r="T442" s="78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9" t="s">
        <v>168</v>
      </c>
      <c r="AU442" s="19" t="s">
        <v>89</v>
      </c>
    </row>
    <row r="443" s="13" customFormat="1">
      <c r="A443" s="13"/>
      <c r="B443" s="199"/>
      <c r="C443" s="13"/>
      <c r="D443" s="200" t="s">
        <v>170</v>
      </c>
      <c r="E443" s="201" t="s">
        <v>1</v>
      </c>
      <c r="F443" s="202" t="s">
        <v>623</v>
      </c>
      <c r="G443" s="13"/>
      <c r="H443" s="203">
        <v>176.75999999999999</v>
      </c>
      <c r="I443" s="204"/>
      <c r="J443" s="13"/>
      <c r="K443" s="13"/>
      <c r="L443" s="199"/>
      <c r="M443" s="205"/>
      <c r="N443" s="206"/>
      <c r="O443" s="206"/>
      <c r="P443" s="206"/>
      <c r="Q443" s="206"/>
      <c r="R443" s="206"/>
      <c r="S443" s="206"/>
      <c r="T443" s="207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01" t="s">
        <v>170</v>
      </c>
      <c r="AU443" s="201" t="s">
        <v>89</v>
      </c>
      <c r="AV443" s="13" t="s">
        <v>89</v>
      </c>
      <c r="AW443" s="13" t="s">
        <v>34</v>
      </c>
      <c r="AX443" s="13" t="s">
        <v>87</v>
      </c>
      <c r="AY443" s="201" t="s">
        <v>159</v>
      </c>
    </row>
    <row r="444" s="2" customFormat="1" ht="33" customHeight="1">
      <c r="A444" s="38"/>
      <c r="B444" s="180"/>
      <c r="C444" s="181" t="s">
        <v>624</v>
      </c>
      <c r="D444" s="181" t="s">
        <v>161</v>
      </c>
      <c r="E444" s="182" t="s">
        <v>625</v>
      </c>
      <c r="F444" s="183" t="s">
        <v>626</v>
      </c>
      <c r="G444" s="184" t="s">
        <v>164</v>
      </c>
      <c r="H444" s="185">
        <v>35</v>
      </c>
      <c r="I444" s="186"/>
      <c r="J444" s="187">
        <f>ROUND(I444*H444,2)</f>
        <v>0</v>
      </c>
      <c r="K444" s="183" t="s">
        <v>165</v>
      </c>
      <c r="L444" s="39"/>
      <c r="M444" s="188" t="s">
        <v>1</v>
      </c>
      <c r="N444" s="189" t="s">
        <v>44</v>
      </c>
      <c r="O444" s="77"/>
      <c r="P444" s="190">
        <f>O444*H444</f>
        <v>0</v>
      </c>
      <c r="Q444" s="190">
        <v>0.00050000000000000001</v>
      </c>
      <c r="R444" s="190">
        <f>Q444*H444</f>
        <v>0.017500000000000002</v>
      </c>
      <c r="S444" s="190">
        <v>0</v>
      </c>
      <c r="T444" s="191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192" t="s">
        <v>166</v>
      </c>
      <c r="AT444" s="192" t="s">
        <v>161</v>
      </c>
      <c r="AU444" s="192" t="s">
        <v>89</v>
      </c>
      <c r="AY444" s="19" t="s">
        <v>159</v>
      </c>
      <c r="BE444" s="193">
        <f>IF(N444="základní",J444,0)</f>
        <v>0</v>
      </c>
      <c r="BF444" s="193">
        <f>IF(N444="snížená",J444,0)</f>
        <v>0</v>
      </c>
      <c r="BG444" s="193">
        <f>IF(N444="zákl. přenesená",J444,0)</f>
        <v>0</v>
      </c>
      <c r="BH444" s="193">
        <f>IF(N444="sníž. přenesená",J444,0)</f>
        <v>0</v>
      </c>
      <c r="BI444" s="193">
        <f>IF(N444="nulová",J444,0)</f>
        <v>0</v>
      </c>
      <c r="BJ444" s="19" t="s">
        <v>87</v>
      </c>
      <c r="BK444" s="193">
        <f>ROUND(I444*H444,2)</f>
        <v>0</v>
      </c>
      <c r="BL444" s="19" t="s">
        <v>166</v>
      </c>
      <c r="BM444" s="192" t="s">
        <v>627</v>
      </c>
    </row>
    <row r="445" s="2" customFormat="1">
      <c r="A445" s="38"/>
      <c r="B445" s="39"/>
      <c r="C445" s="38"/>
      <c r="D445" s="194" t="s">
        <v>168</v>
      </c>
      <c r="E445" s="38"/>
      <c r="F445" s="195" t="s">
        <v>628</v>
      </c>
      <c r="G445" s="38"/>
      <c r="H445" s="38"/>
      <c r="I445" s="196"/>
      <c r="J445" s="38"/>
      <c r="K445" s="38"/>
      <c r="L445" s="39"/>
      <c r="M445" s="197"/>
      <c r="N445" s="198"/>
      <c r="O445" s="77"/>
      <c r="P445" s="77"/>
      <c r="Q445" s="77"/>
      <c r="R445" s="77"/>
      <c r="S445" s="77"/>
      <c r="T445" s="78"/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9" t="s">
        <v>168</v>
      </c>
      <c r="AU445" s="19" t="s">
        <v>89</v>
      </c>
    </row>
    <row r="446" s="2" customFormat="1" ht="24.15" customHeight="1">
      <c r="A446" s="38"/>
      <c r="B446" s="180"/>
      <c r="C446" s="181" t="s">
        <v>629</v>
      </c>
      <c r="D446" s="181" t="s">
        <v>161</v>
      </c>
      <c r="E446" s="182" t="s">
        <v>630</v>
      </c>
      <c r="F446" s="183" t="s">
        <v>631</v>
      </c>
      <c r="G446" s="184" t="s">
        <v>164</v>
      </c>
      <c r="H446" s="185">
        <v>35</v>
      </c>
      <c r="I446" s="186"/>
      <c r="J446" s="187">
        <f>ROUND(I446*H446,2)</f>
        <v>0</v>
      </c>
      <c r="K446" s="183" t="s">
        <v>165</v>
      </c>
      <c r="L446" s="39"/>
      <c r="M446" s="188" t="s">
        <v>1</v>
      </c>
      <c r="N446" s="189" t="s">
        <v>44</v>
      </c>
      <c r="O446" s="77"/>
      <c r="P446" s="190">
        <f>O446*H446</f>
        <v>0</v>
      </c>
      <c r="Q446" s="190">
        <v>1.0000000000000001E-05</v>
      </c>
      <c r="R446" s="190">
        <f>Q446*H446</f>
        <v>0.00035000000000000005</v>
      </c>
      <c r="S446" s="190">
        <v>0</v>
      </c>
      <c r="T446" s="191">
        <f>S446*H446</f>
        <v>0</v>
      </c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192" t="s">
        <v>166</v>
      </c>
      <c r="AT446" s="192" t="s">
        <v>161</v>
      </c>
      <c r="AU446" s="192" t="s">
        <v>89</v>
      </c>
      <c r="AY446" s="19" t="s">
        <v>159</v>
      </c>
      <c r="BE446" s="193">
        <f>IF(N446="základní",J446,0)</f>
        <v>0</v>
      </c>
      <c r="BF446" s="193">
        <f>IF(N446="snížená",J446,0)</f>
        <v>0</v>
      </c>
      <c r="BG446" s="193">
        <f>IF(N446="zákl. přenesená",J446,0)</f>
        <v>0</v>
      </c>
      <c r="BH446" s="193">
        <f>IF(N446="sníž. přenesená",J446,0)</f>
        <v>0</v>
      </c>
      <c r="BI446" s="193">
        <f>IF(N446="nulová",J446,0)</f>
        <v>0</v>
      </c>
      <c r="BJ446" s="19" t="s">
        <v>87</v>
      </c>
      <c r="BK446" s="193">
        <f>ROUND(I446*H446,2)</f>
        <v>0</v>
      </c>
      <c r="BL446" s="19" t="s">
        <v>166</v>
      </c>
      <c r="BM446" s="192" t="s">
        <v>632</v>
      </c>
    </row>
    <row r="447" s="2" customFormat="1">
      <c r="A447" s="38"/>
      <c r="B447" s="39"/>
      <c r="C447" s="38"/>
      <c r="D447" s="194" t="s">
        <v>168</v>
      </c>
      <c r="E447" s="38"/>
      <c r="F447" s="195" t="s">
        <v>633</v>
      </c>
      <c r="G447" s="38"/>
      <c r="H447" s="38"/>
      <c r="I447" s="196"/>
      <c r="J447" s="38"/>
      <c r="K447" s="38"/>
      <c r="L447" s="39"/>
      <c r="M447" s="197"/>
      <c r="N447" s="198"/>
      <c r="O447" s="77"/>
      <c r="P447" s="77"/>
      <c r="Q447" s="77"/>
      <c r="R447" s="77"/>
      <c r="S447" s="77"/>
      <c r="T447" s="78"/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9" t="s">
        <v>168</v>
      </c>
      <c r="AU447" s="19" t="s">
        <v>89</v>
      </c>
    </row>
    <row r="448" s="2" customFormat="1" ht="24.15" customHeight="1">
      <c r="A448" s="38"/>
      <c r="B448" s="180"/>
      <c r="C448" s="181" t="s">
        <v>634</v>
      </c>
      <c r="D448" s="181" t="s">
        <v>161</v>
      </c>
      <c r="E448" s="182" t="s">
        <v>635</v>
      </c>
      <c r="F448" s="183" t="s">
        <v>636</v>
      </c>
      <c r="G448" s="184" t="s">
        <v>174</v>
      </c>
      <c r="H448" s="185">
        <v>22.100000000000001</v>
      </c>
      <c r="I448" s="186"/>
      <c r="J448" s="187">
        <f>ROUND(I448*H448,2)</f>
        <v>0</v>
      </c>
      <c r="K448" s="183" t="s">
        <v>165</v>
      </c>
      <c r="L448" s="39"/>
      <c r="M448" s="188" t="s">
        <v>1</v>
      </c>
      <c r="N448" s="189" t="s">
        <v>44</v>
      </c>
      <c r="O448" s="77"/>
      <c r="P448" s="190">
        <f>O448*H448</f>
        <v>0</v>
      </c>
      <c r="Q448" s="190">
        <v>0.30357000000000001</v>
      </c>
      <c r="R448" s="190">
        <f>Q448*H448</f>
        <v>6.7088970000000003</v>
      </c>
      <c r="S448" s="190">
        <v>0</v>
      </c>
      <c r="T448" s="191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192" t="s">
        <v>166</v>
      </c>
      <c r="AT448" s="192" t="s">
        <v>161</v>
      </c>
      <c r="AU448" s="192" t="s">
        <v>89</v>
      </c>
      <c r="AY448" s="19" t="s">
        <v>159</v>
      </c>
      <c r="BE448" s="193">
        <f>IF(N448="základní",J448,0)</f>
        <v>0</v>
      </c>
      <c r="BF448" s="193">
        <f>IF(N448="snížená",J448,0)</f>
        <v>0</v>
      </c>
      <c r="BG448" s="193">
        <f>IF(N448="zákl. přenesená",J448,0)</f>
        <v>0</v>
      </c>
      <c r="BH448" s="193">
        <f>IF(N448="sníž. přenesená",J448,0)</f>
        <v>0</v>
      </c>
      <c r="BI448" s="193">
        <f>IF(N448="nulová",J448,0)</f>
        <v>0</v>
      </c>
      <c r="BJ448" s="19" t="s">
        <v>87</v>
      </c>
      <c r="BK448" s="193">
        <f>ROUND(I448*H448,2)</f>
        <v>0</v>
      </c>
      <c r="BL448" s="19" t="s">
        <v>166</v>
      </c>
      <c r="BM448" s="192" t="s">
        <v>637</v>
      </c>
    </row>
    <row r="449" s="2" customFormat="1">
      <c r="A449" s="38"/>
      <c r="B449" s="39"/>
      <c r="C449" s="38"/>
      <c r="D449" s="194" t="s">
        <v>168</v>
      </c>
      <c r="E449" s="38"/>
      <c r="F449" s="195" t="s">
        <v>638</v>
      </c>
      <c r="G449" s="38"/>
      <c r="H449" s="38"/>
      <c r="I449" s="196"/>
      <c r="J449" s="38"/>
      <c r="K449" s="38"/>
      <c r="L449" s="39"/>
      <c r="M449" s="197"/>
      <c r="N449" s="198"/>
      <c r="O449" s="77"/>
      <c r="P449" s="77"/>
      <c r="Q449" s="77"/>
      <c r="R449" s="77"/>
      <c r="S449" s="77"/>
      <c r="T449" s="78"/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9" t="s">
        <v>168</v>
      </c>
      <c r="AU449" s="19" t="s">
        <v>89</v>
      </c>
    </row>
    <row r="450" s="14" customFormat="1">
      <c r="A450" s="14"/>
      <c r="B450" s="208"/>
      <c r="C450" s="14"/>
      <c r="D450" s="200" t="s">
        <v>170</v>
      </c>
      <c r="E450" s="209" t="s">
        <v>1</v>
      </c>
      <c r="F450" s="210" t="s">
        <v>266</v>
      </c>
      <c r="G450" s="14"/>
      <c r="H450" s="209" t="s">
        <v>1</v>
      </c>
      <c r="I450" s="211"/>
      <c r="J450" s="14"/>
      <c r="K450" s="14"/>
      <c r="L450" s="208"/>
      <c r="M450" s="212"/>
      <c r="N450" s="213"/>
      <c r="O450" s="213"/>
      <c r="P450" s="213"/>
      <c r="Q450" s="213"/>
      <c r="R450" s="213"/>
      <c r="S450" s="213"/>
      <c r="T450" s="2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09" t="s">
        <v>170</v>
      </c>
      <c r="AU450" s="209" t="s">
        <v>89</v>
      </c>
      <c r="AV450" s="14" t="s">
        <v>87</v>
      </c>
      <c r="AW450" s="14" t="s">
        <v>34</v>
      </c>
      <c r="AX450" s="14" t="s">
        <v>79</v>
      </c>
      <c r="AY450" s="209" t="s">
        <v>159</v>
      </c>
    </row>
    <row r="451" s="13" customFormat="1">
      <c r="A451" s="13"/>
      <c r="B451" s="199"/>
      <c r="C451" s="13"/>
      <c r="D451" s="200" t="s">
        <v>170</v>
      </c>
      <c r="E451" s="201" t="s">
        <v>1</v>
      </c>
      <c r="F451" s="202" t="s">
        <v>639</v>
      </c>
      <c r="G451" s="13"/>
      <c r="H451" s="203">
        <v>22.100000000000001</v>
      </c>
      <c r="I451" s="204"/>
      <c r="J451" s="13"/>
      <c r="K451" s="13"/>
      <c r="L451" s="199"/>
      <c r="M451" s="205"/>
      <c r="N451" s="206"/>
      <c r="O451" s="206"/>
      <c r="P451" s="206"/>
      <c r="Q451" s="206"/>
      <c r="R451" s="206"/>
      <c r="S451" s="206"/>
      <c r="T451" s="207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01" t="s">
        <v>170</v>
      </c>
      <c r="AU451" s="201" t="s">
        <v>89</v>
      </c>
      <c r="AV451" s="13" t="s">
        <v>89</v>
      </c>
      <c r="AW451" s="13" t="s">
        <v>34</v>
      </c>
      <c r="AX451" s="13" t="s">
        <v>87</v>
      </c>
      <c r="AY451" s="201" t="s">
        <v>159</v>
      </c>
    </row>
    <row r="452" s="12" customFormat="1" ht="22.8" customHeight="1">
      <c r="A452" s="12"/>
      <c r="B452" s="167"/>
      <c r="C452" s="12"/>
      <c r="D452" s="168" t="s">
        <v>78</v>
      </c>
      <c r="E452" s="178" t="s">
        <v>215</v>
      </c>
      <c r="F452" s="178" t="s">
        <v>640</v>
      </c>
      <c r="G452" s="12"/>
      <c r="H452" s="12"/>
      <c r="I452" s="170"/>
      <c r="J452" s="179">
        <f>BK452</f>
        <v>0</v>
      </c>
      <c r="K452" s="12"/>
      <c r="L452" s="167"/>
      <c r="M452" s="172"/>
      <c r="N452" s="173"/>
      <c r="O452" s="173"/>
      <c r="P452" s="174">
        <f>SUM(P453:P498)</f>
        <v>0</v>
      </c>
      <c r="Q452" s="173"/>
      <c r="R452" s="174">
        <f>SUM(R453:R498)</f>
        <v>22.307986900000003</v>
      </c>
      <c r="S452" s="173"/>
      <c r="T452" s="175">
        <f>SUM(T453:T498)</f>
        <v>34.543500000000002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R452" s="168" t="s">
        <v>87</v>
      </c>
      <c r="AT452" s="176" t="s">
        <v>78</v>
      </c>
      <c r="AU452" s="176" t="s">
        <v>87</v>
      </c>
      <c r="AY452" s="168" t="s">
        <v>159</v>
      </c>
      <c r="BK452" s="177">
        <f>SUM(BK453:BK498)</f>
        <v>0</v>
      </c>
    </row>
    <row r="453" s="2" customFormat="1" ht="33" customHeight="1">
      <c r="A453" s="38"/>
      <c r="B453" s="180"/>
      <c r="C453" s="181" t="s">
        <v>641</v>
      </c>
      <c r="D453" s="181" t="s">
        <v>161</v>
      </c>
      <c r="E453" s="182" t="s">
        <v>642</v>
      </c>
      <c r="F453" s="183" t="s">
        <v>643</v>
      </c>
      <c r="G453" s="184" t="s">
        <v>164</v>
      </c>
      <c r="H453" s="185">
        <v>71</v>
      </c>
      <c r="I453" s="186"/>
      <c r="J453" s="187">
        <f>ROUND(I453*H453,2)</f>
        <v>0</v>
      </c>
      <c r="K453" s="183" t="s">
        <v>165</v>
      </c>
      <c r="L453" s="39"/>
      <c r="M453" s="188" t="s">
        <v>1</v>
      </c>
      <c r="N453" s="189" t="s">
        <v>44</v>
      </c>
      <c r="O453" s="77"/>
      <c r="P453" s="190">
        <f>O453*H453</f>
        <v>0</v>
      </c>
      <c r="Q453" s="190">
        <v>0.16850000000000001</v>
      </c>
      <c r="R453" s="190">
        <f>Q453*H453</f>
        <v>11.963500000000002</v>
      </c>
      <c r="S453" s="190">
        <v>0</v>
      </c>
      <c r="T453" s="191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192" t="s">
        <v>166</v>
      </c>
      <c r="AT453" s="192" t="s">
        <v>161</v>
      </c>
      <c r="AU453" s="192" t="s">
        <v>89</v>
      </c>
      <c r="AY453" s="19" t="s">
        <v>159</v>
      </c>
      <c r="BE453" s="193">
        <f>IF(N453="základní",J453,0)</f>
        <v>0</v>
      </c>
      <c r="BF453" s="193">
        <f>IF(N453="snížená",J453,0)</f>
        <v>0</v>
      </c>
      <c r="BG453" s="193">
        <f>IF(N453="zákl. přenesená",J453,0)</f>
        <v>0</v>
      </c>
      <c r="BH453" s="193">
        <f>IF(N453="sníž. přenesená",J453,0)</f>
        <v>0</v>
      </c>
      <c r="BI453" s="193">
        <f>IF(N453="nulová",J453,0)</f>
        <v>0</v>
      </c>
      <c r="BJ453" s="19" t="s">
        <v>87</v>
      </c>
      <c r="BK453" s="193">
        <f>ROUND(I453*H453,2)</f>
        <v>0</v>
      </c>
      <c r="BL453" s="19" t="s">
        <v>166</v>
      </c>
      <c r="BM453" s="192" t="s">
        <v>644</v>
      </c>
    </row>
    <row r="454" s="2" customFormat="1">
      <c r="A454" s="38"/>
      <c r="B454" s="39"/>
      <c r="C454" s="38"/>
      <c r="D454" s="194" t="s">
        <v>168</v>
      </c>
      <c r="E454" s="38"/>
      <c r="F454" s="195" t="s">
        <v>645</v>
      </c>
      <c r="G454" s="38"/>
      <c r="H454" s="38"/>
      <c r="I454" s="196"/>
      <c r="J454" s="38"/>
      <c r="K454" s="38"/>
      <c r="L454" s="39"/>
      <c r="M454" s="197"/>
      <c r="N454" s="198"/>
      <c r="O454" s="77"/>
      <c r="P454" s="77"/>
      <c r="Q454" s="77"/>
      <c r="R454" s="77"/>
      <c r="S454" s="77"/>
      <c r="T454" s="7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9" t="s">
        <v>168</v>
      </c>
      <c r="AU454" s="19" t="s">
        <v>89</v>
      </c>
    </row>
    <row r="455" s="13" customFormat="1">
      <c r="A455" s="13"/>
      <c r="B455" s="199"/>
      <c r="C455" s="13"/>
      <c r="D455" s="200" t="s">
        <v>170</v>
      </c>
      <c r="E455" s="201" t="s">
        <v>1</v>
      </c>
      <c r="F455" s="202" t="s">
        <v>646</v>
      </c>
      <c r="G455" s="13"/>
      <c r="H455" s="203">
        <v>71</v>
      </c>
      <c r="I455" s="204"/>
      <c r="J455" s="13"/>
      <c r="K455" s="13"/>
      <c r="L455" s="199"/>
      <c r="M455" s="205"/>
      <c r="N455" s="206"/>
      <c r="O455" s="206"/>
      <c r="P455" s="206"/>
      <c r="Q455" s="206"/>
      <c r="R455" s="206"/>
      <c r="S455" s="206"/>
      <c r="T455" s="207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01" t="s">
        <v>170</v>
      </c>
      <c r="AU455" s="201" t="s">
        <v>89</v>
      </c>
      <c r="AV455" s="13" t="s">
        <v>89</v>
      </c>
      <c r="AW455" s="13" t="s">
        <v>34</v>
      </c>
      <c r="AX455" s="13" t="s">
        <v>87</v>
      </c>
      <c r="AY455" s="201" t="s">
        <v>159</v>
      </c>
    </row>
    <row r="456" s="2" customFormat="1" ht="16.5" customHeight="1">
      <c r="A456" s="38"/>
      <c r="B456" s="180"/>
      <c r="C456" s="223" t="s">
        <v>647</v>
      </c>
      <c r="D456" s="223" t="s">
        <v>230</v>
      </c>
      <c r="E456" s="224" t="s">
        <v>648</v>
      </c>
      <c r="F456" s="225" t="s">
        <v>649</v>
      </c>
      <c r="G456" s="226" t="s">
        <v>164</v>
      </c>
      <c r="H456" s="227">
        <v>72.420000000000002</v>
      </c>
      <c r="I456" s="228"/>
      <c r="J456" s="229">
        <f>ROUND(I456*H456,2)</f>
        <v>0</v>
      </c>
      <c r="K456" s="225" t="s">
        <v>165</v>
      </c>
      <c r="L456" s="230"/>
      <c r="M456" s="231" t="s">
        <v>1</v>
      </c>
      <c r="N456" s="232" t="s">
        <v>44</v>
      </c>
      <c r="O456" s="77"/>
      <c r="P456" s="190">
        <f>O456*H456</f>
        <v>0</v>
      </c>
      <c r="Q456" s="190">
        <v>0.056000000000000001</v>
      </c>
      <c r="R456" s="190">
        <f>Q456*H456</f>
        <v>4.0555200000000005</v>
      </c>
      <c r="S456" s="190">
        <v>0</v>
      </c>
      <c r="T456" s="191">
        <f>S456*H456</f>
        <v>0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192" t="s">
        <v>210</v>
      </c>
      <c r="AT456" s="192" t="s">
        <v>230</v>
      </c>
      <c r="AU456" s="192" t="s">
        <v>89</v>
      </c>
      <c r="AY456" s="19" t="s">
        <v>159</v>
      </c>
      <c r="BE456" s="193">
        <f>IF(N456="základní",J456,0)</f>
        <v>0</v>
      </c>
      <c r="BF456" s="193">
        <f>IF(N456="snížená",J456,0)</f>
        <v>0</v>
      </c>
      <c r="BG456" s="193">
        <f>IF(N456="zákl. přenesená",J456,0)</f>
        <v>0</v>
      </c>
      <c r="BH456" s="193">
        <f>IF(N456="sníž. přenesená",J456,0)</f>
        <v>0</v>
      </c>
      <c r="BI456" s="193">
        <f>IF(N456="nulová",J456,0)</f>
        <v>0</v>
      </c>
      <c r="BJ456" s="19" t="s">
        <v>87</v>
      </c>
      <c r="BK456" s="193">
        <f>ROUND(I456*H456,2)</f>
        <v>0</v>
      </c>
      <c r="BL456" s="19" t="s">
        <v>166</v>
      </c>
      <c r="BM456" s="192" t="s">
        <v>650</v>
      </c>
    </row>
    <row r="457" s="13" customFormat="1">
      <c r="A457" s="13"/>
      <c r="B457" s="199"/>
      <c r="C457" s="13"/>
      <c r="D457" s="200" t="s">
        <v>170</v>
      </c>
      <c r="E457" s="13"/>
      <c r="F457" s="202" t="s">
        <v>651</v>
      </c>
      <c r="G457" s="13"/>
      <c r="H457" s="203">
        <v>72.420000000000002</v>
      </c>
      <c r="I457" s="204"/>
      <c r="J457" s="13"/>
      <c r="K457" s="13"/>
      <c r="L457" s="199"/>
      <c r="M457" s="205"/>
      <c r="N457" s="206"/>
      <c r="O457" s="206"/>
      <c r="P457" s="206"/>
      <c r="Q457" s="206"/>
      <c r="R457" s="206"/>
      <c r="S457" s="206"/>
      <c r="T457" s="207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01" t="s">
        <v>170</v>
      </c>
      <c r="AU457" s="201" t="s">
        <v>89</v>
      </c>
      <c r="AV457" s="13" t="s">
        <v>89</v>
      </c>
      <c r="AW457" s="13" t="s">
        <v>3</v>
      </c>
      <c r="AX457" s="13" t="s">
        <v>87</v>
      </c>
      <c r="AY457" s="201" t="s">
        <v>159</v>
      </c>
    </row>
    <row r="458" s="2" customFormat="1" ht="16.5" customHeight="1">
      <c r="A458" s="38"/>
      <c r="B458" s="180"/>
      <c r="C458" s="181" t="s">
        <v>652</v>
      </c>
      <c r="D458" s="181" t="s">
        <v>161</v>
      </c>
      <c r="E458" s="182" t="s">
        <v>653</v>
      </c>
      <c r="F458" s="183" t="s">
        <v>654</v>
      </c>
      <c r="G458" s="184" t="s">
        <v>164</v>
      </c>
      <c r="H458" s="185">
        <v>11.4</v>
      </c>
      <c r="I458" s="186"/>
      <c r="J458" s="187">
        <f>ROUND(I458*H458,2)</f>
        <v>0</v>
      </c>
      <c r="K458" s="183" t="s">
        <v>1</v>
      </c>
      <c r="L458" s="39"/>
      <c r="M458" s="188" t="s">
        <v>1</v>
      </c>
      <c r="N458" s="189" t="s">
        <v>44</v>
      </c>
      <c r="O458" s="77"/>
      <c r="P458" s="190">
        <f>O458*H458</f>
        <v>0</v>
      </c>
      <c r="Q458" s="190">
        <v>0.29221000000000003</v>
      </c>
      <c r="R458" s="190">
        <f>Q458*H458</f>
        <v>3.3311940000000004</v>
      </c>
      <c r="S458" s="190">
        <v>0</v>
      </c>
      <c r="T458" s="191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192" t="s">
        <v>166</v>
      </c>
      <c r="AT458" s="192" t="s">
        <v>161</v>
      </c>
      <c r="AU458" s="192" t="s">
        <v>89</v>
      </c>
      <c r="AY458" s="19" t="s">
        <v>159</v>
      </c>
      <c r="BE458" s="193">
        <f>IF(N458="základní",J458,0)</f>
        <v>0</v>
      </c>
      <c r="BF458" s="193">
        <f>IF(N458="snížená",J458,0)</f>
        <v>0</v>
      </c>
      <c r="BG458" s="193">
        <f>IF(N458="zákl. přenesená",J458,0)</f>
        <v>0</v>
      </c>
      <c r="BH458" s="193">
        <f>IF(N458="sníž. přenesená",J458,0)</f>
        <v>0</v>
      </c>
      <c r="BI458" s="193">
        <f>IF(N458="nulová",J458,0)</f>
        <v>0</v>
      </c>
      <c r="BJ458" s="19" t="s">
        <v>87</v>
      </c>
      <c r="BK458" s="193">
        <f>ROUND(I458*H458,2)</f>
        <v>0</v>
      </c>
      <c r="BL458" s="19" t="s">
        <v>166</v>
      </c>
      <c r="BM458" s="192" t="s">
        <v>655</v>
      </c>
    </row>
    <row r="459" s="14" customFormat="1">
      <c r="A459" s="14"/>
      <c r="B459" s="208"/>
      <c r="C459" s="14"/>
      <c r="D459" s="200" t="s">
        <v>170</v>
      </c>
      <c r="E459" s="209" t="s">
        <v>1</v>
      </c>
      <c r="F459" s="210" t="s">
        <v>656</v>
      </c>
      <c r="G459" s="14"/>
      <c r="H459" s="209" t="s">
        <v>1</v>
      </c>
      <c r="I459" s="211"/>
      <c r="J459" s="14"/>
      <c r="K459" s="14"/>
      <c r="L459" s="208"/>
      <c r="M459" s="212"/>
      <c r="N459" s="213"/>
      <c r="O459" s="213"/>
      <c r="P459" s="213"/>
      <c r="Q459" s="213"/>
      <c r="R459" s="213"/>
      <c r="S459" s="213"/>
      <c r="T459" s="2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09" t="s">
        <v>170</v>
      </c>
      <c r="AU459" s="209" t="s">
        <v>89</v>
      </c>
      <c r="AV459" s="14" t="s">
        <v>87</v>
      </c>
      <c r="AW459" s="14" t="s">
        <v>34</v>
      </c>
      <c r="AX459" s="14" t="s">
        <v>79</v>
      </c>
      <c r="AY459" s="209" t="s">
        <v>159</v>
      </c>
    </row>
    <row r="460" s="13" customFormat="1">
      <c r="A460" s="13"/>
      <c r="B460" s="199"/>
      <c r="C460" s="13"/>
      <c r="D460" s="200" t="s">
        <v>170</v>
      </c>
      <c r="E460" s="201" t="s">
        <v>1</v>
      </c>
      <c r="F460" s="202" t="s">
        <v>657</v>
      </c>
      <c r="G460" s="13"/>
      <c r="H460" s="203">
        <v>11.4</v>
      </c>
      <c r="I460" s="204"/>
      <c r="J460" s="13"/>
      <c r="K460" s="13"/>
      <c r="L460" s="199"/>
      <c r="M460" s="205"/>
      <c r="N460" s="206"/>
      <c r="O460" s="206"/>
      <c r="P460" s="206"/>
      <c r="Q460" s="206"/>
      <c r="R460" s="206"/>
      <c r="S460" s="206"/>
      <c r="T460" s="207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01" t="s">
        <v>170</v>
      </c>
      <c r="AU460" s="201" t="s">
        <v>89</v>
      </c>
      <c r="AV460" s="13" t="s">
        <v>89</v>
      </c>
      <c r="AW460" s="13" t="s">
        <v>34</v>
      </c>
      <c r="AX460" s="13" t="s">
        <v>87</v>
      </c>
      <c r="AY460" s="201" t="s">
        <v>159</v>
      </c>
    </row>
    <row r="461" s="2" customFormat="1" ht="16.5" customHeight="1">
      <c r="A461" s="38"/>
      <c r="B461" s="180"/>
      <c r="C461" s="181" t="s">
        <v>658</v>
      </c>
      <c r="D461" s="181" t="s">
        <v>161</v>
      </c>
      <c r="E461" s="182" t="s">
        <v>659</v>
      </c>
      <c r="F461" s="183" t="s">
        <v>660</v>
      </c>
      <c r="G461" s="184" t="s">
        <v>164</v>
      </c>
      <c r="H461" s="185">
        <v>10.050000000000001</v>
      </c>
      <c r="I461" s="186"/>
      <c r="J461" s="187">
        <f>ROUND(I461*H461,2)</f>
        <v>0</v>
      </c>
      <c r="K461" s="183" t="s">
        <v>1</v>
      </c>
      <c r="L461" s="39"/>
      <c r="M461" s="188" t="s">
        <v>1</v>
      </c>
      <c r="N461" s="189" t="s">
        <v>44</v>
      </c>
      <c r="O461" s="77"/>
      <c r="P461" s="190">
        <f>O461*H461</f>
        <v>0</v>
      </c>
      <c r="Q461" s="190">
        <v>0.29221000000000003</v>
      </c>
      <c r="R461" s="190">
        <f>Q461*H461</f>
        <v>2.9367105000000007</v>
      </c>
      <c r="S461" s="190">
        <v>0</v>
      </c>
      <c r="T461" s="191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192" t="s">
        <v>166</v>
      </c>
      <c r="AT461" s="192" t="s">
        <v>161</v>
      </c>
      <c r="AU461" s="192" t="s">
        <v>89</v>
      </c>
      <c r="AY461" s="19" t="s">
        <v>159</v>
      </c>
      <c r="BE461" s="193">
        <f>IF(N461="základní",J461,0)</f>
        <v>0</v>
      </c>
      <c r="BF461" s="193">
        <f>IF(N461="snížená",J461,0)</f>
        <v>0</v>
      </c>
      <c r="BG461" s="193">
        <f>IF(N461="zákl. přenesená",J461,0)</f>
        <v>0</v>
      </c>
      <c r="BH461" s="193">
        <f>IF(N461="sníž. přenesená",J461,0)</f>
        <v>0</v>
      </c>
      <c r="BI461" s="193">
        <f>IF(N461="nulová",J461,0)</f>
        <v>0</v>
      </c>
      <c r="BJ461" s="19" t="s">
        <v>87</v>
      </c>
      <c r="BK461" s="193">
        <f>ROUND(I461*H461,2)</f>
        <v>0</v>
      </c>
      <c r="BL461" s="19" t="s">
        <v>166</v>
      </c>
      <c r="BM461" s="192" t="s">
        <v>661</v>
      </c>
    </row>
    <row r="462" s="14" customFormat="1">
      <c r="A462" s="14"/>
      <c r="B462" s="208"/>
      <c r="C462" s="14"/>
      <c r="D462" s="200" t="s">
        <v>170</v>
      </c>
      <c r="E462" s="209" t="s">
        <v>1</v>
      </c>
      <c r="F462" s="210" t="s">
        <v>662</v>
      </c>
      <c r="G462" s="14"/>
      <c r="H462" s="209" t="s">
        <v>1</v>
      </c>
      <c r="I462" s="211"/>
      <c r="J462" s="14"/>
      <c r="K462" s="14"/>
      <c r="L462" s="208"/>
      <c r="M462" s="212"/>
      <c r="N462" s="213"/>
      <c r="O462" s="213"/>
      <c r="P462" s="213"/>
      <c r="Q462" s="213"/>
      <c r="R462" s="213"/>
      <c r="S462" s="213"/>
      <c r="T462" s="2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09" t="s">
        <v>170</v>
      </c>
      <c r="AU462" s="209" t="s">
        <v>89</v>
      </c>
      <c r="AV462" s="14" t="s">
        <v>87</v>
      </c>
      <c r="AW462" s="14" t="s">
        <v>34</v>
      </c>
      <c r="AX462" s="14" t="s">
        <v>79</v>
      </c>
      <c r="AY462" s="209" t="s">
        <v>159</v>
      </c>
    </row>
    <row r="463" s="13" customFormat="1">
      <c r="A463" s="13"/>
      <c r="B463" s="199"/>
      <c r="C463" s="13"/>
      <c r="D463" s="200" t="s">
        <v>170</v>
      </c>
      <c r="E463" s="201" t="s">
        <v>1</v>
      </c>
      <c r="F463" s="202" t="s">
        <v>663</v>
      </c>
      <c r="G463" s="13"/>
      <c r="H463" s="203">
        <v>10.050000000000001</v>
      </c>
      <c r="I463" s="204"/>
      <c r="J463" s="13"/>
      <c r="K463" s="13"/>
      <c r="L463" s="199"/>
      <c r="M463" s="205"/>
      <c r="N463" s="206"/>
      <c r="O463" s="206"/>
      <c r="P463" s="206"/>
      <c r="Q463" s="206"/>
      <c r="R463" s="206"/>
      <c r="S463" s="206"/>
      <c r="T463" s="207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01" t="s">
        <v>170</v>
      </c>
      <c r="AU463" s="201" t="s">
        <v>89</v>
      </c>
      <c r="AV463" s="13" t="s">
        <v>89</v>
      </c>
      <c r="AW463" s="13" t="s">
        <v>34</v>
      </c>
      <c r="AX463" s="13" t="s">
        <v>87</v>
      </c>
      <c r="AY463" s="201" t="s">
        <v>159</v>
      </c>
    </row>
    <row r="464" s="2" customFormat="1" ht="21.75" customHeight="1">
      <c r="A464" s="38"/>
      <c r="B464" s="180"/>
      <c r="C464" s="181" t="s">
        <v>664</v>
      </c>
      <c r="D464" s="181" t="s">
        <v>161</v>
      </c>
      <c r="E464" s="182" t="s">
        <v>665</v>
      </c>
      <c r="F464" s="183" t="s">
        <v>666</v>
      </c>
      <c r="G464" s="184" t="s">
        <v>174</v>
      </c>
      <c r="H464" s="185">
        <v>90</v>
      </c>
      <c r="I464" s="186"/>
      <c r="J464" s="187">
        <f>ROUND(I464*H464,2)</f>
        <v>0</v>
      </c>
      <c r="K464" s="183" t="s">
        <v>165</v>
      </c>
      <c r="L464" s="39"/>
      <c r="M464" s="188" t="s">
        <v>1</v>
      </c>
      <c r="N464" s="189" t="s">
        <v>44</v>
      </c>
      <c r="O464" s="77"/>
      <c r="P464" s="190">
        <f>O464*H464</f>
        <v>0</v>
      </c>
      <c r="Q464" s="190">
        <v>0</v>
      </c>
      <c r="R464" s="190">
        <f>Q464*H464</f>
        <v>0</v>
      </c>
      <c r="S464" s="190">
        <v>0</v>
      </c>
      <c r="T464" s="191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192" t="s">
        <v>166</v>
      </c>
      <c r="AT464" s="192" t="s">
        <v>161</v>
      </c>
      <c r="AU464" s="192" t="s">
        <v>89</v>
      </c>
      <c r="AY464" s="19" t="s">
        <v>159</v>
      </c>
      <c r="BE464" s="193">
        <f>IF(N464="základní",J464,0)</f>
        <v>0</v>
      </c>
      <c r="BF464" s="193">
        <f>IF(N464="snížená",J464,0)</f>
        <v>0</v>
      </c>
      <c r="BG464" s="193">
        <f>IF(N464="zákl. přenesená",J464,0)</f>
        <v>0</v>
      </c>
      <c r="BH464" s="193">
        <f>IF(N464="sníž. přenesená",J464,0)</f>
        <v>0</v>
      </c>
      <c r="BI464" s="193">
        <f>IF(N464="nulová",J464,0)</f>
        <v>0</v>
      </c>
      <c r="BJ464" s="19" t="s">
        <v>87</v>
      </c>
      <c r="BK464" s="193">
        <f>ROUND(I464*H464,2)</f>
        <v>0</v>
      </c>
      <c r="BL464" s="19" t="s">
        <v>166</v>
      </c>
      <c r="BM464" s="192" t="s">
        <v>667</v>
      </c>
    </row>
    <row r="465" s="2" customFormat="1">
      <c r="A465" s="38"/>
      <c r="B465" s="39"/>
      <c r="C465" s="38"/>
      <c r="D465" s="194" t="s">
        <v>168</v>
      </c>
      <c r="E465" s="38"/>
      <c r="F465" s="195" t="s">
        <v>668</v>
      </c>
      <c r="G465" s="38"/>
      <c r="H465" s="38"/>
      <c r="I465" s="196"/>
      <c r="J465" s="38"/>
      <c r="K465" s="38"/>
      <c r="L465" s="39"/>
      <c r="M465" s="197"/>
      <c r="N465" s="198"/>
      <c r="O465" s="77"/>
      <c r="P465" s="77"/>
      <c r="Q465" s="77"/>
      <c r="R465" s="77"/>
      <c r="S465" s="77"/>
      <c r="T465" s="7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9" t="s">
        <v>168</v>
      </c>
      <c r="AU465" s="19" t="s">
        <v>89</v>
      </c>
    </row>
    <row r="466" s="13" customFormat="1">
      <c r="A466" s="13"/>
      <c r="B466" s="199"/>
      <c r="C466" s="13"/>
      <c r="D466" s="200" t="s">
        <v>170</v>
      </c>
      <c r="E466" s="201" t="s">
        <v>1</v>
      </c>
      <c r="F466" s="202" t="s">
        <v>669</v>
      </c>
      <c r="G466" s="13"/>
      <c r="H466" s="203">
        <v>90</v>
      </c>
      <c r="I466" s="204"/>
      <c r="J466" s="13"/>
      <c r="K466" s="13"/>
      <c r="L466" s="199"/>
      <c r="M466" s="205"/>
      <c r="N466" s="206"/>
      <c r="O466" s="206"/>
      <c r="P466" s="206"/>
      <c r="Q466" s="206"/>
      <c r="R466" s="206"/>
      <c r="S466" s="206"/>
      <c r="T466" s="207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01" t="s">
        <v>170</v>
      </c>
      <c r="AU466" s="201" t="s">
        <v>89</v>
      </c>
      <c r="AV466" s="13" t="s">
        <v>89</v>
      </c>
      <c r="AW466" s="13" t="s">
        <v>34</v>
      </c>
      <c r="AX466" s="13" t="s">
        <v>87</v>
      </c>
      <c r="AY466" s="201" t="s">
        <v>159</v>
      </c>
    </row>
    <row r="467" s="2" customFormat="1" ht="33" customHeight="1">
      <c r="A467" s="38"/>
      <c r="B467" s="180"/>
      <c r="C467" s="181" t="s">
        <v>670</v>
      </c>
      <c r="D467" s="181" t="s">
        <v>161</v>
      </c>
      <c r="E467" s="182" t="s">
        <v>671</v>
      </c>
      <c r="F467" s="183" t="s">
        <v>672</v>
      </c>
      <c r="G467" s="184" t="s">
        <v>174</v>
      </c>
      <c r="H467" s="185">
        <v>210.58000000000001</v>
      </c>
      <c r="I467" s="186"/>
      <c r="J467" s="187">
        <f>ROUND(I467*H467,2)</f>
        <v>0</v>
      </c>
      <c r="K467" s="183" t="s">
        <v>165</v>
      </c>
      <c r="L467" s="39"/>
      <c r="M467" s="188" t="s">
        <v>1</v>
      </c>
      <c r="N467" s="189" t="s">
        <v>44</v>
      </c>
      <c r="O467" s="77"/>
      <c r="P467" s="190">
        <f>O467*H467</f>
        <v>0</v>
      </c>
      <c r="Q467" s="190">
        <v>0</v>
      </c>
      <c r="R467" s="190">
        <f>Q467*H467</f>
        <v>0</v>
      </c>
      <c r="S467" s="190">
        <v>0</v>
      </c>
      <c r="T467" s="191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92" t="s">
        <v>166</v>
      </c>
      <c r="AT467" s="192" t="s">
        <v>161</v>
      </c>
      <c r="AU467" s="192" t="s">
        <v>89</v>
      </c>
      <c r="AY467" s="19" t="s">
        <v>159</v>
      </c>
      <c r="BE467" s="193">
        <f>IF(N467="základní",J467,0)</f>
        <v>0</v>
      </c>
      <c r="BF467" s="193">
        <f>IF(N467="snížená",J467,0)</f>
        <v>0</v>
      </c>
      <c r="BG467" s="193">
        <f>IF(N467="zákl. přenesená",J467,0)</f>
        <v>0</v>
      </c>
      <c r="BH467" s="193">
        <f>IF(N467="sníž. přenesená",J467,0)</f>
        <v>0</v>
      </c>
      <c r="BI467" s="193">
        <f>IF(N467="nulová",J467,0)</f>
        <v>0</v>
      </c>
      <c r="BJ467" s="19" t="s">
        <v>87</v>
      </c>
      <c r="BK467" s="193">
        <f>ROUND(I467*H467,2)</f>
        <v>0</v>
      </c>
      <c r="BL467" s="19" t="s">
        <v>166</v>
      </c>
      <c r="BM467" s="192" t="s">
        <v>673</v>
      </c>
    </row>
    <row r="468" s="2" customFormat="1">
      <c r="A468" s="38"/>
      <c r="B468" s="39"/>
      <c r="C468" s="38"/>
      <c r="D468" s="194" t="s">
        <v>168</v>
      </c>
      <c r="E468" s="38"/>
      <c r="F468" s="195" t="s">
        <v>674</v>
      </c>
      <c r="G468" s="38"/>
      <c r="H468" s="38"/>
      <c r="I468" s="196"/>
      <c r="J468" s="38"/>
      <c r="K468" s="38"/>
      <c r="L468" s="39"/>
      <c r="M468" s="197"/>
      <c r="N468" s="198"/>
      <c r="O468" s="77"/>
      <c r="P468" s="77"/>
      <c r="Q468" s="77"/>
      <c r="R468" s="77"/>
      <c r="S468" s="77"/>
      <c r="T468" s="78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9" t="s">
        <v>168</v>
      </c>
      <c r="AU468" s="19" t="s">
        <v>89</v>
      </c>
    </row>
    <row r="469" s="14" customFormat="1">
      <c r="A469" s="14"/>
      <c r="B469" s="208"/>
      <c r="C469" s="14"/>
      <c r="D469" s="200" t="s">
        <v>170</v>
      </c>
      <c r="E469" s="209" t="s">
        <v>1</v>
      </c>
      <c r="F469" s="210" t="s">
        <v>266</v>
      </c>
      <c r="G469" s="14"/>
      <c r="H469" s="209" t="s">
        <v>1</v>
      </c>
      <c r="I469" s="211"/>
      <c r="J469" s="14"/>
      <c r="K469" s="14"/>
      <c r="L469" s="208"/>
      <c r="M469" s="212"/>
      <c r="N469" s="213"/>
      <c r="O469" s="213"/>
      <c r="P469" s="213"/>
      <c r="Q469" s="213"/>
      <c r="R469" s="213"/>
      <c r="S469" s="213"/>
      <c r="T469" s="2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09" t="s">
        <v>170</v>
      </c>
      <c r="AU469" s="209" t="s">
        <v>89</v>
      </c>
      <c r="AV469" s="14" t="s">
        <v>87</v>
      </c>
      <c r="AW469" s="14" t="s">
        <v>34</v>
      </c>
      <c r="AX469" s="14" t="s">
        <v>79</v>
      </c>
      <c r="AY469" s="209" t="s">
        <v>159</v>
      </c>
    </row>
    <row r="470" s="13" customFormat="1">
      <c r="A470" s="13"/>
      <c r="B470" s="199"/>
      <c r="C470" s="13"/>
      <c r="D470" s="200" t="s">
        <v>170</v>
      </c>
      <c r="E470" s="201" t="s">
        <v>1</v>
      </c>
      <c r="F470" s="202" t="s">
        <v>675</v>
      </c>
      <c r="G470" s="13"/>
      <c r="H470" s="203">
        <v>131.38</v>
      </c>
      <c r="I470" s="204"/>
      <c r="J470" s="13"/>
      <c r="K470" s="13"/>
      <c r="L470" s="199"/>
      <c r="M470" s="205"/>
      <c r="N470" s="206"/>
      <c r="O470" s="206"/>
      <c r="P470" s="206"/>
      <c r="Q470" s="206"/>
      <c r="R470" s="206"/>
      <c r="S470" s="206"/>
      <c r="T470" s="207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01" t="s">
        <v>170</v>
      </c>
      <c r="AU470" s="201" t="s">
        <v>89</v>
      </c>
      <c r="AV470" s="13" t="s">
        <v>89</v>
      </c>
      <c r="AW470" s="13" t="s">
        <v>34</v>
      </c>
      <c r="AX470" s="13" t="s">
        <v>79</v>
      </c>
      <c r="AY470" s="201" t="s">
        <v>159</v>
      </c>
    </row>
    <row r="471" s="14" customFormat="1">
      <c r="A471" s="14"/>
      <c r="B471" s="208"/>
      <c r="C471" s="14"/>
      <c r="D471" s="200" t="s">
        <v>170</v>
      </c>
      <c r="E471" s="209" t="s">
        <v>1</v>
      </c>
      <c r="F471" s="210" t="s">
        <v>269</v>
      </c>
      <c r="G471" s="14"/>
      <c r="H471" s="209" t="s">
        <v>1</v>
      </c>
      <c r="I471" s="211"/>
      <c r="J471" s="14"/>
      <c r="K471" s="14"/>
      <c r="L471" s="208"/>
      <c r="M471" s="212"/>
      <c r="N471" s="213"/>
      <c r="O471" s="213"/>
      <c r="P471" s="213"/>
      <c r="Q471" s="213"/>
      <c r="R471" s="213"/>
      <c r="S471" s="213"/>
      <c r="T471" s="2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09" t="s">
        <v>170</v>
      </c>
      <c r="AU471" s="209" t="s">
        <v>89</v>
      </c>
      <c r="AV471" s="14" t="s">
        <v>87</v>
      </c>
      <c r="AW471" s="14" t="s">
        <v>34</v>
      </c>
      <c r="AX471" s="14" t="s">
        <v>79</v>
      </c>
      <c r="AY471" s="209" t="s">
        <v>159</v>
      </c>
    </row>
    <row r="472" s="13" customFormat="1">
      <c r="A472" s="13"/>
      <c r="B472" s="199"/>
      <c r="C472" s="13"/>
      <c r="D472" s="200" t="s">
        <v>170</v>
      </c>
      <c r="E472" s="201" t="s">
        <v>1</v>
      </c>
      <c r="F472" s="202" t="s">
        <v>676</v>
      </c>
      <c r="G472" s="13"/>
      <c r="H472" s="203">
        <v>79.200000000000003</v>
      </c>
      <c r="I472" s="204"/>
      <c r="J472" s="13"/>
      <c r="K472" s="13"/>
      <c r="L472" s="199"/>
      <c r="M472" s="205"/>
      <c r="N472" s="206"/>
      <c r="O472" s="206"/>
      <c r="P472" s="206"/>
      <c r="Q472" s="206"/>
      <c r="R472" s="206"/>
      <c r="S472" s="206"/>
      <c r="T472" s="207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01" t="s">
        <v>170</v>
      </c>
      <c r="AU472" s="201" t="s">
        <v>89</v>
      </c>
      <c r="AV472" s="13" t="s">
        <v>89</v>
      </c>
      <c r="AW472" s="13" t="s">
        <v>34</v>
      </c>
      <c r="AX472" s="13" t="s">
        <v>79</v>
      </c>
      <c r="AY472" s="201" t="s">
        <v>159</v>
      </c>
    </row>
    <row r="473" s="15" customFormat="1">
      <c r="A473" s="15"/>
      <c r="B473" s="215"/>
      <c r="C473" s="15"/>
      <c r="D473" s="200" t="s">
        <v>170</v>
      </c>
      <c r="E473" s="216" t="s">
        <v>1</v>
      </c>
      <c r="F473" s="217" t="s">
        <v>181</v>
      </c>
      <c r="G473" s="15"/>
      <c r="H473" s="218">
        <v>210.57999999999998</v>
      </c>
      <c r="I473" s="219"/>
      <c r="J473" s="15"/>
      <c r="K473" s="15"/>
      <c r="L473" s="215"/>
      <c r="M473" s="220"/>
      <c r="N473" s="221"/>
      <c r="O473" s="221"/>
      <c r="P473" s="221"/>
      <c r="Q473" s="221"/>
      <c r="R473" s="221"/>
      <c r="S473" s="221"/>
      <c r="T473" s="222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16" t="s">
        <v>170</v>
      </c>
      <c r="AU473" s="216" t="s">
        <v>89</v>
      </c>
      <c r="AV473" s="15" t="s">
        <v>166</v>
      </c>
      <c r="AW473" s="15" t="s">
        <v>34</v>
      </c>
      <c r="AX473" s="15" t="s">
        <v>87</v>
      </c>
      <c r="AY473" s="216" t="s">
        <v>159</v>
      </c>
    </row>
    <row r="474" s="2" customFormat="1" ht="37.8" customHeight="1">
      <c r="A474" s="38"/>
      <c r="B474" s="180"/>
      <c r="C474" s="181" t="s">
        <v>677</v>
      </c>
      <c r="D474" s="181" t="s">
        <v>161</v>
      </c>
      <c r="E474" s="182" t="s">
        <v>678</v>
      </c>
      <c r="F474" s="183" t="s">
        <v>679</v>
      </c>
      <c r="G474" s="184" t="s">
        <v>174</v>
      </c>
      <c r="H474" s="185">
        <v>210.58000000000001</v>
      </c>
      <c r="I474" s="186"/>
      <c r="J474" s="187">
        <f>ROUND(I474*H474,2)</f>
        <v>0</v>
      </c>
      <c r="K474" s="183" t="s">
        <v>165</v>
      </c>
      <c r="L474" s="39"/>
      <c r="M474" s="188" t="s">
        <v>1</v>
      </c>
      <c r="N474" s="189" t="s">
        <v>44</v>
      </c>
      <c r="O474" s="77"/>
      <c r="P474" s="190">
        <f>O474*H474</f>
        <v>0</v>
      </c>
      <c r="Q474" s="190">
        <v>0</v>
      </c>
      <c r="R474" s="190">
        <f>Q474*H474</f>
        <v>0</v>
      </c>
      <c r="S474" s="190">
        <v>0</v>
      </c>
      <c r="T474" s="191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192" t="s">
        <v>166</v>
      </c>
      <c r="AT474" s="192" t="s">
        <v>161</v>
      </c>
      <c r="AU474" s="192" t="s">
        <v>89</v>
      </c>
      <c r="AY474" s="19" t="s">
        <v>159</v>
      </c>
      <c r="BE474" s="193">
        <f>IF(N474="základní",J474,0)</f>
        <v>0</v>
      </c>
      <c r="BF474" s="193">
        <f>IF(N474="snížená",J474,0)</f>
        <v>0</v>
      </c>
      <c r="BG474" s="193">
        <f>IF(N474="zákl. přenesená",J474,0)</f>
        <v>0</v>
      </c>
      <c r="BH474" s="193">
        <f>IF(N474="sníž. přenesená",J474,0)</f>
        <v>0</v>
      </c>
      <c r="BI474" s="193">
        <f>IF(N474="nulová",J474,0)</f>
        <v>0</v>
      </c>
      <c r="BJ474" s="19" t="s">
        <v>87</v>
      </c>
      <c r="BK474" s="193">
        <f>ROUND(I474*H474,2)</f>
        <v>0</v>
      </c>
      <c r="BL474" s="19" t="s">
        <v>166</v>
      </c>
      <c r="BM474" s="192" t="s">
        <v>680</v>
      </c>
    </row>
    <row r="475" s="2" customFormat="1">
      <c r="A475" s="38"/>
      <c r="B475" s="39"/>
      <c r="C475" s="38"/>
      <c r="D475" s="194" t="s">
        <v>168</v>
      </c>
      <c r="E475" s="38"/>
      <c r="F475" s="195" t="s">
        <v>681</v>
      </c>
      <c r="G475" s="38"/>
      <c r="H475" s="38"/>
      <c r="I475" s="196"/>
      <c r="J475" s="38"/>
      <c r="K475" s="38"/>
      <c r="L475" s="39"/>
      <c r="M475" s="197"/>
      <c r="N475" s="198"/>
      <c r="O475" s="77"/>
      <c r="P475" s="77"/>
      <c r="Q475" s="77"/>
      <c r="R475" s="77"/>
      <c r="S475" s="77"/>
      <c r="T475" s="7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9" t="s">
        <v>168</v>
      </c>
      <c r="AU475" s="19" t="s">
        <v>89</v>
      </c>
    </row>
    <row r="476" s="14" customFormat="1">
      <c r="A476" s="14"/>
      <c r="B476" s="208"/>
      <c r="C476" s="14"/>
      <c r="D476" s="200" t="s">
        <v>170</v>
      </c>
      <c r="E476" s="209" t="s">
        <v>1</v>
      </c>
      <c r="F476" s="210" t="s">
        <v>682</v>
      </c>
      <c r="G476" s="14"/>
      <c r="H476" s="209" t="s">
        <v>1</v>
      </c>
      <c r="I476" s="211"/>
      <c r="J476" s="14"/>
      <c r="K476" s="14"/>
      <c r="L476" s="208"/>
      <c r="M476" s="212"/>
      <c r="N476" s="213"/>
      <c r="O476" s="213"/>
      <c r="P476" s="213"/>
      <c r="Q476" s="213"/>
      <c r="R476" s="213"/>
      <c r="S476" s="213"/>
      <c r="T476" s="2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09" t="s">
        <v>170</v>
      </c>
      <c r="AU476" s="209" t="s">
        <v>89</v>
      </c>
      <c r="AV476" s="14" t="s">
        <v>87</v>
      </c>
      <c r="AW476" s="14" t="s">
        <v>34</v>
      </c>
      <c r="AX476" s="14" t="s">
        <v>79</v>
      </c>
      <c r="AY476" s="209" t="s">
        <v>159</v>
      </c>
    </row>
    <row r="477" s="13" customFormat="1">
      <c r="A477" s="13"/>
      <c r="B477" s="199"/>
      <c r="C477" s="13"/>
      <c r="D477" s="200" t="s">
        <v>170</v>
      </c>
      <c r="E477" s="201" t="s">
        <v>1</v>
      </c>
      <c r="F477" s="202" t="s">
        <v>683</v>
      </c>
      <c r="G477" s="13"/>
      <c r="H477" s="203">
        <v>210.58000000000001</v>
      </c>
      <c r="I477" s="204"/>
      <c r="J477" s="13"/>
      <c r="K477" s="13"/>
      <c r="L477" s="199"/>
      <c r="M477" s="205"/>
      <c r="N477" s="206"/>
      <c r="O477" s="206"/>
      <c r="P477" s="206"/>
      <c r="Q477" s="206"/>
      <c r="R477" s="206"/>
      <c r="S477" s="206"/>
      <c r="T477" s="207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01" t="s">
        <v>170</v>
      </c>
      <c r="AU477" s="201" t="s">
        <v>89</v>
      </c>
      <c r="AV477" s="13" t="s">
        <v>89</v>
      </c>
      <c r="AW477" s="13" t="s">
        <v>34</v>
      </c>
      <c r="AX477" s="13" t="s">
        <v>87</v>
      </c>
      <c r="AY477" s="201" t="s">
        <v>159</v>
      </c>
    </row>
    <row r="478" s="2" customFormat="1" ht="33" customHeight="1">
      <c r="A478" s="38"/>
      <c r="B478" s="180"/>
      <c r="C478" s="181" t="s">
        <v>684</v>
      </c>
      <c r="D478" s="181" t="s">
        <v>161</v>
      </c>
      <c r="E478" s="182" t="s">
        <v>685</v>
      </c>
      <c r="F478" s="183" t="s">
        <v>686</v>
      </c>
      <c r="G478" s="184" t="s">
        <v>174</v>
      </c>
      <c r="H478" s="185">
        <v>210.58000000000001</v>
      </c>
      <c r="I478" s="186"/>
      <c r="J478" s="187">
        <f>ROUND(I478*H478,2)</f>
        <v>0</v>
      </c>
      <c r="K478" s="183" t="s">
        <v>165</v>
      </c>
      <c r="L478" s="39"/>
      <c r="M478" s="188" t="s">
        <v>1</v>
      </c>
      <c r="N478" s="189" t="s">
        <v>44</v>
      </c>
      <c r="O478" s="77"/>
      <c r="P478" s="190">
        <f>O478*H478</f>
        <v>0</v>
      </c>
      <c r="Q478" s="190">
        <v>0</v>
      </c>
      <c r="R478" s="190">
        <f>Q478*H478</f>
        <v>0</v>
      </c>
      <c r="S478" s="190">
        <v>0</v>
      </c>
      <c r="T478" s="191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192" t="s">
        <v>166</v>
      </c>
      <c r="AT478" s="192" t="s">
        <v>161</v>
      </c>
      <c r="AU478" s="192" t="s">
        <v>89</v>
      </c>
      <c r="AY478" s="19" t="s">
        <v>159</v>
      </c>
      <c r="BE478" s="193">
        <f>IF(N478="základní",J478,0)</f>
        <v>0</v>
      </c>
      <c r="BF478" s="193">
        <f>IF(N478="snížená",J478,0)</f>
        <v>0</v>
      </c>
      <c r="BG478" s="193">
        <f>IF(N478="zákl. přenesená",J478,0)</f>
        <v>0</v>
      </c>
      <c r="BH478" s="193">
        <f>IF(N478="sníž. přenesená",J478,0)</f>
        <v>0</v>
      </c>
      <c r="BI478" s="193">
        <f>IF(N478="nulová",J478,0)</f>
        <v>0</v>
      </c>
      <c r="BJ478" s="19" t="s">
        <v>87</v>
      </c>
      <c r="BK478" s="193">
        <f>ROUND(I478*H478,2)</f>
        <v>0</v>
      </c>
      <c r="BL478" s="19" t="s">
        <v>166</v>
      </c>
      <c r="BM478" s="192" t="s">
        <v>687</v>
      </c>
    </row>
    <row r="479" s="2" customFormat="1">
      <c r="A479" s="38"/>
      <c r="B479" s="39"/>
      <c r="C479" s="38"/>
      <c r="D479" s="194" t="s">
        <v>168</v>
      </c>
      <c r="E479" s="38"/>
      <c r="F479" s="195" t="s">
        <v>688</v>
      </c>
      <c r="G479" s="38"/>
      <c r="H479" s="38"/>
      <c r="I479" s="196"/>
      <c r="J479" s="38"/>
      <c r="K479" s="38"/>
      <c r="L479" s="39"/>
      <c r="M479" s="197"/>
      <c r="N479" s="198"/>
      <c r="O479" s="77"/>
      <c r="P479" s="77"/>
      <c r="Q479" s="77"/>
      <c r="R479" s="77"/>
      <c r="S479" s="77"/>
      <c r="T479" s="7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9" t="s">
        <v>168</v>
      </c>
      <c r="AU479" s="19" t="s">
        <v>89</v>
      </c>
    </row>
    <row r="480" s="2" customFormat="1" ht="33" customHeight="1">
      <c r="A480" s="38"/>
      <c r="B480" s="180"/>
      <c r="C480" s="181" t="s">
        <v>689</v>
      </c>
      <c r="D480" s="181" t="s">
        <v>161</v>
      </c>
      <c r="E480" s="182" t="s">
        <v>690</v>
      </c>
      <c r="F480" s="183" t="s">
        <v>691</v>
      </c>
      <c r="G480" s="184" t="s">
        <v>174</v>
      </c>
      <c r="H480" s="185">
        <v>176.75999999999999</v>
      </c>
      <c r="I480" s="186"/>
      <c r="J480" s="187">
        <f>ROUND(I480*H480,2)</f>
        <v>0</v>
      </c>
      <c r="K480" s="183" t="s">
        <v>165</v>
      </c>
      <c r="L480" s="39"/>
      <c r="M480" s="188" t="s">
        <v>1</v>
      </c>
      <c r="N480" s="189" t="s">
        <v>44</v>
      </c>
      <c r="O480" s="77"/>
      <c r="P480" s="190">
        <f>O480*H480</f>
        <v>0</v>
      </c>
      <c r="Q480" s="190">
        <v>0</v>
      </c>
      <c r="R480" s="190">
        <f>Q480*H480</f>
        <v>0</v>
      </c>
      <c r="S480" s="190">
        <v>0</v>
      </c>
      <c r="T480" s="191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92" t="s">
        <v>166</v>
      </c>
      <c r="AT480" s="192" t="s">
        <v>161</v>
      </c>
      <c r="AU480" s="192" t="s">
        <v>89</v>
      </c>
      <c r="AY480" s="19" t="s">
        <v>159</v>
      </c>
      <c r="BE480" s="193">
        <f>IF(N480="základní",J480,0)</f>
        <v>0</v>
      </c>
      <c r="BF480" s="193">
        <f>IF(N480="snížená",J480,0)</f>
        <v>0</v>
      </c>
      <c r="BG480" s="193">
        <f>IF(N480="zákl. přenesená",J480,0)</f>
        <v>0</v>
      </c>
      <c r="BH480" s="193">
        <f>IF(N480="sníž. přenesená",J480,0)</f>
        <v>0</v>
      </c>
      <c r="BI480" s="193">
        <f>IF(N480="nulová",J480,0)</f>
        <v>0</v>
      </c>
      <c r="BJ480" s="19" t="s">
        <v>87</v>
      </c>
      <c r="BK480" s="193">
        <f>ROUND(I480*H480,2)</f>
        <v>0</v>
      </c>
      <c r="BL480" s="19" t="s">
        <v>166</v>
      </c>
      <c r="BM480" s="192" t="s">
        <v>692</v>
      </c>
    </row>
    <row r="481" s="2" customFormat="1">
      <c r="A481" s="38"/>
      <c r="B481" s="39"/>
      <c r="C481" s="38"/>
      <c r="D481" s="194" t="s">
        <v>168</v>
      </c>
      <c r="E481" s="38"/>
      <c r="F481" s="195" t="s">
        <v>693</v>
      </c>
      <c r="G481" s="38"/>
      <c r="H481" s="38"/>
      <c r="I481" s="196"/>
      <c r="J481" s="38"/>
      <c r="K481" s="38"/>
      <c r="L481" s="39"/>
      <c r="M481" s="197"/>
      <c r="N481" s="198"/>
      <c r="O481" s="77"/>
      <c r="P481" s="77"/>
      <c r="Q481" s="77"/>
      <c r="R481" s="77"/>
      <c r="S481" s="77"/>
      <c r="T481" s="7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9" t="s">
        <v>168</v>
      </c>
      <c r="AU481" s="19" t="s">
        <v>89</v>
      </c>
    </row>
    <row r="482" s="13" customFormat="1">
      <c r="A482" s="13"/>
      <c r="B482" s="199"/>
      <c r="C482" s="13"/>
      <c r="D482" s="200" t="s">
        <v>170</v>
      </c>
      <c r="E482" s="201" t="s">
        <v>1</v>
      </c>
      <c r="F482" s="202" t="s">
        <v>623</v>
      </c>
      <c r="G482" s="13"/>
      <c r="H482" s="203">
        <v>176.75999999999999</v>
      </c>
      <c r="I482" s="204"/>
      <c r="J482" s="13"/>
      <c r="K482" s="13"/>
      <c r="L482" s="199"/>
      <c r="M482" s="205"/>
      <c r="N482" s="206"/>
      <c r="O482" s="206"/>
      <c r="P482" s="206"/>
      <c r="Q482" s="206"/>
      <c r="R482" s="206"/>
      <c r="S482" s="206"/>
      <c r="T482" s="20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01" t="s">
        <v>170</v>
      </c>
      <c r="AU482" s="201" t="s">
        <v>89</v>
      </c>
      <c r="AV482" s="13" t="s">
        <v>89</v>
      </c>
      <c r="AW482" s="13" t="s">
        <v>34</v>
      </c>
      <c r="AX482" s="13" t="s">
        <v>87</v>
      </c>
      <c r="AY482" s="201" t="s">
        <v>159</v>
      </c>
    </row>
    <row r="483" s="2" customFormat="1" ht="24.15" customHeight="1">
      <c r="A483" s="38"/>
      <c r="B483" s="180"/>
      <c r="C483" s="181" t="s">
        <v>694</v>
      </c>
      <c r="D483" s="181" t="s">
        <v>161</v>
      </c>
      <c r="E483" s="182" t="s">
        <v>695</v>
      </c>
      <c r="F483" s="183" t="s">
        <v>696</v>
      </c>
      <c r="G483" s="184" t="s">
        <v>174</v>
      </c>
      <c r="H483" s="185">
        <v>176.75999999999999</v>
      </c>
      <c r="I483" s="186"/>
      <c r="J483" s="187">
        <f>ROUND(I483*H483,2)</f>
        <v>0</v>
      </c>
      <c r="K483" s="183" t="s">
        <v>165</v>
      </c>
      <c r="L483" s="39"/>
      <c r="M483" s="188" t="s">
        <v>1</v>
      </c>
      <c r="N483" s="189" t="s">
        <v>44</v>
      </c>
      <c r="O483" s="77"/>
      <c r="P483" s="190">
        <f>O483*H483</f>
        <v>0</v>
      </c>
      <c r="Q483" s="190">
        <v>4.0000000000000003E-05</v>
      </c>
      <c r="R483" s="190">
        <f>Q483*H483</f>
        <v>0.0070704000000000001</v>
      </c>
      <c r="S483" s="190">
        <v>0</v>
      </c>
      <c r="T483" s="191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192" t="s">
        <v>166</v>
      </c>
      <c r="AT483" s="192" t="s">
        <v>161</v>
      </c>
      <c r="AU483" s="192" t="s">
        <v>89</v>
      </c>
      <c r="AY483" s="19" t="s">
        <v>159</v>
      </c>
      <c r="BE483" s="193">
        <f>IF(N483="základní",J483,0)</f>
        <v>0</v>
      </c>
      <c r="BF483" s="193">
        <f>IF(N483="snížená",J483,0)</f>
        <v>0</v>
      </c>
      <c r="BG483" s="193">
        <f>IF(N483="zákl. přenesená",J483,0)</f>
        <v>0</v>
      </c>
      <c r="BH483" s="193">
        <f>IF(N483="sníž. přenesená",J483,0)</f>
        <v>0</v>
      </c>
      <c r="BI483" s="193">
        <f>IF(N483="nulová",J483,0)</f>
        <v>0</v>
      </c>
      <c r="BJ483" s="19" t="s">
        <v>87</v>
      </c>
      <c r="BK483" s="193">
        <f>ROUND(I483*H483,2)</f>
        <v>0</v>
      </c>
      <c r="BL483" s="19" t="s">
        <v>166</v>
      </c>
      <c r="BM483" s="192" t="s">
        <v>697</v>
      </c>
    </row>
    <row r="484" s="2" customFormat="1">
      <c r="A484" s="38"/>
      <c r="B484" s="39"/>
      <c r="C484" s="38"/>
      <c r="D484" s="194" t="s">
        <v>168</v>
      </c>
      <c r="E484" s="38"/>
      <c r="F484" s="195" t="s">
        <v>698</v>
      </c>
      <c r="G484" s="38"/>
      <c r="H484" s="38"/>
      <c r="I484" s="196"/>
      <c r="J484" s="38"/>
      <c r="K484" s="38"/>
      <c r="L484" s="39"/>
      <c r="M484" s="197"/>
      <c r="N484" s="198"/>
      <c r="O484" s="77"/>
      <c r="P484" s="77"/>
      <c r="Q484" s="77"/>
      <c r="R484" s="77"/>
      <c r="S484" s="77"/>
      <c r="T484" s="7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9" t="s">
        <v>168</v>
      </c>
      <c r="AU484" s="19" t="s">
        <v>89</v>
      </c>
    </row>
    <row r="485" s="2" customFormat="1" ht="16.5" customHeight="1">
      <c r="A485" s="38"/>
      <c r="B485" s="180"/>
      <c r="C485" s="181" t="s">
        <v>699</v>
      </c>
      <c r="D485" s="181" t="s">
        <v>161</v>
      </c>
      <c r="E485" s="182" t="s">
        <v>700</v>
      </c>
      <c r="F485" s="183" t="s">
        <v>701</v>
      </c>
      <c r="G485" s="184" t="s">
        <v>184</v>
      </c>
      <c r="H485" s="185">
        <v>13</v>
      </c>
      <c r="I485" s="186"/>
      <c r="J485" s="187">
        <f>ROUND(I485*H485,2)</f>
        <v>0</v>
      </c>
      <c r="K485" s="183" t="s">
        <v>165</v>
      </c>
      <c r="L485" s="39"/>
      <c r="M485" s="188" t="s">
        <v>1</v>
      </c>
      <c r="N485" s="189" t="s">
        <v>44</v>
      </c>
      <c r="O485" s="77"/>
      <c r="P485" s="190">
        <f>O485*H485</f>
        <v>0</v>
      </c>
      <c r="Q485" s="190">
        <v>0</v>
      </c>
      <c r="R485" s="190">
        <f>Q485*H485</f>
        <v>0</v>
      </c>
      <c r="S485" s="190">
        <v>2.3999999999999999</v>
      </c>
      <c r="T485" s="191">
        <f>S485*H485</f>
        <v>31.199999999999999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192" t="s">
        <v>166</v>
      </c>
      <c r="AT485" s="192" t="s">
        <v>161</v>
      </c>
      <c r="AU485" s="192" t="s">
        <v>89</v>
      </c>
      <c r="AY485" s="19" t="s">
        <v>159</v>
      </c>
      <c r="BE485" s="193">
        <f>IF(N485="základní",J485,0)</f>
        <v>0</v>
      </c>
      <c r="BF485" s="193">
        <f>IF(N485="snížená",J485,0)</f>
        <v>0</v>
      </c>
      <c r="BG485" s="193">
        <f>IF(N485="zákl. přenesená",J485,0)</f>
        <v>0</v>
      </c>
      <c r="BH485" s="193">
        <f>IF(N485="sníž. přenesená",J485,0)</f>
        <v>0</v>
      </c>
      <c r="BI485" s="193">
        <f>IF(N485="nulová",J485,0)</f>
        <v>0</v>
      </c>
      <c r="BJ485" s="19" t="s">
        <v>87</v>
      </c>
      <c r="BK485" s="193">
        <f>ROUND(I485*H485,2)</f>
        <v>0</v>
      </c>
      <c r="BL485" s="19" t="s">
        <v>166</v>
      </c>
      <c r="BM485" s="192" t="s">
        <v>702</v>
      </c>
    </row>
    <row r="486" s="2" customFormat="1">
      <c r="A486" s="38"/>
      <c r="B486" s="39"/>
      <c r="C486" s="38"/>
      <c r="D486" s="194" t="s">
        <v>168</v>
      </c>
      <c r="E486" s="38"/>
      <c r="F486" s="195" t="s">
        <v>703</v>
      </c>
      <c r="G486" s="38"/>
      <c r="H486" s="38"/>
      <c r="I486" s="196"/>
      <c r="J486" s="38"/>
      <c r="K486" s="38"/>
      <c r="L486" s="39"/>
      <c r="M486" s="197"/>
      <c r="N486" s="198"/>
      <c r="O486" s="77"/>
      <c r="P486" s="77"/>
      <c r="Q486" s="77"/>
      <c r="R486" s="77"/>
      <c r="S486" s="77"/>
      <c r="T486" s="7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9" t="s">
        <v>168</v>
      </c>
      <c r="AU486" s="19" t="s">
        <v>89</v>
      </c>
    </row>
    <row r="487" s="13" customFormat="1">
      <c r="A487" s="13"/>
      <c r="B487" s="199"/>
      <c r="C487" s="13"/>
      <c r="D487" s="200" t="s">
        <v>170</v>
      </c>
      <c r="E487" s="201" t="s">
        <v>1</v>
      </c>
      <c r="F487" s="202" t="s">
        <v>236</v>
      </c>
      <c r="G487" s="13"/>
      <c r="H487" s="203">
        <v>13</v>
      </c>
      <c r="I487" s="204"/>
      <c r="J487" s="13"/>
      <c r="K487" s="13"/>
      <c r="L487" s="199"/>
      <c r="M487" s="205"/>
      <c r="N487" s="206"/>
      <c r="O487" s="206"/>
      <c r="P487" s="206"/>
      <c r="Q487" s="206"/>
      <c r="R487" s="206"/>
      <c r="S487" s="206"/>
      <c r="T487" s="207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01" t="s">
        <v>170</v>
      </c>
      <c r="AU487" s="201" t="s">
        <v>89</v>
      </c>
      <c r="AV487" s="13" t="s">
        <v>89</v>
      </c>
      <c r="AW487" s="13" t="s">
        <v>34</v>
      </c>
      <c r="AX487" s="13" t="s">
        <v>87</v>
      </c>
      <c r="AY487" s="201" t="s">
        <v>159</v>
      </c>
    </row>
    <row r="488" s="2" customFormat="1" ht="37.8" customHeight="1">
      <c r="A488" s="38"/>
      <c r="B488" s="180"/>
      <c r="C488" s="181" t="s">
        <v>704</v>
      </c>
      <c r="D488" s="181" t="s">
        <v>161</v>
      </c>
      <c r="E488" s="182" t="s">
        <v>705</v>
      </c>
      <c r="F488" s="183" t="s">
        <v>706</v>
      </c>
      <c r="G488" s="184" t="s">
        <v>184</v>
      </c>
      <c r="H488" s="185">
        <v>1.5</v>
      </c>
      <c r="I488" s="186"/>
      <c r="J488" s="187">
        <f>ROUND(I488*H488,2)</f>
        <v>0</v>
      </c>
      <c r="K488" s="183" t="s">
        <v>165</v>
      </c>
      <c r="L488" s="39"/>
      <c r="M488" s="188" t="s">
        <v>1</v>
      </c>
      <c r="N488" s="189" t="s">
        <v>44</v>
      </c>
      <c r="O488" s="77"/>
      <c r="P488" s="190">
        <f>O488*H488</f>
        <v>0</v>
      </c>
      <c r="Q488" s="190">
        <v>0</v>
      </c>
      <c r="R488" s="190">
        <f>Q488*H488</f>
        <v>0</v>
      </c>
      <c r="S488" s="190">
        <v>2.2000000000000002</v>
      </c>
      <c r="T488" s="191">
        <f>S488*H488</f>
        <v>3.3000000000000003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92" t="s">
        <v>166</v>
      </c>
      <c r="AT488" s="192" t="s">
        <v>161</v>
      </c>
      <c r="AU488" s="192" t="s">
        <v>89</v>
      </c>
      <c r="AY488" s="19" t="s">
        <v>159</v>
      </c>
      <c r="BE488" s="193">
        <f>IF(N488="základní",J488,0)</f>
        <v>0</v>
      </c>
      <c r="BF488" s="193">
        <f>IF(N488="snížená",J488,0)</f>
        <v>0</v>
      </c>
      <c r="BG488" s="193">
        <f>IF(N488="zákl. přenesená",J488,0)</f>
        <v>0</v>
      </c>
      <c r="BH488" s="193">
        <f>IF(N488="sníž. přenesená",J488,0)</f>
        <v>0</v>
      </c>
      <c r="BI488" s="193">
        <f>IF(N488="nulová",J488,0)</f>
        <v>0</v>
      </c>
      <c r="BJ488" s="19" t="s">
        <v>87</v>
      </c>
      <c r="BK488" s="193">
        <f>ROUND(I488*H488,2)</f>
        <v>0</v>
      </c>
      <c r="BL488" s="19" t="s">
        <v>166</v>
      </c>
      <c r="BM488" s="192" t="s">
        <v>707</v>
      </c>
    </row>
    <row r="489" s="2" customFormat="1">
      <c r="A489" s="38"/>
      <c r="B489" s="39"/>
      <c r="C489" s="38"/>
      <c r="D489" s="194" t="s">
        <v>168</v>
      </c>
      <c r="E489" s="38"/>
      <c r="F489" s="195" t="s">
        <v>708</v>
      </c>
      <c r="G489" s="38"/>
      <c r="H489" s="38"/>
      <c r="I489" s="196"/>
      <c r="J489" s="38"/>
      <c r="K489" s="38"/>
      <c r="L489" s="39"/>
      <c r="M489" s="197"/>
      <c r="N489" s="198"/>
      <c r="O489" s="77"/>
      <c r="P489" s="77"/>
      <c r="Q489" s="77"/>
      <c r="R489" s="77"/>
      <c r="S489" s="77"/>
      <c r="T489" s="7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9" t="s">
        <v>168</v>
      </c>
      <c r="AU489" s="19" t="s">
        <v>89</v>
      </c>
    </row>
    <row r="490" s="13" customFormat="1">
      <c r="A490" s="13"/>
      <c r="B490" s="199"/>
      <c r="C490" s="13"/>
      <c r="D490" s="200" t="s">
        <v>170</v>
      </c>
      <c r="E490" s="201" t="s">
        <v>1</v>
      </c>
      <c r="F490" s="202" t="s">
        <v>709</v>
      </c>
      <c r="G490" s="13"/>
      <c r="H490" s="203">
        <v>1.5</v>
      </c>
      <c r="I490" s="204"/>
      <c r="J490" s="13"/>
      <c r="K490" s="13"/>
      <c r="L490" s="199"/>
      <c r="M490" s="205"/>
      <c r="N490" s="206"/>
      <c r="O490" s="206"/>
      <c r="P490" s="206"/>
      <c r="Q490" s="206"/>
      <c r="R490" s="206"/>
      <c r="S490" s="206"/>
      <c r="T490" s="207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01" t="s">
        <v>170</v>
      </c>
      <c r="AU490" s="201" t="s">
        <v>89</v>
      </c>
      <c r="AV490" s="13" t="s">
        <v>89</v>
      </c>
      <c r="AW490" s="13" t="s">
        <v>34</v>
      </c>
      <c r="AX490" s="13" t="s">
        <v>87</v>
      </c>
      <c r="AY490" s="201" t="s">
        <v>159</v>
      </c>
    </row>
    <row r="491" s="2" customFormat="1" ht="33" customHeight="1">
      <c r="A491" s="38"/>
      <c r="B491" s="180"/>
      <c r="C491" s="181" t="s">
        <v>710</v>
      </c>
      <c r="D491" s="181" t="s">
        <v>161</v>
      </c>
      <c r="E491" s="182" t="s">
        <v>711</v>
      </c>
      <c r="F491" s="183" t="s">
        <v>712</v>
      </c>
      <c r="G491" s="184" t="s">
        <v>184</v>
      </c>
      <c r="H491" s="185">
        <v>1.5</v>
      </c>
      <c r="I491" s="186"/>
      <c r="J491" s="187">
        <f>ROUND(I491*H491,2)</f>
        <v>0</v>
      </c>
      <c r="K491" s="183" t="s">
        <v>165</v>
      </c>
      <c r="L491" s="39"/>
      <c r="M491" s="188" t="s">
        <v>1</v>
      </c>
      <c r="N491" s="189" t="s">
        <v>44</v>
      </c>
      <c r="O491" s="77"/>
      <c r="P491" s="190">
        <f>O491*H491</f>
        <v>0</v>
      </c>
      <c r="Q491" s="190">
        <v>0</v>
      </c>
      <c r="R491" s="190">
        <f>Q491*H491</f>
        <v>0</v>
      </c>
      <c r="S491" s="190">
        <v>0.029000000000000001</v>
      </c>
      <c r="T491" s="191">
        <f>S491*H491</f>
        <v>0.043500000000000004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192" t="s">
        <v>166</v>
      </c>
      <c r="AT491" s="192" t="s">
        <v>161</v>
      </c>
      <c r="AU491" s="192" t="s">
        <v>89</v>
      </c>
      <c r="AY491" s="19" t="s">
        <v>159</v>
      </c>
      <c r="BE491" s="193">
        <f>IF(N491="základní",J491,0)</f>
        <v>0</v>
      </c>
      <c r="BF491" s="193">
        <f>IF(N491="snížená",J491,0)</f>
        <v>0</v>
      </c>
      <c r="BG491" s="193">
        <f>IF(N491="zákl. přenesená",J491,0)</f>
        <v>0</v>
      </c>
      <c r="BH491" s="193">
        <f>IF(N491="sníž. přenesená",J491,0)</f>
        <v>0</v>
      </c>
      <c r="BI491" s="193">
        <f>IF(N491="nulová",J491,0)</f>
        <v>0</v>
      </c>
      <c r="BJ491" s="19" t="s">
        <v>87</v>
      </c>
      <c r="BK491" s="193">
        <f>ROUND(I491*H491,2)</f>
        <v>0</v>
      </c>
      <c r="BL491" s="19" t="s">
        <v>166</v>
      </c>
      <c r="BM491" s="192" t="s">
        <v>713</v>
      </c>
    </row>
    <row r="492" s="2" customFormat="1">
      <c r="A492" s="38"/>
      <c r="B492" s="39"/>
      <c r="C492" s="38"/>
      <c r="D492" s="194" t="s">
        <v>168</v>
      </c>
      <c r="E492" s="38"/>
      <c r="F492" s="195" t="s">
        <v>714</v>
      </c>
      <c r="G492" s="38"/>
      <c r="H492" s="38"/>
      <c r="I492" s="196"/>
      <c r="J492" s="38"/>
      <c r="K492" s="38"/>
      <c r="L492" s="39"/>
      <c r="M492" s="197"/>
      <c r="N492" s="198"/>
      <c r="O492" s="77"/>
      <c r="P492" s="77"/>
      <c r="Q492" s="77"/>
      <c r="R492" s="77"/>
      <c r="S492" s="77"/>
      <c r="T492" s="78"/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9" t="s">
        <v>168</v>
      </c>
      <c r="AU492" s="19" t="s">
        <v>89</v>
      </c>
    </row>
    <row r="493" s="2" customFormat="1" ht="33" customHeight="1">
      <c r="A493" s="38"/>
      <c r="B493" s="180"/>
      <c r="C493" s="181" t="s">
        <v>715</v>
      </c>
      <c r="D493" s="181" t="s">
        <v>161</v>
      </c>
      <c r="E493" s="182" t="s">
        <v>716</v>
      </c>
      <c r="F493" s="183" t="s">
        <v>717</v>
      </c>
      <c r="G493" s="184" t="s">
        <v>164</v>
      </c>
      <c r="H493" s="185">
        <v>9.5999999999999996</v>
      </c>
      <c r="I493" s="186"/>
      <c r="J493" s="187">
        <f>ROUND(I493*H493,2)</f>
        <v>0</v>
      </c>
      <c r="K493" s="183" t="s">
        <v>165</v>
      </c>
      <c r="L493" s="39"/>
      <c r="M493" s="188" t="s">
        <v>1</v>
      </c>
      <c r="N493" s="189" t="s">
        <v>44</v>
      </c>
      <c r="O493" s="77"/>
      <c r="P493" s="190">
        <f>O493*H493</f>
        <v>0</v>
      </c>
      <c r="Q493" s="190">
        <v>0.00051999999999999995</v>
      </c>
      <c r="R493" s="190">
        <f>Q493*H493</f>
        <v>0.004991999999999999</v>
      </c>
      <c r="S493" s="190">
        <v>0</v>
      </c>
      <c r="T493" s="191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192" t="s">
        <v>166</v>
      </c>
      <c r="AT493" s="192" t="s">
        <v>161</v>
      </c>
      <c r="AU493" s="192" t="s">
        <v>89</v>
      </c>
      <c r="AY493" s="19" t="s">
        <v>159</v>
      </c>
      <c r="BE493" s="193">
        <f>IF(N493="základní",J493,0)</f>
        <v>0</v>
      </c>
      <c r="BF493" s="193">
        <f>IF(N493="snížená",J493,0)</f>
        <v>0</v>
      </c>
      <c r="BG493" s="193">
        <f>IF(N493="zákl. přenesená",J493,0)</f>
        <v>0</v>
      </c>
      <c r="BH493" s="193">
        <f>IF(N493="sníž. přenesená",J493,0)</f>
        <v>0</v>
      </c>
      <c r="BI493" s="193">
        <f>IF(N493="nulová",J493,0)</f>
        <v>0</v>
      </c>
      <c r="BJ493" s="19" t="s">
        <v>87</v>
      </c>
      <c r="BK493" s="193">
        <f>ROUND(I493*H493,2)</f>
        <v>0</v>
      </c>
      <c r="BL493" s="19" t="s">
        <v>166</v>
      </c>
      <c r="BM493" s="192" t="s">
        <v>718</v>
      </c>
    </row>
    <row r="494" s="2" customFormat="1">
      <c r="A494" s="38"/>
      <c r="B494" s="39"/>
      <c r="C494" s="38"/>
      <c r="D494" s="194" t="s">
        <v>168</v>
      </c>
      <c r="E494" s="38"/>
      <c r="F494" s="195" t="s">
        <v>719</v>
      </c>
      <c r="G494" s="38"/>
      <c r="H494" s="38"/>
      <c r="I494" s="196"/>
      <c r="J494" s="38"/>
      <c r="K494" s="38"/>
      <c r="L494" s="39"/>
      <c r="M494" s="197"/>
      <c r="N494" s="198"/>
      <c r="O494" s="77"/>
      <c r="P494" s="77"/>
      <c r="Q494" s="77"/>
      <c r="R494" s="77"/>
      <c r="S494" s="77"/>
      <c r="T494" s="7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9" t="s">
        <v>168</v>
      </c>
      <c r="AU494" s="19" t="s">
        <v>89</v>
      </c>
    </row>
    <row r="495" s="13" customFormat="1">
      <c r="A495" s="13"/>
      <c r="B495" s="199"/>
      <c r="C495" s="13"/>
      <c r="D495" s="200" t="s">
        <v>170</v>
      </c>
      <c r="E495" s="201" t="s">
        <v>1</v>
      </c>
      <c r="F495" s="202" t="s">
        <v>720</v>
      </c>
      <c r="G495" s="13"/>
      <c r="H495" s="203">
        <v>9.5999999999999996</v>
      </c>
      <c r="I495" s="204"/>
      <c r="J495" s="13"/>
      <c r="K495" s="13"/>
      <c r="L495" s="199"/>
      <c r="M495" s="205"/>
      <c r="N495" s="206"/>
      <c r="O495" s="206"/>
      <c r="P495" s="206"/>
      <c r="Q495" s="206"/>
      <c r="R495" s="206"/>
      <c r="S495" s="206"/>
      <c r="T495" s="207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01" t="s">
        <v>170</v>
      </c>
      <c r="AU495" s="201" t="s">
        <v>89</v>
      </c>
      <c r="AV495" s="13" t="s">
        <v>89</v>
      </c>
      <c r="AW495" s="13" t="s">
        <v>34</v>
      </c>
      <c r="AX495" s="13" t="s">
        <v>87</v>
      </c>
      <c r="AY495" s="201" t="s">
        <v>159</v>
      </c>
    </row>
    <row r="496" s="2" customFormat="1" ht="24.15" customHeight="1">
      <c r="A496" s="38"/>
      <c r="B496" s="180"/>
      <c r="C496" s="223" t="s">
        <v>721</v>
      </c>
      <c r="D496" s="223" t="s">
        <v>230</v>
      </c>
      <c r="E496" s="224" t="s">
        <v>722</v>
      </c>
      <c r="F496" s="225" t="s">
        <v>723</v>
      </c>
      <c r="G496" s="226" t="s">
        <v>207</v>
      </c>
      <c r="H496" s="227">
        <v>0.0089999999999999993</v>
      </c>
      <c r="I496" s="228"/>
      <c r="J496" s="229">
        <f>ROUND(I496*H496,2)</f>
        <v>0</v>
      </c>
      <c r="K496" s="225" t="s">
        <v>165</v>
      </c>
      <c r="L496" s="230"/>
      <c r="M496" s="231" t="s">
        <v>1</v>
      </c>
      <c r="N496" s="232" t="s">
        <v>44</v>
      </c>
      <c r="O496" s="77"/>
      <c r="P496" s="190">
        <f>O496*H496</f>
        <v>0</v>
      </c>
      <c r="Q496" s="190">
        <v>1</v>
      </c>
      <c r="R496" s="190">
        <f>Q496*H496</f>
        <v>0.0089999999999999993</v>
      </c>
      <c r="S496" s="190">
        <v>0</v>
      </c>
      <c r="T496" s="191">
        <f>S496*H496</f>
        <v>0</v>
      </c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192" t="s">
        <v>210</v>
      </c>
      <c r="AT496" s="192" t="s">
        <v>230</v>
      </c>
      <c r="AU496" s="192" t="s">
        <v>89</v>
      </c>
      <c r="AY496" s="19" t="s">
        <v>159</v>
      </c>
      <c r="BE496" s="193">
        <f>IF(N496="základní",J496,0)</f>
        <v>0</v>
      </c>
      <c r="BF496" s="193">
        <f>IF(N496="snížená",J496,0)</f>
        <v>0</v>
      </c>
      <c r="BG496" s="193">
        <f>IF(N496="zákl. přenesená",J496,0)</f>
        <v>0</v>
      </c>
      <c r="BH496" s="193">
        <f>IF(N496="sníž. přenesená",J496,0)</f>
        <v>0</v>
      </c>
      <c r="BI496" s="193">
        <f>IF(N496="nulová",J496,0)</f>
        <v>0</v>
      </c>
      <c r="BJ496" s="19" t="s">
        <v>87</v>
      </c>
      <c r="BK496" s="193">
        <f>ROUND(I496*H496,2)</f>
        <v>0</v>
      </c>
      <c r="BL496" s="19" t="s">
        <v>166</v>
      </c>
      <c r="BM496" s="192" t="s">
        <v>724</v>
      </c>
    </row>
    <row r="497" s="2" customFormat="1">
      <c r="A497" s="38"/>
      <c r="B497" s="39"/>
      <c r="C497" s="38"/>
      <c r="D497" s="200" t="s">
        <v>382</v>
      </c>
      <c r="E497" s="38"/>
      <c r="F497" s="233" t="s">
        <v>725</v>
      </c>
      <c r="G497" s="38"/>
      <c r="H497" s="38"/>
      <c r="I497" s="196"/>
      <c r="J497" s="38"/>
      <c r="K497" s="38"/>
      <c r="L497" s="39"/>
      <c r="M497" s="197"/>
      <c r="N497" s="198"/>
      <c r="O497" s="77"/>
      <c r="P497" s="77"/>
      <c r="Q497" s="77"/>
      <c r="R497" s="77"/>
      <c r="S497" s="77"/>
      <c r="T497" s="7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9" t="s">
        <v>382</v>
      </c>
      <c r="AU497" s="19" t="s">
        <v>89</v>
      </c>
    </row>
    <row r="498" s="13" customFormat="1">
      <c r="A498" s="13"/>
      <c r="B498" s="199"/>
      <c r="C498" s="13"/>
      <c r="D498" s="200" t="s">
        <v>170</v>
      </c>
      <c r="E498" s="13"/>
      <c r="F498" s="202" t="s">
        <v>726</v>
      </c>
      <c r="G498" s="13"/>
      <c r="H498" s="203">
        <v>0.0089999999999999993</v>
      </c>
      <c r="I498" s="204"/>
      <c r="J498" s="13"/>
      <c r="K498" s="13"/>
      <c r="L498" s="199"/>
      <c r="M498" s="205"/>
      <c r="N498" s="206"/>
      <c r="O498" s="206"/>
      <c r="P498" s="206"/>
      <c r="Q498" s="206"/>
      <c r="R498" s="206"/>
      <c r="S498" s="206"/>
      <c r="T498" s="207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01" t="s">
        <v>170</v>
      </c>
      <c r="AU498" s="201" t="s">
        <v>89</v>
      </c>
      <c r="AV498" s="13" t="s">
        <v>89</v>
      </c>
      <c r="AW498" s="13" t="s">
        <v>3</v>
      </c>
      <c r="AX498" s="13" t="s">
        <v>87</v>
      </c>
      <c r="AY498" s="201" t="s">
        <v>159</v>
      </c>
    </row>
    <row r="499" s="12" customFormat="1" ht="22.8" customHeight="1">
      <c r="A499" s="12"/>
      <c r="B499" s="167"/>
      <c r="C499" s="12"/>
      <c r="D499" s="168" t="s">
        <v>78</v>
      </c>
      <c r="E499" s="178" t="s">
        <v>727</v>
      </c>
      <c r="F499" s="178" t="s">
        <v>728</v>
      </c>
      <c r="G499" s="12"/>
      <c r="H499" s="12"/>
      <c r="I499" s="170"/>
      <c r="J499" s="179">
        <f>BK499</f>
        <v>0</v>
      </c>
      <c r="K499" s="12"/>
      <c r="L499" s="167"/>
      <c r="M499" s="172"/>
      <c r="N499" s="173"/>
      <c r="O499" s="173"/>
      <c r="P499" s="174">
        <f>SUM(P500:P508)</f>
        <v>0</v>
      </c>
      <c r="Q499" s="173"/>
      <c r="R499" s="174">
        <f>SUM(R500:R508)</f>
        <v>0</v>
      </c>
      <c r="S499" s="173"/>
      <c r="T499" s="175">
        <f>SUM(T500:T508)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168" t="s">
        <v>87</v>
      </c>
      <c r="AT499" s="176" t="s">
        <v>78</v>
      </c>
      <c r="AU499" s="176" t="s">
        <v>87</v>
      </c>
      <c r="AY499" s="168" t="s">
        <v>159</v>
      </c>
      <c r="BK499" s="177">
        <f>SUM(BK500:BK508)</f>
        <v>0</v>
      </c>
    </row>
    <row r="500" s="2" customFormat="1" ht="24.15" customHeight="1">
      <c r="A500" s="38"/>
      <c r="B500" s="180"/>
      <c r="C500" s="181" t="s">
        <v>729</v>
      </c>
      <c r="D500" s="181" t="s">
        <v>161</v>
      </c>
      <c r="E500" s="182" t="s">
        <v>730</v>
      </c>
      <c r="F500" s="183" t="s">
        <v>731</v>
      </c>
      <c r="G500" s="184" t="s">
        <v>207</v>
      </c>
      <c r="H500" s="185">
        <v>36.183999999999998</v>
      </c>
      <c r="I500" s="186"/>
      <c r="J500" s="187">
        <f>ROUND(I500*H500,2)</f>
        <v>0</v>
      </c>
      <c r="K500" s="183" t="s">
        <v>165</v>
      </c>
      <c r="L500" s="39"/>
      <c r="M500" s="188" t="s">
        <v>1</v>
      </c>
      <c r="N500" s="189" t="s">
        <v>44</v>
      </c>
      <c r="O500" s="77"/>
      <c r="P500" s="190">
        <f>O500*H500</f>
        <v>0</v>
      </c>
      <c r="Q500" s="190">
        <v>0</v>
      </c>
      <c r="R500" s="190">
        <f>Q500*H500</f>
        <v>0</v>
      </c>
      <c r="S500" s="190">
        <v>0</v>
      </c>
      <c r="T500" s="191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192" t="s">
        <v>166</v>
      </c>
      <c r="AT500" s="192" t="s">
        <v>161</v>
      </c>
      <c r="AU500" s="192" t="s">
        <v>89</v>
      </c>
      <c r="AY500" s="19" t="s">
        <v>159</v>
      </c>
      <c r="BE500" s="193">
        <f>IF(N500="základní",J500,0)</f>
        <v>0</v>
      </c>
      <c r="BF500" s="193">
        <f>IF(N500="snížená",J500,0)</f>
        <v>0</v>
      </c>
      <c r="BG500" s="193">
        <f>IF(N500="zákl. přenesená",J500,0)</f>
        <v>0</v>
      </c>
      <c r="BH500" s="193">
        <f>IF(N500="sníž. přenesená",J500,0)</f>
        <v>0</v>
      </c>
      <c r="BI500" s="193">
        <f>IF(N500="nulová",J500,0)</f>
        <v>0</v>
      </c>
      <c r="BJ500" s="19" t="s">
        <v>87</v>
      </c>
      <c r="BK500" s="193">
        <f>ROUND(I500*H500,2)</f>
        <v>0</v>
      </c>
      <c r="BL500" s="19" t="s">
        <v>166</v>
      </c>
      <c r="BM500" s="192" t="s">
        <v>732</v>
      </c>
    </row>
    <row r="501" s="2" customFormat="1">
      <c r="A501" s="38"/>
      <c r="B501" s="39"/>
      <c r="C501" s="38"/>
      <c r="D501" s="194" t="s">
        <v>168</v>
      </c>
      <c r="E501" s="38"/>
      <c r="F501" s="195" t="s">
        <v>733</v>
      </c>
      <c r="G501" s="38"/>
      <c r="H501" s="38"/>
      <c r="I501" s="196"/>
      <c r="J501" s="38"/>
      <c r="K501" s="38"/>
      <c r="L501" s="39"/>
      <c r="M501" s="197"/>
      <c r="N501" s="198"/>
      <c r="O501" s="77"/>
      <c r="P501" s="77"/>
      <c r="Q501" s="77"/>
      <c r="R501" s="77"/>
      <c r="S501" s="77"/>
      <c r="T501" s="78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9" t="s">
        <v>168</v>
      </c>
      <c r="AU501" s="19" t="s">
        <v>89</v>
      </c>
    </row>
    <row r="502" s="2" customFormat="1" ht="24.15" customHeight="1">
      <c r="A502" s="38"/>
      <c r="B502" s="180"/>
      <c r="C502" s="181" t="s">
        <v>734</v>
      </c>
      <c r="D502" s="181" t="s">
        <v>161</v>
      </c>
      <c r="E502" s="182" t="s">
        <v>735</v>
      </c>
      <c r="F502" s="183" t="s">
        <v>736</v>
      </c>
      <c r="G502" s="184" t="s">
        <v>207</v>
      </c>
      <c r="H502" s="185">
        <v>36.183999999999998</v>
      </c>
      <c r="I502" s="186"/>
      <c r="J502" s="187">
        <f>ROUND(I502*H502,2)</f>
        <v>0</v>
      </c>
      <c r="K502" s="183" t="s">
        <v>165</v>
      </c>
      <c r="L502" s="39"/>
      <c r="M502" s="188" t="s">
        <v>1</v>
      </c>
      <c r="N502" s="189" t="s">
        <v>44</v>
      </c>
      <c r="O502" s="77"/>
      <c r="P502" s="190">
        <f>O502*H502</f>
        <v>0</v>
      </c>
      <c r="Q502" s="190">
        <v>0</v>
      </c>
      <c r="R502" s="190">
        <f>Q502*H502</f>
        <v>0</v>
      </c>
      <c r="S502" s="190">
        <v>0</v>
      </c>
      <c r="T502" s="191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192" t="s">
        <v>166</v>
      </c>
      <c r="AT502" s="192" t="s">
        <v>161</v>
      </c>
      <c r="AU502" s="192" t="s">
        <v>89</v>
      </c>
      <c r="AY502" s="19" t="s">
        <v>159</v>
      </c>
      <c r="BE502" s="193">
        <f>IF(N502="základní",J502,0)</f>
        <v>0</v>
      </c>
      <c r="BF502" s="193">
        <f>IF(N502="snížená",J502,0)</f>
        <v>0</v>
      </c>
      <c r="BG502" s="193">
        <f>IF(N502="zákl. přenesená",J502,0)</f>
        <v>0</v>
      </c>
      <c r="BH502" s="193">
        <f>IF(N502="sníž. přenesená",J502,0)</f>
        <v>0</v>
      </c>
      <c r="BI502" s="193">
        <f>IF(N502="nulová",J502,0)</f>
        <v>0</v>
      </c>
      <c r="BJ502" s="19" t="s">
        <v>87</v>
      </c>
      <c r="BK502" s="193">
        <f>ROUND(I502*H502,2)</f>
        <v>0</v>
      </c>
      <c r="BL502" s="19" t="s">
        <v>166</v>
      </c>
      <c r="BM502" s="192" t="s">
        <v>737</v>
      </c>
    </row>
    <row r="503" s="2" customFormat="1">
      <c r="A503" s="38"/>
      <c r="B503" s="39"/>
      <c r="C503" s="38"/>
      <c r="D503" s="194" t="s">
        <v>168</v>
      </c>
      <c r="E503" s="38"/>
      <c r="F503" s="195" t="s">
        <v>738</v>
      </c>
      <c r="G503" s="38"/>
      <c r="H503" s="38"/>
      <c r="I503" s="196"/>
      <c r="J503" s="38"/>
      <c r="K503" s="38"/>
      <c r="L503" s="39"/>
      <c r="M503" s="197"/>
      <c r="N503" s="198"/>
      <c r="O503" s="77"/>
      <c r="P503" s="77"/>
      <c r="Q503" s="77"/>
      <c r="R503" s="77"/>
      <c r="S503" s="77"/>
      <c r="T503" s="78"/>
      <c r="U503" s="38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9" t="s">
        <v>168</v>
      </c>
      <c r="AU503" s="19" t="s">
        <v>89</v>
      </c>
    </row>
    <row r="504" s="2" customFormat="1" ht="24.15" customHeight="1">
      <c r="A504" s="38"/>
      <c r="B504" s="180"/>
      <c r="C504" s="181" t="s">
        <v>739</v>
      </c>
      <c r="D504" s="181" t="s">
        <v>161</v>
      </c>
      <c r="E504" s="182" t="s">
        <v>740</v>
      </c>
      <c r="F504" s="183" t="s">
        <v>741</v>
      </c>
      <c r="G504" s="184" t="s">
        <v>207</v>
      </c>
      <c r="H504" s="185">
        <v>723.67999999999995</v>
      </c>
      <c r="I504" s="186"/>
      <c r="J504" s="187">
        <f>ROUND(I504*H504,2)</f>
        <v>0</v>
      </c>
      <c r="K504" s="183" t="s">
        <v>165</v>
      </c>
      <c r="L504" s="39"/>
      <c r="M504" s="188" t="s">
        <v>1</v>
      </c>
      <c r="N504" s="189" t="s">
        <v>44</v>
      </c>
      <c r="O504" s="77"/>
      <c r="P504" s="190">
        <f>O504*H504</f>
        <v>0</v>
      </c>
      <c r="Q504" s="190">
        <v>0</v>
      </c>
      <c r="R504" s="190">
        <f>Q504*H504</f>
        <v>0</v>
      </c>
      <c r="S504" s="190">
        <v>0</v>
      </c>
      <c r="T504" s="191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192" t="s">
        <v>166</v>
      </c>
      <c r="AT504" s="192" t="s">
        <v>161</v>
      </c>
      <c r="AU504" s="192" t="s">
        <v>89</v>
      </c>
      <c r="AY504" s="19" t="s">
        <v>159</v>
      </c>
      <c r="BE504" s="193">
        <f>IF(N504="základní",J504,0)</f>
        <v>0</v>
      </c>
      <c r="BF504" s="193">
        <f>IF(N504="snížená",J504,0)</f>
        <v>0</v>
      </c>
      <c r="BG504" s="193">
        <f>IF(N504="zákl. přenesená",J504,0)</f>
        <v>0</v>
      </c>
      <c r="BH504" s="193">
        <f>IF(N504="sníž. přenesená",J504,0)</f>
        <v>0</v>
      </c>
      <c r="BI504" s="193">
        <f>IF(N504="nulová",J504,0)</f>
        <v>0</v>
      </c>
      <c r="BJ504" s="19" t="s">
        <v>87</v>
      </c>
      <c r="BK504" s="193">
        <f>ROUND(I504*H504,2)</f>
        <v>0</v>
      </c>
      <c r="BL504" s="19" t="s">
        <v>166</v>
      </c>
      <c r="BM504" s="192" t="s">
        <v>742</v>
      </c>
    </row>
    <row r="505" s="2" customFormat="1">
      <c r="A505" s="38"/>
      <c r="B505" s="39"/>
      <c r="C505" s="38"/>
      <c r="D505" s="194" t="s">
        <v>168</v>
      </c>
      <c r="E505" s="38"/>
      <c r="F505" s="195" t="s">
        <v>743</v>
      </c>
      <c r="G505" s="38"/>
      <c r="H505" s="38"/>
      <c r="I505" s="196"/>
      <c r="J505" s="38"/>
      <c r="K505" s="38"/>
      <c r="L505" s="39"/>
      <c r="M505" s="197"/>
      <c r="N505" s="198"/>
      <c r="O505" s="77"/>
      <c r="P505" s="77"/>
      <c r="Q505" s="77"/>
      <c r="R505" s="77"/>
      <c r="S505" s="77"/>
      <c r="T505" s="7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9" t="s">
        <v>168</v>
      </c>
      <c r="AU505" s="19" t="s">
        <v>89</v>
      </c>
    </row>
    <row r="506" s="13" customFormat="1">
      <c r="A506" s="13"/>
      <c r="B506" s="199"/>
      <c r="C506" s="13"/>
      <c r="D506" s="200" t="s">
        <v>170</v>
      </c>
      <c r="E506" s="13"/>
      <c r="F506" s="202" t="s">
        <v>744</v>
      </c>
      <c r="G506" s="13"/>
      <c r="H506" s="203">
        <v>723.67999999999995</v>
      </c>
      <c r="I506" s="204"/>
      <c r="J506" s="13"/>
      <c r="K506" s="13"/>
      <c r="L506" s="199"/>
      <c r="M506" s="205"/>
      <c r="N506" s="206"/>
      <c r="O506" s="206"/>
      <c r="P506" s="206"/>
      <c r="Q506" s="206"/>
      <c r="R506" s="206"/>
      <c r="S506" s="206"/>
      <c r="T506" s="207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01" t="s">
        <v>170</v>
      </c>
      <c r="AU506" s="201" t="s">
        <v>89</v>
      </c>
      <c r="AV506" s="13" t="s">
        <v>89</v>
      </c>
      <c r="AW506" s="13" t="s">
        <v>3</v>
      </c>
      <c r="AX506" s="13" t="s">
        <v>87</v>
      </c>
      <c r="AY506" s="201" t="s">
        <v>159</v>
      </c>
    </row>
    <row r="507" s="2" customFormat="1" ht="37.8" customHeight="1">
      <c r="A507" s="38"/>
      <c r="B507" s="180"/>
      <c r="C507" s="181" t="s">
        <v>745</v>
      </c>
      <c r="D507" s="181" t="s">
        <v>161</v>
      </c>
      <c r="E507" s="182" t="s">
        <v>746</v>
      </c>
      <c r="F507" s="183" t="s">
        <v>747</v>
      </c>
      <c r="G507" s="184" t="s">
        <v>207</v>
      </c>
      <c r="H507" s="185">
        <v>34.543999999999997</v>
      </c>
      <c r="I507" s="186"/>
      <c r="J507" s="187">
        <f>ROUND(I507*H507,2)</f>
        <v>0</v>
      </c>
      <c r="K507" s="183" t="s">
        <v>165</v>
      </c>
      <c r="L507" s="39"/>
      <c r="M507" s="188" t="s">
        <v>1</v>
      </c>
      <c r="N507" s="189" t="s">
        <v>44</v>
      </c>
      <c r="O507" s="77"/>
      <c r="P507" s="190">
        <f>O507*H507</f>
        <v>0</v>
      </c>
      <c r="Q507" s="190">
        <v>0</v>
      </c>
      <c r="R507" s="190">
        <f>Q507*H507</f>
        <v>0</v>
      </c>
      <c r="S507" s="190">
        <v>0</v>
      </c>
      <c r="T507" s="191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192" t="s">
        <v>166</v>
      </c>
      <c r="AT507" s="192" t="s">
        <v>161</v>
      </c>
      <c r="AU507" s="192" t="s">
        <v>89</v>
      </c>
      <c r="AY507" s="19" t="s">
        <v>159</v>
      </c>
      <c r="BE507" s="193">
        <f>IF(N507="základní",J507,0)</f>
        <v>0</v>
      </c>
      <c r="BF507" s="193">
        <f>IF(N507="snížená",J507,0)</f>
        <v>0</v>
      </c>
      <c r="BG507" s="193">
        <f>IF(N507="zákl. přenesená",J507,0)</f>
        <v>0</v>
      </c>
      <c r="BH507" s="193">
        <f>IF(N507="sníž. přenesená",J507,0)</f>
        <v>0</v>
      </c>
      <c r="BI507" s="193">
        <f>IF(N507="nulová",J507,0)</f>
        <v>0</v>
      </c>
      <c r="BJ507" s="19" t="s">
        <v>87</v>
      </c>
      <c r="BK507" s="193">
        <f>ROUND(I507*H507,2)</f>
        <v>0</v>
      </c>
      <c r="BL507" s="19" t="s">
        <v>166</v>
      </c>
      <c r="BM507" s="192" t="s">
        <v>748</v>
      </c>
    </row>
    <row r="508" s="2" customFormat="1">
      <c r="A508" s="38"/>
      <c r="B508" s="39"/>
      <c r="C508" s="38"/>
      <c r="D508" s="194" t="s">
        <v>168</v>
      </c>
      <c r="E508" s="38"/>
      <c r="F508" s="195" t="s">
        <v>749</v>
      </c>
      <c r="G508" s="38"/>
      <c r="H508" s="38"/>
      <c r="I508" s="196"/>
      <c r="J508" s="38"/>
      <c r="K508" s="38"/>
      <c r="L508" s="39"/>
      <c r="M508" s="197"/>
      <c r="N508" s="198"/>
      <c r="O508" s="77"/>
      <c r="P508" s="77"/>
      <c r="Q508" s="77"/>
      <c r="R508" s="77"/>
      <c r="S508" s="77"/>
      <c r="T508" s="78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9" t="s">
        <v>168</v>
      </c>
      <c r="AU508" s="19" t="s">
        <v>89</v>
      </c>
    </row>
    <row r="509" s="12" customFormat="1" ht="22.8" customHeight="1">
      <c r="A509" s="12"/>
      <c r="B509" s="167"/>
      <c r="C509" s="12"/>
      <c r="D509" s="168" t="s">
        <v>78</v>
      </c>
      <c r="E509" s="178" t="s">
        <v>750</v>
      </c>
      <c r="F509" s="178" t="s">
        <v>751</v>
      </c>
      <c r="G509" s="12"/>
      <c r="H509" s="12"/>
      <c r="I509" s="170"/>
      <c r="J509" s="179">
        <f>BK509</f>
        <v>0</v>
      </c>
      <c r="K509" s="12"/>
      <c r="L509" s="167"/>
      <c r="M509" s="172"/>
      <c r="N509" s="173"/>
      <c r="O509" s="173"/>
      <c r="P509" s="174">
        <f>SUM(P510:P511)</f>
        <v>0</v>
      </c>
      <c r="Q509" s="173"/>
      <c r="R509" s="174">
        <f>SUM(R510:R511)</f>
        <v>0</v>
      </c>
      <c r="S509" s="173"/>
      <c r="T509" s="175">
        <f>SUM(T510:T511)</f>
        <v>0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168" t="s">
        <v>87</v>
      </c>
      <c r="AT509" s="176" t="s">
        <v>78</v>
      </c>
      <c r="AU509" s="176" t="s">
        <v>87</v>
      </c>
      <c r="AY509" s="168" t="s">
        <v>159</v>
      </c>
      <c r="BK509" s="177">
        <f>SUM(BK510:BK511)</f>
        <v>0</v>
      </c>
    </row>
    <row r="510" s="2" customFormat="1" ht="16.5" customHeight="1">
      <c r="A510" s="38"/>
      <c r="B510" s="180"/>
      <c r="C510" s="181" t="s">
        <v>752</v>
      </c>
      <c r="D510" s="181" t="s">
        <v>161</v>
      </c>
      <c r="E510" s="182" t="s">
        <v>753</v>
      </c>
      <c r="F510" s="183" t="s">
        <v>754</v>
      </c>
      <c r="G510" s="184" t="s">
        <v>207</v>
      </c>
      <c r="H510" s="185">
        <v>504.291</v>
      </c>
      <c r="I510" s="186"/>
      <c r="J510" s="187">
        <f>ROUND(I510*H510,2)</f>
        <v>0</v>
      </c>
      <c r="K510" s="183" t="s">
        <v>165</v>
      </c>
      <c r="L510" s="39"/>
      <c r="M510" s="188" t="s">
        <v>1</v>
      </c>
      <c r="N510" s="189" t="s">
        <v>44</v>
      </c>
      <c r="O510" s="77"/>
      <c r="P510" s="190">
        <f>O510*H510</f>
        <v>0</v>
      </c>
      <c r="Q510" s="190">
        <v>0</v>
      </c>
      <c r="R510" s="190">
        <f>Q510*H510</f>
        <v>0</v>
      </c>
      <c r="S510" s="190">
        <v>0</v>
      </c>
      <c r="T510" s="191">
        <f>S510*H510</f>
        <v>0</v>
      </c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R510" s="192" t="s">
        <v>166</v>
      </c>
      <c r="AT510" s="192" t="s">
        <v>161</v>
      </c>
      <c r="AU510" s="192" t="s">
        <v>89</v>
      </c>
      <c r="AY510" s="19" t="s">
        <v>159</v>
      </c>
      <c r="BE510" s="193">
        <f>IF(N510="základní",J510,0)</f>
        <v>0</v>
      </c>
      <c r="BF510" s="193">
        <f>IF(N510="snížená",J510,0)</f>
        <v>0</v>
      </c>
      <c r="BG510" s="193">
        <f>IF(N510="zákl. přenesená",J510,0)</f>
        <v>0</v>
      </c>
      <c r="BH510" s="193">
        <f>IF(N510="sníž. přenesená",J510,0)</f>
        <v>0</v>
      </c>
      <c r="BI510" s="193">
        <f>IF(N510="nulová",J510,0)</f>
        <v>0</v>
      </c>
      <c r="BJ510" s="19" t="s">
        <v>87</v>
      </c>
      <c r="BK510" s="193">
        <f>ROUND(I510*H510,2)</f>
        <v>0</v>
      </c>
      <c r="BL510" s="19" t="s">
        <v>166</v>
      </c>
      <c r="BM510" s="192" t="s">
        <v>755</v>
      </c>
    </row>
    <row r="511" s="2" customFormat="1">
      <c r="A511" s="38"/>
      <c r="B511" s="39"/>
      <c r="C511" s="38"/>
      <c r="D511" s="194" t="s">
        <v>168</v>
      </c>
      <c r="E511" s="38"/>
      <c r="F511" s="195" t="s">
        <v>756</v>
      </c>
      <c r="G511" s="38"/>
      <c r="H511" s="38"/>
      <c r="I511" s="196"/>
      <c r="J511" s="38"/>
      <c r="K511" s="38"/>
      <c r="L511" s="39"/>
      <c r="M511" s="197"/>
      <c r="N511" s="198"/>
      <c r="O511" s="77"/>
      <c r="P511" s="77"/>
      <c r="Q511" s="77"/>
      <c r="R511" s="77"/>
      <c r="S511" s="77"/>
      <c r="T511" s="78"/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T511" s="19" t="s">
        <v>168</v>
      </c>
      <c r="AU511" s="19" t="s">
        <v>89</v>
      </c>
    </row>
    <row r="512" s="12" customFormat="1" ht="25.92" customHeight="1">
      <c r="A512" s="12"/>
      <c r="B512" s="167"/>
      <c r="C512" s="12"/>
      <c r="D512" s="168" t="s">
        <v>78</v>
      </c>
      <c r="E512" s="169" t="s">
        <v>757</v>
      </c>
      <c r="F512" s="169" t="s">
        <v>758</v>
      </c>
      <c r="G512" s="12"/>
      <c r="H512" s="12"/>
      <c r="I512" s="170"/>
      <c r="J512" s="171">
        <f>BK512</f>
        <v>0</v>
      </c>
      <c r="K512" s="12"/>
      <c r="L512" s="167"/>
      <c r="M512" s="172"/>
      <c r="N512" s="173"/>
      <c r="O512" s="173"/>
      <c r="P512" s="174">
        <f>P513+P559+P581+P611+P640+P653+P679+P735</f>
        <v>0</v>
      </c>
      <c r="Q512" s="173"/>
      <c r="R512" s="174">
        <f>R513+R559+R581+R611+R640+R653+R679+R735</f>
        <v>26.033070509999998</v>
      </c>
      <c r="S512" s="173"/>
      <c r="T512" s="175">
        <f>T513+T559+T581+T611+T640+T653+T679+T735</f>
        <v>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168" t="s">
        <v>89</v>
      </c>
      <c r="AT512" s="176" t="s">
        <v>78</v>
      </c>
      <c r="AU512" s="176" t="s">
        <v>79</v>
      </c>
      <c r="AY512" s="168" t="s">
        <v>159</v>
      </c>
      <c r="BK512" s="177">
        <f>BK513+BK559+BK581+BK611+BK640+BK653+BK679+BK735</f>
        <v>0</v>
      </c>
    </row>
    <row r="513" s="12" customFormat="1" ht="22.8" customHeight="1">
      <c r="A513" s="12"/>
      <c r="B513" s="167"/>
      <c r="C513" s="12"/>
      <c r="D513" s="168" t="s">
        <v>78</v>
      </c>
      <c r="E513" s="178" t="s">
        <v>759</v>
      </c>
      <c r="F513" s="178" t="s">
        <v>760</v>
      </c>
      <c r="G513" s="12"/>
      <c r="H513" s="12"/>
      <c r="I513" s="170"/>
      <c r="J513" s="179">
        <f>BK513</f>
        <v>0</v>
      </c>
      <c r="K513" s="12"/>
      <c r="L513" s="167"/>
      <c r="M513" s="172"/>
      <c r="N513" s="173"/>
      <c r="O513" s="173"/>
      <c r="P513" s="174">
        <f>SUM(P514:P558)</f>
        <v>0</v>
      </c>
      <c r="Q513" s="173"/>
      <c r="R513" s="174">
        <f>SUM(R514:R558)</f>
        <v>3.0677765999999997</v>
      </c>
      <c r="S513" s="173"/>
      <c r="T513" s="175">
        <f>SUM(T514:T558)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168" t="s">
        <v>89</v>
      </c>
      <c r="AT513" s="176" t="s">
        <v>78</v>
      </c>
      <c r="AU513" s="176" t="s">
        <v>87</v>
      </c>
      <c r="AY513" s="168" t="s">
        <v>159</v>
      </c>
      <c r="BK513" s="177">
        <f>SUM(BK514:BK558)</f>
        <v>0</v>
      </c>
    </row>
    <row r="514" s="2" customFormat="1" ht="24.15" customHeight="1">
      <c r="A514" s="38"/>
      <c r="B514" s="180"/>
      <c r="C514" s="181" t="s">
        <v>761</v>
      </c>
      <c r="D514" s="181" t="s">
        <v>161</v>
      </c>
      <c r="E514" s="182" t="s">
        <v>762</v>
      </c>
      <c r="F514" s="183" t="s">
        <v>763</v>
      </c>
      <c r="G514" s="184" t="s">
        <v>174</v>
      </c>
      <c r="H514" s="185">
        <v>170.44999999999999</v>
      </c>
      <c r="I514" s="186"/>
      <c r="J514" s="187">
        <f>ROUND(I514*H514,2)</f>
        <v>0</v>
      </c>
      <c r="K514" s="183" t="s">
        <v>165</v>
      </c>
      <c r="L514" s="39"/>
      <c r="M514" s="188" t="s">
        <v>1</v>
      </c>
      <c r="N514" s="189" t="s">
        <v>44</v>
      </c>
      <c r="O514" s="77"/>
      <c r="P514" s="190">
        <f>O514*H514</f>
        <v>0</v>
      </c>
      <c r="Q514" s="190">
        <v>0</v>
      </c>
      <c r="R514" s="190">
        <f>Q514*H514</f>
        <v>0</v>
      </c>
      <c r="S514" s="190">
        <v>0</v>
      </c>
      <c r="T514" s="191">
        <f>S514*H514</f>
        <v>0</v>
      </c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192" t="s">
        <v>254</v>
      </c>
      <c r="AT514" s="192" t="s">
        <v>161</v>
      </c>
      <c r="AU514" s="192" t="s">
        <v>89</v>
      </c>
      <c r="AY514" s="19" t="s">
        <v>159</v>
      </c>
      <c r="BE514" s="193">
        <f>IF(N514="základní",J514,0)</f>
        <v>0</v>
      </c>
      <c r="BF514" s="193">
        <f>IF(N514="snížená",J514,0)</f>
        <v>0</v>
      </c>
      <c r="BG514" s="193">
        <f>IF(N514="zákl. přenesená",J514,0)</f>
        <v>0</v>
      </c>
      <c r="BH514" s="193">
        <f>IF(N514="sníž. přenesená",J514,0)</f>
        <v>0</v>
      </c>
      <c r="BI514" s="193">
        <f>IF(N514="nulová",J514,0)</f>
        <v>0</v>
      </c>
      <c r="BJ514" s="19" t="s">
        <v>87</v>
      </c>
      <c r="BK514" s="193">
        <f>ROUND(I514*H514,2)</f>
        <v>0</v>
      </c>
      <c r="BL514" s="19" t="s">
        <v>254</v>
      </c>
      <c r="BM514" s="192" t="s">
        <v>764</v>
      </c>
    </row>
    <row r="515" s="2" customFormat="1">
      <c r="A515" s="38"/>
      <c r="B515" s="39"/>
      <c r="C515" s="38"/>
      <c r="D515" s="194" t="s">
        <v>168</v>
      </c>
      <c r="E515" s="38"/>
      <c r="F515" s="195" t="s">
        <v>765</v>
      </c>
      <c r="G515" s="38"/>
      <c r="H515" s="38"/>
      <c r="I515" s="196"/>
      <c r="J515" s="38"/>
      <c r="K515" s="38"/>
      <c r="L515" s="39"/>
      <c r="M515" s="197"/>
      <c r="N515" s="198"/>
      <c r="O515" s="77"/>
      <c r="P515" s="77"/>
      <c r="Q515" s="77"/>
      <c r="R515" s="77"/>
      <c r="S515" s="77"/>
      <c r="T515" s="78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9" t="s">
        <v>168</v>
      </c>
      <c r="AU515" s="19" t="s">
        <v>89</v>
      </c>
    </row>
    <row r="516" s="14" customFormat="1">
      <c r="A516" s="14"/>
      <c r="B516" s="208"/>
      <c r="C516" s="14"/>
      <c r="D516" s="200" t="s">
        <v>170</v>
      </c>
      <c r="E516" s="209" t="s">
        <v>1</v>
      </c>
      <c r="F516" s="210" t="s">
        <v>266</v>
      </c>
      <c r="G516" s="14"/>
      <c r="H516" s="209" t="s">
        <v>1</v>
      </c>
      <c r="I516" s="211"/>
      <c r="J516" s="14"/>
      <c r="K516" s="14"/>
      <c r="L516" s="208"/>
      <c r="M516" s="212"/>
      <c r="N516" s="213"/>
      <c r="O516" s="213"/>
      <c r="P516" s="213"/>
      <c r="Q516" s="213"/>
      <c r="R516" s="213"/>
      <c r="S516" s="213"/>
      <c r="T516" s="2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09" t="s">
        <v>170</v>
      </c>
      <c r="AU516" s="209" t="s">
        <v>89</v>
      </c>
      <c r="AV516" s="14" t="s">
        <v>87</v>
      </c>
      <c r="AW516" s="14" t="s">
        <v>34</v>
      </c>
      <c r="AX516" s="14" t="s">
        <v>79</v>
      </c>
      <c r="AY516" s="209" t="s">
        <v>159</v>
      </c>
    </row>
    <row r="517" s="13" customFormat="1">
      <c r="A517" s="13"/>
      <c r="B517" s="199"/>
      <c r="C517" s="13"/>
      <c r="D517" s="200" t="s">
        <v>170</v>
      </c>
      <c r="E517" s="201" t="s">
        <v>1</v>
      </c>
      <c r="F517" s="202" t="s">
        <v>766</v>
      </c>
      <c r="G517" s="13"/>
      <c r="H517" s="203">
        <v>54.450000000000003</v>
      </c>
      <c r="I517" s="204"/>
      <c r="J517" s="13"/>
      <c r="K517" s="13"/>
      <c r="L517" s="199"/>
      <c r="M517" s="205"/>
      <c r="N517" s="206"/>
      <c r="O517" s="206"/>
      <c r="P517" s="206"/>
      <c r="Q517" s="206"/>
      <c r="R517" s="206"/>
      <c r="S517" s="206"/>
      <c r="T517" s="207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01" t="s">
        <v>170</v>
      </c>
      <c r="AU517" s="201" t="s">
        <v>89</v>
      </c>
      <c r="AV517" s="13" t="s">
        <v>89</v>
      </c>
      <c r="AW517" s="13" t="s">
        <v>34</v>
      </c>
      <c r="AX517" s="13" t="s">
        <v>79</v>
      </c>
      <c r="AY517" s="201" t="s">
        <v>159</v>
      </c>
    </row>
    <row r="518" s="13" customFormat="1">
      <c r="A518" s="13"/>
      <c r="B518" s="199"/>
      <c r="C518" s="13"/>
      <c r="D518" s="200" t="s">
        <v>170</v>
      </c>
      <c r="E518" s="201" t="s">
        <v>1</v>
      </c>
      <c r="F518" s="202" t="s">
        <v>767</v>
      </c>
      <c r="G518" s="13"/>
      <c r="H518" s="203">
        <v>72</v>
      </c>
      <c r="I518" s="204"/>
      <c r="J518" s="13"/>
      <c r="K518" s="13"/>
      <c r="L518" s="199"/>
      <c r="M518" s="205"/>
      <c r="N518" s="206"/>
      <c r="O518" s="206"/>
      <c r="P518" s="206"/>
      <c r="Q518" s="206"/>
      <c r="R518" s="206"/>
      <c r="S518" s="206"/>
      <c r="T518" s="207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01" t="s">
        <v>170</v>
      </c>
      <c r="AU518" s="201" t="s">
        <v>89</v>
      </c>
      <c r="AV518" s="13" t="s">
        <v>89</v>
      </c>
      <c r="AW518" s="13" t="s">
        <v>34</v>
      </c>
      <c r="AX518" s="13" t="s">
        <v>79</v>
      </c>
      <c r="AY518" s="201" t="s">
        <v>159</v>
      </c>
    </row>
    <row r="519" s="14" customFormat="1">
      <c r="A519" s="14"/>
      <c r="B519" s="208"/>
      <c r="C519" s="14"/>
      <c r="D519" s="200" t="s">
        <v>170</v>
      </c>
      <c r="E519" s="209" t="s">
        <v>1</v>
      </c>
      <c r="F519" s="210" t="s">
        <v>269</v>
      </c>
      <c r="G519" s="14"/>
      <c r="H519" s="209" t="s">
        <v>1</v>
      </c>
      <c r="I519" s="211"/>
      <c r="J519" s="14"/>
      <c r="K519" s="14"/>
      <c r="L519" s="208"/>
      <c r="M519" s="212"/>
      <c r="N519" s="213"/>
      <c r="O519" s="213"/>
      <c r="P519" s="213"/>
      <c r="Q519" s="213"/>
      <c r="R519" s="213"/>
      <c r="S519" s="213"/>
      <c r="T519" s="2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09" t="s">
        <v>170</v>
      </c>
      <c r="AU519" s="209" t="s">
        <v>89</v>
      </c>
      <c r="AV519" s="14" t="s">
        <v>87</v>
      </c>
      <c r="AW519" s="14" t="s">
        <v>34</v>
      </c>
      <c r="AX519" s="14" t="s">
        <v>79</v>
      </c>
      <c r="AY519" s="209" t="s">
        <v>159</v>
      </c>
    </row>
    <row r="520" s="13" customFormat="1">
      <c r="A520" s="13"/>
      <c r="B520" s="199"/>
      <c r="C520" s="13"/>
      <c r="D520" s="200" t="s">
        <v>170</v>
      </c>
      <c r="E520" s="201" t="s">
        <v>1</v>
      </c>
      <c r="F520" s="202" t="s">
        <v>768</v>
      </c>
      <c r="G520" s="13"/>
      <c r="H520" s="203">
        <v>17.600000000000001</v>
      </c>
      <c r="I520" s="204"/>
      <c r="J520" s="13"/>
      <c r="K520" s="13"/>
      <c r="L520" s="199"/>
      <c r="M520" s="205"/>
      <c r="N520" s="206"/>
      <c r="O520" s="206"/>
      <c r="P520" s="206"/>
      <c r="Q520" s="206"/>
      <c r="R520" s="206"/>
      <c r="S520" s="206"/>
      <c r="T520" s="207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01" t="s">
        <v>170</v>
      </c>
      <c r="AU520" s="201" t="s">
        <v>89</v>
      </c>
      <c r="AV520" s="13" t="s">
        <v>89</v>
      </c>
      <c r="AW520" s="13" t="s">
        <v>34</v>
      </c>
      <c r="AX520" s="13" t="s">
        <v>79</v>
      </c>
      <c r="AY520" s="201" t="s">
        <v>159</v>
      </c>
    </row>
    <row r="521" s="13" customFormat="1">
      <c r="A521" s="13"/>
      <c r="B521" s="199"/>
      <c r="C521" s="13"/>
      <c r="D521" s="200" t="s">
        <v>170</v>
      </c>
      <c r="E521" s="201" t="s">
        <v>1</v>
      </c>
      <c r="F521" s="202" t="s">
        <v>769</v>
      </c>
      <c r="G521" s="13"/>
      <c r="H521" s="203">
        <v>26.399999999999999</v>
      </c>
      <c r="I521" s="204"/>
      <c r="J521" s="13"/>
      <c r="K521" s="13"/>
      <c r="L521" s="199"/>
      <c r="M521" s="205"/>
      <c r="N521" s="206"/>
      <c r="O521" s="206"/>
      <c r="P521" s="206"/>
      <c r="Q521" s="206"/>
      <c r="R521" s="206"/>
      <c r="S521" s="206"/>
      <c r="T521" s="207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01" t="s">
        <v>170</v>
      </c>
      <c r="AU521" s="201" t="s">
        <v>89</v>
      </c>
      <c r="AV521" s="13" t="s">
        <v>89</v>
      </c>
      <c r="AW521" s="13" t="s">
        <v>34</v>
      </c>
      <c r="AX521" s="13" t="s">
        <v>79</v>
      </c>
      <c r="AY521" s="201" t="s">
        <v>159</v>
      </c>
    </row>
    <row r="522" s="15" customFormat="1">
      <c r="A522" s="15"/>
      <c r="B522" s="215"/>
      <c r="C522" s="15"/>
      <c r="D522" s="200" t="s">
        <v>170</v>
      </c>
      <c r="E522" s="216" t="s">
        <v>1</v>
      </c>
      <c r="F522" s="217" t="s">
        <v>181</v>
      </c>
      <c r="G522" s="15"/>
      <c r="H522" s="218">
        <v>170.45000000000002</v>
      </c>
      <c r="I522" s="219"/>
      <c r="J522" s="15"/>
      <c r="K522" s="15"/>
      <c r="L522" s="215"/>
      <c r="M522" s="220"/>
      <c r="N522" s="221"/>
      <c r="O522" s="221"/>
      <c r="P522" s="221"/>
      <c r="Q522" s="221"/>
      <c r="R522" s="221"/>
      <c r="S522" s="221"/>
      <c r="T522" s="222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16" t="s">
        <v>170</v>
      </c>
      <c r="AU522" s="216" t="s">
        <v>89</v>
      </c>
      <c r="AV522" s="15" t="s">
        <v>166</v>
      </c>
      <c r="AW522" s="15" t="s">
        <v>34</v>
      </c>
      <c r="AX522" s="15" t="s">
        <v>87</v>
      </c>
      <c r="AY522" s="216" t="s">
        <v>159</v>
      </c>
    </row>
    <row r="523" s="2" customFormat="1" ht="16.5" customHeight="1">
      <c r="A523" s="38"/>
      <c r="B523" s="180"/>
      <c r="C523" s="223" t="s">
        <v>770</v>
      </c>
      <c r="D523" s="223" t="s">
        <v>230</v>
      </c>
      <c r="E523" s="224" t="s">
        <v>771</v>
      </c>
      <c r="F523" s="225" t="s">
        <v>772</v>
      </c>
      <c r="G523" s="226" t="s">
        <v>207</v>
      </c>
      <c r="H523" s="227">
        <v>0.050999999999999997</v>
      </c>
      <c r="I523" s="228"/>
      <c r="J523" s="229">
        <f>ROUND(I523*H523,2)</f>
        <v>0</v>
      </c>
      <c r="K523" s="225" t="s">
        <v>165</v>
      </c>
      <c r="L523" s="230"/>
      <c r="M523" s="231" t="s">
        <v>1</v>
      </c>
      <c r="N523" s="232" t="s">
        <v>44</v>
      </c>
      <c r="O523" s="77"/>
      <c r="P523" s="190">
        <f>O523*H523</f>
        <v>0</v>
      </c>
      <c r="Q523" s="190">
        <v>1</v>
      </c>
      <c r="R523" s="190">
        <f>Q523*H523</f>
        <v>0.050999999999999997</v>
      </c>
      <c r="S523" s="190">
        <v>0</v>
      </c>
      <c r="T523" s="191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192" t="s">
        <v>364</v>
      </c>
      <c r="AT523" s="192" t="s">
        <v>230</v>
      </c>
      <c r="AU523" s="192" t="s">
        <v>89</v>
      </c>
      <c r="AY523" s="19" t="s">
        <v>159</v>
      </c>
      <c r="BE523" s="193">
        <f>IF(N523="základní",J523,0)</f>
        <v>0</v>
      </c>
      <c r="BF523" s="193">
        <f>IF(N523="snížená",J523,0)</f>
        <v>0</v>
      </c>
      <c r="BG523" s="193">
        <f>IF(N523="zákl. přenesená",J523,0)</f>
        <v>0</v>
      </c>
      <c r="BH523" s="193">
        <f>IF(N523="sníž. přenesená",J523,0)</f>
        <v>0</v>
      </c>
      <c r="BI523" s="193">
        <f>IF(N523="nulová",J523,0)</f>
        <v>0</v>
      </c>
      <c r="BJ523" s="19" t="s">
        <v>87</v>
      </c>
      <c r="BK523" s="193">
        <f>ROUND(I523*H523,2)</f>
        <v>0</v>
      </c>
      <c r="BL523" s="19" t="s">
        <v>254</v>
      </c>
      <c r="BM523" s="192" t="s">
        <v>773</v>
      </c>
    </row>
    <row r="524" s="2" customFormat="1">
      <c r="A524" s="38"/>
      <c r="B524" s="39"/>
      <c r="C524" s="38"/>
      <c r="D524" s="200" t="s">
        <v>382</v>
      </c>
      <c r="E524" s="38"/>
      <c r="F524" s="233" t="s">
        <v>774</v>
      </c>
      <c r="G524" s="38"/>
      <c r="H524" s="38"/>
      <c r="I524" s="196"/>
      <c r="J524" s="38"/>
      <c r="K524" s="38"/>
      <c r="L524" s="39"/>
      <c r="M524" s="197"/>
      <c r="N524" s="198"/>
      <c r="O524" s="77"/>
      <c r="P524" s="77"/>
      <c r="Q524" s="77"/>
      <c r="R524" s="77"/>
      <c r="S524" s="77"/>
      <c r="T524" s="7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9" t="s">
        <v>382</v>
      </c>
      <c r="AU524" s="19" t="s">
        <v>89</v>
      </c>
    </row>
    <row r="525" s="13" customFormat="1">
      <c r="A525" s="13"/>
      <c r="B525" s="199"/>
      <c r="C525" s="13"/>
      <c r="D525" s="200" t="s">
        <v>170</v>
      </c>
      <c r="E525" s="13"/>
      <c r="F525" s="202" t="s">
        <v>775</v>
      </c>
      <c r="G525" s="13"/>
      <c r="H525" s="203">
        <v>0.050999999999999997</v>
      </c>
      <c r="I525" s="204"/>
      <c r="J525" s="13"/>
      <c r="K525" s="13"/>
      <c r="L525" s="199"/>
      <c r="M525" s="205"/>
      <c r="N525" s="206"/>
      <c r="O525" s="206"/>
      <c r="P525" s="206"/>
      <c r="Q525" s="206"/>
      <c r="R525" s="206"/>
      <c r="S525" s="206"/>
      <c r="T525" s="207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01" t="s">
        <v>170</v>
      </c>
      <c r="AU525" s="201" t="s">
        <v>89</v>
      </c>
      <c r="AV525" s="13" t="s">
        <v>89</v>
      </c>
      <c r="AW525" s="13" t="s">
        <v>3</v>
      </c>
      <c r="AX525" s="13" t="s">
        <v>87</v>
      </c>
      <c r="AY525" s="201" t="s">
        <v>159</v>
      </c>
    </row>
    <row r="526" s="2" customFormat="1" ht="24.15" customHeight="1">
      <c r="A526" s="38"/>
      <c r="B526" s="180"/>
      <c r="C526" s="181" t="s">
        <v>776</v>
      </c>
      <c r="D526" s="181" t="s">
        <v>161</v>
      </c>
      <c r="E526" s="182" t="s">
        <v>777</v>
      </c>
      <c r="F526" s="183" t="s">
        <v>778</v>
      </c>
      <c r="G526" s="184" t="s">
        <v>174</v>
      </c>
      <c r="H526" s="185">
        <v>47.020000000000003</v>
      </c>
      <c r="I526" s="186"/>
      <c r="J526" s="187">
        <f>ROUND(I526*H526,2)</f>
        <v>0</v>
      </c>
      <c r="K526" s="183" t="s">
        <v>165</v>
      </c>
      <c r="L526" s="39"/>
      <c r="M526" s="188" t="s">
        <v>1</v>
      </c>
      <c r="N526" s="189" t="s">
        <v>44</v>
      </c>
      <c r="O526" s="77"/>
      <c r="P526" s="190">
        <f>O526*H526</f>
        <v>0</v>
      </c>
      <c r="Q526" s="190">
        <v>0</v>
      </c>
      <c r="R526" s="190">
        <f>Q526*H526</f>
        <v>0</v>
      </c>
      <c r="S526" s="190">
        <v>0</v>
      </c>
      <c r="T526" s="191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192" t="s">
        <v>254</v>
      </c>
      <c r="AT526" s="192" t="s">
        <v>161</v>
      </c>
      <c r="AU526" s="192" t="s">
        <v>89</v>
      </c>
      <c r="AY526" s="19" t="s">
        <v>159</v>
      </c>
      <c r="BE526" s="193">
        <f>IF(N526="základní",J526,0)</f>
        <v>0</v>
      </c>
      <c r="BF526" s="193">
        <f>IF(N526="snížená",J526,0)</f>
        <v>0</v>
      </c>
      <c r="BG526" s="193">
        <f>IF(N526="zákl. přenesená",J526,0)</f>
        <v>0</v>
      </c>
      <c r="BH526" s="193">
        <f>IF(N526="sníž. přenesená",J526,0)</f>
        <v>0</v>
      </c>
      <c r="BI526" s="193">
        <f>IF(N526="nulová",J526,0)</f>
        <v>0</v>
      </c>
      <c r="BJ526" s="19" t="s">
        <v>87</v>
      </c>
      <c r="BK526" s="193">
        <f>ROUND(I526*H526,2)</f>
        <v>0</v>
      </c>
      <c r="BL526" s="19" t="s">
        <v>254</v>
      </c>
      <c r="BM526" s="192" t="s">
        <v>779</v>
      </c>
    </row>
    <row r="527" s="2" customFormat="1">
      <c r="A527" s="38"/>
      <c r="B527" s="39"/>
      <c r="C527" s="38"/>
      <c r="D527" s="194" t="s">
        <v>168</v>
      </c>
      <c r="E527" s="38"/>
      <c r="F527" s="195" t="s">
        <v>780</v>
      </c>
      <c r="G527" s="38"/>
      <c r="H527" s="38"/>
      <c r="I527" s="196"/>
      <c r="J527" s="38"/>
      <c r="K527" s="38"/>
      <c r="L527" s="39"/>
      <c r="M527" s="197"/>
      <c r="N527" s="198"/>
      <c r="O527" s="77"/>
      <c r="P527" s="77"/>
      <c r="Q527" s="77"/>
      <c r="R527" s="77"/>
      <c r="S527" s="77"/>
      <c r="T527" s="7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9" t="s">
        <v>168</v>
      </c>
      <c r="AU527" s="19" t="s">
        <v>89</v>
      </c>
    </row>
    <row r="528" s="14" customFormat="1">
      <c r="A528" s="14"/>
      <c r="B528" s="208"/>
      <c r="C528" s="14"/>
      <c r="D528" s="200" t="s">
        <v>170</v>
      </c>
      <c r="E528" s="209" t="s">
        <v>1</v>
      </c>
      <c r="F528" s="210" t="s">
        <v>266</v>
      </c>
      <c r="G528" s="14"/>
      <c r="H528" s="209" t="s">
        <v>1</v>
      </c>
      <c r="I528" s="211"/>
      <c r="J528" s="14"/>
      <c r="K528" s="14"/>
      <c r="L528" s="208"/>
      <c r="M528" s="212"/>
      <c r="N528" s="213"/>
      <c r="O528" s="213"/>
      <c r="P528" s="213"/>
      <c r="Q528" s="213"/>
      <c r="R528" s="213"/>
      <c r="S528" s="213"/>
      <c r="T528" s="2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09" t="s">
        <v>170</v>
      </c>
      <c r="AU528" s="209" t="s">
        <v>89</v>
      </c>
      <c r="AV528" s="14" t="s">
        <v>87</v>
      </c>
      <c r="AW528" s="14" t="s">
        <v>34</v>
      </c>
      <c r="AX528" s="14" t="s">
        <v>79</v>
      </c>
      <c r="AY528" s="209" t="s">
        <v>159</v>
      </c>
    </row>
    <row r="529" s="13" customFormat="1">
      <c r="A529" s="13"/>
      <c r="B529" s="199"/>
      <c r="C529" s="13"/>
      <c r="D529" s="200" t="s">
        <v>170</v>
      </c>
      <c r="E529" s="201" t="s">
        <v>1</v>
      </c>
      <c r="F529" s="202" t="s">
        <v>781</v>
      </c>
      <c r="G529" s="13"/>
      <c r="H529" s="203">
        <v>30.620000000000001</v>
      </c>
      <c r="I529" s="204"/>
      <c r="J529" s="13"/>
      <c r="K529" s="13"/>
      <c r="L529" s="199"/>
      <c r="M529" s="205"/>
      <c r="N529" s="206"/>
      <c r="O529" s="206"/>
      <c r="P529" s="206"/>
      <c r="Q529" s="206"/>
      <c r="R529" s="206"/>
      <c r="S529" s="206"/>
      <c r="T529" s="207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01" t="s">
        <v>170</v>
      </c>
      <c r="AU529" s="201" t="s">
        <v>89</v>
      </c>
      <c r="AV529" s="13" t="s">
        <v>89</v>
      </c>
      <c r="AW529" s="13" t="s">
        <v>34</v>
      </c>
      <c r="AX529" s="13" t="s">
        <v>79</v>
      </c>
      <c r="AY529" s="201" t="s">
        <v>159</v>
      </c>
    </row>
    <row r="530" s="13" customFormat="1">
      <c r="A530" s="13"/>
      <c r="B530" s="199"/>
      <c r="C530" s="13"/>
      <c r="D530" s="200" t="s">
        <v>170</v>
      </c>
      <c r="E530" s="201" t="s">
        <v>1</v>
      </c>
      <c r="F530" s="202" t="s">
        <v>782</v>
      </c>
      <c r="G530" s="13"/>
      <c r="H530" s="203">
        <v>12.6</v>
      </c>
      <c r="I530" s="204"/>
      <c r="J530" s="13"/>
      <c r="K530" s="13"/>
      <c r="L530" s="199"/>
      <c r="M530" s="205"/>
      <c r="N530" s="206"/>
      <c r="O530" s="206"/>
      <c r="P530" s="206"/>
      <c r="Q530" s="206"/>
      <c r="R530" s="206"/>
      <c r="S530" s="206"/>
      <c r="T530" s="207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01" t="s">
        <v>170</v>
      </c>
      <c r="AU530" s="201" t="s">
        <v>89</v>
      </c>
      <c r="AV530" s="13" t="s">
        <v>89</v>
      </c>
      <c r="AW530" s="13" t="s">
        <v>34</v>
      </c>
      <c r="AX530" s="13" t="s">
        <v>79</v>
      </c>
      <c r="AY530" s="201" t="s">
        <v>159</v>
      </c>
    </row>
    <row r="531" s="14" customFormat="1">
      <c r="A531" s="14"/>
      <c r="B531" s="208"/>
      <c r="C531" s="14"/>
      <c r="D531" s="200" t="s">
        <v>170</v>
      </c>
      <c r="E531" s="209" t="s">
        <v>1</v>
      </c>
      <c r="F531" s="210" t="s">
        <v>269</v>
      </c>
      <c r="G531" s="14"/>
      <c r="H531" s="209" t="s">
        <v>1</v>
      </c>
      <c r="I531" s="211"/>
      <c r="J531" s="14"/>
      <c r="K531" s="14"/>
      <c r="L531" s="208"/>
      <c r="M531" s="212"/>
      <c r="N531" s="213"/>
      <c r="O531" s="213"/>
      <c r="P531" s="213"/>
      <c r="Q531" s="213"/>
      <c r="R531" s="213"/>
      <c r="S531" s="213"/>
      <c r="T531" s="2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09" t="s">
        <v>170</v>
      </c>
      <c r="AU531" s="209" t="s">
        <v>89</v>
      </c>
      <c r="AV531" s="14" t="s">
        <v>87</v>
      </c>
      <c r="AW531" s="14" t="s">
        <v>34</v>
      </c>
      <c r="AX531" s="14" t="s">
        <v>79</v>
      </c>
      <c r="AY531" s="209" t="s">
        <v>159</v>
      </c>
    </row>
    <row r="532" s="13" customFormat="1">
      <c r="A532" s="13"/>
      <c r="B532" s="199"/>
      <c r="C532" s="13"/>
      <c r="D532" s="200" t="s">
        <v>170</v>
      </c>
      <c r="E532" s="201" t="s">
        <v>1</v>
      </c>
      <c r="F532" s="202" t="s">
        <v>783</v>
      </c>
      <c r="G532" s="13"/>
      <c r="H532" s="203">
        <v>3.7999999999999998</v>
      </c>
      <c r="I532" s="204"/>
      <c r="J532" s="13"/>
      <c r="K532" s="13"/>
      <c r="L532" s="199"/>
      <c r="M532" s="205"/>
      <c r="N532" s="206"/>
      <c r="O532" s="206"/>
      <c r="P532" s="206"/>
      <c r="Q532" s="206"/>
      <c r="R532" s="206"/>
      <c r="S532" s="206"/>
      <c r="T532" s="207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01" t="s">
        <v>170</v>
      </c>
      <c r="AU532" s="201" t="s">
        <v>89</v>
      </c>
      <c r="AV532" s="13" t="s">
        <v>89</v>
      </c>
      <c r="AW532" s="13" t="s">
        <v>34</v>
      </c>
      <c r="AX532" s="13" t="s">
        <v>79</v>
      </c>
      <c r="AY532" s="201" t="s">
        <v>159</v>
      </c>
    </row>
    <row r="533" s="15" customFormat="1">
      <c r="A533" s="15"/>
      <c r="B533" s="215"/>
      <c r="C533" s="15"/>
      <c r="D533" s="200" t="s">
        <v>170</v>
      </c>
      <c r="E533" s="216" t="s">
        <v>1</v>
      </c>
      <c r="F533" s="217" t="s">
        <v>181</v>
      </c>
      <c r="G533" s="15"/>
      <c r="H533" s="218">
        <v>47.019999999999996</v>
      </c>
      <c r="I533" s="219"/>
      <c r="J533" s="15"/>
      <c r="K533" s="15"/>
      <c r="L533" s="215"/>
      <c r="M533" s="220"/>
      <c r="N533" s="221"/>
      <c r="O533" s="221"/>
      <c r="P533" s="221"/>
      <c r="Q533" s="221"/>
      <c r="R533" s="221"/>
      <c r="S533" s="221"/>
      <c r="T533" s="222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16" t="s">
        <v>170</v>
      </c>
      <c r="AU533" s="216" t="s">
        <v>89</v>
      </c>
      <c r="AV533" s="15" t="s">
        <v>166</v>
      </c>
      <c r="AW533" s="15" t="s">
        <v>34</v>
      </c>
      <c r="AX533" s="15" t="s">
        <v>87</v>
      </c>
      <c r="AY533" s="216" t="s">
        <v>159</v>
      </c>
    </row>
    <row r="534" s="2" customFormat="1" ht="16.5" customHeight="1">
      <c r="A534" s="38"/>
      <c r="B534" s="180"/>
      <c r="C534" s="223" t="s">
        <v>784</v>
      </c>
      <c r="D534" s="223" t="s">
        <v>230</v>
      </c>
      <c r="E534" s="224" t="s">
        <v>771</v>
      </c>
      <c r="F534" s="225" t="s">
        <v>772</v>
      </c>
      <c r="G534" s="226" t="s">
        <v>207</v>
      </c>
      <c r="H534" s="227">
        <v>0.016</v>
      </c>
      <c r="I534" s="228"/>
      <c r="J534" s="229">
        <f>ROUND(I534*H534,2)</f>
        <v>0</v>
      </c>
      <c r="K534" s="225" t="s">
        <v>165</v>
      </c>
      <c r="L534" s="230"/>
      <c r="M534" s="231" t="s">
        <v>1</v>
      </c>
      <c r="N534" s="232" t="s">
        <v>44</v>
      </c>
      <c r="O534" s="77"/>
      <c r="P534" s="190">
        <f>O534*H534</f>
        <v>0</v>
      </c>
      <c r="Q534" s="190">
        <v>1</v>
      </c>
      <c r="R534" s="190">
        <f>Q534*H534</f>
        <v>0.016</v>
      </c>
      <c r="S534" s="190">
        <v>0</v>
      </c>
      <c r="T534" s="191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192" t="s">
        <v>364</v>
      </c>
      <c r="AT534" s="192" t="s">
        <v>230</v>
      </c>
      <c r="AU534" s="192" t="s">
        <v>89</v>
      </c>
      <c r="AY534" s="19" t="s">
        <v>159</v>
      </c>
      <c r="BE534" s="193">
        <f>IF(N534="základní",J534,0)</f>
        <v>0</v>
      </c>
      <c r="BF534" s="193">
        <f>IF(N534="snížená",J534,0)</f>
        <v>0</v>
      </c>
      <c r="BG534" s="193">
        <f>IF(N534="zákl. přenesená",J534,0)</f>
        <v>0</v>
      </c>
      <c r="BH534" s="193">
        <f>IF(N534="sníž. přenesená",J534,0)</f>
        <v>0</v>
      </c>
      <c r="BI534" s="193">
        <f>IF(N534="nulová",J534,0)</f>
        <v>0</v>
      </c>
      <c r="BJ534" s="19" t="s">
        <v>87</v>
      </c>
      <c r="BK534" s="193">
        <f>ROUND(I534*H534,2)</f>
        <v>0</v>
      </c>
      <c r="BL534" s="19" t="s">
        <v>254</v>
      </c>
      <c r="BM534" s="192" t="s">
        <v>785</v>
      </c>
    </row>
    <row r="535" s="2" customFormat="1">
      <c r="A535" s="38"/>
      <c r="B535" s="39"/>
      <c r="C535" s="38"/>
      <c r="D535" s="200" t="s">
        <v>382</v>
      </c>
      <c r="E535" s="38"/>
      <c r="F535" s="233" t="s">
        <v>774</v>
      </c>
      <c r="G535" s="38"/>
      <c r="H535" s="38"/>
      <c r="I535" s="196"/>
      <c r="J535" s="38"/>
      <c r="K535" s="38"/>
      <c r="L535" s="39"/>
      <c r="M535" s="197"/>
      <c r="N535" s="198"/>
      <c r="O535" s="77"/>
      <c r="P535" s="77"/>
      <c r="Q535" s="77"/>
      <c r="R535" s="77"/>
      <c r="S535" s="77"/>
      <c r="T535" s="78"/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9" t="s">
        <v>382</v>
      </c>
      <c r="AU535" s="19" t="s">
        <v>89</v>
      </c>
    </row>
    <row r="536" s="13" customFormat="1">
      <c r="A536" s="13"/>
      <c r="B536" s="199"/>
      <c r="C536" s="13"/>
      <c r="D536" s="200" t="s">
        <v>170</v>
      </c>
      <c r="E536" s="13"/>
      <c r="F536" s="202" t="s">
        <v>786</v>
      </c>
      <c r="G536" s="13"/>
      <c r="H536" s="203">
        <v>0.016</v>
      </c>
      <c r="I536" s="204"/>
      <c r="J536" s="13"/>
      <c r="K536" s="13"/>
      <c r="L536" s="199"/>
      <c r="M536" s="205"/>
      <c r="N536" s="206"/>
      <c r="O536" s="206"/>
      <c r="P536" s="206"/>
      <c r="Q536" s="206"/>
      <c r="R536" s="206"/>
      <c r="S536" s="206"/>
      <c r="T536" s="207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01" t="s">
        <v>170</v>
      </c>
      <c r="AU536" s="201" t="s">
        <v>89</v>
      </c>
      <c r="AV536" s="13" t="s">
        <v>89</v>
      </c>
      <c r="AW536" s="13" t="s">
        <v>3</v>
      </c>
      <c r="AX536" s="13" t="s">
        <v>87</v>
      </c>
      <c r="AY536" s="201" t="s">
        <v>159</v>
      </c>
    </row>
    <row r="537" s="2" customFormat="1" ht="24.15" customHeight="1">
      <c r="A537" s="38"/>
      <c r="B537" s="180"/>
      <c r="C537" s="181" t="s">
        <v>787</v>
      </c>
      <c r="D537" s="181" t="s">
        <v>161</v>
      </c>
      <c r="E537" s="182" t="s">
        <v>788</v>
      </c>
      <c r="F537" s="183" t="s">
        <v>789</v>
      </c>
      <c r="G537" s="184" t="s">
        <v>174</v>
      </c>
      <c r="H537" s="185">
        <v>340.89999999999998</v>
      </c>
      <c r="I537" s="186"/>
      <c r="J537" s="187">
        <f>ROUND(I537*H537,2)</f>
        <v>0</v>
      </c>
      <c r="K537" s="183" t="s">
        <v>165</v>
      </c>
      <c r="L537" s="39"/>
      <c r="M537" s="188" t="s">
        <v>1</v>
      </c>
      <c r="N537" s="189" t="s">
        <v>44</v>
      </c>
      <c r="O537" s="77"/>
      <c r="P537" s="190">
        <f>O537*H537</f>
        <v>0</v>
      </c>
      <c r="Q537" s="190">
        <v>0.00040000000000000002</v>
      </c>
      <c r="R537" s="190">
        <f>Q537*H537</f>
        <v>0.13636000000000001</v>
      </c>
      <c r="S537" s="190">
        <v>0</v>
      </c>
      <c r="T537" s="191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192" t="s">
        <v>254</v>
      </c>
      <c r="AT537" s="192" t="s">
        <v>161</v>
      </c>
      <c r="AU537" s="192" t="s">
        <v>89</v>
      </c>
      <c r="AY537" s="19" t="s">
        <v>159</v>
      </c>
      <c r="BE537" s="193">
        <f>IF(N537="základní",J537,0)</f>
        <v>0</v>
      </c>
      <c r="BF537" s="193">
        <f>IF(N537="snížená",J537,0)</f>
        <v>0</v>
      </c>
      <c r="BG537" s="193">
        <f>IF(N537="zákl. přenesená",J537,0)</f>
        <v>0</v>
      </c>
      <c r="BH537" s="193">
        <f>IF(N537="sníž. přenesená",J537,0)</f>
        <v>0</v>
      </c>
      <c r="BI537" s="193">
        <f>IF(N537="nulová",J537,0)</f>
        <v>0</v>
      </c>
      <c r="BJ537" s="19" t="s">
        <v>87</v>
      </c>
      <c r="BK537" s="193">
        <f>ROUND(I537*H537,2)</f>
        <v>0</v>
      </c>
      <c r="BL537" s="19" t="s">
        <v>254</v>
      </c>
      <c r="BM537" s="192" t="s">
        <v>790</v>
      </c>
    </row>
    <row r="538" s="2" customFormat="1">
      <c r="A538" s="38"/>
      <c r="B538" s="39"/>
      <c r="C538" s="38"/>
      <c r="D538" s="194" t="s">
        <v>168</v>
      </c>
      <c r="E538" s="38"/>
      <c r="F538" s="195" t="s">
        <v>791</v>
      </c>
      <c r="G538" s="38"/>
      <c r="H538" s="38"/>
      <c r="I538" s="196"/>
      <c r="J538" s="38"/>
      <c r="K538" s="38"/>
      <c r="L538" s="39"/>
      <c r="M538" s="197"/>
      <c r="N538" s="198"/>
      <c r="O538" s="77"/>
      <c r="P538" s="77"/>
      <c r="Q538" s="77"/>
      <c r="R538" s="77"/>
      <c r="S538" s="77"/>
      <c r="T538" s="78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9" t="s">
        <v>168</v>
      </c>
      <c r="AU538" s="19" t="s">
        <v>89</v>
      </c>
    </row>
    <row r="539" s="14" customFormat="1">
      <c r="A539" s="14"/>
      <c r="B539" s="208"/>
      <c r="C539" s="14"/>
      <c r="D539" s="200" t="s">
        <v>170</v>
      </c>
      <c r="E539" s="209" t="s">
        <v>1</v>
      </c>
      <c r="F539" s="210" t="s">
        <v>792</v>
      </c>
      <c r="G539" s="14"/>
      <c r="H539" s="209" t="s">
        <v>1</v>
      </c>
      <c r="I539" s="211"/>
      <c r="J539" s="14"/>
      <c r="K539" s="14"/>
      <c r="L539" s="208"/>
      <c r="M539" s="212"/>
      <c r="N539" s="213"/>
      <c r="O539" s="213"/>
      <c r="P539" s="213"/>
      <c r="Q539" s="213"/>
      <c r="R539" s="213"/>
      <c r="S539" s="213"/>
      <c r="T539" s="2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09" t="s">
        <v>170</v>
      </c>
      <c r="AU539" s="209" t="s">
        <v>89</v>
      </c>
      <c r="AV539" s="14" t="s">
        <v>87</v>
      </c>
      <c r="AW539" s="14" t="s">
        <v>34</v>
      </c>
      <c r="AX539" s="14" t="s">
        <v>79</v>
      </c>
      <c r="AY539" s="209" t="s">
        <v>159</v>
      </c>
    </row>
    <row r="540" s="13" customFormat="1">
      <c r="A540" s="13"/>
      <c r="B540" s="199"/>
      <c r="C540" s="13"/>
      <c r="D540" s="200" t="s">
        <v>170</v>
      </c>
      <c r="E540" s="201" t="s">
        <v>1</v>
      </c>
      <c r="F540" s="202" t="s">
        <v>793</v>
      </c>
      <c r="G540" s="13"/>
      <c r="H540" s="203">
        <v>340.89999999999998</v>
      </c>
      <c r="I540" s="204"/>
      <c r="J540" s="13"/>
      <c r="K540" s="13"/>
      <c r="L540" s="199"/>
      <c r="M540" s="205"/>
      <c r="N540" s="206"/>
      <c r="O540" s="206"/>
      <c r="P540" s="206"/>
      <c r="Q540" s="206"/>
      <c r="R540" s="206"/>
      <c r="S540" s="206"/>
      <c r="T540" s="207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01" t="s">
        <v>170</v>
      </c>
      <c r="AU540" s="201" t="s">
        <v>89</v>
      </c>
      <c r="AV540" s="13" t="s">
        <v>89</v>
      </c>
      <c r="AW540" s="13" t="s">
        <v>34</v>
      </c>
      <c r="AX540" s="13" t="s">
        <v>87</v>
      </c>
      <c r="AY540" s="201" t="s">
        <v>159</v>
      </c>
    </row>
    <row r="541" s="2" customFormat="1" ht="49.05" customHeight="1">
      <c r="A541" s="38"/>
      <c r="B541" s="180"/>
      <c r="C541" s="223" t="s">
        <v>794</v>
      </c>
      <c r="D541" s="223" t="s">
        <v>230</v>
      </c>
      <c r="E541" s="224" t="s">
        <v>795</v>
      </c>
      <c r="F541" s="225" t="s">
        <v>796</v>
      </c>
      <c r="G541" s="226" t="s">
        <v>174</v>
      </c>
      <c r="H541" s="227">
        <v>397.31900000000002</v>
      </c>
      <c r="I541" s="228"/>
      <c r="J541" s="229">
        <f>ROUND(I541*H541,2)</f>
        <v>0</v>
      </c>
      <c r="K541" s="225" t="s">
        <v>165</v>
      </c>
      <c r="L541" s="230"/>
      <c r="M541" s="231" t="s">
        <v>1</v>
      </c>
      <c r="N541" s="232" t="s">
        <v>44</v>
      </c>
      <c r="O541" s="77"/>
      <c r="P541" s="190">
        <f>O541*H541</f>
        <v>0</v>
      </c>
      <c r="Q541" s="190">
        <v>0.0053</v>
      </c>
      <c r="R541" s="190">
        <f>Q541*H541</f>
        <v>2.1057907</v>
      </c>
      <c r="S541" s="190">
        <v>0</v>
      </c>
      <c r="T541" s="191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192" t="s">
        <v>364</v>
      </c>
      <c r="AT541" s="192" t="s">
        <v>230</v>
      </c>
      <c r="AU541" s="192" t="s">
        <v>89</v>
      </c>
      <c r="AY541" s="19" t="s">
        <v>159</v>
      </c>
      <c r="BE541" s="193">
        <f>IF(N541="základní",J541,0)</f>
        <v>0</v>
      </c>
      <c r="BF541" s="193">
        <f>IF(N541="snížená",J541,0)</f>
        <v>0</v>
      </c>
      <c r="BG541" s="193">
        <f>IF(N541="zákl. přenesená",J541,0)</f>
        <v>0</v>
      </c>
      <c r="BH541" s="193">
        <f>IF(N541="sníž. přenesená",J541,0)</f>
        <v>0</v>
      </c>
      <c r="BI541" s="193">
        <f>IF(N541="nulová",J541,0)</f>
        <v>0</v>
      </c>
      <c r="BJ541" s="19" t="s">
        <v>87</v>
      </c>
      <c r="BK541" s="193">
        <f>ROUND(I541*H541,2)</f>
        <v>0</v>
      </c>
      <c r="BL541" s="19" t="s">
        <v>254</v>
      </c>
      <c r="BM541" s="192" t="s">
        <v>797</v>
      </c>
    </row>
    <row r="542" s="13" customFormat="1">
      <c r="A542" s="13"/>
      <c r="B542" s="199"/>
      <c r="C542" s="13"/>
      <c r="D542" s="200" t="s">
        <v>170</v>
      </c>
      <c r="E542" s="13"/>
      <c r="F542" s="202" t="s">
        <v>798</v>
      </c>
      <c r="G542" s="13"/>
      <c r="H542" s="203">
        <v>397.31900000000002</v>
      </c>
      <c r="I542" s="204"/>
      <c r="J542" s="13"/>
      <c r="K542" s="13"/>
      <c r="L542" s="199"/>
      <c r="M542" s="205"/>
      <c r="N542" s="206"/>
      <c r="O542" s="206"/>
      <c r="P542" s="206"/>
      <c r="Q542" s="206"/>
      <c r="R542" s="206"/>
      <c r="S542" s="206"/>
      <c r="T542" s="207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01" t="s">
        <v>170</v>
      </c>
      <c r="AU542" s="201" t="s">
        <v>89</v>
      </c>
      <c r="AV542" s="13" t="s">
        <v>89</v>
      </c>
      <c r="AW542" s="13" t="s">
        <v>3</v>
      </c>
      <c r="AX542" s="13" t="s">
        <v>87</v>
      </c>
      <c r="AY542" s="201" t="s">
        <v>159</v>
      </c>
    </row>
    <row r="543" s="2" customFormat="1" ht="24.15" customHeight="1">
      <c r="A543" s="38"/>
      <c r="B543" s="180"/>
      <c r="C543" s="181" t="s">
        <v>799</v>
      </c>
      <c r="D543" s="181" t="s">
        <v>161</v>
      </c>
      <c r="E543" s="182" t="s">
        <v>800</v>
      </c>
      <c r="F543" s="183" t="s">
        <v>801</v>
      </c>
      <c r="G543" s="184" t="s">
        <v>174</v>
      </c>
      <c r="H543" s="185">
        <v>94.040000000000006</v>
      </c>
      <c r="I543" s="186"/>
      <c r="J543" s="187">
        <f>ROUND(I543*H543,2)</f>
        <v>0</v>
      </c>
      <c r="K543" s="183" t="s">
        <v>165</v>
      </c>
      <c r="L543" s="39"/>
      <c r="M543" s="188" t="s">
        <v>1</v>
      </c>
      <c r="N543" s="189" t="s">
        <v>44</v>
      </c>
      <c r="O543" s="77"/>
      <c r="P543" s="190">
        <f>O543*H543</f>
        <v>0</v>
      </c>
      <c r="Q543" s="190">
        <v>0.00040000000000000002</v>
      </c>
      <c r="R543" s="190">
        <f>Q543*H543</f>
        <v>0.037616000000000004</v>
      </c>
      <c r="S543" s="190">
        <v>0</v>
      </c>
      <c r="T543" s="191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192" t="s">
        <v>254</v>
      </c>
      <c r="AT543" s="192" t="s">
        <v>161</v>
      </c>
      <c r="AU543" s="192" t="s">
        <v>89</v>
      </c>
      <c r="AY543" s="19" t="s">
        <v>159</v>
      </c>
      <c r="BE543" s="193">
        <f>IF(N543="základní",J543,0)</f>
        <v>0</v>
      </c>
      <c r="BF543" s="193">
        <f>IF(N543="snížená",J543,0)</f>
        <v>0</v>
      </c>
      <c r="BG543" s="193">
        <f>IF(N543="zákl. přenesená",J543,0)</f>
        <v>0</v>
      </c>
      <c r="BH543" s="193">
        <f>IF(N543="sníž. přenesená",J543,0)</f>
        <v>0</v>
      </c>
      <c r="BI543" s="193">
        <f>IF(N543="nulová",J543,0)</f>
        <v>0</v>
      </c>
      <c r="BJ543" s="19" t="s">
        <v>87</v>
      </c>
      <c r="BK543" s="193">
        <f>ROUND(I543*H543,2)</f>
        <v>0</v>
      </c>
      <c r="BL543" s="19" t="s">
        <v>254</v>
      </c>
      <c r="BM543" s="192" t="s">
        <v>802</v>
      </c>
    </row>
    <row r="544" s="2" customFormat="1">
      <c r="A544" s="38"/>
      <c r="B544" s="39"/>
      <c r="C544" s="38"/>
      <c r="D544" s="194" t="s">
        <v>168</v>
      </c>
      <c r="E544" s="38"/>
      <c r="F544" s="195" t="s">
        <v>803</v>
      </c>
      <c r="G544" s="38"/>
      <c r="H544" s="38"/>
      <c r="I544" s="196"/>
      <c r="J544" s="38"/>
      <c r="K544" s="38"/>
      <c r="L544" s="39"/>
      <c r="M544" s="197"/>
      <c r="N544" s="198"/>
      <c r="O544" s="77"/>
      <c r="P544" s="77"/>
      <c r="Q544" s="77"/>
      <c r="R544" s="77"/>
      <c r="S544" s="77"/>
      <c r="T544" s="78"/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9" t="s">
        <v>168</v>
      </c>
      <c r="AU544" s="19" t="s">
        <v>89</v>
      </c>
    </row>
    <row r="545" s="14" customFormat="1">
      <c r="A545" s="14"/>
      <c r="B545" s="208"/>
      <c r="C545" s="14"/>
      <c r="D545" s="200" t="s">
        <v>170</v>
      </c>
      <c r="E545" s="209" t="s">
        <v>1</v>
      </c>
      <c r="F545" s="210" t="s">
        <v>792</v>
      </c>
      <c r="G545" s="14"/>
      <c r="H545" s="209" t="s">
        <v>1</v>
      </c>
      <c r="I545" s="211"/>
      <c r="J545" s="14"/>
      <c r="K545" s="14"/>
      <c r="L545" s="208"/>
      <c r="M545" s="212"/>
      <c r="N545" s="213"/>
      <c r="O545" s="213"/>
      <c r="P545" s="213"/>
      <c r="Q545" s="213"/>
      <c r="R545" s="213"/>
      <c r="S545" s="213"/>
      <c r="T545" s="2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09" t="s">
        <v>170</v>
      </c>
      <c r="AU545" s="209" t="s">
        <v>89</v>
      </c>
      <c r="AV545" s="14" t="s">
        <v>87</v>
      </c>
      <c r="AW545" s="14" t="s">
        <v>34</v>
      </c>
      <c r="AX545" s="14" t="s">
        <v>79</v>
      </c>
      <c r="AY545" s="209" t="s">
        <v>159</v>
      </c>
    </row>
    <row r="546" s="13" customFormat="1">
      <c r="A546" s="13"/>
      <c r="B546" s="199"/>
      <c r="C546" s="13"/>
      <c r="D546" s="200" t="s">
        <v>170</v>
      </c>
      <c r="E546" s="201" t="s">
        <v>1</v>
      </c>
      <c r="F546" s="202" t="s">
        <v>804</v>
      </c>
      <c r="G546" s="13"/>
      <c r="H546" s="203">
        <v>94.040000000000006</v>
      </c>
      <c r="I546" s="204"/>
      <c r="J546" s="13"/>
      <c r="K546" s="13"/>
      <c r="L546" s="199"/>
      <c r="M546" s="205"/>
      <c r="N546" s="206"/>
      <c r="O546" s="206"/>
      <c r="P546" s="206"/>
      <c r="Q546" s="206"/>
      <c r="R546" s="206"/>
      <c r="S546" s="206"/>
      <c r="T546" s="207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01" t="s">
        <v>170</v>
      </c>
      <c r="AU546" s="201" t="s">
        <v>89</v>
      </c>
      <c r="AV546" s="13" t="s">
        <v>89</v>
      </c>
      <c r="AW546" s="13" t="s">
        <v>34</v>
      </c>
      <c r="AX546" s="13" t="s">
        <v>87</v>
      </c>
      <c r="AY546" s="201" t="s">
        <v>159</v>
      </c>
    </row>
    <row r="547" s="2" customFormat="1" ht="49.05" customHeight="1">
      <c r="A547" s="38"/>
      <c r="B547" s="180"/>
      <c r="C547" s="223" t="s">
        <v>805</v>
      </c>
      <c r="D547" s="223" t="s">
        <v>230</v>
      </c>
      <c r="E547" s="224" t="s">
        <v>795</v>
      </c>
      <c r="F547" s="225" t="s">
        <v>796</v>
      </c>
      <c r="G547" s="226" t="s">
        <v>174</v>
      </c>
      <c r="H547" s="227">
        <v>114.82299999999999</v>
      </c>
      <c r="I547" s="228"/>
      <c r="J547" s="229">
        <f>ROUND(I547*H547,2)</f>
        <v>0</v>
      </c>
      <c r="K547" s="225" t="s">
        <v>165</v>
      </c>
      <c r="L547" s="230"/>
      <c r="M547" s="231" t="s">
        <v>1</v>
      </c>
      <c r="N547" s="232" t="s">
        <v>44</v>
      </c>
      <c r="O547" s="77"/>
      <c r="P547" s="190">
        <f>O547*H547</f>
        <v>0</v>
      </c>
      <c r="Q547" s="190">
        <v>0.0053</v>
      </c>
      <c r="R547" s="190">
        <f>Q547*H547</f>
        <v>0.60856189999999999</v>
      </c>
      <c r="S547" s="190">
        <v>0</v>
      </c>
      <c r="T547" s="191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192" t="s">
        <v>364</v>
      </c>
      <c r="AT547" s="192" t="s">
        <v>230</v>
      </c>
      <c r="AU547" s="192" t="s">
        <v>89</v>
      </c>
      <c r="AY547" s="19" t="s">
        <v>159</v>
      </c>
      <c r="BE547" s="193">
        <f>IF(N547="základní",J547,0)</f>
        <v>0</v>
      </c>
      <c r="BF547" s="193">
        <f>IF(N547="snížená",J547,0)</f>
        <v>0</v>
      </c>
      <c r="BG547" s="193">
        <f>IF(N547="zákl. přenesená",J547,0)</f>
        <v>0</v>
      </c>
      <c r="BH547" s="193">
        <f>IF(N547="sníž. přenesená",J547,0)</f>
        <v>0</v>
      </c>
      <c r="BI547" s="193">
        <f>IF(N547="nulová",J547,0)</f>
        <v>0</v>
      </c>
      <c r="BJ547" s="19" t="s">
        <v>87</v>
      </c>
      <c r="BK547" s="193">
        <f>ROUND(I547*H547,2)</f>
        <v>0</v>
      </c>
      <c r="BL547" s="19" t="s">
        <v>254</v>
      </c>
      <c r="BM547" s="192" t="s">
        <v>806</v>
      </c>
    </row>
    <row r="548" s="13" customFormat="1">
      <c r="A548" s="13"/>
      <c r="B548" s="199"/>
      <c r="C548" s="13"/>
      <c r="D548" s="200" t="s">
        <v>170</v>
      </c>
      <c r="E548" s="13"/>
      <c r="F548" s="202" t="s">
        <v>807</v>
      </c>
      <c r="G548" s="13"/>
      <c r="H548" s="203">
        <v>114.82299999999999</v>
      </c>
      <c r="I548" s="204"/>
      <c r="J548" s="13"/>
      <c r="K548" s="13"/>
      <c r="L548" s="199"/>
      <c r="M548" s="205"/>
      <c r="N548" s="206"/>
      <c r="O548" s="206"/>
      <c r="P548" s="206"/>
      <c r="Q548" s="206"/>
      <c r="R548" s="206"/>
      <c r="S548" s="206"/>
      <c r="T548" s="207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01" t="s">
        <v>170</v>
      </c>
      <c r="AU548" s="201" t="s">
        <v>89</v>
      </c>
      <c r="AV548" s="13" t="s">
        <v>89</v>
      </c>
      <c r="AW548" s="13" t="s">
        <v>3</v>
      </c>
      <c r="AX548" s="13" t="s">
        <v>87</v>
      </c>
      <c r="AY548" s="201" t="s">
        <v>159</v>
      </c>
    </row>
    <row r="549" s="2" customFormat="1" ht="33" customHeight="1">
      <c r="A549" s="38"/>
      <c r="B549" s="180"/>
      <c r="C549" s="181" t="s">
        <v>808</v>
      </c>
      <c r="D549" s="181" t="s">
        <v>161</v>
      </c>
      <c r="E549" s="182" t="s">
        <v>809</v>
      </c>
      <c r="F549" s="183" t="s">
        <v>810</v>
      </c>
      <c r="G549" s="184" t="s">
        <v>811</v>
      </c>
      <c r="H549" s="185">
        <v>10</v>
      </c>
      <c r="I549" s="186"/>
      <c r="J549" s="187">
        <f>ROUND(I549*H549,2)</f>
        <v>0</v>
      </c>
      <c r="K549" s="183" t="s">
        <v>165</v>
      </c>
      <c r="L549" s="39"/>
      <c r="M549" s="188" t="s">
        <v>1</v>
      </c>
      <c r="N549" s="189" t="s">
        <v>44</v>
      </c>
      <c r="O549" s="77"/>
      <c r="P549" s="190">
        <f>O549*H549</f>
        <v>0</v>
      </c>
      <c r="Q549" s="190">
        <v>0.00038000000000000002</v>
      </c>
      <c r="R549" s="190">
        <f>Q549*H549</f>
        <v>0.0038000000000000004</v>
      </c>
      <c r="S549" s="190">
        <v>0</v>
      </c>
      <c r="T549" s="191">
        <f>S549*H549</f>
        <v>0</v>
      </c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192" t="s">
        <v>254</v>
      </c>
      <c r="AT549" s="192" t="s">
        <v>161</v>
      </c>
      <c r="AU549" s="192" t="s">
        <v>89</v>
      </c>
      <c r="AY549" s="19" t="s">
        <v>159</v>
      </c>
      <c r="BE549" s="193">
        <f>IF(N549="základní",J549,0)</f>
        <v>0</v>
      </c>
      <c r="BF549" s="193">
        <f>IF(N549="snížená",J549,0)</f>
        <v>0</v>
      </c>
      <c r="BG549" s="193">
        <f>IF(N549="zákl. přenesená",J549,0)</f>
        <v>0</v>
      </c>
      <c r="BH549" s="193">
        <f>IF(N549="sníž. přenesená",J549,0)</f>
        <v>0</v>
      </c>
      <c r="BI549" s="193">
        <f>IF(N549="nulová",J549,0)</f>
        <v>0</v>
      </c>
      <c r="BJ549" s="19" t="s">
        <v>87</v>
      </c>
      <c r="BK549" s="193">
        <f>ROUND(I549*H549,2)</f>
        <v>0</v>
      </c>
      <c r="BL549" s="19" t="s">
        <v>254</v>
      </c>
      <c r="BM549" s="192" t="s">
        <v>812</v>
      </c>
    </row>
    <row r="550" s="2" customFormat="1">
      <c r="A550" s="38"/>
      <c r="B550" s="39"/>
      <c r="C550" s="38"/>
      <c r="D550" s="194" t="s">
        <v>168</v>
      </c>
      <c r="E550" s="38"/>
      <c r="F550" s="195" t="s">
        <v>813</v>
      </c>
      <c r="G550" s="38"/>
      <c r="H550" s="38"/>
      <c r="I550" s="196"/>
      <c r="J550" s="38"/>
      <c r="K550" s="38"/>
      <c r="L550" s="39"/>
      <c r="M550" s="197"/>
      <c r="N550" s="198"/>
      <c r="O550" s="77"/>
      <c r="P550" s="77"/>
      <c r="Q550" s="77"/>
      <c r="R550" s="77"/>
      <c r="S550" s="77"/>
      <c r="T550" s="78"/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9" t="s">
        <v>168</v>
      </c>
      <c r="AU550" s="19" t="s">
        <v>89</v>
      </c>
    </row>
    <row r="551" s="2" customFormat="1" ht="49.05" customHeight="1">
      <c r="A551" s="38"/>
      <c r="B551" s="180"/>
      <c r="C551" s="223" t="s">
        <v>814</v>
      </c>
      <c r="D551" s="223" t="s">
        <v>230</v>
      </c>
      <c r="E551" s="224" t="s">
        <v>795</v>
      </c>
      <c r="F551" s="225" t="s">
        <v>796</v>
      </c>
      <c r="G551" s="226" t="s">
        <v>174</v>
      </c>
      <c r="H551" s="227">
        <v>12.6</v>
      </c>
      <c r="I551" s="228"/>
      <c r="J551" s="229">
        <f>ROUND(I551*H551,2)</f>
        <v>0</v>
      </c>
      <c r="K551" s="225" t="s">
        <v>165</v>
      </c>
      <c r="L551" s="230"/>
      <c r="M551" s="231" t="s">
        <v>1</v>
      </c>
      <c r="N551" s="232" t="s">
        <v>44</v>
      </c>
      <c r="O551" s="77"/>
      <c r="P551" s="190">
        <f>O551*H551</f>
        <v>0</v>
      </c>
      <c r="Q551" s="190">
        <v>0.0053</v>
      </c>
      <c r="R551" s="190">
        <f>Q551*H551</f>
        <v>0.066779999999999992</v>
      </c>
      <c r="S551" s="190">
        <v>0</v>
      </c>
      <c r="T551" s="191">
        <f>S551*H551</f>
        <v>0</v>
      </c>
      <c r="U551" s="38"/>
      <c r="V551" s="38"/>
      <c r="W551" s="38"/>
      <c r="X551" s="38"/>
      <c r="Y551" s="38"/>
      <c r="Z551" s="38"/>
      <c r="AA551" s="38"/>
      <c r="AB551" s="38"/>
      <c r="AC551" s="38"/>
      <c r="AD551" s="38"/>
      <c r="AE551" s="38"/>
      <c r="AR551" s="192" t="s">
        <v>364</v>
      </c>
      <c r="AT551" s="192" t="s">
        <v>230</v>
      </c>
      <c r="AU551" s="192" t="s">
        <v>89</v>
      </c>
      <c r="AY551" s="19" t="s">
        <v>159</v>
      </c>
      <c r="BE551" s="193">
        <f>IF(N551="základní",J551,0)</f>
        <v>0</v>
      </c>
      <c r="BF551" s="193">
        <f>IF(N551="snížená",J551,0)</f>
        <v>0</v>
      </c>
      <c r="BG551" s="193">
        <f>IF(N551="zákl. přenesená",J551,0)</f>
        <v>0</v>
      </c>
      <c r="BH551" s="193">
        <f>IF(N551="sníž. přenesená",J551,0)</f>
        <v>0</v>
      </c>
      <c r="BI551" s="193">
        <f>IF(N551="nulová",J551,0)</f>
        <v>0</v>
      </c>
      <c r="BJ551" s="19" t="s">
        <v>87</v>
      </c>
      <c r="BK551" s="193">
        <f>ROUND(I551*H551,2)</f>
        <v>0</v>
      </c>
      <c r="BL551" s="19" t="s">
        <v>254</v>
      </c>
      <c r="BM551" s="192" t="s">
        <v>815</v>
      </c>
    </row>
    <row r="552" s="13" customFormat="1">
      <c r="A552" s="13"/>
      <c r="B552" s="199"/>
      <c r="C552" s="13"/>
      <c r="D552" s="200" t="s">
        <v>170</v>
      </c>
      <c r="E552" s="13"/>
      <c r="F552" s="202" t="s">
        <v>816</v>
      </c>
      <c r="G552" s="13"/>
      <c r="H552" s="203">
        <v>12.6</v>
      </c>
      <c r="I552" s="204"/>
      <c r="J552" s="13"/>
      <c r="K552" s="13"/>
      <c r="L552" s="199"/>
      <c r="M552" s="205"/>
      <c r="N552" s="206"/>
      <c r="O552" s="206"/>
      <c r="P552" s="206"/>
      <c r="Q552" s="206"/>
      <c r="R552" s="206"/>
      <c r="S552" s="206"/>
      <c r="T552" s="207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01" t="s">
        <v>170</v>
      </c>
      <c r="AU552" s="201" t="s">
        <v>89</v>
      </c>
      <c r="AV552" s="13" t="s">
        <v>89</v>
      </c>
      <c r="AW552" s="13" t="s">
        <v>3</v>
      </c>
      <c r="AX552" s="13" t="s">
        <v>87</v>
      </c>
      <c r="AY552" s="201" t="s">
        <v>159</v>
      </c>
    </row>
    <row r="553" s="2" customFormat="1" ht="24.15" customHeight="1">
      <c r="A553" s="38"/>
      <c r="B553" s="180"/>
      <c r="C553" s="181" t="s">
        <v>817</v>
      </c>
      <c r="D553" s="181" t="s">
        <v>161</v>
      </c>
      <c r="E553" s="182" t="s">
        <v>818</v>
      </c>
      <c r="F553" s="183" t="s">
        <v>819</v>
      </c>
      <c r="G553" s="184" t="s">
        <v>811</v>
      </c>
      <c r="H553" s="185">
        <v>60</v>
      </c>
      <c r="I553" s="186"/>
      <c r="J553" s="187">
        <f>ROUND(I553*H553,2)</f>
        <v>0</v>
      </c>
      <c r="K553" s="183" t="s">
        <v>165</v>
      </c>
      <c r="L553" s="39"/>
      <c r="M553" s="188" t="s">
        <v>1</v>
      </c>
      <c r="N553" s="189" t="s">
        <v>44</v>
      </c>
      <c r="O553" s="77"/>
      <c r="P553" s="190">
        <f>O553*H553</f>
        <v>0</v>
      </c>
      <c r="Q553" s="190">
        <v>3.0000000000000001E-05</v>
      </c>
      <c r="R553" s="190">
        <f>Q553*H553</f>
        <v>0.0018</v>
      </c>
      <c r="S553" s="190">
        <v>0</v>
      </c>
      <c r="T553" s="191">
        <f>S553*H553</f>
        <v>0</v>
      </c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192" t="s">
        <v>254</v>
      </c>
      <c r="AT553" s="192" t="s">
        <v>161</v>
      </c>
      <c r="AU553" s="192" t="s">
        <v>89</v>
      </c>
      <c r="AY553" s="19" t="s">
        <v>159</v>
      </c>
      <c r="BE553" s="193">
        <f>IF(N553="základní",J553,0)</f>
        <v>0</v>
      </c>
      <c r="BF553" s="193">
        <f>IF(N553="snížená",J553,0)</f>
        <v>0</v>
      </c>
      <c r="BG553" s="193">
        <f>IF(N553="zákl. přenesená",J553,0)</f>
        <v>0</v>
      </c>
      <c r="BH553" s="193">
        <f>IF(N553="sníž. přenesená",J553,0)</f>
        <v>0</v>
      </c>
      <c r="BI553" s="193">
        <f>IF(N553="nulová",J553,0)</f>
        <v>0</v>
      </c>
      <c r="BJ553" s="19" t="s">
        <v>87</v>
      </c>
      <c r="BK553" s="193">
        <f>ROUND(I553*H553,2)</f>
        <v>0</v>
      </c>
      <c r="BL553" s="19" t="s">
        <v>254</v>
      </c>
      <c r="BM553" s="192" t="s">
        <v>820</v>
      </c>
    </row>
    <row r="554" s="2" customFormat="1">
      <c r="A554" s="38"/>
      <c r="B554" s="39"/>
      <c r="C554" s="38"/>
      <c r="D554" s="194" t="s">
        <v>168</v>
      </c>
      <c r="E554" s="38"/>
      <c r="F554" s="195" t="s">
        <v>821</v>
      </c>
      <c r="G554" s="38"/>
      <c r="H554" s="38"/>
      <c r="I554" s="196"/>
      <c r="J554" s="38"/>
      <c r="K554" s="38"/>
      <c r="L554" s="39"/>
      <c r="M554" s="197"/>
      <c r="N554" s="198"/>
      <c r="O554" s="77"/>
      <c r="P554" s="77"/>
      <c r="Q554" s="77"/>
      <c r="R554" s="77"/>
      <c r="S554" s="77"/>
      <c r="T554" s="78"/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9" t="s">
        <v>168</v>
      </c>
      <c r="AU554" s="19" t="s">
        <v>89</v>
      </c>
    </row>
    <row r="555" s="2" customFormat="1" ht="49.05" customHeight="1">
      <c r="A555" s="38"/>
      <c r="B555" s="180"/>
      <c r="C555" s="223" t="s">
        <v>822</v>
      </c>
      <c r="D555" s="223" t="s">
        <v>230</v>
      </c>
      <c r="E555" s="224" t="s">
        <v>795</v>
      </c>
      <c r="F555" s="225" t="s">
        <v>796</v>
      </c>
      <c r="G555" s="226" t="s">
        <v>174</v>
      </c>
      <c r="H555" s="227">
        <v>7.5599999999999996</v>
      </c>
      <c r="I555" s="228"/>
      <c r="J555" s="229">
        <f>ROUND(I555*H555,2)</f>
        <v>0</v>
      </c>
      <c r="K555" s="225" t="s">
        <v>165</v>
      </c>
      <c r="L555" s="230"/>
      <c r="M555" s="231" t="s">
        <v>1</v>
      </c>
      <c r="N555" s="232" t="s">
        <v>44</v>
      </c>
      <c r="O555" s="77"/>
      <c r="P555" s="190">
        <f>O555*H555</f>
        <v>0</v>
      </c>
      <c r="Q555" s="190">
        <v>0.0053</v>
      </c>
      <c r="R555" s="190">
        <f>Q555*H555</f>
        <v>0.040067999999999999</v>
      </c>
      <c r="S555" s="190">
        <v>0</v>
      </c>
      <c r="T555" s="191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192" t="s">
        <v>364</v>
      </c>
      <c r="AT555" s="192" t="s">
        <v>230</v>
      </c>
      <c r="AU555" s="192" t="s">
        <v>89</v>
      </c>
      <c r="AY555" s="19" t="s">
        <v>159</v>
      </c>
      <c r="BE555" s="193">
        <f>IF(N555="základní",J555,0)</f>
        <v>0</v>
      </c>
      <c r="BF555" s="193">
        <f>IF(N555="snížená",J555,0)</f>
        <v>0</v>
      </c>
      <c r="BG555" s="193">
        <f>IF(N555="zákl. přenesená",J555,0)</f>
        <v>0</v>
      </c>
      <c r="BH555" s="193">
        <f>IF(N555="sníž. přenesená",J555,0)</f>
        <v>0</v>
      </c>
      <c r="BI555" s="193">
        <f>IF(N555="nulová",J555,0)</f>
        <v>0</v>
      </c>
      <c r="BJ555" s="19" t="s">
        <v>87</v>
      </c>
      <c r="BK555" s="193">
        <f>ROUND(I555*H555,2)</f>
        <v>0</v>
      </c>
      <c r="BL555" s="19" t="s">
        <v>254</v>
      </c>
      <c r="BM555" s="192" t="s">
        <v>823</v>
      </c>
    </row>
    <row r="556" s="13" customFormat="1">
      <c r="A556" s="13"/>
      <c r="B556" s="199"/>
      <c r="C556" s="13"/>
      <c r="D556" s="200" t="s">
        <v>170</v>
      </c>
      <c r="E556" s="13"/>
      <c r="F556" s="202" t="s">
        <v>824</v>
      </c>
      <c r="G556" s="13"/>
      <c r="H556" s="203">
        <v>7.5599999999999996</v>
      </c>
      <c r="I556" s="204"/>
      <c r="J556" s="13"/>
      <c r="K556" s="13"/>
      <c r="L556" s="199"/>
      <c r="M556" s="205"/>
      <c r="N556" s="206"/>
      <c r="O556" s="206"/>
      <c r="P556" s="206"/>
      <c r="Q556" s="206"/>
      <c r="R556" s="206"/>
      <c r="S556" s="206"/>
      <c r="T556" s="207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01" t="s">
        <v>170</v>
      </c>
      <c r="AU556" s="201" t="s">
        <v>89</v>
      </c>
      <c r="AV556" s="13" t="s">
        <v>89</v>
      </c>
      <c r="AW556" s="13" t="s">
        <v>3</v>
      </c>
      <c r="AX556" s="13" t="s">
        <v>87</v>
      </c>
      <c r="AY556" s="201" t="s">
        <v>159</v>
      </c>
    </row>
    <row r="557" s="2" customFormat="1" ht="24.15" customHeight="1">
      <c r="A557" s="38"/>
      <c r="B557" s="180"/>
      <c r="C557" s="181" t="s">
        <v>825</v>
      </c>
      <c r="D557" s="181" t="s">
        <v>161</v>
      </c>
      <c r="E557" s="182" t="s">
        <v>826</v>
      </c>
      <c r="F557" s="183" t="s">
        <v>827</v>
      </c>
      <c r="G557" s="184" t="s">
        <v>207</v>
      </c>
      <c r="H557" s="185">
        <v>3.0680000000000001</v>
      </c>
      <c r="I557" s="186"/>
      <c r="J557" s="187">
        <f>ROUND(I557*H557,2)</f>
        <v>0</v>
      </c>
      <c r="K557" s="183" t="s">
        <v>165</v>
      </c>
      <c r="L557" s="39"/>
      <c r="M557" s="188" t="s">
        <v>1</v>
      </c>
      <c r="N557" s="189" t="s">
        <v>44</v>
      </c>
      <c r="O557" s="77"/>
      <c r="P557" s="190">
        <f>O557*H557</f>
        <v>0</v>
      </c>
      <c r="Q557" s="190">
        <v>0</v>
      </c>
      <c r="R557" s="190">
        <f>Q557*H557</f>
        <v>0</v>
      </c>
      <c r="S557" s="190">
        <v>0</v>
      </c>
      <c r="T557" s="191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192" t="s">
        <v>254</v>
      </c>
      <c r="AT557" s="192" t="s">
        <v>161</v>
      </c>
      <c r="AU557" s="192" t="s">
        <v>89</v>
      </c>
      <c r="AY557" s="19" t="s">
        <v>159</v>
      </c>
      <c r="BE557" s="193">
        <f>IF(N557="základní",J557,0)</f>
        <v>0</v>
      </c>
      <c r="BF557" s="193">
        <f>IF(N557="snížená",J557,0)</f>
        <v>0</v>
      </c>
      <c r="BG557" s="193">
        <f>IF(N557="zákl. přenesená",J557,0)</f>
        <v>0</v>
      </c>
      <c r="BH557" s="193">
        <f>IF(N557="sníž. přenesená",J557,0)</f>
        <v>0</v>
      </c>
      <c r="BI557" s="193">
        <f>IF(N557="nulová",J557,0)</f>
        <v>0</v>
      </c>
      <c r="BJ557" s="19" t="s">
        <v>87</v>
      </c>
      <c r="BK557" s="193">
        <f>ROUND(I557*H557,2)</f>
        <v>0</v>
      </c>
      <c r="BL557" s="19" t="s">
        <v>254</v>
      </c>
      <c r="BM557" s="192" t="s">
        <v>828</v>
      </c>
    </row>
    <row r="558" s="2" customFormat="1">
      <c r="A558" s="38"/>
      <c r="B558" s="39"/>
      <c r="C558" s="38"/>
      <c r="D558" s="194" t="s">
        <v>168</v>
      </c>
      <c r="E558" s="38"/>
      <c r="F558" s="195" t="s">
        <v>829</v>
      </c>
      <c r="G558" s="38"/>
      <c r="H558" s="38"/>
      <c r="I558" s="196"/>
      <c r="J558" s="38"/>
      <c r="K558" s="38"/>
      <c r="L558" s="39"/>
      <c r="M558" s="197"/>
      <c r="N558" s="198"/>
      <c r="O558" s="77"/>
      <c r="P558" s="77"/>
      <c r="Q558" s="77"/>
      <c r="R558" s="77"/>
      <c r="S558" s="77"/>
      <c r="T558" s="7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T558" s="19" t="s">
        <v>168</v>
      </c>
      <c r="AU558" s="19" t="s">
        <v>89</v>
      </c>
    </row>
    <row r="559" s="12" customFormat="1" ht="22.8" customHeight="1">
      <c r="A559" s="12"/>
      <c r="B559" s="167"/>
      <c r="C559" s="12"/>
      <c r="D559" s="168" t="s">
        <v>78</v>
      </c>
      <c r="E559" s="178" t="s">
        <v>830</v>
      </c>
      <c r="F559" s="178" t="s">
        <v>831</v>
      </c>
      <c r="G559" s="12"/>
      <c r="H559" s="12"/>
      <c r="I559" s="170"/>
      <c r="J559" s="179">
        <f>BK559</f>
        <v>0</v>
      </c>
      <c r="K559" s="12"/>
      <c r="L559" s="167"/>
      <c r="M559" s="172"/>
      <c r="N559" s="173"/>
      <c r="O559" s="173"/>
      <c r="P559" s="174">
        <f>SUM(P560:P580)</f>
        <v>0</v>
      </c>
      <c r="Q559" s="173"/>
      <c r="R559" s="174">
        <f>SUM(R560:R580)</f>
        <v>1.09187872</v>
      </c>
      <c r="S559" s="173"/>
      <c r="T559" s="175">
        <f>SUM(T560:T580)</f>
        <v>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R559" s="168" t="s">
        <v>89</v>
      </c>
      <c r="AT559" s="176" t="s">
        <v>78</v>
      </c>
      <c r="AU559" s="176" t="s">
        <v>87</v>
      </c>
      <c r="AY559" s="168" t="s">
        <v>159</v>
      </c>
      <c r="BK559" s="177">
        <f>SUM(BK560:BK580)</f>
        <v>0</v>
      </c>
    </row>
    <row r="560" s="2" customFormat="1" ht="37.8" customHeight="1">
      <c r="A560" s="38"/>
      <c r="B560" s="180"/>
      <c r="C560" s="181" t="s">
        <v>832</v>
      </c>
      <c r="D560" s="181" t="s">
        <v>161</v>
      </c>
      <c r="E560" s="182" t="s">
        <v>833</v>
      </c>
      <c r="F560" s="183" t="s">
        <v>834</v>
      </c>
      <c r="G560" s="184" t="s">
        <v>174</v>
      </c>
      <c r="H560" s="185">
        <v>36.210000000000001</v>
      </c>
      <c r="I560" s="186"/>
      <c r="J560" s="187">
        <f>ROUND(I560*H560,2)</f>
        <v>0</v>
      </c>
      <c r="K560" s="183" t="s">
        <v>165</v>
      </c>
      <c r="L560" s="39"/>
      <c r="M560" s="188" t="s">
        <v>1</v>
      </c>
      <c r="N560" s="189" t="s">
        <v>44</v>
      </c>
      <c r="O560" s="77"/>
      <c r="P560" s="190">
        <f>O560*H560</f>
        <v>0</v>
      </c>
      <c r="Q560" s="190">
        <v>0.0061199999999999996</v>
      </c>
      <c r="R560" s="190">
        <f>Q560*H560</f>
        <v>0.2216052</v>
      </c>
      <c r="S560" s="190">
        <v>0</v>
      </c>
      <c r="T560" s="191">
        <f>S560*H560</f>
        <v>0</v>
      </c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R560" s="192" t="s">
        <v>254</v>
      </c>
      <c r="AT560" s="192" t="s">
        <v>161</v>
      </c>
      <c r="AU560" s="192" t="s">
        <v>89</v>
      </c>
      <c r="AY560" s="19" t="s">
        <v>159</v>
      </c>
      <c r="BE560" s="193">
        <f>IF(N560="základní",J560,0)</f>
        <v>0</v>
      </c>
      <c r="BF560" s="193">
        <f>IF(N560="snížená",J560,0)</f>
        <v>0</v>
      </c>
      <c r="BG560" s="193">
        <f>IF(N560="zákl. přenesená",J560,0)</f>
        <v>0</v>
      </c>
      <c r="BH560" s="193">
        <f>IF(N560="sníž. přenesená",J560,0)</f>
        <v>0</v>
      </c>
      <c r="BI560" s="193">
        <f>IF(N560="nulová",J560,0)</f>
        <v>0</v>
      </c>
      <c r="BJ560" s="19" t="s">
        <v>87</v>
      </c>
      <c r="BK560" s="193">
        <f>ROUND(I560*H560,2)</f>
        <v>0</v>
      </c>
      <c r="BL560" s="19" t="s">
        <v>254</v>
      </c>
      <c r="BM560" s="192" t="s">
        <v>835</v>
      </c>
    </row>
    <row r="561" s="2" customFormat="1">
      <c r="A561" s="38"/>
      <c r="B561" s="39"/>
      <c r="C561" s="38"/>
      <c r="D561" s="194" t="s">
        <v>168</v>
      </c>
      <c r="E561" s="38"/>
      <c r="F561" s="195" t="s">
        <v>836</v>
      </c>
      <c r="G561" s="38"/>
      <c r="H561" s="38"/>
      <c r="I561" s="196"/>
      <c r="J561" s="38"/>
      <c r="K561" s="38"/>
      <c r="L561" s="39"/>
      <c r="M561" s="197"/>
      <c r="N561" s="198"/>
      <c r="O561" s="77"/>
      <c r="P561" s="77"/>
      <c r="Q561" s="77"/>
      <c r="R561" s="77"/>
      <c r="S561" s="77"/>
      <c r="T561" s="78"/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T561" s="19" t="s">
        <v>168</v>
      </c>
      <c r="AU561" s="19" t="s">
        <v>89</v>
      </c>
    </row>
    <row r="562" s="14" customFormat="1">
      <c r="A562" s="14"/>
      <c r="B562" s="208"/>
      <c r="C562" s="14"/>
      <c r="D562" s="200" t="s">
        <v>170</v>
      </c>
      <c r="E562" s="209" t="s">
        <v>1</v>
      </c>
      <c r="F562" s="210" t="s">
        <v>266</v>
      </c>
      <c r="G562" s="14"/>
      <c r="H562" s="209" t="s">
        <v>1</v>
      </c>
      <c r="I562" s="211"/>
      <c r="J562" s="14"/>
      <c r="K562" s="14"/>
      <c r="L562" s="208"/>
      <c r="M562" s="212"/>
      <c r="N562" s="213"/>
      <c r="O562" s="213"/>
      <c r="P562" s="213"/>
      <c r="Q562" s="213"/>
      <c r="R562" s="213"/>
      <c r="S562" s="213"/>
      <c r="T562" s="2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09" t="s">
        <v>170</v>
      </c>
      <c r="AU562" s="209" t="s">
        <v>89</v>
      </c>
      <c r="AV562" s="14" t="s">
        <v>87</v>
      </c>
      <c r="AW562" s="14" t="s">
        <v>34</v>
      </c>
      <c r="AX562" s="14" t="s">
        <v>79</v>
      </c>
      <c r="AY562" s="209" t="s">
        <v>159</v>
      </c>
    </row>
    <row r="563" s="13" customFormat="1">
      <c r="A563" s="13"/>
      <c r="B563" s="199"/>
      <c r="C563" s="13"/>
      <c r="D563" s="200" t="s">
        <v>170</v>
      </c>
      <c r="E563" s="201" t="s">
        <v>1</v>
      </c>
      <c r="F563" s="202" t="s">
        <v>837</v>
      </c>
      <c r="G563" s="13"/>
      <c r="H563" s="203">
        <v>36.210000000000001</v>
      </c>
      <c r="I563" s="204"/>
      <c r="J563" s="13"/>
      <c r="K563" s="13"/>
      <c r="L563" s="199"/>
      <c r="M563" s="205"/>
      <c r="N563" s="206"/>
      <c r="O563" s="206"/>
      <c r="P563" s="206"/>
      <c r="Q563" s="206"/>
      <c r="R563" s="206"/>
      <c r="S563" s="206"/>
      <c r="T563" s="207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01" t="s">
        <v>170</v>
      </c>
      <c r="AU563" s="201" t="s">
        <v>89</v>
      </c>
      <c r="AV563" s="13" t="s">
        <v>89</v>
      </c>
      <c r="AW563" s="13" t="s">
        <v>34</v>
      </c>
      <c r="AX563" s="13" t="s">
        <v>87</v>
      </c>
      <c r="AY563" s="201" t="s">
        <v>159</v>
      </c>
    </row>
    <row r="564" s="2" customFormat="1" ht="24.15" customHeight="1">
      <c r="A564" s="38"/>
      <c r="B564" s="180"/>
      <c r="C564" s="223" t="s">
        <v>838</v>
      </c>
      <c r="D564" s="223" t="s">
        <v>230</v>
      </c>
      <c r="E564" s="224" t="s">
        <v>839</v>
      </c>
      <c r="F564" s="225" t="s">
        <v>840</v>
      </c>
      <c r="G564" s="226" t="s">
        <v>174</v>
      </c>
      <c r="H564" s="227">
        <v>38.021000000000001</v>
      </c>
      <c r="I564" s="228"/>
      <c r="J564" s="229">
        <f>ROUND(I564*H564,2)</f>
        <v>0</v>
      </c>
      <c r="K564" s="225" t="s">
        <v>165</v>
      </c>
      <c r="L564" s="230"/>
      <c r="M564" s="231" t="s">
        <v>1</v>
      </c>
      <c r="N564" s="232" t="s">
        <v>44</v>
      </c>
      <c r="O564" s="77"/>
      <c r="P564" s="190">
        <f>O564*H564</f>
        <v>0</v>
      </c>
      <c r="Q564" s="190">
        <v>0.0023999999999999998</v>
      </c>
      <c r="R564" s="190">
        <f>Q564*H564</f>
        <v>0.091250399999999995</v>
      </c>
      <c r="S564" s="190">
        <v>0</v>
      </c>
      <c r="T564" s="191">
        <f>S564*H564</f>
        <v>0</v>
      </c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192" t="s">
        <v>364</v>
      </c>
      <c r="AT564" s="192" t="s">
        <v>230</v>
      </c>
      <c r="AU564" s="192" t="s">
        <v>89</v>
      </c>
      <c r="AY564" s="19" t="s">
        <v>159</v>
      </c>
      <c r="BE564" s="193">
        <f>IF(N564="základní",J564,0)</f>
        <v>0</v>
      </c>
      <c r="BF564" s="193">
        <f>IF(N564="snížená",J564,0)</f>
        <v>0</v>
      </c>
      <c r="BG564" s="193">
        <f>IF(N564="zákl. přenesená",J564,0)</f>
        <v>0</v>
      </c>
      <c r="BH564" s="193">
        <f>IF(N564="sníž. přenesená",J564,0)</f>
        <v>0</v>
      </c>
      <c r="BI564" s="193">
        <f>IF(N564="nulová",J564,0)</f>
        <v>0</v>
      </c>
      <c r="BJ564" s="19" t="s">
        <v>87</v>
      </c>
      <c r="BK564" s="193">
        <f>ROUND(I564*H564,2)</f>
        <v>0</v>
      </c>
      <c r="BL564" s="19" t="s">
        <v>254</v>
      </c>
      <c r="BM564" s="192" t="s">
        <v>841</v>
      </c>
    </row>
    <row r="565" s="13" customFormat="1">
      <c r="A565" s="13"/>
      <c r="B565" s="199"/>
      <c r="C565" s="13"/>
      <c r="D565" s="200" t="s">
        <v>170</v>
      </c>
      <c r="E565" s="13"/>
      <c r="F565" s="202" t="s">
        <v>842</v>
      </c>
      <c r="G565" s="13"/>
      <c r="H565" s="203">
        <v>38.021000000000001</v>
      </c>
      <c r="I565" s="204"/>
      <c r="J565" s="13"/>
      <c r="K565" s="13"/>
      <c r="L565" s="199"/>
      <c r="M565" s="205"/>
      <c r="N565" s="206"/>
      <c r="O565" s="206"/>
      <c r="P565" s="206"/>
      <c r="Q565" s="206"/>
      <c r="R565" s="206"/>
      <c r="S565" s="206"/>
      <c r="T565" s="207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01" t="s">
        <v>170</v>
      </c>
      <c r="AU565" s="201" t="s">
        <v>89</v>
      </c>
      <c r="AV565" s="13" t="s">
        <v>89</v>
      </c>
      <c r="AW565" s="13" t="s">
        <v>3</v>
      </c>
      <c r="AX565" s="13" t="s">
        <v>87</v>
      </c>
      <c r="AY565" s="201" t="s">
        <v>159</v>
      </c>
    </row>
    <row r="566" s="2" customFormat="1" ht="44.25" customHeight="1">
      <c r="A566" s="38"/>
      <c r="B566" s="180"/>
      <c r="C566" s="181" t="s">
        <v>843</v>
      </c>
      <c r="D566" s="181" t="s">
        <v>161</v>
      </c>
      <c r="E566" s="182" t="s">
        <v>844</v>
      </c>
      <c r="F566" s="183" t="s">
        <v>845</v>
      </c>
      <c r="G566" s="184" t="s">
        <v>174</v>
      </c>
      <c r="H566" s="185">
        <v>46.409999999999997</v>
      </c>
      <c r="I566" s="186"/>
      <c r="J566" s="187">
        <f>ROUND(I566*H566,2)</f>
        <v>0</v>
      </c>
      <c r="K566" s="183" t="s">
        <v>165</v>
      </c>
      <c r="L566" s="39"/>
      <c r="M566" s="188" t="s">
        <v>1</v>
      </c>
      <c r="N566" s="189" t="s">
        <v>44</v>
      </c>
      <c r="O566" s="77"/>
      <c r="P566" s="190">
        <f>O566*H566</f>
        <v>0</v>
      </c>
      <c r="Q566" s="190">
        <v>0.00024000000000000001</v>
      </c>
      <c r="R566" s="190">
        <f>Q566*H566</f>
        <v>0.0111384</v>
      </c>
      <c r="S566" s="190">
        <v>0</v>
      </c>
      <c r="T566" s="191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192" t="s">
        <v>254</v>
      </c>
      <c r="AT566" s="192" t="s">
        <v>161</v>
      </c>
      <c r="AU566" s="192" t="s">
        <v>89</v>
      </c>
      <c r="AY566" s="19" t="s">
        <v>159</v>
      </c>
      <c r="BE566" s="193">
        <f>IF(N566="základní",J566,0)</f>
        <v>0</v>
      </c>
      <c r="BF566" s="193">
        <f>IF(N566="snížená",J566,0)</f>
        <v>0</v>
      </c>
      <c r="BG566" s="193">
        <f>IF(N566="zákl. přenesená",J566,0)</f>
        <v>0</v>
      </c>
      <c r="BH566" s="193">
        <f>IF(N566="sníž. přenesená",J566,0)</f>
        <v>0</v>
      </c>
      <c r="BI566" s="193">
        <f>IF(N566="nulová",J566,0)</f>
        <v>0</v>
      </c>
      <c r="BJ566" s="19" t="s">
        <v>87</v>
      </c>
      <c r="BK566" s="193">
        <f>ROUND(I566*H566,2)</f>
        <v>0</v>
      </c>
      <c r="BL566" s="19" t="s">
        <v>254</v>
      </c>
      <c r="BM566" s="192" t="s">
        <v>846</v>
      </c>
    </row>
    <row r="567" s="2" customFormat="1">
      <c r="A567" s="38"/>
      <c r="B567" s="39"/>
      <c r="C567" s="38"/>
      <c r="D567" s="194" t="s">
        <v>168</v>
      </c>
      <c r="E567" s="38"/>
      <c r="F567" s="195" t="s">
        <v>847</v>
      </c>
      <c r="G567" s="38"/>
      <c r="H567" s="38"/>
      <c r="I567" s="196"/>
      <c r="J567" s="38"/>
      <c r="K567" s="38"/>
      <c r="L567" s="39"/>
      <c r="M567" s="197"/>
      <c r="N567" s="198"/>
      <c r="O567" s="77"/>
      <c r="P567" s="77"/>
      <c r="Q567" s="77"/>
      <c r="R567" s="77"/>
      <c r="S567" s="77"/>
      <c r="T567" s="78"/>
      <c r="U567" s="38"/>
      <c r="V567" s="38"/>
      <c r="W567" s="38"/>
      <c r="X567" s="38"/>
      <c r="Y567" s="38"/>
      <c r="Z567" s="38"/>
      <c r="AA567" s="38"/>
      <c r="AB567" s="38"/>
      <c r="AC567" s="38"/>
      <c r="AD567" s="38"/>
      <c r="AE567" s="38"/>
      <c r="AT567" s="19" t="s">
        <v>168</v>
      </c>
      <c r="AU567" s="19" t="s">
        <v>89</v>
      </c>
    </row>
    <row r="568" s="14" customFormat="1">
      <c r="A568" s="14"/>
      <c r="B568" s="208"/>
      <c r="C568" s="14"/>
      <c r="D568" s="200" t="s">
        <v>170</v>
      </c>
      <c r="E568" s="209" t="s">
        <v>1</v>
      </c>
      <c r="F568" s="210" t="s">
        <v>848</v>
      </c>
      <c r="G568" s="14"/>
      <c r="H568" s="209" t="s">
        <v>1</v>
      </c>
      <c r="I568" s="211"/>
      <c r="J568" s="14"/>
      <c r="K568" s="14"/>
      <c r="L568" s="208"/>
      <c r="M568" s="212"/>
      <c r="N568" s="213"/>
      <c r="O568" s="213"/>
      <c r="P568" s="213"/>
      <c r="Q568" s="213"/>
      <c r="R568" s="213"/>
      <c r="S568" s="213"/>
      <c r="T568" s="2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09" t="s">
        <v>170</v>
      </c>
      <c r="AU568" s="209" t="s">
        <v>89</v>
      </c>
      <c r="AV568" s="14" t="s">
        <v>87</v>
      </c>
      <c r="AW568" s="14" t="s">
        <v>34</v>
      </c>
      <c r="AX568" s="14" t="s">
        <v>79</v>
      </c>
      <c r="AY568" s="209" t="s">
        <v>159</v>
      </c>
    </row>
    <row r="569" s="13" customFormat="1">
      <c r="A569" s="13"/>
      <c r="B569" s="199"/>
      <c r="C569" s="13"/>
      <c r="D569" s="200" t="s">
        <v>170</v>
      </c>
      <c r="E569" s="201" t="s">
        <v>1</v>
      </c>
      <c r="F569" s="202" t="s">
        <v>849</v>
      </c>
      <c r="G569" s="13"/>
      <c r="H569" s="203">
        <v>46.409999999999997</v>
      </c>
      <c r="I569" s="204"/>
      <c r="J569" s="13"/>
      <c r="K569" s="13"/>
      <c r="L569" s="199"/>
      <c r="M569" s="205"/>
      <c r="N569" s="206"/>
      <c r="O569" s="206"/>
      <c r="P569" s="206"/>
      <c r="Q569" s="206"/>
      <c r="R569" s="206"/>
      <c r="S569" s="206"/>
      <c r="T569" s="207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01" t="s">
        <v>170</v>
      </c>
      <c r="AU569" s="201" t="s">
        <v>89</v>
      </c>
      <c r="AV569" s="13" t="s">
        <v>89</v>
      </c>
      <c r="AW569" s="13" t="s">
        <v>34</v>
      </c>
      <c r="AX569" s="13" t="s">
        <v>87</v>
      </c>
      <c r="AY569" s="201" t="s">
        <v>159</v>
      </c>
    </row>
    <row r="570" s="2" customFormat="1" ht="16.5" customHeight="1">
      <c r="A570" s="38"/>
      <c r="B570" s="180"/>
      <c r="C570" s="223" t="s">
        <v>850</v>
      </c>
      <c r="D570" s="223" t="s">
        <v>230</v>
      </c>
      <c r="E570" s="224" t="s">
        <v>851</v>
      </c>
      <c r="F570" s="225" t="s">
        <v>852</v>
      </c>
      <c r="G570" s="226" t="s">
        <v>174</v>
      </c>
      <c r="H570" s="227">
        <v>48.731000000000002</v>
      </c>
      <c r="I570" s="228"/>
      <c r="J570" s="229">
        <f>ROUND(I570*H570,2)</f>
        <v>0</v>
      </c>
      <c r="K570" s="225" t="s">
        <v>165</v>
      </c>
      <c r="L570" s="230"/>
      <c r="M570" s="231" t="s">
        <v>1</v>
      </c>
      <c r="N570" s="232" t="s">
        <v>44</v>
      </c>
      <c r="O570" s="77"/>
      <c r="P570" s="190">
        <f>O570*H570</f>
        <v>0</v>
      </c>
      <c r="Q570" s="190">
        <v>0.0014</v>
      </c>
      <c r="R570" s="190">
        <f>Q570*H570</f>
        <v>0.068223400000000003</v>
      </c>
      <c r="S570" s="190">
        <v>0</v>
      </c>
      <c r="T570" s="191">
        <f>S570*H570</f>
        <v>0</v>
      </c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192" t="s">
        <v>364</v>
      </c>
      <c r="AT570" s="192" t="s">
        <v>230</v>
      </c>
      <c r="AU570" s="192" t="s">
        <v>89</v>
      </c>
      <c r="AY570" s="19" t="s">
        <v>159</v>
      </c>
      <c r="BE570" s="193">
        <f>IF(N570="základní",J570,0)</f>
        <v>0</v>
      </c>
      <c r="BF570" s="193">
        <f>IF(N570="snížená",J570,0)</f>
        <v>0</v>
      </c>
      <c r="BG570" s="193">
        <f>IF(N570="zákl. přenesená",J570,0)</f>
        <v>0</v>
      </c>
      <c r="BH570" s="193">
        <f>IF(N570="sníž. přenesená",J570,0)</f>
        <v>0</v>
      </c>
      <c r="BI570" s="193">
        <f>IF(N570="nulová",J570,0)</f>
        <v>0</v>
      </c>
      <c r="BJ570" s="19" t="s">
        <v>87</v>
      </c>
      <c r="BK570" s="193">
        <f>ROUND(I570*H570,2)</f>
        <v>0</v>
      </c>
      <c r="BL570" s="19" t="s">
        <v>254</v>
      </c>
      <c r="BM570" s="192" t="s">
        <v>853</v>
      </c>
    </row>
    <row r="571" s="13" customFormat="1">
      <c r="A571" s="13"/>
      <c r="B571" s="199"/>
      <c r="C571" s="13"/>
      <c r="D571" s="200" t="s">
        <v>170</v>
      </c>
      <c r="E571" s="13"/>
      <c r="F571" s="202" t="s">
        <v>854</v>
      </c>
      <c r="G571" s="13"/>
      <c r="H571" s="203">
        <v>48.731000000000002</v>
      </c>
      <c r="I571" s="204"/>
      <c r="J571" s="13"/>
      <c r="K571" s="13"/>
      <c r="L571" s="199"/>
      <c r="M571" s="205"/>
      <c r="N571" s="206"/>
      <c r="O571" s="206"/>
      <c r="P571" s="206"/>
      <c r="Q571" s="206"/>
      <c r="R571" s="206"/>
      <c r="S571" s="206"/>
      <c r="T571" s="207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01" t="s">
        <v>170</v>
      </c>
      <c r="AU571" s="201" t="s">
        <v>89</v>
      </c>
      <c r="AV571" s="13" t="s">
        <v>89</v>
      </c>
      <c r="AW571" s="13" t="s">
        <v>3</v>
      </c>
      <c r="AX571" s="13" t="s">
        <v>87</v>
      </c>
      <c r="AY571" s="201" t="s">
        <v>159</v>
      </c>
    </row>
    <row r="572" s="2" customFormat="1" ht="24.15" customHeight="1">
      <c r="A572" s="38"/>
      <c r="B572" s="180"/>
      <c r="C572" s="181" t="s">
        <v>855</v>
      </c>
      <c r="D572" s="181" t="s">
        <v>161</v>
      </c>
      <c r="E572" s="182" t="s">
        <v>856</v>
      </c>
      <c r="F572" s="183" t="s">
        <v>857</v>
      </c>
      <c r="G572" s="184" t="s">
        <v>174</v>
      </c>
      <c r="H572" s="185">
        <v>127.443</v>
      </c>
      <c r="I572" s="186"/>
      <c r="J572" s="187">
        <f>ROUND(I572*H572,2)</f>
        <v>0</v>
      </c>
      <c r="K572" s="183" t="s">
        <v>165</v>
      </c>
      <c r="L572" s="39"/>
      <c r="M572" s="188" t="s">
        <v>1</v>
      </c>
      <c r="N572" s="189" t="s">
        <v>44</v>
      </c>
      <c r="O572" s="77"/>
      <c r="P572" s="190">
        <f>O572*H572</f>
        <v>0</v>
      </c>
      <c r="Q572" s="190">
        <v>0.00024000000000000001</v>
      </c>
      <c r="R572" s="190">
        <f>Q572*H572</f>
        <v>0.03058632</v>
      </c>
      <c r="S572" s="190">
        <v>0</v>
      </c>
      <c r="T572" s="191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192" t="s">
        <v>254</v>
      </c>
      <c r="AT572" s="192" t="s">
        <v>161</v>
      </c>
      <c r="AU572" s="192" t="s">
        <v>89</v>
      </c>
      <c r="AY572" s="19" t="s">
        <v>159</v>
      </c>
      <c r="BE572" s="193">
        <f>IF(N572="základní",J572,0)</f>
        <v>0</v>
      </c>
      <c r="BF572" s="193">
        <f>IF(N572="snížená",J572,0)</f>
        <v>0</v>
      </c>
      <c r="BG572" s="193">
        <f>IF(N572="zákl. přenesená",J572,0)</f>
        <v>0</v>
      </c>
      <c r="BH572" s="193">
        <f>IF(N572="sníž. přenesená",J572,0)</f>
        <v>0</v>
      </c>
      <c r="BI572" s="193">
        <f>IF(N572="nulová",J572,0)</f>
        <v>0</v>
      </c>
      <c r="BJ572" s="19" t="s">
        <v>87</v>
      </c>
      <c r="BK572" s="193">
        <f>ROUND(I572*H572,2)</f>
        <v>0</v>
      </c>
      <c r="BL572" s="19" t="s">
        <v>254</v>
      </c>
      <c r="BM572" s="192" t="s">
        <v>858</v>
      </c>
    </row>
    <row r="573" s="2" customFormat="1">
      <c r="A573" s="38"/>
      <c r="B573" s="39"/>
      <c r="C573" s="38"/>
      <c r="D573" s="194" t="s">
        <v>168</v>
      </c>
      <c r="E573" s="38"/>
      <c r="F573" s="195" t="s">
        <v>859</v>
      </c>
      <c r="G573" s="38"/>
      <c r="H573" s="38"/>
      <c r="I573" s="196"/>
      <c r="J573" s="38"/>
      <c r="K573" s="38"/>
      <c r="L573" s="39"/>
      <c r="M573" s="197"/>
      <c r="N573" s="198"/>
      <c r="O573" s="77"/>
      <c r="P573" s="77"/>
      <c r="Q573" s="77"/>
      <c r="R573" s="77"/>
      <c r="S573" s="77"/>
      <c r="T573" s="78"/>
      <c r="U573" s="38"/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T573" s="19" t="s">
        <v>168</v>
      </c>
      <c r="AU573" s="19" t="s">
        <v>89</v>
      </c>
    </row>
    <row r="574" s="13" customFormat="1">
      <c r="A574" s="13"/>
      <c r="B574" s="199"/>
      <c r="C574" s="13"/>
      <c r="D574" s="200" t="s">
        <v>170</v>
      </c>
      <c r="E574" s="201" t="s">
        <v>1</v>
      </c>
      <c r="F574" s="202" t="s">
        <v>860</v>
      </c>
      <c r="G574" s="13"/>
      <c r="H574" s="203">
        <v>127.443</v>
      </c>
      <c r="I574" s="204"/>
      <c r="J574" s="13"/>
      <c r="K574" s="13"/>
      <c r="L574" s="199"/>
      <c r="M574" s="205"/>
      <c r="N574" s="206"/>
      <c r="O574" s="206"/>
      <c r="P574" s="206"/>
      <c r="Q574" s="206"/>
      <c r="R574" s="206"/>
      <c r="S574" s="206"/>
      <c r="T574" s="207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01" t="s">
        <v>170</v>
      </c>
      <c r="AU574" s="201" t="s">
        <v>89</v>
      </c>
      <c r="AV574" s="13" t="s">
        <v>89</v>
      </c>
      <c r="AW574" s="13" t="s">
        <v>34</v>
      </c>
      <c r="AX574" s="13" t="s">
        <v>87</v>
      </c>
      <c r="AY574" s="201" t="s">
        <v>159</v>
      </c>
    </row>
    <row r="575" s="2" customFormat="1" ht="24.15" customHeight="1">
      <c r="A575" s="38"/>
      <c r="B575" s="180"/>
      <c r="C575" s="223" t="s">
        <v>861</v>
      </c>
      <c r="D575" s="223" t="s">
        <v>230</v>
      </c>
      <c r="E575" s="224" t="s">
        <v>862</v>
      </c>
      <c r="F575" s="225" t="s">
        <v>863</v>
      </c>
      <c r="G575" s="226" t="s">
        <v>174</v>
      </c>
      <c r="H575" s="227">
        <v>133.815</v>
      </c>
      <c r="I575" s="228"/>
      <c r="J575" s="229">
        <f>ROUND(I575*H575,2)</f>
        <v>0</v>
      </c>
      <c r="K575" s="225" t="s">
        <v>165</v>
      </c>
      <c r="L575" s="230"/>
      <c r="M575" s="231" t="s">
        <v>1</v>
      </c>
      <c r="N575" s="232" t="s">
        <v>44</v>
      </c>
      <c r="O575" s="77"/>
      <c r="P575" s="190">
        <f>O575*H575</f>
        <v>0</v>
      </c>
      <c r="Q575" s="190">
        <v>0.002</v>
      </c>
      <c r="R575" s="190">
        <f>Q575*H575</f>
        <v>0.26762999999999998</v>
      </c>
      <c r="S575" s="190">
        <v>0</v>
      </c>
      <c r="T575" s="191">
        <f>S575*H575</f>
        <v>0</v>
      </c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R575" s="192" t="s">
        <v>364</v>
      </c>
      <c r="AT575" s="192" t="s">
        <v>230</v>
      </c>
      <c r="AU575" s="192" t="s">
        <v>89</v>
      </c>
      <c r="AY575" s="19" t="s">
        <v>159</v>
      </c>
      <c r="BE575" s="193">
        <f>IF(N575="základní",J575,0)</f>
        <v>0</v>
      </c>
      <c r="BF575" s="193">
        <f>IF(N575="snížená",J575,0)</f>
        <v>0</v>
      </c>
      <c r="BG575" s="193">
        <f>IF(N575="zákl. přenesená",J575,0)</f>
        <v>0</v>
      </c>
      <c r="BH575" s="193">
        <f>IF(N575="sníž. přenesená",J575,0)</f>
        <v>0</v>
      </c>
      <c r="BI575" s="193">
        <f>IF(N575="nulová",J575,0)</f>
        <v>0</v>
      </c>
      <c r="BJ575" s="19" t="s">
        <v>87</v>
      </c>
      <c r="BK575" s="193">
        <f>ROUND(I575*H575,2)</f>
        <v>0</v>
      </c>
      <c r="BL575" s="19" t="s">
        <v>254</v>
      </c>
      <c r="BM575" s="192" t="s">
        <v>864</v>
      </c>
    </row>
    <row r="576" s="13" customFormat="1">
      <c r="A576" s="13"/>
      <c r="B576" s="199"/>
      <c r="C576" s="13"/>
      <c r="D576" s="200" t="s">
        <v>170</v>
      </c>
      <c r="E576" s="13"/>
      <c r="F576" s="202" t="s">
        <v>865</v>
      </c>
      <c r="G576" s="13"/>
      <c r="H576" s="203">
        <v>133.815</v>
      </c>
      <c r="I576" s="204"/>
      <c r="J576" s="13"/>
      <c r="K576" s="13"/>
      <c r="L576" s="199"/>
      <c r="M576" s="205"/>
      <c r="N576" s="206"/>
      <c r="O576" s="206"/>
      <c r="P576" s="206"/>
      <c r="Q576" s="206"/>
      <c r="R576" s="206"/>
      <c r="S576" s="206"/>
      <c r="T576" s="207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01" t="s">
        <v>170</v>
      </c>
      <c r="AU576" s="201" t="s">
        <v>89</v>
      </c>
      <c r="AV576" s="13" t="s">
        <v>89</v>
      </c>
      <c r="AW576" s="13" t="s">
        <v>3</v>
      </c>
      <c r="AX576" s="13" t="s">
        <v>87</v>
      </c>
      <c r="AY576" s="201" t="s">
        <v>159</v>
      </c>
    </row>
    <row r="577" s="2" customFormat="1" ht="24.15" customHeight="1">
      <c r="A577" s="38"/>
      <c r="B577" s="180"/>
      <c r="C577" s="223" t="s">
        <v>866</v>
      </c>
      <c r="D577" s="223" t="s">
        <v>230</v>
      </c>
      <c r="E577" s="224" t="s">
        <v>867</v>
      </c>
      <c r="F577" s="225" t="s">
        <v>868</v>
      </c>
      <c r="G577" s="226" t="s">
        <v>174</v>
      </c>
      <c r="H577" s="227">
        <v>133.815</v>
      </c>
      <c r="I577" s="228"/>
      <c r="J577" s="229">
        <f>ROUND(I577*H577,2)</f>
        <v>0</v>
      </c>
      <c r="K577" s="225" t="s">
        <v>165</v>
      </c>
      <c r="L577" s="230"/>
      <c r="M577" s="231" t="s">
        <v>1</v>
      </c>
      <c r="N577" s="232" t="s">
        <v>44</v>
      </c>
      <c r="O577" s="77"/>
      <c r="P577" s="190">
        <f>O577*H577</f>
        <v>0</v>
      </c>
      <c r="Q577" s="190">
        <v>0.0030000000000000001</v>
      </c>
      <c r="R577" s="190">
        <f>Q577*H577</f>
        <v>0.401445</v>
      </c>
      <c r="S577" s="190">
        <v>0</v>
      </c>
      <c r="T577" s="191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192" t="s">
        <v>364</v>
      </c>
      <c r="AT577" s="192" t="s">
        <v>230</v>
      </c>
      <c r="AU577" s="192" t="s">
        <v>89</v>
      </c>
      <c r="AY577" s="19" t="s">
        <v>159</v>
      </c>
      <c r="BE577" s="193">
        <f>IF(N577="základní",J577,0)</f>
        <v>0</v>
      </c>
      <c r="BF577" s="193">
        <f>IF(N577="snížená",J577,0)</f>
        <v>0</v>
      </c>
      <c r="BG577" s="193">
        <f>IF(N577="zákl. přenesená",J577,0)</f>
        <v>0</v>
      </c>
      <c r="BH577" s="193">
        <f>IF(N577="sníž. přenesená",J577,0)</f>
        <v>0</v>
      </c>
      <c r="BI577" s="193">
        <f>IF(N577="nulová",J577,0)</f>
        <v>0</v>
      </c>
      <c r="BJ577" s="19" t="s">
        <v>87</v>
      </c>
      <c r="BK577" s="193">
        <f>ROUND(I577*H577,2)</f>
        <v>0</v>
      </c>
      <c r="BL577" s="19" t="s">
        <v>254</v>
      </c>
      <c r="BM577" s="192" t="s">
        <v>869</v>
      </c>
    </row>
    <row r="578" s="13" customFormat="1">
      <c r="A578" s="13"/>
      <c r="B578" s="199"/>
      <c r="C578" s="13"/>
      <c r="D578" s="200" t="s">
        <v>170</v>
      </c>
      <c r="E578" s="13"/>
      <c r="F578" s="202" t="s">
        <v>865</v>
      </c>
      <c r="G578" s="13"/>
      <c r="H578" s="203">
        <v>133.815</v>
      </c>
      <c r="I578" s="204"/>
      <c r="J578" s="13"/>
      <c r="K578" s="13"/>
      <c r="L578" s="199"/>
      <c r="M578" s="205"/>
      <c r="N578" s="206"/>
      <c r="O578" s="206"/>
      <c r="P578" s="206"/>
      <c r="Q578" s="206"/>
      <c r="R578" s="206"/>
      <c r="S578" s="206"/>
      <c r="T578" s="207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01" t="s">
        <v>170</v>
      </c>
      <c r="AU578" s="201" t="s">
        <v>89</v>
      </c>
      <c r="AV578" s="13" t="s">
        <v>89</v>
      </c>
      <c r="AW578" s="13" t="s">
        <v>3</v>
      </c>
      <c r="AX578" s="13" t="s">
        <v>87</v>
      </c>
      <c r="AY578" s="201" t="s">
        <v>159</v>
      </c>
    </row>
    <row r="579" s="2" customFormat="1" ht="24.15" customHeight="1">
      <c r="A579" s="38"/>
      <c r="B579" s="180"/>
      <c r="C579" s="181" t="s">
        <v>870</v>
      </c>
      <c r="D579" s="181" t="s">
        <v>161</v>
      </c>
      <c r="E579" s="182" t="s">
        <v>871</v>
      </c>
      <c r="F579" s="183" t="s">
        <v>872</v>
      </c>
      <c r="G579" s="184" t="s">
        <v>207</v>
      </c>
      <c r="H579" s="185">
        <v>1.0920000000000001</v>
      </c>
      <c r="I579" s="186"/>
      <c r="J579" s="187">
        <f>ROUND(I579*H579,2)</f>
        <v>0</v>
      </c>
      <c r="K579" s="183" t="s">
        <v>165</v>
      </c>
      <c r="L579" s="39"/>
      <c r="M579" s="188" t="s">
        <v>1</v>
      </c>
      <c r="N579" s="189" t="s">
        <v>44</v>
      </c>
      <c r="O579" s="77"/>
      <c r="P579" s="190">
        <f>O579*H579</f>
        <v>0</v>
      </c>
      <c r="Q579" s="190">
        <v>0</v>
      </c>
      <c r="R579" s="190">
        <f>Q579*H579</f>
        <v>0</v>
      </c>
      <c r="S579" s="190">
        <v>0</v>
      </c>
      <c r="T579" s="191">
        <f>S579*H579</f>
        <v>0</v>
      </c>
      <c r="U579" s="38"/>
      <c r="V579" s="38"/>
      <c r="W579" s="38"/>
      <c r="X579" s="38"/>
      <c r="Y579" s="38"/>
      <c r="Z579" s="38"/>
      <c r="AA579" s="38"/>
      <c r="AB579" s="38"/>
      <c r="AC579" s="38"/>
      <c r="AD579" s="38"/>
      <c r="AE579" s="38"/>
      <c r="AR579" s="192" t="s">
        <v>254</v>
      </c>
      <c r="AT579" s="192" t="s">
        <v>161</v>
      </c>
      <c r="AU579" s="192" t="s">
        <v>89</v>
      </c>
      <c r="AY579" s="19" t="s">
        <v>159</v>
      </c>
      <c r="BE579" s="193">
        <f>IF(N579="základní",J579,0)</f>
        <v>0</v>
      </c>
      <c r="BF579" s="193">
        <f>IF(N579="snížená",J579,0)</f>
        <v>0</v>
      </c>
      <c r="BG579" s="193">
        <f>IF(N579="zákl. přenesená",J579,0)</f>
        <v>0</v>
      </c>
      <c r="BH579" s="193">
        <f>IF(N579="sníž. přenesená",J579,0)</f>
        <v>0</v>
      </c>
      <c r="BI579" s="193">
        <f>IF(N579="nulová",J579,0)</f>
        <v>0</v>
      </c>
      <c r="BJ579" s="19" t="s">
        <v>87</v>
      </c>
      <c r="BK579" s="193">
        <f>ROUND(I579*H579,2)</f>
        <v>0</v>
      </c>
      <c r="BL579" s="19" t="s">
        <v>254</v>
      </c>
      <c r="BM579" s="192" t="s">
        <v>873</v>
      </c>
    </row>
    <row r="580" s="2" customFormat="1">
      <c r="A580" s="38"/>
      <c r="B580" s="39"/>
      <c r="C580" s="38"/>
      <c r="D580" s="194" t="s">
        <v>168</v>
      </c>
      <c r="E580" s="38"/>
      <c r="F580" s="195" t="s">
        <v>874</v>
      </c>
      <c r="G580" s="38"/>
      <c r="H580" s="38"/>
      <c r="I580" s="196"/>
      <c r="J580" s="38"/>
      <c r="K580" s="38"/>
      <c r="L580" s="39"/>
      <c r="M580" s="197"/>
      <c r="N580" s="198"/>
      <c r="O580" s="77"/>
      <c r="P580" s="77"/>
      <c r="Q580" s="77"/>
      <c r="R580" s="77"/>
      <c r="S580" s="77"/>
      <c r="T580" s="78"/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T580" s="19" t="s">
        <v>168</v>
      </c>
      <c r="AU580" s="19" t="s">
        <v>89</v>
      </c>
    </row>
    <row r="581" s="12" customFormat="1" ht="22.8" customHeight="1">
      <c r="A581" s="12"/>
      <c r="B581" s="167"/>
      <c r="C581" s="12"/>
      <c r="D581" s="168" t="s">
        <v>78</v>
      </c>
      <c r="E581" s="178" t="s">
        <v>875</v>
      </c>
      <c r="F581" s="178" t="s">
        <v>876</v>
      </c>
      <c r="G581" s="12"/>
      <c r="H581" s="12"/>
      <c r="I581" s="170"/>
      <c r="J581" s="179">
        <f>BK581</f>
        <v>0</v>
      </c>
      <c r="K581" s="12"/>
      <c r="L581" s="167"/>
      <c r="M581" s="172"/>
      <c r="N581" s="173"/>
      <c r="O581" s="173"/>
      <c r="P581" s="174">
        <f>SUM(P582:P610)</f>
        <v>0</v>
      </c>
      <c r="Q581" s="173"/>
      <c r="R581" s="174">
        <f>SUM(R582:R610)</f>
        <v>0.41064899999999999</v>
      </c>
      <c r="S581" s="173"/>
      <c r="T581" s="175">
        <f>SUM(T582:T610)</f>
        <v>0</v>
      </c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R581" s="168" t="s">
        <v>89</v>
      </c>
      <c r="AT581" s="176" t="s">
        <v>78</v>
      </c>
      <c r="AU581" s="176" t="s">
        <v>87</v>
      </c>
      <c r="AY581" s="168" t="s">
        <v>159</v>
      </c>
      <c r="BK581" s="177">
        <f>SUM(BK582:BK610)</f>
        <v>0</v>
      </c>
    </row>
    <row r="582" s="2" customFormat="1" ht="24.15" customHeight="1">
      <c r="A582" s="38"/>
      <c r="B582" s="180"/>
      <c r="C582" s="181" t="s">
        <v>877</v>
      </c>
      <c r="D582" s="181" t="s">
        <v>161</v>
      </c>
      <c r="E582" s="182" t="s">
        <v>878</v>
      </c>
      <c r="F582" s="183" t="s">
        <v>879</v>
      </c>
      <c r="G582" s="184" t="s">
        <v>164</v>
      </c>
      <c r="H582" s="185">
        <v>16.600000000000001</v>
      </c>
      <c r="I582" s="186"/>
      <c r="J582" s="187">
        <f>ROUND(I582*H582,2)</f>
        <v>0</v>
      </c>
      <c r="K582" s="183" t="s">
        <v>165</v>
      </c>
      <c r="L582" s="39"/>
      <c r="M582" s="188" t="s">
        <v>1</v>
      </c>
      <c r="N582" s="189" t="s">
        <v>44</v>
      </c>
      <c r="O582" s="77"/>
      <c r="P582" s="190">
        <f>O582*H582</f>
        <v>0</v>
      </c>
      <c r="Q582" s="190">
        <v>0.0020899999999999998</v>
      </c>
      <c r="R582" s="190">
        <f>Q582*H582</f>
        <v>0.034694000000000003</v>
      </c>
      <c r="S582" s="190">
        <v>0</v>
      </c>
      <c r="T582" s="191">
        <f>S582*H582</f>
        <v>0</v>
      </c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R582" s="192" t="s">
        <v>254</v>
      </c>
      <c r="AT582" s="192" t="s">
        <v>161</v>
      </c>
      <c r="AU582" s="192" t="s">
        <v>89</v>
      </c>
      <c r="AY582" s="19" t="s">
        <v>159</v>
      </c>
      <c r="BE582" s="193">
        <f>IF(N582="základní",J582,0)</f>
        <v>0</v>
      </c>
      <c r="BF582" s="193">
        <f>IF(N582="snížená",J582,0)</f>
        <v>0</v>
      </c>
      <c r="BG582" s="193">
        <f>IF(N582="zákl. přenesená",J582,0)</f>
        <v>0</v>
      </c>
      <c r="BH582" s="193">
        <f>IF(N582="sníž. přenesená",J582,0)</f>
        <v>0</v>
      </c>
      <c r="BI582" s="193">
        <f>IF(N582="nulová",J582,0)</f>
        <v>0</v>
      </c>
      <c r="BJ582" s="19" t="s">
        <v>87</v>
      </c>
      <c r="BK582" s="193">
        <f>ROUND(I582*H582,2)</f>
        <v>0</v>
      </c>
      <c r="BL582" s="19" t="s">
        <v>254</v>
      </c>
      <c r="BM582" s="192" t="s">
        <v>880</v>
      </c>
    </row>
    <row r="583" s="2" customFormat="1">
      <c r="A583" s="38"/>
      <c r="B583" s="39"/>
      <c r="C583" s="38"/>
      <c r="D583" s="194" t="s">
        <v>168</v>
      </c>
      <c r="E583" s="38"/>
      <c r="F583" s="195" t="s">
        <v>881</v>
      </c>
      <c r="G583" s="38"/>
      <c r="H583" s="38"/>
      <c r="I583" s="196"/>
      <c r="J583" s="38"/>
      <c r="K583" s="38"/>
      <c r="L583" s="39"/>
      <c r="M583" s="197"/>
      <c r="N583" s="198"/>
      <c r="O583" s="77"/>
      <c r="P583" s="77"/>
      <c r="Q583" s="77"/>
      <c r="R583" s="77"/>
      <c r="S583" s="77"/>
      <c r="T583" s="78"/>
      <c r="U583" s="38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T583" s="19" t="s">
        <v>168</v>
      </c>
      <c r="AU583" s="19" t="s">
        <v>89</v>
      </c>
    </row>
    <row r="584" s="14" customFormat="1">
      <c r="A584" s="14"/>
      <c r="B584" s="208"/>
      <c r="C584" s="14"/>
      <c r="D584" s="200" t="s">
        <v>170</v>
      </c>
      <c r="E584" s="209" t="s">
        <v>1</v>
      </c>
      <c r="F584" s="210" t="s">
        <v>266</v>
      </c>
      <c r="G584" s="14"/>
      <c r="H584" s="209" t="s">
        <v>1</v>
      </c>
      <c r="I584" s="211"/>
      <c r="J584" s="14"/>
      <c r="K584" s="14"/>
      <c r="L584" s="208"/>
      <c r="M584" s="212"/>
      <c r="N584" s="213"/>
      <c r="O584" s="213"/>
      <c r="P584" s="213"/>
      <c r="Q584" s="213"/>
      <c r="R584" s="213"/>
      <c r="S584" s="213"/>
      <c r="T584" s="2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09" t="s">
        <v>170</v>
      </c>
      <c r="AU584" s="209" t="s">
        <v>89</v>
      </c>
      <c r="AV584" s="14" t="s">
        <v>87</v>
      </c>
      <c r="AW584" s="14" t="s">
        <v>34</v>
      </c>
      <c r="AX584" s="14" t="s">
        <v>79</v>
      </c>
      <c r="AY584" s="209" t="s">
        <v>159</v>
      </c>
    </row>
    <row r="585" s="13" customFormat="1">
      <c r="A585" s="13"/>
      <c r="B585" s="199"/>
      <c r="C585" s="13"/>
      <c r="D585" s="200" t="s">
        <v>170</v>
      </c>
      <c r="E585" s="201" t="s">
        <v>1</v>
      </c>
      <c r="F585" s="202" t="s">
        <v>882</v>
      </c>
      <c r="G585" s="13"/>
      <c r="H585" s="203">
        <v>9.5999999999999996</v>
      </c>
      <c r="I585" s="204"/>
      <c r="J585" s="13"/>
      <c r="K585" s="13"/>
      <c r="L585" s="199"/>
      <c r="M585" s="205"/>
      <c r="N585" s="206"/>
      <c r="O585" s="206"/>
      <c r="P585" s="206"/>
      <c r="Q585" s="206"/>
      <c r="R585" s="206"/>
      <c r="S585" s="206"/>
      <c r="T585" s="207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01" t="s">
        <v>170</v>
      </c>
      <c r="AU585" s="201" t="s">
        <v>89</v>
      </c>
      <c r="AV585" s="13" t="s">
        <v>89</v>
      </c>
      <c r="AW585" s="13" t="s">
        <v>34</v>
      </c>
      <c r="AX585" s="13" t="s">
        <v>79</v>
      </c>
      <c r="AY585" s="201" t="s">
        <v>159</v>
      </c>
    </row>
    <row r="586" s="14" customFormat="1">
      <c r="A586" s="14"/>
      <c r="B586" s="208"/>
      <c r="C586" s="14"/>
      <c r="D586" s="200" t="s">
        <v>170</v>
      </c>
      <c r="E586" s="209" t="s">
        <v>1</v>
      </c>
      <c r="F586" s="210" t="s">
        <v>269</v>
      </c>
      <c r="G586" s="14"/>
      <c r="H586" s="209" t="s">
        <v>1</v>
      </c>
      <c r="I586" s="211"/>
      <c r="J586" s="14"/>
      <c r="K586" s="14"/>
      <c r="L586" s="208"/>
      <c r="M586" s="212"/>
      <c r="N586" s="213"/>
      <c r="O586" s="213"/>
      <c r="P586" s="213"/>
      <c r="Q586" s="213"/>
      <c r="R586" s="213"/>
      <c r="S586" s="213"/>
      <c r="T586" s="2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09" t="s">
        <v>170</v>
      </c>
      <c r="AU586" s="209" t="s">
        <v>89</v>
      </c>
      <c r="AV586" s="14" t="s">
        <v>87</v>
      </c>
      <c r="AW586" s="14" t="s">
        <v>34</v>
      </c>
      <c r="AX586" s="14" t="s">
        <v>79</v>
      </c>
      <c r="AY586" s="209" t="s">
        <v>159</v>
      </c>
    </row>
    <row r="587" s="13" customFormat="1">
      <c r="A587" s="13"/>
      <c r="B587" s="199"/>
      <c r="C587" s="13"/>
      <c r="D587" s="200" t="s">
        <v>170</v>
      </c>
      <c r="E587" s="201" t="s">
        <v>1</v>
      </c>
      <c r="F587" s="202" t="s">
        <v>883</v>
      </c>
      <c r="G587" s="13"/>
      <c r="H587" s="203">
        <v>7</v>
      </c>
      <c r="I587" s="204"/>
      <c r="J587" s="13"/>
      <c r="K587" s="13"/>
      <c r="L587" s="199"/>
      <c r="M587" s="205"/>
      <c r="N587" s="206"/>
      <c r="O587" s="206"/>
      <c r="P587" s="206"/>
      <c r="Q587" s="206"/>
      <c r="R587" s="206"/>
      <c r="S587" s="206"/>
      <c r="T587" s="207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01" t="s">
        <v>170</v>
      </c>
      <c r="AU587" s="201" t="s">
        <v>89</v>
      </c>
      <c r="AV587" s="13" t="s">
        <v>89</v>
      </c>
      <c r="AW587" s="13" t="s">
        <v>34</v>
      </c>
      <c r="AX587" s="13" t="s">
        <v>79</v>
      </c>
      <c r="AY587" s="201" t="s">
        <v>159</v>
      </c>
    </row>
    <row r="588" s="15" customFormat="1">
      <c r="A588" s="15"/>
      <c r="B588" s="215"/>
      <c r="C588" s="15"/>
      <c r="D588" s="200" t="s">
        <v>170</v>
      </c>
      <c r="E588" s="216" t="s">
        <v>1</v>
      </c>
      <c r="F588" s="217" t="s">
        <v>181</v>
      </c>
      <c r="G588" s="15"/>
      <c r="H588" s="218">
        <v>16.600000000000001</v>
      </c>
      <c r="I588" s="219"/>
      <c r="J588" s="15"/>
      <c r="K588" s="15"/>
      <c r="L588" s="215"/>
      <c r="M588" s="220"/>
      <c r="N588" s="221"/>
      <c r="O588" s="221"/>
      <c r="P588" s="221"/>
      <c r="Q588" s="221"/>
      <c r="R588" s="221"/>
      <c r="S588" s="221"/>
      <c r="T588" s="222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16" t="s">
        <v>170</v>
      </c>
      <c r="AU588" s="216" t="s">
        <v>89</v>
      </c>
      <c r="AV588" s="15" t="s">
        <v>166</v>
      </c>
      <c r="AW588" s="15" t="s">
        <v>34</v>
      </c>
      <c r="AX588" s="15" t="s">
        <v>87</v>
      </c>
      <c r="AY588" s="216" t="s">
        <v>159</v>
      </c>
    </row>
    <row r="589" s="2" customFormat="1" ht="24.15" customHeight="1">
      <c r="A589" s="38"/>
      <c r="B589" s="180"/>
      <c r="C589" s="181" t="s">
        <v>884</v>
      </c>
      <c r="D589" s="181" t="s">
        <v>161</v>
      </c>
      <c r="E589" s="182" t="s">
        <v>885</v>
      </c>
      <c r="F589" s="183" t="s">
        <v>886</v>
      </c>
      <c r="G589" s="184" t="s">
        <v>164</v>
      </c>
      <c r="H589" s="185">
        <v>56.5</v>
      </c>
      <c r="I589" s="186"/>
      <c r="J589" s="187">
        <f>ROUND(I589*H589,2)</f>
        <v>0</v>
      </c>
      <c r="K589" s="183" t="s">
        <v>165</v>
      </c>
      <c r="L589" s="39"/>
      <c r="M589" s="188" t="s">
        <v>1</v>
      </c>
      <c r="N589" s="189" t="s">
        <v>44</v>
      </c>
      <c r="O589" s="77"/>
      <c r="P589" s="190">
        <f>O589*H589</f>
        <v>0</v>
      </c>
      <c r="Q589" s="190">
        <v>0.00115</v>
      </c>
      <c r="R589" s="190">
        <f>Q589*H589</f>
        <v>0.064975000000000005</v>
      </c>
      <c r="S589" s="190">
        <v>0</v>
      </c>
      <c r="T589" s="191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192" t="s">
        <v>254</v>
      </c>
      <c r="AT589" s="192" t="s">
        <v>161</v>
      </c>
      <c r="AU589" s="192" t="s">
        <v>89</v>
      </c>
      <c r="AY589" s="19" t="s">
        <v>159</v>
      </c>
      <c r="BE589" s="193">
        <f>IF(N589="základní",J589,0)</f>
        <v>0</v>
      </c>
      <c r="BF589" s="193">
        <f>IF(N589="snížená",J589,0)</f>
        <v>0</v>
      </c>
      <c r="BG589" s="193">
        <f>IF(N589="zákl. přenesená",J589,0)</f>
        <v>0</v>
      </c>
      <c r="BH589" s="193">
        <f>IF(N589="sníž. přenesená",J589,0)</f>
        <v>0</v>
      </c>
      <c r="BI589" s="193">
        <f>IF(N589="nulová",J589,0)</f>
        <v>0</v>
      </c>
      <c r="BJ589" s="19" t="s">
        <v>87</v>
      </c>
      <c r="BK589" s="193">
        <f>ROUND(I589*H589,2)</f>
        <v>0</v>
      </c>
      <c r="BL589" s="19" t="s">
        <v>254</v>
      </c>
      <c r="BM589" s="192" t="s">
        <v>887</v>
      </c>
    </row>
    <row r="590" s="2" customFormat="1">
      <c r="A590" s="38"/>
      <c r="B590" s="39"/>
      <c r="C590" s="38"/>
      <c r="D590" s="194" t="s">
        <v>168</v>
      </c>
      <c r="E590" s="38"/>
      <c r="F590" s="195" t="s">
        <v>888</v>
      </c>
      <c r="G590" s="38"/>
      <c r="H590" s="38"/>
      <c r="I590" s="196"/>
      <c r="J590" s="38"/>
      <c r="K590" s="38"/>
      <c r="L590" s="39"/>
      <c r="M590" s="197"/>
      <c r="N590" s="198"/>
      <c r="O590" s="77"/>
      <c r="P590" s="77"/>
      <c r="Q590" s="77"/>
      <c r="R590" s="77"/>
      <c r="S590" s="77"/>
      <c r="T590" s="78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9" t="s">
        <v>168</v>
      </c>
      <c r="AU590" s="19" t="s">
        <v>89</v>
      </c>
    </row>
    <row r="591" s="14" customFormat="1">
      <c r="A591" s="14"/>
      <c r="B591" s="208"/>
      <c r="C591" s="14"/>
      <c r="D591" s="200" t="s">
        <v>170</v>
      </c>
      <c r="E591" s="209" t="s">
        <v>1</v>
      </c>
      <c r="F591" s="210" t="s">
        <v>266</v>
      </c>
      <c r="G591" s="14"/>
      <c r="H591" s="209" t="s">
        <v>1</v>
      </c>
      <c r="I591" s="211"/>
      <c r="J591" s="14"/>
      <c r="K591" s="14"/>
      <c r="L591" s="208"/>
      <c r="M591" s="212"/>
      <c r="N591" s="213"/>
      <c r="O591" s="213"/>
      <c r="P591" s="213"/>
      <c r="Q591" s="213"/>
      <c r="R591" s="213"/>
      <c r="S591" s="213"/>
      <c r="T591" s="2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09" t="s">
        <v>170</v>
      </c>
      <c r="AU591" s="209" t="s">
        <v>89</v>
      </c>
      <c r="AV591" s="14" t="s">
        <v>87</v>
      </c>
      <c r="AW591" s="14" t="s">
        <v>34</v>
      </c>
      <c r="AX591" s="14" t="s">
        <v>79</v>
      </c>
      <c r="AY591" s="209" t="s">
        <v>159</v>
      </c>
    </row>
    <row r="592" s="13" customFormat="1">
      <c r="A592" s="13"/>
      <c r="B592" s="199"/>
      <c r="C592" s="13"/>
      <c r="D592" s="200" t="s">
        <v>170</v>
      </c>
      <c r="E592" s="201" t="s">
        <v>1</v>
      </c>
      <c r="F592" s="202" t="s">
        <v>329</v>
      </c>
      <c r="G592" s="13"/>
      <c r="H592" s="203">
        <v>27</v>
      </c>
      <c r="I592" s="204"/>
      <c r="J592" s="13"/>
      <c r="K592" s="13"/>
      <c r="L592" s="199"/>
      <c r="M592" s="205"/>
      <c r="N592" s="206"/>
      <c r="O592" s="206"/>
      <c r="P592" s="206"/>
      <c r="Q592" s="206"/>
      <c r="R592" s="206"/>
      <c r="S592" s="206"/>
      <c r="T592" s="207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01" t="s">
        <v>170</v>
      </c>
      <c r="AU592" s="201" t="s">
        <v>89</v>
      </c>
      <c r="AV592" s="13" t="s">
        <v>89</v>
      </c>
      <c r="AW592" s="13" t="s">
        <v>34</v>
      </c>
      <c r="AX592" s="13" t="s">
        <v>79</v>
      </c>
      <c r="AY592" s="201" t="s">
        <v>159</v>
      </c>
    </row>
    <row r="593" s="14" customFormat="1">
      <c r="A593" s="14"/>
      <c r="B593" s="208"/>
      <c r="C593" s="14"/>
      <c r="D593" s="200" t="s">
        <v>170</v>
      </c>
      <c r="E593" s="209" t="s">
        <v>1</v>
      </c>
      <c r="F593" s="210" t="s">
        <v>269</v>
      </c>
      <c r="G593" s="14"/>
      <c r="H593" s="209" t="s">
        <v>1</v>
      </c>
      <c r="I593" s="211"/>
      <c r="J593" s="14"/>
      <c r="K593" s="14"/>
      <c r="L593" s="208"/>
      <c r="M593" s="212"/>
      <c r="N593" s="213"/>
      <c r="O593" s="213"/>
      <c r="P593" s="213"/>
      <c r="Q593" s="213"/>
      <c r="R593" s="213"/>
      <c r="S593" s="213"/>
      <c r="T593" s="2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09" t="s">
        <v>170</v>
      </c>
      <c r="AU593" s="209" t="s">
        <v>89</v>
      </c>
      <c r="AV593" s="14" t="s">
        <v>87</v>
      </c>
      <c r="AW593" s="14" t="s">
        <v>34</v>
      </c>
      <c r="AX593" s="14" t="s">
        <v>79</v>
      </c>
      <c r="AY593" s="209" t="s">
        <v>159</v>
      </c>
    </row>
    <row r="594" s="13" customFormat="1">
      <c r="A594" s="13"/>
      <c r="B594" s="199"/>
      <c r="C594" s="13"/>
      <c r="D594" s="200" t="s">
        <v>170</v>
      </c>
      <c r="E594" s="201" t="s">
        <v>1</v>
      </c>
      <c r="F594" s="202" t="s">
        <v>889</v>
      </c>
      <c r="G594" s="13"/>
      <c r="H594" s="203">
        <v>29.5</v>
      </c>
      <c r="I594" s="204"/>
      <c r="J594" s="13"/>
      <c r="K594" s="13"/>
      <c r="L594" s="199"/>
      <c r="M594" s="205"/>
      <c r="N594" s="206"/>
      <c r="O594" s="206"/>
      <c r="P594" s="206"/>
      <c r="Q594" s="206"/>
      <c r="R594" s="206"/>
      <c r="S594" s="206"/>
      <c r="T594" s="207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01" t="s">
        <v>170</v>
      </c>
      <c r="AU594" s="201" t="s">
        <v>89</v>
      </c>
      <c r="AV594" s="13" t="s">
        <v>89</v>
      </c>
      <c r="AW594" s="13" t="s">
        <v>34</v>
      </c>
      <c r="AX594" s="13" t="s">
        <v>79</v>
      </c>
      <c r="AY594" s="201" t="s">
        <v>159</v>
      </c>
    </row>
    <row r="595" s="15" customFormat="1">
      <c r="A595" s="15"/>
      <c r="B595" s="215"/>
      <c r="C595" s="15"/>
      <c r="D595" s="200" t="s">
        <v>170</v>
      </c>
      <c r="E595" s="216" t="s">
        <v>1</v>
      </c>
      <c r="F595" s="217" t="s">
        <v>181</v>
      </c>
      <c r="G595" s="15"/>
      <c r="H595" s="218">
        <v>56.5</v>
      </c>
      <c r="I595" s="219"/>
      <c r="J595" s="15"/>
      <c r="K595" s="15"/>
      <c r="L595" s="215"/>
      <c r="M595" s="220"/>
      <c r="N595" s="221"/>
      <c r="O595" s="221"/>
      <c r="P595" s="221"/>
      <c r="Q595" s="221"/>
      <c r="R595" s="221"/>
      <c r="S595" s="221"/>
      <c r="T595" s="222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16" t="s">
        <v>170</v>
      </c>
      <c r="AU595" s="216" t="s">
        <v>89</v>
      </c>
      <c r="AV595" s="15" t="s">
        <v>166</v>
      </c>
      <c r="AW595" s="15" t="s">
        <v>34</v>
      </c>
      <c r="AX595" s="15" t="s">
        <v>87</v>
      </c>
      <c r="AY595" s="216" t="s">
        <v>159</v>
      </c>
    </row>
    <row r="596" s="2" customFormat="1" ht="33" customHeight="1">
      <c r="A596" s="38"/>
      <c r="B596" s="180"/>
      <c r="C596" s="181" t="s">
        <v>890</v>
      </c>
      <c r="D596" s="181" t="s">
        <v>161</v>
      </c>
      <c r="E596" s="182" t="s">
        <v>891</v>
      </c>
      <c r="F596" s="183" t="s">
        <v>892</v>
      </c>
      <c r="G596" s="184" t="s">
        <v>164</v>
      </c>
      <c r="H596" s="185">
        <v>27</v>
      </c>
      <c r="I596" s="186"/>
      <c r="J596" s="187">
        <f>ROUND(I596*H596,2)</f>
        <v>0</v>
      </c>
      <c r="K596" s="183" t="s">
        <v>165</v>
      </c>
      <c r="L596" s="39"/>
      <c r="M596" s="188" t="s">
        <v>1</v>
      </c>
      <c r="N596" s="189" t="s">
        <v>44</v>
      </c>
      <c r="O596" s="77"/>
      <c r="P596" s="190">
        <f>O596*H596</f>
        <v>0</v>
      </c>
      <c r="Q596" s="190">
        <v>0.0069499999999999996</v>
      </c>
      <c r="R596" s="190">
        <f>Q596*H596</f>
        <v>0.18764999999999998</v>
      </c>
      <c r="S596" s="190">
        <v>0</v>
      </c>
      <c r="T596" s="191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192" t="s">
        <v>254</v>
      </c>
      <c r="AT596" s="192" t="s">
        <v>161</v>
      </c>
      <c r="AU596" s="192" t="s">
        <v>89</v>
      </c>
      <c r="AY596" s="19" t="s">
        <v>159</v>
      </c>
      <c r="BE596" s="193">
        <f>IF(N596="základní",J596,0)</f>
        <v>0</v>
      </c>
      <c r="BF596" s="193">
        <f>IF(N596="snížená",J596,0)</f>
        <v>0</v>
      </c>
      <c r="BG596" s="193">
        <f>IF(N596="zákl. přenesená",J596,0)</f>
        <v>0</v>
      </c>
      <c r="BH596" s="193">
        <f>IF(N596="sníž. přenesená",J596,0)</f>
        <v>0</v>
      </c>
      <c r="BI596" s="193">
        <f>IF(N596="nulová",J596,0)</f>
        <v>0</v>
      </c>
      <c r="BJ596" s="19" t="s">
        <v>87</v>
      </c>
      <c r="BK596" s="193">
        <f>ROUND(I596*H596,2)</f>
        <v>0</v>
      </c>
      <c r="BL596" s="19" t="s">
        <v>254</v>
      </c>
      <c r="BM596" s="192" t="s">
        <v>893</v>
      </c>
    </row>
    <row r="597" s="2" customFormat="1">
      <c r="A597" s="38"/>
      <c r="B597" s="39"/>
      <c r="C597" s="38"/>
      <c r="D597" s="194" t="s">
        <v>168</v>
      </c>
      <c r="E597" s="38"/>
      <c r="F597" s="195" t="s">
        <v>894</v>
      </c>
      <c r="G597" s="38"/>
      <c r="H597" s="38"/>
      <c r="I597" s="196"/>
      <c r="J597" s="38"/>
      <c r="K597" s="38"/>
      <c r="L597" s="39"/>
      <c r="M597" s="197"/>
      <c r="N597" s="198"/>
      <c r="O597" s="77"/>
      <c r="P597" s="77"/>
      <c r="Q597" s="77"/>
      <c r="R597" s="77"/>
      <c r="S597" s="77"/>
      <c r="T597" s="78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9" t="s">
        <v>168</v>
      </c>
      <c r="AU597" s="19" t="s">
        <v>89</v>
      </c>
    </row>
    <row r="598" s="14" customFormat="1">
      <c r="A598" s="14"/>
      <c r="B598" s="208"/>
      <c r="C598" s="14"/>
      <c r="D598" s="200" t="s">
        <v>170</v>
      </c>
      <c r="E598" s="209" t="s">
        <v>1</v>
      </c>
      <c r="F598" s="210" t="s">
        <v>266</v>
      </c>
      <c r="G598" s="14"/>
      <c r="H598" s="209" t="s">
        <v>1</v>
      </c>
      <c r="I598" s="211"/>
      <c r="J598" s="14"/>
      <c r="K598" s="14"/>
      <c r="L598" s="208"/>
      <c r="M598" s="212"/>
      <c r="N598" s="213"/>
      <c r="O598" s="213"/>
      <c r="P598" s="213"/>
      <c r="Q598" s="213"/>
      <c r="R598" s="213"/>
      <c r="S598" s="213"/>
      <c r="T598" s="2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09" t="s">
        <v>170</v>
      </c>
      <c r="AU598" s="209" t="s">
        <v>89</v>
      </c>
      <c r="AV598" s="14" t="s">
        <v>87</v>
      </c>
      <c r="AW598" s="14" t="s">
        <v>34</v>
      </c>
      <c r="AX598" s="14" t="s">
        <v>79</v>
      </c>
      <c r="AY598" s="209" t="s">
        <v>159</v>
      </c>
    </row>
    <row r="599" s="13" customFormat="1">
      <c r="A599" s="13"/>
      <c r="B599" s="199"/>
      <c r="C599" s="13"/>
      <c r="D599" s="200" t="s">
        <v>170</v>
      </c>
      <c r="E599" s="201" t="s">
        <v>1</v>
      </c>
      <c r="F599" s="202" t="s">
        <v>329</v>
      </c>
      <c r="G599" s="13"/>
      <c r="H599" s="203">
        <v>27</v>
      </c>
      <c r="I599" s="204"/>
      <c r="J599" s="13"/>
      <c r="K599" s="13"/>
      <c r="L599" s="199"/>
      <c r="M599" s="205"/>
      <c r="N599" s="206"/>
      <c r="O599" s="206"/>
      <c r="P599" s="206"/>
      <c r="Q599" s="206"/>
      <c r="R599" s="206"/>
      <c r="S599" s="206"/>
      <c r="T599" s="207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01" t="s">
        <v>170</v>
      </c>
      <c r="AU599" s="201" t="s">
        <v>89</v>
      </c>
      <c r="AV599" s="13" t="s">
        <v>89</v>
      </c>
      <c r="AW599" s="13" t="s">
        <v>34</v>
      </c>
      <c r="AX599" s="13" t="s">
        <v>87</v>
      </c>
      <c r="AY599" s="201" t="s">
        <v>159</v>
      </c>
    </row>
    <row r="600" s="2" customFormat="1" ht="24.15" customHeight="1">
      <c r="A600" s="38"/>
      <c r="B600" s="180"/>
      <c r="C600" s="181" t="s">
        <v>895</v>
      </c>
      <c r="D600" s="181" t="s">
        <v>161</v>
      </c>
      <c r="E600" s="182" t="s">
        <v>896</v>
      </c>
      <c r="F600" s="183" t="s">
        <v>897</v>
      </c>
      <c r="G600" s="184" t="s">
        <v>164</v>
      </c>
      <c r="H600" s="185">
        <v>27</v>
      </c>
      <c r="I600" s="186"/>
      <c r="J600" s="187">
        <f>ROUND(I600*H600,2)</f>
        <v>0</v>
      </c>
      <c r="K600" s="183" t="s">
        <v>165</v>
      </c>
      <c r="L600" s="39"/>
      <c r="M600" s="188" t="s">
        <v>1</v>
      </c>
      <c r="N600" s="189" t="s">
        <v>44</v>
      </c>
      <c r="O600" s="77"/>
      <c r="P600" s="190">
        <f>O600*H600</f>
        <v>0</v>
      </c>
      <c r="Q600" s="190">
        <v>0.0035999999999999999</v>
      </c>
      <c r="R600" s="190">
        <f>Q600*H600</f>
        <v>0.097199999999999995</v>
      </c>
      <c r="S600" s="190">
        <v>0</v>
      </c>
      <c r="T600" s="191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192" t="s">
        <v>254</v>
      </c>
      <c r="AT600" s="192" t="s">
        <v>161</v>
      </c>
      <c r="AU600" s="192" t="s">
        <v>89</v>
      </c>
      <c r="AY600" s="19" t="s">
        <v>159</v>
      </c>
      <c r="BE600" s="193">
        <f>IF(N600="základní",J600,0)</f>
        <v>0</v>
      </c>
      <c r="BF600" s="193">
        <f>IF(N600="snížená",J600,0)</f>
        <v>0</v>
      </c>
      <c r="BG600" s="193">
        <f>IF(N600="zákl. přenesená",J600,0)</f>
        <v>0</v>
      </c>
      <c r="BH600" s="193">
        <f>IF(N600="sníž. přenesená",J600,0)</f>
        <v>0</v>
      </c>
      <c r="BI600" s="193">
        <f>IF(N600="nulová",J600,0)</f>
        <v>0</v>
      </c>
      <c r="BJ600" s="19" t="s">
        <v>87</v>
      </c>
      <c r="BK600" s="193">
        <f>ROUND(I600*H600,2)</f>
        <v>0</v>
      </c>
      <c r="BL600" s="19" t="s">
        <v>254</v>
      </c>
      <c r="BM600" s="192" t="s">
        <v>898</v>
      </c>
    </row>
    <row r="601" s="2" customFormat="1">
      <c r="A601" s="38"/>
      <c r="B601" s="39"/>
      <c r="C601" s="38"/>
      <c r="D601" s="194" t="s">
        <v>168</v>
      </c>
      <c r="E601" s="38"/>
      <c r="F601" s="195" t="s">
        <v>899</v>
      </c>
      <c r="G601" s="38"/>
      <c r="H601" s="38"/>
      <c r="I601" s="196"/>
      <c r="J601" s="38"/>
      <c r="K601" s="38"/>
      <c r="L601" s="39"/>
      <c r="M601" s="197"/>
      <c r="N601" s="198"/>
      <c r="O601" s="77"/>
      <c r="P601" s="77"/>
      <c r="Q601" s="77"/>
      <c r="R601" s="77"/>
      <c r="S601" s="77"/>
      <c r="T601" s="78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9" t="s">
        <v>168</v>
      </c>
      <c r="AU601" s="19" t="s">
        <v>89</v>
      </c>
    </row>
    <row r="602" s="14" customFormat="1">
      <c r="A602" s="14"/>
      <c r="B602" s="208"/>
      <c r="C602" s="14"/>
      <c r="D602" s="200" t="s">
        <v>170</v>
      </c>
      <c r="E602" s="209" t="s">
        <v>1</v>
      </c>
      <c r="F602" s="210" t="s">
        <v>266</v>
      </c>
      <c r="G602" s="14"/>
      <c r="H602" s="209" t="s">
        <v>1</v>
      </c>
      <c r="I602" s="211"/>
      <c r="J602" s="14"/>
      <c r="K602" s="14"/>
      <c r="L602" s="208"/>
      <c r="M602" s="212"/>
      <c r="N602" s="213"/>
      <c r="O602" s="213"/>
      <c r="P602" s="213"/>
      <c r="Q602" s="213"/>
      <c r="R602" s="213"/>
      <c r="S602" s="213"/>
      <c r="T602" s="2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09" t="s">
        <v>170</v>
      </c>
      <c r="AU602" s="209" t="s">
        <v>89</v>
      </c>
      <c r="AV602" s="14" t="s">
        <v>87</v>
      </c>
      <c r="AW602" s="14" t="s">
        <v>34</v>
      </c>
      <c r="AX602" s="14" t="s">
        <v>79</v>
      </c>
      <c r="AY602" s="209" t="s">
        <v>159</v>
      </c>
    </row>
    <row r="603" s="13" customFormat="1">
      <c r="A603" s="13"/>
      <c r="B603" s="199"/>
      <c r="C603" s="13"/>
      <c r="D603" s="200" t="s">
        <v>170</v>
      </c>
      <c r="E603" s="201" t="s">
        <v>1</v>
      </c>
      <c r="F603" s="202" t="s">
        <v>329</v>
      </c>
      <c r="G603" s="13"/>
      <c r="H603" s="203">
        <v>27</v>
      </c>
      <c r="I603" s="204"/>
      <c r="J603" s="13"/>
      <c r="K603" s="13"/>
      <c r="L603" s="199"/>
      <c r="M603" s="205"/>
      <c r="N603" s="206"/>
      <c r="O603" s="206"/>
      <c r="P603" s="206"/>
      <c r="Q603" s="206"/>
      <c r="R603" s="206"/>
      <c r="S603" s="206"/>
      <c r="T603" s="207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01" t="s">
        <v>170</v>
      </c>
      <c r="AU603" s="201" t="s">
        <v>89</v>
      </c>
      <c r="AV603" s="13" t="s">
        <v>89</v>
      </c>
      <c r="AW603" s="13" t="s">
        <v>34</v>
      </c>
      <c r="AX603" s="13" t="s">
        <v>87</v>
      </c>
      <c r="AY603" s="201" t="s">
        <v>159</v>
      </c>
    </row>
    <row r="604" s="2" customFormat="1" ht="24.15" customHeight="1">
      <c r="A604" s="38"/>
      <c r="B604" s="180"/>
      <c r="C604" s="181" t="s">
        <v>900</v>
      </c>
      <c r="D604" s="181" t="s">
        <v>161</v>
      </c>
      <c r="E604" s="182" t="s">
        <v>901</v>
      </c>
      <c r="F604" s="183" t="s">
        <v>902</v>
      </c>
      <c r="G604" s="184" t="s">
        <v>164</v>
      </c>
      <c r="H604" s="185">
        <v>10.5</v>
      </c>
      <c r="I604" s="186"/>
      <c r="J604" s="187">
        <f>ROUND(I604*H604,2)</f>
        <v>0</v>
      </c>
      <c r="K604" s="183" t="s">
        <v>165</v>
      </c>
      <c r="L604" s="39"/>
      <c r="M604" s="188" t="s">
        <v>1</v>
      </c>
      <c r="N604" s="189" t="s">
        <v>44</v>
      </c>
      <c r="O604" s="77"/>
      <c r="P604" s="190">
        <f>O604*H604</f>
        <v>0</v>
      </c>
      <c r="Q604" s="190">
        <v>0.0020600000000000002</v>
      </c>
      <c r="R604" s="190">
        <f>Q604*H604</f>
        <v>0.021630000000000003</v>
      </c>
      <c r="S604" s="190">
        <v>0</v>
      </c>
      <c r="T604" s="191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192" t="s">
        <v>254</v>
      </c>
      <c r="AT604" s="192" t="s">
        <v>161</v>
      </c>
      <c r="AU604" s="192" t="s">
        <v>89</v>
      </c>
      <c r="AY604" s="19" t="s">
        <v>159</v>
      </c>
      <c r="BE604" s="193">
        <f>IF(N604="základní",J604,0)</f>
        <v>0</v>
      </c>
      <c r="BF604" s="193">
        <f>IF(N604="snížená",J604,0)</f>
        <v>0</v>
      </c>
      <c r="BG604" s="193">
        <f>IF(N604="zákl. přenesená",J604,0)</f>
        <v>0</v>
      </c>
      <c r="BH604" s="193">
        <f>IF(N604="sníž. přenesená",J604,0)</f>
        <v>0</v>
      </c>
      <c r="BI604" s="193">
        <f>IF(N604="nulová",J604,0)</f>
        <v>0</v>
      </c>
      <c r="BJ604" s="19" t="s">
        <v>87</v>
      </c>
      <c r="BK604" s="193">
        <f>ROUND(I604*H604,2)</f>
        <v>0</v>
      </c>
      <c r="BL604" s="19" t="s">
        <v>254</v>
      </c>
      <c r="BM604" s="192" t="s">
        <v>903</v>
      </c>
    </row>
    <row r="605" s="2" customFormat="1">
      <c r="A605" s="38"/>
      <c r="B605" s="39"/>
      <c r="C605" s="38"/>
      <c r="D605" s="194" t="s">
        <v>168</v>
      </c>
      <c r="E605" s="38"/>
      <c r="F605" s="195" t="s">
        <v>904</v>
      </c>
      <c r="G605" s="38"/>
      <c r="H605" s="38"/>
      <c r="I605" s="196"/>
      <c r="J605" s="38"/>
      <c r="K605" s="38"/>
      <c r="L605" s="39"/>
      <c r="M605" s="197"/>
      <c r="N605" s="198"/>
      <c r="O605" s="77"/>
      <c r="P605" s="77"/>
      <c r="Q605" s="77"/>
      <c r="R605" s="77"/>
      <c r="S605" s="77"/>
      <c r="T605" s="78"/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T605" s="19" t="s">
        <v>168</v>
      </c>
      <c r="AU605" s="19" t="s">
        <v>89</v>
      </c>
    </row>
    <row r="606" s="13" customFormat="1">
      <c r="A606" s="13"/>
      <c r="B606" s="199"/>
      <c r="C606" s="13"/>
      <c r="D606" s="200" t="s">
        <v>170</v>
      </c>
      <c r="E606" s="201" t="s">
        <v>1</v>
      </c>
      <c r="F606" s="202" t="s">
        <v>905</v>
      </c>
      <c r="G606" s="13"/>
      <c r="H606" s="203">
        <v>10.5</v>
      </c>
      <c r="I606" s="204"/>
      <c r="J606" s="13"/>
      <c r="K606" s="13"/>
      <c r="L606" s="199"/>
      <c r="M606" s="205"/>
      <c r="N606" s="206"/>
      <c r="O606" s="206"/>
      <c r="P606" s="206"/>
      <c r="Q606" s="206"/>
      <c r="R606" s="206"/>
      <c r="S606" s="206"/>
      <c r="T606" s="207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01" t="s">
        <v>170</v>
      </c>
      <c r="AU606" s="201" t="s">
        <v>89</v>
      </c>
      <c r="AV606" s="13" t="s">
        <v>89</v>
      </c>
      <c r="AW606" s="13" t="s">
        <v>34</v>
      </c>
      <c r="AX606" s="13" t="s">
        <v>87</v>
      </c>
      <c r="AY606" s="201" t="s">
        <v>159</v>
      </c>
    </row>
    <row r="607" s="2" customFormat="1" ht="24.15" customHeight="1">
      <c r="A607" s="38"/>
      <c r="B607" s="180"/>
      <c r="C607" s="181" t="s">
        <v>906</v>
      </c>
      <c r="D607" s="181" t="s">
        <v>161</v>
      </c>
      <c r="E607" s="182" t="s">
        <v>907</v>
      </c>
      <c r="F607" s="183" t="s">
        <v>908</v>
      </c>
      <c r="G607" s="184" t="s">
        <v>811</v>
      </c>
      <c r="H607" s="185">
        <v>3</v>
      </c>
      <c r="I607" s="186"/>
      <c r="J607" s="187">
        <f>ROUND(I607*H607,2)</f>
        <v>0</v>
      </c>
      <c r="K607" s="183" t="s">
        <v>165</v>
      </c>
      <c r="L607" s="39"/>
      <c r="M607" s="188" t="s">
        <v>1</v>
      </c>
      <c r="N607" s="189" t="s">
        <v>44</v>
      </c>
      <c r="O607" s="77"/>
      <c r="P607" s="190">
        <f>O607*H607</f>
        <v>0</v>
      </c>
      <c r="Q607" s="190">
        <v>0.0015</v>
      </c>
      <c r="R607" s="190">
        <f>Q607*H607</f>
        <v>0.0045000000000000005</v>
      </c>
      <c r="S607" s="190">
        <v>0</v>
      </c>
      <c r="T607" s="191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192" t="s">
        <v>254</v>
      </c>
      <c r="AT607" s="192" t="s">
        <v>161</v>
      </c>
      <c r="AU607" s="192" t="s">
        <v>89</v>
      </c>
      <c r="AY607" s="19" t="s">
        <v>159</v>
      </c>
      <c r="BE607" s="193">
        <f>IF(N607="základní",J607,0)</f>
        <v>0</v>
      </c>
      <c r="BF607" s="193">
        <f>IF(N607="snížená",J607,0)</f>
        <v>0</v>
      </c>
      <c r="BG607" s="193">
        <f>IF(N607="zákl. přenesená",J607,0)</f>
        <v>0</v>
      </c>
      <c r="BH607" s="193">
        <f>IF(N607="sníž. přenesená",J607,0)</f>
        <v>0</v>
      </c>
      <c r="BI607" s="193">
        <f>IF(N607="nulová",J607,0)</f>
        <v>0</v>
      </c>
      <c r="BJ607" s="19" t="s">
        <v>87</v>
      </c>
      <c r="BK607" s="193">
        <f>ROUND(I607*H607,2)</f>
        <v>0</v>
      </c>
      <c r="BL607" s="19" t="s">
        <v>254</v>
      </c>
      <c r="BM607" s="192" t="s">
        <v>909</v>
      </c>
    </row>
    <row r="608" s="2" customFormat="1">
      <c r="A608" s="38"/>
      <c r="B608" s="39"/>
      <c r="C608" s="38"/>
      <c r="D608" s="194" t="s">
        <v>168</v>
      </c>
      <c r="E608" s="38"/>
      <c r="F608" s="195" t="s">
        <v>910</v>
      </c>
      <c r="G608" s="38"/>
      <c r="H608" s="38"/>
      <c r="I608" s="196"/>
      <c r="J608" s="38"/>
      <c r="K608" s="38"/>
      <c r="L608" s="39"/>
      <c r="M608" s="197"/>
      <c r="N608" s="198"/>
      <c r="O608" s="77"/>
      <c r="P608" s="77"/>
      <c r="Q608" s="77"/>
      <c r="R608" s="77"/>
      <c r="S608" s="77"/>
      <c r="T608" s="78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9" t="s">
        <v>168</v>
      </c>
      <c r="AU608" s="19" t="s">
        <v>89</v>
      </c>
    </row>
    <row r="609" s="2" customFormat="1" ht="24.15" customHeight="1">
      <c r="A609" s="38"/>
      <c r="B609" s="180"/>
      <c r="C609" s="181" t="s">
        <v>911</v>
      </c>
      <c r="D609" s="181" t="s">
        <v>161</v>
      </c>
      <c r="E609" s="182" t="s">
        <v>912</v>
      </c>
      <c r="F609" s="183" t="s">
        <v>913</v>
      </c>
      <c r="G609" s="184" t="s">
        <v>207</v>
      </c>
      <c r="H609" s="185">
        <v>0.41099999999999998</v>
      </c>
      <c r="I609" s="186"/>
      <c r="J609" s="187">
        <f>ROUND(I609*H609,2)</f>
        <v>0</v>
      </c>
      <c r="K609" s="183" t="s">
        <v>165</v>
      </c>
      <c r="L609" s="39"/>
      <c r="M609" s="188" t="s">
        <v>1</v>
      </c>
      <c r="N609" s="189" t="s">
        <v>44</v>
      </c>
      <c r="O609" s="77"/>
      <c r="P609" s="190">
        <f>O609*H609</f>
        <v>0</v>
      </c>
      <c r="Q609" s="190">
        <v>0</v>
      </c>
      <c r="R609" s="190">
        <f>Q609*H609</f>
        <v>0</v>
      </c>
      <c r="S609" s="190">
        <v>0</v>
      </c>
      <c r="T609" s="191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192" t="s">
        <v>254</v>
      </c>
      <c r="AT609" s="192" t="s">
        <v>161</v>
      </c>
      <c r="AU609" s="192" t="s">
        <v>89</v>
      </c>
      <c r="AY609" s="19" t="s">
        <v>159</v>
      </c>
      <c r="BE609" s="193">
        <f>IF(N609="základní",J609,0)</f>
        <v>0</v>
      </c>
      <c r="BF609" s="193">
        <f>IF(N609="snížená",J609,0)</f>
        <v>0</v>
      </c>
      <c r="BG609" s="193">
        <f>IF(N609="zákl. přenesená",J609,0)</f>
        <v>0</v>
      </c>
      <c r="BH609" s="193">
        <f>IF(N609="sníž. přenesená",J609,0)</f>
        <v>0</v>
      </c>
      <c r="BI609" s="193">
        <f>IF(N609="nulová",J609,0)</f>
        <v>0</v>
      </c>
      <c r="BJ609" s="19" t="s">
        <v>87</v>
      </c>
      <c r="BK609" s="193">
        <f>ROUND(I609*H609,2)</f>
        <v>0</v>
      </c>
      <c r="BL609" s="19" t="s">
        <v>254</v>
      </c>
      <c r="BM609" s="192" t="s">
        <v>914</v>
      </c>
    </row>
    <row r="610" s="2" customFormat="1">
      <c r="A610" s="38"/>
      <c r="B610" s="39"/>
      <c r="C610" s="38"/>
      <c r="D610" s="194" t="s">
        <v>168</v>
      </c>
      <c r="E610" s="38"/>
      <c r="F610" s="195" t="s">
        <v>915</v>
      </c>
      <c r="G610" s="38"/>
      <c r="H610" s="38"/>
      <c r="I610" s="196"/>
      <c r="J610" s="38"/>
      <c r="K610" s="38"/>
      <c r="L610" s="39"/>
      <c r="M610" s="197"/>
      <c r="N610" s="198"/>
      <c r="O610" s="77"/>
      <c r="P610" s="77"/>
      <c r="Q610" s="77"/>
      <c r="R610" s="77"/>
      <c r="S610" s="77"/>
      <c r="T610" s="78"/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T610" s="19" t="s">
        <v>168</v>
      </c>
      <c r="AU610" s="19" t="s">
        <v>89</v>
      </c>
    </row>
    <row r="611" s="12" customFormat="1" ht="22.8" customHeight="1">
      <c r="A611" s="12"/>
      <c r="B611" s="167"/>
      <c r="C611" s="12"/>
      <c r="D611" s="168" t="s">
        <v>78</v>
      </c>
      <c r="E611" s="178" t="s">
        <v>916</v>
      </c>
      <c r="F611" s="178" t="s">
        <v>917</v>
      </c>
      <c r="G611" s="12"/>
      <c r="H611" s="12"/>
      <c r="I611" s="170"/>
      <c r="J611" s="179">
        <f>BK611</f>
        <v>0</v>
      </c>
      <c r="K611" s="12"/>
      <c r="L611" s="167"/>
      <c r="M611" s="172"/>
      <c r="N611" s="173"/>
      <c r="O611" s="173"/>
      <c r="P611" s="174">
        <f>SUM(P612:P639)</f>
        <v>0</v>
      </c>
      <c r="Q611" s="173"/>
      <c r="R611" s="174">
        <f>SUM(R612:R639)</f>
        <v>2.1716615900000003</v>
      </c>
      <c r="S611" s="173"/>
      <c r="T611" s="175">
        <f>SUM(T612:T639)</f>
        <v>0</v>
      </c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R611" s="168" t="s">
        <v>89</v>
      </c>
      <c r="AT611" s="176" t="s">
        <v>78</v>
      </c>
      <c r="AU611" s="176" t="s">
        <v>87</v>
      </c>
      <c r="AY611" s="168" t="s">
        <v>159</v>
      </c>
      <c r="BK611" s="177">
        <f>SUM(BK612:BK639)</f>
        <v>0</v>
      </c>
    </row>
    <row r="612" s="2" customFormat="1" ht="24.15" customHeight="1">
      <c r="A612" s="38"/>
      <c r="B612" s="180"/>
      <c r="C612" s="181" t="s">
        <v>918</v>
      </c>
      <c r="D612" s="181" t="s">
        <v>161</v>
      </c>
      <c r="E612" s="182" t="s">
        <v>919</v>
      </c>
      <c r="F612" s="183" t="s">
        <v>920</v>
      </c>
      <c r="G612" s="184" t="s">
        <v>174</v>
      </c>
      <c r="H612" s="185">
        <v>127.443</v>
      </c>
      <c r="I612" s="186"/>
      <c r="J612" s="187">
        <f>ROUND(I612*H612,2)</f>
        <v>0</v>
      </c>
      <c r="K612" s="183" t="s">
        <v>165</v>
      </c>
      <c r="L612" s="39"/>
      <c r="M612" s="188" t="s">
        <v>1</v>
      </c>
      <c r="N612" s="189" t="s">
        <v>44</v>
      </c>
      <c r="O612" s="77"/>
      <c r="P612" s="190">
        <f>O612*H612</f>
        <v>0</v>
      </c>
      <c r="Q612" s="190">
        <v>0</v>
      </c>
      <c r="R612" s="190">
        <f>Q612*H612</f>
        <v>0</v>
      </c>
      <c r="S612" s="190">
        <v>0</v>
      </c>
      <c r="T612" s="191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192" t="s">
        <v>254</v>
      </c>
      <c r="AT612" s="192" t="s">
        <v>161</v>
      </c>
      <c r="AU612" s="192" t="s">
        <v>89</v>
      </c>
      <c r="AY612" s="19" t="s">
        <v>159</v>
      </c>
      <c r="BE612" s="193">
        <f>IF(N612="základní",J612,0)</f>
        <v>0</v>
      </c>
      <c r="BF612" s="193">
        <f>IF(N612="snížená",J612,0)</f>
        <v>0</v>
      </c>
      <c r="BG612" s="193">
        <f>IF(N612="zákl. přenesená",J612,0)</f>
        <v>0</v>
      </c>
      <c r="BH612" s="193">
        <f>IF(N612="sníž. přenesená",J612,0)</f>
        <v>0</v>
      </c>
      <c r="BI612" s="193">
        <f>IF(N612="nulová",J612,0)</f>
        <v>0</v>
      </c>
      <c r="BJ612" s="19" t="s">
        <v>87</v>
      </c>
      <c r="BK612" s="193">
        <f>ROUND(I612*H612,2)</f>
        <v>0</v>
      </c>
      <c r="BL612" s="19" t="s">
        <v>254</v>
      </c>
      <c r="BM612" s="192" t="s">
        <v>921</v>
      </c>
    </row>
    <row r="613" s="2" customFormat="1">
      <c r="A613" s="38"/>
      <c r="B613" s="39"/>
      <c r="C613" s="38"/>
      <c r="D613" s="194" t="s">
        <v>168</v>
      </c>
      <c r="E613" s="38"/>
      <c r="F613" s="195" t="s">
        <v>922</v>
      </c>
      <c r="G613" s="38"/>
      <c r="H613" s="38"/>
      <c r="I613" s="196"/>
      <c r="J613" s="38"/>
      <c r="K613" s="38"/>
      <c r="L613" s="39"/>
      <c r="M613" s="197"/>
      <c r="N613" s="198"/>
      <c r="O613" s="77"/>
      <c r="P613" s="77"/>
      <c r="Q613" s="77"/>
      <c r="R613" s="77"/>
      <c r="S613" s="77"/>
      <c r="T613" s="78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9" t="s">
        <v>168</v>
      </c>
      <c r="AU613" s="19" t="s">
        <v>89</v>
      </c>
    </row>
    <row r="614" s="13" customFormat="1">
      <c r="A614" s="13"/>
      <c r="B614" s="199"/>
      <c r="C614" s="13"/>
      <c r="D614" s="200" t="s">
        <v>170</v>
      </c>
      <c r="E614" s="201" t="s">
        <v>1</v>
      </c>
      <c r="F614" s="202" t="s">
        <v>860</v>
      </c>
      <c r="G614" s="13"/>
      <c r="H614" s="203">
        <v>127.443</v>
      </c>
      <c r="I614" s="204"/>
      <c r="J614" s="13"/>
      <c r="K614" s="13"/>
      <c r="L614" s="199"/>
      <c r="M614" s="205"/>
      <c r="N614" s="206"/>
      <c r="O614" s="206"/>
      <c r="P614" s="206"/>
      <c r="Q614" s="206"/>
      <c r="R614" s="206"/>
      <c r="S614" s="206"/>
      <c r="T614" s="207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01" t="s">
        <v>170</v>
      </c>
      <c r="AU614" s="201" t="s">
        <v>89</v>
      </c>
      <c r="AV614" s="13" t="s">
        <v>89</v>
      </c>
      <c r="AW614" s="13" t="s">
        <v>34</v>
      </c>
      <c r="AX614" s="13" t="s">
        <v>87</v>
      </c>
      <c r="AY614" s="201" t="s">
        <v>159</v>
      </c>
    </row>
    <row r="615" s="2" customFormat="1" ht="24.15" customHeight="1">
      <c r="A615" s="38"/>
      <c r="B615" s="180"/>
      <c r="C615" s="223" t="s">
        <v>923</v>
      </c>
      <c r="D615" s="223" t="s">
        <v>230</v>
      </c>
      <c r="E615" s="224" t="s">
        <v>924</v>
      </c>
      <c r="F615" s="225" t="s">
        <v>925</v>
      </c>
      <c r="G615" s="226" t="s">
        <v>174</v>
      </c>
      <c r="H615" s="227">
        <v>140.18700000000001</v>
      </c>
      <c r="I615" s="228"/>
      <c r="J615" s="229">
        <f>ROUND(I615*H615,2)</f>
        <v>0</v>
      </c>
      <c r="K615" s="225" t="s">
        <v>165</v>
      </c>
      <c r="L615" s="230"/>
      <c r="M615" s="231" t="s">
        <v>1</v>
      </c>
      <c r="N615" s="232" t="s">
        <v>44</v>
      </c>
      <c r="O615" s="77"/>
      <c r="P615" s="190">
        <f>O615*H615</f>
        <v>0</v>
      </c>
      <c r="Q615" s="190">
        <v>0.014880000000000001</v>
      </c>
      <c r="R615" s="190">
        <f>Q615*H615</f>
        <v>2.0859825600000002</v>
      </c>
      <c r="S615" s="190">
        <v>0</v>
      </c>
      <c r="T615" s="191">
        <f>S615*H615</f>
        <v>0</v>
      </c>
      <c r="U615" s="38"/>
      <c r="V615" s="38"/>
      <c r="W615" s="38"/>
      <c r="X615" s="38"/>
      <c r="Y615" s="38"/>
      <c r="Z615" s="38"/>
      <c r="AA615" s="38"/>
      <c r="AB615" s="38"/>
      <c r="AC615" s="38"/>
      <c r="AD615" s="38"/>
      <c r="AE615" s="38"/>
      <c r="AR615" s="192" t="s">
        <v>364</v>
      </c>
      <c r="AT615" s="192" t="s">
        <v>230</v>
      </c>
      <c r="AU615" s="192" t="s">
        <v>89</v>
      </c>
      <c r="AY615" s="19" t="s">
        <v>159</v>
      </c>
      <c r="BE615" s="193">
        <f>IF(N615="základní",J615,0)</f>
        <v>0</v>
      </c>
      <c r="BF615" s="193">
        <f>IF(N615="snížená",J615,0)</f>
        <v>0</v>
      </c>
      <c r="BG615" s="193">
        <f>IF(N615="zákl. přenesená",J615,0)</f>
        <v>0</v>
      </c>
      <c r="BH615" s="193">
        <f>IF(N615="sníž. přenesená",J615,0)</f>
        <v>0</v>
      </c>
      <c r="BI615" s="193">
        <f>IF(N615="nulová",J615,0)</f>
        <v>0</v>
      </c>
      <c r="BJ615" s="19" t="s">
        <v>87</v>
      </c>
      <c r="BK615" s="193">
        <f>ROUND(I615*H615,2)</f>
        <v>0</v>
      </c>
      <c r="BL615" s="19" t="s">
        <v>254</v>
      </c>
      <c r="BM615" s="192" t="s">
        <v>926</v>
      </c>
    </row>
    <row r="616" s="13" customFormat="1">
      <c r="A616" s="13"/>
      <c r="B616" s="199"/>
      <c r="C616" s="13"/>
      <c r="D616" s="200" t="s">
        <v>170</v>
      </c>
      <c r="E616" s="13"/>
      <c r="F616" s="202" t="s">
        <v>927</v>
      </c>
      <c r="G616" s="13"/>
      <c r="H616" s="203">
        <v>140.18700000000001</v>
      </c>
      <c r="I616" s="204"/>
      <c r="J616" s="13"/>
      <c r="K616" s="13"/>
      <c r="L616" s="199"/>
      <c r="M616" s="205"/>
      <c r="N616" s="206"/>
      <c r="O616" s="206"/>
      <c r="P616" s="206"/>
      <c r="Q616" s="206"/>
      <c r="R616" s="206"/>
      <c r="S616" s="206"/>
      <c r="T616" s="207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01" t="s">
        <v>170</v>
      </c>
      <c r="AU616" s="201" t="s">
        <v>89</v>
      </c>
      <c r="AV616" s="13" t="s">
        <v>89</v>
      </c>
      <c r="AW616" s="13" t="s">
        <v>3</v>
      </c>
      <c r="AX616" s="13" t="s">
        <v>87</v>
      </c>
      <c r="AY616" s="201" t="s">
        <v>159</v>
      </c>
    </row>
    <row r="617" s="2" customFormat="1" ht="24.15" customHeight="1">
      <c r="A617" s="38"/>
      <c r="B617" s="180"/>
      <c r="C617" s="181" t="s">
        <v>928</v>
      </c>
      <c r="D617" s="181" t="s">
        <v>161</v>
      </c>
      <c r="E617" s="182" t="s">
        <v>929</v>
      </c>
      <c r="F617" s="183" t="s">
        <v>930</v>
      </c>
      <c r="G617" s="184" t="s">
        <v>164</v>
      </c>
      <c r="H617" s="185">
        <v>345</v>
      </c>
      <c r="I617" s="186"/>
      <c r="J617" s="187">
        <f>ROUND(I617*H617,2)</f>
        <v>0</v>
      </c>
      <c r="K617" s="183" t="s">
        <v>165</v>
      </c>
      <c r="L617" s="39"/>
      <c r="M617" s="188" t="s">
        <v>1</v>
      </c>
      <c r="N617" s="189" t="s">
        <v>44</v>
      </c>
      <c r="O617" s="77"/>
      <c r="P617" s="190">
        <f>O617*H617</f>
        <v>0</v>
      </c>
      <c r="Q617" s="190">
        <v>0.00012999999999999999</v>
      </c>
      <c r="R617" s="190">
        <f>Q617*H617</f>
        <v>0.044849999999999994</v>
      </c>
      <c r="S617" s="190">
        <v>0</v>
      </c>
      <c r="T617" s="191">
        <f>S617*H617</f>
        <v>0</v>
      </c>
      <c r="U617" s="38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R617" s="192" t="s">
        <v>254</v>
      </c>
      <c r="AT617" s="192" t="s">
        <v>161</v>
      </c>
      <c r="AU617" s="192" t="s">
        <v>89</v>
      </c>
      <c r="AY617" s="19" t="s">
        <v>159</v>
      </c>
      <c r="BE617" s="193">
        <f>IF(N617="základní",J617,0)</f>
        <v>0</v>
      </c>
      <c r="BF617" s="193">
        <f>IF(N617="snížená",J617,0)</f>
        <v>0</v>
      </c>
      <c r="BG617" s="193">
        <f>IF(N617="zákl. přenesená",J617,0)</f>
        <v>0</v>
      </c>
      <c r="BH617" s="193">
        <f>IF(N617="sníž. přenesená",J617,0)</f>
        <v>0</v>
      </c>
      <c r="BI617" s="193">
        <f>IF(N617="nulová",J617,0)</f>
        <v>0</v>
      </c>
      <c r="BJ617" s="19" t="s">
        <v>87</v>
      </c>
      <c r="BK617" s="193">
        <f>ROUND(I617*H617,2)</f>
        <v>0</v>
      </c>
      <c r="BL617" s="19" t="s">
        <v>254</v>
      </c>
      <c r="BM617" s="192" t="s">
        <v>931</v>
      </c>
    </row>
    <row r="618" s="2" customFormat="1">
      <c r="A618" s="38"/>
      <c r="B618" s="39"/>
      <c r="C618" s="38"/>
      <c r="D618" s="194" t="s">
        <v>168</v>
      </c>
      <c r="E618" s="38"/>
      <c r="F618" s="195" t="s">
        <v>932</v>
      </c>
      <c r="G618" s="38"/>
      <c r="H618" s="38"/>
      <c r="I618" s="196"/>
      <c r="J618" s="38"/>
      <c r="K618" s="38"/>
      <c r="L618" s="39"/>
      <c r="M618" s="197"/>
      <c r="N618" s="198"/>
      <c r="O618" s="77"/>
      <c r="P618" s="77"/>
      <c r="Q618" s="77"/>
      <c r="R618" s="77"/>
      <c r="S618" s="77"/>
      <c r="T618" s="78"/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T618" s="19" t="s">
        <v>168</v>
      </c>
      <c r="AU618" s="19" t="s">
        <v>89</v>
      </c>
    </row>
    <row r="619" s="13" customFormat="1">
      <c r="A619" s="13"/>
      <c r="B619" s="199"/>
      <c r="C619" s="13"/>
      <c r="D619" s="200" t="s">
        <v>170</v>
      </c>
      <c r="E619" s="201" t="s">
        <v>1</v>
      </c>
      <c r="F619" s="202" t="s">
        <v>933</v>
      </c>
      <c r="G619" s="13"/>
      <c r="H619" s="203">
        <v>345</v>
      </c>
      <c r="I619" s="204"/>
      <c r="J619" s="13"/>
      <c r="K619" s="13"/>
      <c r="L619" s="199"/>
      <c r="M619" s="205"/>
      <c r="N619" s="206"/>
      <c r="O619" s="206"/>
      <c r="P619" s="206"/>
      <c r="Q619" s="206"/>
      <c r="R619" s="206"/>
      <c r="S619" s="206"/>
      <c r="T619" s="207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01" t="s">
        <v>170</v>
      </c>
      <c r="AU619" s="201" t="s">
        <v>89</v>
      </c>
      <c r="AV619" s="13" t="s">
        <v>89</v>
      </c>
      <c r="AW619" s="13" t="s">
        <v>34</v>
      </c>
      <c r="AX619" s="13" t="s">
        <v>87</v>
      </c>
      <c r="AY619" s="201" t="s">
        <v>159</v>
      </c>
    </row>
    <row r="620" s="2" customFormat="1" ht="24.15" customHeight="1">
      <c r="A620" s="38"/>
      <c r="B620" s="180"/>
      <c r="C620" s="223" t="s">
        <v>934</v>
      </c>
      <c r="D620" s="223" t="s">
        <v>230</v>
      </c>
      <c r="E620" s="224" t="s">
        <v>935</v>
      </c>
      <c r="F620" s="225" t="s">
        <v>936</v>
      </c>
      <c r="G620" s="226" t="s">
        <v>184</v>
      </c>
      <c r="H620" s="227">
        <v>0.001</v>
      </c>
      <c r="I620" s="228"/>
      <c r="J620" s="229">
        <f>ROUND(I620*H620,2)</f>
        <v>0</v>
      </c>
      <c r="K620" s="225" t="s">
        <v>165</v>
      </c>
      <c r="L620" s="230"/>
      <c r="M620" s="231" t="s">
        <v>1</v>
      </c>
      <c r="N620" s="232" t="s">
        <v>44</v>
      </c>
      <c r="O620" s="77"/>
      <c r="P620" s="190">
        <f>O620*H620</f>
        <v>0</v>
      </c>
      <c r="Q620" s="190">
        <v>0.55000000000000004</v>
      </c>
      <c r="R620" s="190">
        <f>Q620*H620</f>
        <v>0.00055000000000000003</v>
      </c>
      <c r="S620" s="190">
        <v>0</v>
      </c>
      <c r="T620" s="191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192" t="s">
        <v>364</v>
      </c>
      <c r="AT620" s="192" t="s">
        <v>230</v>
      </c>
      <c r="AU620" s="192" t="s">
        <v>89</v>
      </c>
      <c r="AY620" s="19" t="s">
        <v>159</v>
      </c>
      <c r="BE620" s="193">
        <f>IF(N620="základní",J620,0)</f>
        <v>0</v>
      </c>
      <c r="BF620" s="193">
        <f>IF(N620="snížená",J620,0)</f>
        <v>0</v>
      </c>
      <c r="BG620" s="193">
        <f>IF(N620="zákl. přenesená",J620,0)</f>
        <v>0</v>
      </c>
      <c r="BH620" s="193">
        <f>IF(N620="sníž. přenesená",J620,0)</f>
        <v>0</v>
      </c>
      <c r="BI620" s="193">
        <f>IF(N620="nulová",J620,0)</f>
        <v>0</v>
      </c>
      <c r="BJ620" s="19" t="s">
        <v>87</v>
      </c>
      <c r="BK620" s="193">
        <f>ROUND(I620*H620,2)</f>
        <v>0</v>
      </c>
      <c r="BL620" s="19" t="s">
        <v>254</v>
      </c>
      <c r="BM620" s="192" t="s">
        <v>937</v>
      </c>
    </row>
    <row r="621" s="13" customFormat="1">
      <c r="A621" s="13"/>
      <c r="B621" s="199"/>
      <c r="C621" s="13"/>
      <c r="D621" s="200" t="s">
        <v>170</v>
      </c>
      <c r="E621" s="201" t="s">
        <v>1</v>
      </c>
      <c r="F621" s="202" t="s">
        <v>938</v>
      </c>
      <c r="G621" s="13"/>
      <c r="H621" s="203">
        <v>0.47999999999999998</v>
      </c>
      <c r="I621" s="204"/>
      <c r="J621" s="13"/>
      <c r="K621" s="13"/>
      <c r="L621" s="199"/>
      <c r="M621" s="205"/>
      <c r="N621" s="206"/>
      <c r="O621" s="206"/>
      <c r="P621" s="206"/>
      <c r="Q621" s="206"/>
      <c r="R621" s="206"/>
      <c r="S621" s="206"/>
      <c r="T621" s="207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01" t="s">
        <v>170</v>
      </c>
      <c r="AU621" s="201" t="s">
        <v>89</v>
      </c>
      <c r="AV621" s="13" t="s">
        <v>89</v>
      </c>
      <c r="AW621" s="13" t="s">
        <v>34</v>
      </c>
      <c r="AX621" s="13" t="s">
        <v>87</v>
      </c>
      <c r="AY621" s="201" t="s">
        <v>159</v>
      </c>
    </row>
    <row r="622" s="13" customFormat="1">
      <c r="A622" s="13"/>
      <c r="B622" s="199"/>
      <c r="C622" s="13"/>
      <c r="D622" s="200" t="s">
        <v>170</v>
      </c>
      <c r="E622" s="13"/>
      <c r="F622" s="202" t="s">
        <v>939</v>
      </c>
      <c r="G622" s="13"/>
      <c r="H622" s="203">
        <v>0.001</v>
      </c>
      <c r="I622" s="204"/>
      <c r="J622" s="13"/>
      <c r="K622" s="13"/>
      <c r="L622" s="199"/>
      <c r="M622" s="205"/>
      <c r="N622" s="206"/>
      <c r="O622" s="206"/>
      <c r="P622" s="206"/>
      <c r="Q622" s="206"/>
      <c r="R622" s="206"/>
      <c r="S622" s="206"/>
      <c r="T622" s="207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01" t="s">
        <v>170</v>
      </c>
      <c r="AU622" s="201" t="s">
        <v>89</v>
      </c>
      <c r="AV622" s="13" t="s">
        <v>89</v>
      </c>
      <c r="AW622" s="13" t="s">
        <v>3</v>
      </c>
      <c r="AX622" s="13" t="s">
        <v>87</v>
      </c>
      <c r="AY622" s="201" t="s">
        <v>159</v>
      </c>
    </row>
    <row r="623" s="2" customFormat="1" ht="16.5" customHeight="1">
      <c r="A623" s="38"/>
      <c r="B623" s="180"/>
      <c r="C623" s="223" t="s">
        <v>940</v>
      </c>
      <c r="D623" s="223" t="s">
        <v>230</v>
      </c>
      <c r="E623" s="224" t="s">
        <v>941</v>
      </c>
      <c r="F623" s="225" t="s">
        <v>942</v>
      </c>
      <c r="G623" s="226" t="s">
        <v>184</v>
      </c>
      <c r="H623" s="227">
        <v>0.001</v>
      </c>
      <c r="I623" s="228"/>
      <c r="J623" s="229">
        <f>ROUND(I623*H623,2)</f>
        <v>0</v>
      </c>
      <c r="K623" s="225" t="s">
        <v>1</v>
      </c>
      <c r="L623" s="230"/>
      <c r="M623" s="231" t="s">
        <v>1</v>
      </c>
      <c r="N623" s="232" t="s">
        <v>44</v>
      </c>
      <c r="O623" s="77"/>
      <c r="P623" s="190">
        <f>O623*H623</f>
        <v>0</v>
      </c>
      <c r="Q623" s="190">
        <v>0.55000000000000004</v>
      </c>
      <c r="R623" s="190">
        <f>Q623*H623</f>
        <v>0.00055000000000000003</v>
      </c>
      <c r="S623" s="190">
        <v>0</v>
      </c>
      <c r="T623" s="191">
        <f>S623*H623</f>
        <v>0</v>
      </c>
      <c r="U623" s="38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R623" s="192" t="s">
        <v>364</v>
      </c>
      <c r="AT623" s="192" t="s">
        <v>230</v>
      </c>
      <c r="AU623" s="192" t="s">
        <v>89</v>
      </c>
      <c r="AY623" s="19" t="s">
        <v>159</v>
      </c>
      <c r="BE623" s="193">
        <f>IF(N623="základní",J623,0)</f>
        <v>0</v>
      </c>
      <c r="BF623" s="193">
        <f>IF(N623="snížená",J623,0)</f>
        <v>0</v>
      </c>
      <c r="BG623" s="193">
        <f>IF(N623="zákl. přenesená",J623,0)</f>
        <v>0</v>
      </c>
      <c r="BH623" s="193">
        <f>IF(N623="sníž. přenesená",J623,0)</f>
        <v>0</v>
      </c>
      <c r="BI623" s="193">
        <f>IF(N623="nulová",J623,0)</f>
        <v>0</v>
      </c>
      <c r="BJ623" s="19" t="s">
        <v>87</v>
      </c>
      <c r="BK623" s="193">
        <f>ROUND(I623*H623,2)</f>
        <v>0</v>
      </c>
      <c r="BL623" s="19" t="s">
        <v>254</v>
      </c>
      <c r="BM623" s="192" t="s">
        <v>943</v>
      </c>
    </row>
    <row r="624" s="13" customFormat="1">
      <c r="A624" s="13"/>
      <c r="B624" s="199"/>
      <c r="C624" s="13"/>
      <c r="D624" s="200" t="s">
        <v>170</v>
      </c>
      <c r="E624" s="201" t="s">
        <v>1</v>
      </c>
      <c r="F624" s="202" t="s">
        <v>944</v>
      </c>
      <c r="G624" s="13"/>
      <c r="H624" s="203">
        <v>0.23200000000000001</v>
      </c>
      <c r="I624" s="204"/>
      <c r="J624" s="13"/>
      <c r="K624" s="13"/>
      <c r="L624" s="199"/>
      <c r="M624" s="205"/>
      <c r="N624" s="206"/>
      <c r="O624" s="206"/>
      <c r="P624" s="206"/>
      <c r="Q624" s="206"/>
      <c r="R624" s="206"/>
      <c r="S624" s="206"/>
      <c r="T624" s="207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01" t="s">
        <v>170</v>
      </c>
      <c r="AU624" s="201" t="s">
        <v>89</v>
      </c>
      <c r="AV624" s="13" t="s">
        <v>89</v>
      </c>
      <c r="AW624" s="13" t="s">
        <v>34</v>
      </c>
      <c r="AX624" s="13" t="s">
        <v>87</v>
      </c>
      <c r="AY624" s="201" t="s">
        <v>159</v>
      </c>
    </row>
    <row r="625" s="13" customFormat="1">
      <c r="A625" s="13"/>
      <c r="B625" s="199"/>
      <c r="C625" s="13"/>
      <c r="D625" s="200" t="s">
        <v>170</v>
      </c>
      <c r="E625" s="13"/>
      <c r="F625" s="202" t="s">
        <v>945</v>
      </c>
      <c r="G625" s="13"/>
      <c r="H625" s="203">
        <v>0.001</v>
      </c>
      <c r="I625" s="204"/>
      <c r="J625" s="13"/>
      <c r="K625" s="13"/>
      <c r="L625" s="199"/>
      <c r="M625" s="205"/>
      <c r="N625" s="206"/>
      <c r="O625" s="206"/>
      <c r="P625" s="206"/>
      <c r="Q625" s="206"/>
      <c r="R625" s="206"/>
      <c r="S625" s="206"/>
      <c r="T625" s="207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01" t="s">
        <v>170</v>
      </c>
      <c r="AU625" s="201" t="s">
        <v>89</v>
      </c>
      <c r="AV625" s="13" t="s">
        <v>89</v>
      </c>
      <c r="AW625" s="13" t="s">
        <v>3</v>
      </c>
      <c r="AX625" s="13" t="s">
        <v>87</v>
      </c>
      <c r="AY625" s="201" t="s">
        <v>159</v>
      </c>
    </row>
    <row r="626" s="2" customFormat="1" ht="24.15" customHeight="1">
      <c r="A626" s="38"/>
      <c r="B626" s="180"/>
      <c r="C626" s="181" t="s">
        <v>946</v>
      </c>
      <c r="D626" s="181" t="s">
        <v>161</v>
      </c>
      <c r="E626" s="182" t="s">
        <v>947</v>
      </c>
      <c r="F626" s="183" t="s">
        <v>948</v>
      </c>
      <c r="G626" s="184" t="s">
        <v>174</v>
      </c>
      <c r="H626" s="185">
        <v>127.443</v>
      </c>
      <c r="I626" s="186"/>
      <c r="J626" s="187">
        <f>ROUND(I626*H626,2)</f>
        <v>0</v>
      </c>
      <c r="K626" s="183" t="s">
        <v>165</v>
      </c>
      <c r="L626" s="39"/>
      <c r="M626" s="188" t="s">
        <v>1</v>
      </c>
      <c r="N626" s="189" t="s">
        <v>44</v>
      </c>
      <c r="O626" s="77"/>
      <c r="P626" s="190">
        <f>O626*H626</f>
        <v>0</v>
      </c>
      <c r="Q626" s="190">
        <v>0</v>
      </c>
      <c r="R626" s="190">
        <f>Q626*H626</f>
        <v>0</v>
      </c>
      <c r="S626" s="190">
        <v>0</v>
      </c>
      <c r="T626" s="191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192" t="s">
        <v>254</v>
      </c>
      <c r="AT626" s="192" t="s">
        <v>161</v>
      </c>
      <c r="AU626" s="192" t="s">
        <v>89</v>
      </c>
      <c r="AY626" s="19" t="s">
        <v>159</v>
      </c>
      <c r="BE626" s="193">
        <f>IF(N626="základní",J626,0)</f>
        <v>0</v>
      </c>
      <c r="BF626" s="193">
        <f>IF(N626="snížená",J626,0)</f>
        <v>0</v>
      </c>
      <c r="BG626" s="193">
        <f>IF(N626="zákl. přenesená",J626,0)</f>
        <v>0</v>
      </c>
      <c r="BH626" s="193">
        <f>IF(N626="sníž. přenesená",J626,0)</f>
        <v>0</v>
      </c>
      <c r="BI626" s="193">
        <f>IF(N626="nulová",J626,0)</f>
        <v>0</v>
      </c>
      <c r="BJ626" s="19" t="s">
        <v>87</v>
      </c>
      <c r="BK626" s="193">
        <f>ROUND(I626*H626,2)</f>
        <v>0</v>
      </c>
      <c r="BL626" s="19" t="s">
        <v>254</v>
      </c>
      <c r="BM626" s="192" t="s">
        <v>949</v>
      </c>
    </row>
    <row r="627" s="2" customFormat="1">
      <c r="A627" s="38"/>
      <c r="B627" s="39"/>
      <c r="C627" s="38"/>
      <c r="D627" s="194" t="s">
        <v>168</v>
      </c>
      <c r="E627" s="38"/>
      <c r="F627" s="195" t="s">
        <v>950</v>
      </c>
      <c r="G627" s="38"/>
      <c r="H627" s="38"/>
      <c r="I627" s="196"/>
      <c r="J627" s="38"/>
      <c r="K627" s="38"/>
      <c r="L627" s="39"/>
      <c r="M627" s="197"/>
      <c r="N627" s="198"/>
      <c r="O627" s="77"/>
      <c r="P627" s="77"/>
      <c r="Q627" s="77"/>
      <c r="R627" s="77"/>
      <c r="S627" s="77"/>
      <c r="T627" s="78"/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T627" s="19" t="s">
        <v>168</v>
      </c>
      <c r="AU627" s="19" t="s">
        <v>89</v>
      </c>
    </row>
    <row r="628" s="2" customFormat="1" ht="24.15" customHeight="1">
      <c r="A628" s="38"/>
      <c r="B628" s="180"/>
      <c r="C628" s="223" t="s">
        <v>951</v>
      </c>
      <c r="D628" s="223" t="s">
        <v>230</v>
      </c>
      <c r="E628" s="224" t="s">
        <v>952</v>
      </c>
      <c r="F628" s="225" t="s">
        <v>953</v>
      </c>
      <c r="G628" s="226" t="s">
        <v>174</v>
      </c>
      <c r="H628" s="227">
        <v>141.589</v>
      </c>
      <c r="I628" s="228"/>
      <c r="J628" s="229">
        <f>ROUND(I628*H628,2)</f>
        <v>0</v>
      </c>
      <c r="K628" s="225" t="s">
        <v>165</v>
      </c>
      <c r="L628" s="230"/>
      <c r="M628" s="231" t="s">
        <v>1</v>
      </c>
      <c r="N628" s="232" t="s">
        <v>44</v>
      </c>
      <c r="O628" s="77"/>
      <c r="P628" s="190">
        <f>O628*H628</f>
        <v>0</v>
      </c>
      <c r="Q628" s="190">
        <v>0.00027</v>
      </c>
      <c r="R628" s="190">
        <f>Q628*H628</f>
        <v>0.038229029999999997</v>
      </c>
      <c r="S628" s="190">
        <v>0</v>
      </c>
      <c r="T628" s="191">
        <f>S628*H628</f>
        <v>0</v>
      </c>
      <c r="U628" s="38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R628" s="192" t="s">
        <v>364</v>
      </c>
      <c r="AT628" s="192" t="s">
        <v>230</v>
      </c>
      <c r="AU628" s="192" t="s">
        <v>89</v>
      </c>
      <c r="AY628" s="19" t="s">
        <v>159</v>
      </c>
      <c r="BE628" s="193">
        <f>IF(N628="základní",J628,0)</f>
        <v>0</v>
      </c>
      <c r="BF628" s="193">
        <f>IF(N628="snížená",J628,0)</f>
        <v>0</v>
      </c>
      <c r="BG628" s="193">
        <f>IF(N628="zákl. přenesená",J628,0)</f>
        <v>0</v>
      </c>
      <c r="BH628" s="193">
        <f>IF(N628="sníž. přenesená",J628,0)</f>
        <v>0</v>
      </c>
      <c r="BI628" s="193">
        <f>IF(N628="nulová",J628,0)</f>
        <v>0</v>
      </c>
      <c r="BJ628" s="19" t="s">
        <v>87</v>
      </c>
      <c r="BK628" s="193">
        <f>ROUND(I628*H628,2)</f>
        <v>0</v>
      </c>
      <c r="BL628" s="19" t="s">
        <v>254</v>
      </c>
      <c r="BM628" s="192" t="s">
        <v>954</v>
      </c>
    </row>
    <row r="629" s="2" customFormat="1">
      <c r="A629" s="38"/>
      <c r="B629" s="39"/>
      <c r="C629" s="38"/>
      <c r="D629" s="200" t="s">
        <v>382</v>
      </c>
      <c r="E629" s="38"/>
      <c r="F629" s="233" t="s">
        <v>955</v>
      </c>
      <c r="G629" s="38"/>
      <c r="H629" s="38"/>
      <c r="I629" s="196"/>
      <c r="J629" s="38"/>
      <c r="K629" s="38"/>
      <c r="L629" s="39"/>
      <c r="M629" s="197"/>
      <c r="N629" s="198"/>
      <c r="O629" s="77"/>
      <c r="P629" s="77"/>
      <c r="Q629" s="77"/>
      <c r="R629" s="77"/>
      <c r="S629" s="77"/>
      <c r="T629" s="78"/>
      <c r="U629" s="38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T629" s="19" t="s">
        <v>382</v>
      </c>
      <c r="AU629" s="19" t="s">
        <v>89</v>
      </c>
    </row>
    <row r="630" s="13" customFormat="1">
      <c r="A630" s="13"/>
      <c r="B630" s="199"/>
      <c r="C630" s="13"/>
      <c r="D630" s="200" t="s">
        <v>170</v>
      </c>
      <c r="E630" s="13"/>
      <c r="F630" s="202" t="s">
        <v>956</v>
      </c>
      <c r="G630" s="13"/>
      <c r="H630" s="203">
        <v>141.589</v>
      </c>
      <c r="I630" s="204"/>
      <c r="J630" s="13"/>
      <c r="K630" s="13"/>
      <c r="L630" s="199"/>
      <c r="M630" s="205"/>
      <c r="N630" s="206"/>
      <c r="O630" s="206"/>
      <c r="P630" s="206"/>
      <c r="Q630" s="206"/>
      <c r="R630" s="206"/>
      <c r="S630" s="206"/>
      <c r="T630" s="207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01" t="s">
        <v>170</v>
      </c>
      <c r="AU630" s="201" t="s">
        <v>89</v>
      </c>
      <c r="AV630" s="13" t="s">
        <v>89</v>
      </c>
      <c r="AW630" s="13" t="s">
        <v>3</v>
      </c>
      <c r="AX630" s="13" t="s">
        <v>87</v>
      </c>
      <c r="AY630" s="201" t="s">
        <v>159</v>
      </c>
    </row>
    <row r="631" s="2" customFormat="1" ht="16.5" customHeight="1">
      <c r="A631" s="38"/>
      <c r="B631" s="180"/>
      <c r="C631" s="181" t="s">
        <v>957</v>
      </c>
      <c r="D631" s="181" t="s">
        <v>161</v>
      </c>
      <c r="E631" s="182" t="s">
        <v>958</v>
      </c>
      <c r="F631" s="183" t="s">
        <v>959</v>
      </c>
      <c r="G631" s="184" t="s">
        <v>401</v>
      </c>
      <c r="H631" s="185">
        <v>1</v>
      </c>
      <c r="I631" s="186"/>
      <c r="J631" s="187">
        <f>ROUND(I631*H631,2)</f>
        <v>0</v>
      </c>
      <c r="K631" s="183" t="s">
        <v>1</v>
      </c>
      <c r="L631" s="39"/>
      <c r="M631" s="188" t="s">
        <v>1</v>
      </c>
      <c r="N631" s="189" t="s">
        <v>44</v>
      </c>
      <c r="O631" s="77"/>
      <c r="P631" s="190">
        <f>O631*H631</f>
        <v>0</v>
      </c>
      <c r="Q631" s="190">
        <v>0</v>
      </c>
      <c r="R631" s="190">
        <f>Q631*H631</f>
        <v>0</v>
      </c>
      <c r="S631" s="190">
        <v>0</v>
      </c>
      <c r="T631" s="191">
        <f>S631*H631</f>
        <v>0</v>
      </c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R631" s="192" t="s">
        <v>254</v>
      </c>
      <c r="AT631" s="192" t="s">
        <v>161</v>
      </c>
      <c r="AU631" s="192" t="s">
        <v>89</v>
      </c>
      <c r="AY631" s="19" t="s">
        <v>159</v>
      </c>
      <c r="BE631" s="193">
        <f>IF(N631="základní",J631,0)</f>
        <v>0</v>
      </c>
      <c r="BF631" s="193">
        <f>IF(N631="snížená",J631,0)</f>
        <v>0</v>
      </c>
      <c r="BG631" s="193">
        <f>IF(N631="zákl. přenesená",J631,0)</f>
        <v>0</v>
      </c>
      <c r="BH631" s="193">
        <f>IF(N631="sníž. přenesená",J631,0)</f>
        <v>0</v>
      </c>
      <c r="BI631" s="193">
        <f>IF(N631="nulová",J631,0)</f>
        <v>0</v>
      </c>
      <c r="BJ631" s="19" t="s">
        <v>87</v>
      </c>
      <c r="BK631" s="193">
        <f>ROUND(I631*H631,2)</f>
        <v>0</v>
      </c>
      <c r="BL631" s="19" t="s">
        <v>254</v>
      </c>
      <c r="BM631" s="192" t="s">
        <v>960</v>
      </c>
    </row>
    <row r="632" s="2" customFormat="1">
      <c r="A632" s="38"/>
      <c r="B632" s="39"/>
      <c r="C632" s="38"/>
      <c r="D632" s="200" t="s">
        <v>382</v>
      </c>
      <c r="E632" s="38"/>
      <c r="F632" s="233" t="s">
        <v>961</v>
      </c>
      <c r="G632" s="38"/>
      <c r="H632" s="38"/>
      <c r="I632" s="196"/>
      <c r="J632" s="38"/>
      <c r="K632" s="38"/>
      <c r="L632" s="39"/>
      <c r="M632" s="197"/>
      <c r="N632" s="198"/>
      <c r="O632" s="77"/>
      <c r="P632" s="77"/>
      <c r="Q632" s="77"/>
      <c r="R632" s="77"/>
      <c r="S632" s="77"/>
      <c r="T632" s="78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T632" s="19" t="s">
        <v>382</v>
      </c>
      <c r="AU632" s="19" t="s">
        <v>89</v>
      </c>
    </row>
    <row r="633" s="2" customFormat="1" ht="24.15" customHeight="1">
      <c r="A633" s="38"/>
      <c r="B633" s="180"/>
      <c r="C633" s="181" t="s">
        <v>962</v>
      </c>
      <c r="D633" s="181" t="s">
        <v>161</v>
      </c>
      <c r="E633" s="182" t="s">
        <v>963</v>
      </c>
      <c r="F633" s="183" t="s">
        <v>964</v>
      </c>
      <c r="G633" s="184" t="s">
        <v>811</v>
      </c>
      <c r="H633" s="185">
        <v>2</v>
      </c>
      <c r="I633" s="186"/>
      <c r="J633" s="187">
        <f>ROUND(I633*H633,2)</f>
        <v>0</v>
      </c>
      <c r="K633" s="183" t="s">
        <v>1</v>
      </c>
      <c r="L633" s="39"/>
      <c r="M633" s="188" t="s">
        <v>1</v>
      </c>
      <c r="N633" s="189" t="s">
        <v>44</v>
      </c>
      <c r="O633" s="77"/>
      <c r="P633" s="190">
        <f>O633*H633</f>
        <v>0</v>
      </c>
      <c r="Q633" s="190">
        <v>0.00025000000000000001</v>
      </c>
      <c r="R633" s="190">
        <f>Q633*H633</f>
        <v>0.00050000000000000001</v>
      </c>
      <c r="S633" s="190">
        <v>0</v>
      </c>
      <c r="T633" s="191">
        <f>S633*H633</f>
        <v>0</v>
      </c>
      <c r="U633" s="38"/>
      <c r="V633" s="38"/>
      <c r="W633" s="38"/>
      <c r="X633" s="38"/>
      <c r="Y633" s="38"/>
      <c r="Z633" s="38"/>
      <c r="AA633" s="38"/>
      <c r="AB633" s="38"/>
      <c r="AC633" s="38"/>
      <c r="AD633" s="38"/>
      <c r="AE633" s="38"/>
      <c r="AR633" s="192" t="s">
        <v>254</v>
      </c>
      <c r="AT633" s="192" t="s">
        <v>161</v>
      </c>
      <c r="AU633" s="192" t="s">
        <v>89</v>
      </c>
      <c r="AY633" s="19" t="s">
        <v>159</v>
      </c>
      <c r="BE633" s="193">
        <f>IF(N633="základní",J633,0)</f>
        <v>0</v>
      </c>
      <c r="BF633" s="193">
        <f>IF(N633="snížená",J633,0)</f>
        <v>0</v>
      </c>
      <c r="BG633" s="193">
        <f>IF(N633="zákl. přenesená",J633,0)</f>
        <v>0</v>
      </c>
      <c r="BH633" s="193">
        <f>IF(N633="sníž. přenesená",J633,0)</f>
        <v>0</v>
      </c>
      <c r="BI633" s="193">
        <f>IF(N633="nulová",J633,0)</f>
        <v>0</v>
      </c>
      <c r="BJ633" s="19" t="s">
        <v>87</v>
      </c>
      <c r="BK633" s="193">
        <f>ROUND(I633*H633,2)</f>
        <v>0</v>
      </c>
      <c r="BL633" s="19" t="s">
        <v>254</v>
      </c>
      <c r="BM633" s="192" t="s">
        <v>965</v>
      </c>
    </row>
    <row r="634" s="2" customFormat="1" ht="21.75" customHeight="1">
      <c r="A634" s="38"/>
      <c r="B634" s="180"/>
      <c r="C634" s="181" t="s">
        <v>966</v>
      </c>
      <c r="D634" s="181" t="s">
        <v>161</v>
      </c>
      <c r="E634" s="182" t="s">
        <v>967</v>
      </c>
      <c r="F634" s="183" t="s">
        <v>968</v>
      </c>
      <c r="G634" s="184" t="s">
        <v>811</v>
      </c>
      <c r="H634" s="185">
        <v>3</v>
      </c>
      <c r="I634" s="186"/>
      <c r="J634" s="187">
        <f>ROUND(I634*H634,2)</f>
        <v>0</v>
      </c>
      <c r="K634" s="183" t="s">
        <v>1</v>
      </c>
      <c r="L634" s="39"/>
      <c r="M634" s="188" t="s">
        <v>1</v>
      </c>
      <c r="N634" s="189" t="s">
        <v>44</v>
      </c>
      <c r="O634" s="77"/>
      <c r="P634" s="190">
        <f>O634*H634</f>
        <v>0</v>
      </c>
      <c r="Q634" s="190">
        <v>0.00025000000000000001</v>
      </c>
      <c r="R634" s="190">
        <f>Q634*H634</f>
        <v>0.00075000000000000002</v>
      </c>
      <c r="S634" s="190">
        <v>0</v>
      </c>
      <c r="T634" s="191">
        <f>S634*H634</f>
        <v>0</v>
      </c>
      <c r="U634" s="38"/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192" t="s">
        <v>254</v>
      </c>
      <c r="AT634" s="192" t="s">
        <v>161</v>
      </c>
      <c r="AU634" s="192" t="s">
        <v>89</v>
      </c>
      <c r="AY634" s="19" t="s">
        <v>159</v>
      </c>
      <c r="BE634" s="193">
        <f>IF(N634="základní",J634,0)</f>
        <v>0</v>
      </c>
      <c r="BF634" s="193">
        <f>IF(N634="snížená",J634,0)</f>
        <v>0</v>
      </c>
      <c r="BG634" s="193">
        <f>IF(N634="zákl. přenesená",J634,0)</f>
        <v>0</v>
      </c>
      <c r="BH634" s="193">
        <f>IF(N634="sníž. přenesená",J634,0)</f>
        <v>0</v>
      </c>
      <c r="BI634" s="193">
        <f>IF(N634="nulová",J634,0)</f>
        <v>0</v>
      </c>
      <c r="BJ634" s="19" t="s">
        <v>87</v>
      </c>
      <c r="BK634" s="193">
        <f>ROUND(I634*H634,2)</f>
        <v>0</v>
      </c>
      <c r="BL634" s="19" t="s">
        <v>254</v>
      </c>
      <c r="BM634" s="192" t="s">
        <v>969</v>
      </c>
    </row>
    <row r="635" s="13" customFormat="1">
      <c r="A635" s="13"/>
      <c r="B635" s="199"/>
      <c r="C635" s="13"/>
      <c r="D635" s="200" t="s">
        <v>170</v>
      </c>
      <c r="E635" s="201" t="s">
        <v>1</v>
      </c>
      <c r="F635" s="202" t="s">
        <v>99</v>
      </c>
      <c r="G635" s="13"/>
      <c r="H635" s="203">
        <v>3</v>
      </c>
      <c r="I635" s="204"/>
      <c r="J635" s="13"/>
      <c r="K635" s="13"/>
      <c r="L635" s="199"/>
      <c r="M635" s="205"/>
      <c r="N635" s="206"/>
      <c r="O635" s="206"/>
      <c r="P635" s="206"/>
      <c r="Q635" s="206"/>
      <c r="R635" s="206"/>
      <c r="S635" s="206"/>
      <c r="T635" s="207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01" t="s">
        <v>170</v>
      </c>
      <c r="AU635" s="201" t="s">
        <v>89</v>
      </c>
      <c r="AV635" s="13" t="s">
        <v>89</v>
      </c>
      <c r="AW635" s="13" t="s">
        <v>34</v>
      </c>
      <c r="AX635" s="13" t="s">
        <v>87</v>
      </c>
      <c r="AY635" s="201" t="s">
        <v>159</v>
      </c>
    </row>
    <row r="636" s="2" customFormat="1" ht="24.15" customHeight="1">
      <c r="A636" s="38"/>
      <c r="B636" s="180"/>
      <c r="C636" s="181" t="s">
        <v>970</v>
      </c>
      <c r="D636" s="181" t="s">
        <v>161</v>
      </c>
      <c r="E636" s="182" t="s">
        <v>971</v>
      </c>
      <c r="F636" s="183" t="s">
        <v>972</v>
      </c>
      <c r="G636" s="184" t="s">
        <v>811</v>
      </c>
      <c r="H636" s="185">
        <v>1</v>
      </c>
      <c r="I636" s="186"/>
      <c r="J636" s="187">
        <f>ROUND(I636*H636,2)</f>
        <v>0</v>
      </c>
      <c r="K636" s="183" t="s">
        <v>1</v>
      </c>
      <c r="L636" s="39"/>
      <c r="M636" s="188" t="s">
        <v>1</v>
      </c>
      <c r="N636" s="189" t="s">
        <v>44</v>
      </c>
      <c r="O636" s="77"/>
      <c r="P636" s="190">
        <f>O636*H636</f>
        <v>0</v>
      </c>
      <c r="Q636" s="190">
        <v>0.00025000000000000001</v>
      </c>
      <c r="R636" s="190">
        <f>Q636*H636</f>
        <v>0.00025000000000000001</v>
      </c>
      <c r="S636" s="190">
        <v>0</v>
      </c>
      <c r="T636" s="191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192" t="s">
        <v>254</v>
      </c>
      <c r="AT636" s="192" t="s">
        <v>161</v>
      </c>
      <c r="AU636" s="192" t="s">
        <v>89</v>
      </c>
      <c r="AY636" s="19" t="s">
        <v>159</v>
      </c>
      <c r="BE636" s="193">
        <f>IF(N636="základní",J636,0)</f>
        <v>0</v>
      </c>
      <c r="BF636" s="193">
        <f>IF(N636="snížená",J636,0)</f>
        <v>0</v>
      </c>
      <c r="BG636" s="193">
        <f>IF(N636="zákl. přenesená",J636,0)</f>
        <v>0</v>
      </c>
      <c r="BH636" s="193">
        <f>IF(N636="sníž. přenesená",J636,0)</f>
        <v>0</v>
      </c>
      <c r="BI636" s="193">
        <f>IF(N636="nulová",J636,0)</f>
        <v>0</v>
      </c>
      <c r="BJ636" s="19" t="s">
        <v>87</v>
      </c>
      <c r="BK636" s="193">
        <f>ROUND(I636*H636,2)</f>
        <v>0</v>
      </c>
      <c r="BL636" s="19" t="s">
        <v>254</v>
      </c>
      <c r="BM636" s="192" t="s">
        <v>973</v>
      </c>
    </row>
    <row r="637" s="13" customFormat="1">
      <c r="A637" s="13"/>
      <c r="B637" s="199"/>
      <c r="C637" s="13"/>
      <c r="D637" s="200" t="s">
        <v>170</v>
      </c>
      <c r="E637" s="201" t="s">
        <v>1</v>
      </c>
      <c r="F637" s="202" t="s">
        <v>87</v>
      </c>
      <c r="G637" s="13"/>
      <c r="H637" s="203">
        <v>1</v>
      </c>
      <c r="I637" s="204"/>
      <c r="J637" s="13"/>
      <c r="K637" s="13"/>
      <c r="L637" s="199"/>
      <c r="M637" s="205"/>
      <c r="N637" s="206"/>
      <c r="O637" s="206"/>
      <c r="P637" s="206"/>
      <c r="Q637" s="206"/>
      <c r="R637" s="206"/>
      <c r="S637" s="206"/>
      <c r="T637" s="207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01" t="s">
        <v>170</v>
      </c>
      <c r="AU637" s="201" t="s">
        <v>89</v>
      </c>
      <c r="AV637" s="13" t="s">
        <v>89</v>
      </c>
      <c r="AW637" s="13" t="s">
        <v>34</v>
      </c>
      <c r="AX637" s="13" t="s">
        <v>87</v>
      </c>
      <c r="AY637" s="201" t="s">
        <v>159</v>
      </c>
    </row>
    <row r="638" s="2" customFormat="1" ht="24.15" customHeight="1">
      <c r="A638" s="38"/>
      <c r="B638" s="180"/>
      <c r="C638" s="181" t="s">
        <v>974</v>
      </c>
      <c r="D638" s="181" t="s">
        <v>161</v>
      </c>
      <c r="E638" s="182" t="s">
        <v>975</v>
      </c>
      <c r="F638" s="183" t="s">
        <v>976</v>
      </c>
      <c r="G638" s="184" t="s">
        <v>207</v>
      </c>
      <c r="H638" s="185">
        <v>2.1720000000000002</v>
      </c>
      <c r="I638" s="186"/>
      <c r="J638" s="187">
        <f>ROUND(I638*H638,2)</f>
        <v>0</v>
      </c>
      <c r="K638" s="183" t="s">
        <v>165</v>
      </c>
      <c r="L638" s="39"/>
      <c r="M638" s="188" t="s">
        <v>1</v>
      </c>
      <c r="N638" s="189" t="s">
        <v>44</v>
      </c>
      <c r="O638" s="77"/>
      <c r="P638" s="190">
        <f>O638*H638</f>
        <v>0</v>
      </c>
      <c r="Q638" s="190">
        <v>0</v>
      </c>
      <c r="R638" s="190">
        <f>Q638*H638</f>
        <v>0</v>
      </c>
      <c r="S638" s="190">
        <v>0</v>
      </c>
      <c r="T638" s="191">
        <f>S638*H638</f>
        <v>0</v>
      </c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R638" s="192" t="s">
        <v>254</v>
      </c>
      <c r="AT638" s="192" t="s">
        <v>161</v>
      </c>
      <c r="AU638" s="192" t="s">
        <v>89</v>
      </c>
      <c r="AY638" s="19" t="s">
        <v>159</v>
      </c>
      <c r="BE638" s="193">
        <f>IF(N638="základní",J638,0)</f>
        <v>0</v>
      </c>
      <c r="BF638" s="193">
        <f>IF(N638="snížená",J638,0)</f>
        <v>0</v>
      </c>
      <c r="BG638" s="193">
        <f>IF(N638="zákl. přenesená",J638,0)</f>
        <v>0</v>
      </c>
      <c r="BH638" s="193">
        <f>IF(N638="sníž. přenesená",J638,0)</f>
        <v>0</v>
      </c>
      <c r="BI638" s="193">
        <f>IF(N638="nulová",J638,0)</f>
        <v>0</v>
      </c>
      <c r="BJ638" s="19" t="s">
        <v>87</v>
      </c>
      <c r="BK638" s="193">
        <f>ROUND(I638*H638,2)</f>
        <v>0</v>
      </c>
      <c r="BL638" s="19" t="s">
        <v>254</v>
      </c>
      <c r="BM638" s="192" t="s">
        <v>977</v>
      </c>
    </row>
    <row r="639" s="2" customFormat="1">
      <c r="A639" s="38"/>
      <c r="B639" s="39"/>
      <c r="C639" s="38"/>
      <c r="D639" s="194" t="s">
        <v>168</v>
      </c>
      <c r="E639" s="38"/>
      <c r="F639" s="195" t="s">
        <v>978</v>
      </c>
      <c r="G639" s="38"/>
      <c r="H639" s="38"/>
      <c r="I639" s="196"/>
      <c r="J639" s="38"/>
      <c r="K639" s="38"/>
      <c r="L639" s="39"/>
      <c r="M639" s="197"/>
      <c r="N639" s="198"/>
      <c r="O639" s="77"/>
      <c r="P639" s="77"/>
      <c r="Q639" s="77"/>
      <c r="R639" s="77"/>
      <c r="S639" s="77"/>
      <c r="T639" s="78"/>
      <c r="U639" s="38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9" t="s">
        <v>168</v>
      </c>
      <c r="AU639" s="19" t="s">
        <v>89</v>
      </c>
    </row>
    <row r="640" s="12" customFormat="1" ht="22.8" customHeight="1">
      <c r="A640" s="12"/>
      <c r="B640" s="167"/>
      <c r="C640" s="12"/>
      <c r="D640" s="168" t="s">
        <v>78</v>
      </c>
      <c r="E640" s="178" t="s">
        <v>979</v>
      </c>
      <c r="F640" s="178" t="s">
        <v>980</v>
      </c>
      <c r="G640" s="12"/>
      <c r="H640" s="12"/>
      <c r="I640" s="170"/>
      <c r="J640" s="179">
        <f>BK640</f>
        <v>0</v>
      </c>
      <c r="K640" s="12"/>
      <c r="L640" s="167"/>
      <c r="M640" s="172"/>
      <c r="N640" s="173"/>
      <c r="O640" s="173"/>
      <c r="P640" s="174">
        <f>SUM(P641:P652)</f>
        <v>0</v>
      </c>
      <c r="Q640" s="173"/>
      <c r="R640" s="174">
        <f>SUM(R641:R652)</f>
        <v>0.01044</v>
      </c>
      <c r="S640" s="173"/>
      <c r="T640" s="175">
        <f>SUM(T641:T652)</f>
        <v>0</v>
      </c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R640" s="168" t="s">
        <v>89</v>
      </c>
      <c r="AT640" s="176" t="s">
        <v>78</v>
      </c>
      <c r="AU640" s="176" t="s">
        <v>87</v>
      </c>
      <c r="AY640" s="168" t="s">
        <v>159</v>
      </c>
      <c r="BK640" s="177">
        <f>SUM(BK641:BK652)</f>
        <v>0</v>
      </c>
    </row>
    <row r="641" s="2" customFormat="1" ht="21.75" customHeight="1">
      <c r="A641" s="38"/>
      <c r="B641" s="180"/>
      <c r="C641" s="181" t="s">
        <v>981</v>
      </c>
      <c r="D641" s="181" t="s">
        <v>161</v>
      </c>
      <c r="E641" s="182" t="s">
        <v>982</v>
      </c>
      <c r="F641" s="183" t="s">
        <v>983</v>
      </c>
      <c r="G641" s="184" t="s">
        <v>984</v>
      </c>
      <c r="H641" s="185">
        <v>1</v>
      </c>
      <c r="I641" s="186"/>
      <c r="J641" s="187">
        <f>ROUND(I641*H641,2)</f>
        <v>0</v>
      </c>
      <c r="K641" s="183" t="s">
        <v>1</v>
      </c>
      <c r="L641" s="39"/>
      <c r="M641" s="188" t="s">
        <v>1</v>
      </c>
      <c r="N641" s="189" t="s">
        <v>44</v>
      </c>
      <c r="O641" s="77"/>
      <c r="P641" s="190">
        <f>O641*H641</f>
        <v>0</v>
      </c>
      <c r="Q641" s="190">
        <v>2.0000000000000002E-05</v>
      </c>
      <c r="R641" s="190">
        <f>Q641*H641</f>
        <v>2.0000000000000002E-05</v>
      </c>
      <c r="S641" s="190">
        <v>0</v>
      </c>
      <c r="T641" s="191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192" t="s">
        <v>254</v>
      </c>
      <c r="AT641" s="192" t="s">
        <v>161</v>
      </c>
      <c r="AU641" s="192" t="s">
        <v>89</v>
      </c>
      <c r="AY641" s="19" t="s">
        <v>159</v>
      </c>
      <c r="BE641" s="193">
        <f>IF(N641="základní",J641,0)</f>
        <v>0</v>
      </c>
      <c r="BF641" s="193">
        <f>IF(N641="snížená",J641,0)</f>
        <v>0</v>
      </c>
      <c r="BG641" s="193">
        <f>IF(N641="zákl. přenesená",J641,0)</f>
        <v>0</v>
      </c>
      <c r="BH641" s="193">
        <f>IF(N641="sníž. přenesená",J641,0)</f>
        <v>0</v>
      </c>
      <c r="BI641" s="193">
        <f>IF(N641="nulová",J641,0)</f>
        <v>0</v>
      </c>
      <c r="BJ641" s="19" t="s">
        <v>87</v>
      </c>
      <c r="BK641" s="193">
        <f>ROUND(I641*H641,2)</f>
        <v>0</v>
      </c>
      <c r="BL641" s="19" t="s">
        <v>254</v>
      </c>
      <c r="BM641" s="192" t="s">
        <v>985</v>
      </c>
    </row>
    <row r="642" s="13" customFormat="1">
      <c r="A642" s="13"/>
      <c r="B642" s="199"/>
      <c r="C642" s="13"/>
      <c r="D642" s="200" t="s">
        <v>170</v>
      </c>
      <c r="E642" s="201" t="s">
        <v>1</v>
      </c>
      <c r="F642" s="202" t="s">
        <v>87</v>
      </c>
      <c r="G642" s="13"/>
      <c r="H642" s="203">
        <v>1</v>
      </c>
      <c r="I642" s="204"/>
      <c r="J642" s="13"/>
      <c r="K642" s="13"/>
      <c r="L642" s="199"/>
      <c r="M642" s="205"/>
      <c r="N642" s="206"/>
      <c r="O642" s="206"/>
      <c r="P642" s="206"/>
      <c r="Q642" s="206"/>
      <c r="R642" s="206"/>
      <c r="S642" s="206"/>
      <c r="T642" s="207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01" t="s">
        <v>170</v>
      </c>
      <c r="AU642" s="201" t="s">
        <v>89</v>
      </c>
      <c r="AV642" s="13" t="s">
        <v>89</v>
      </c>
      <c r="AW642" s="13" t="s">
        <v>34</v>
      </c>
      <c r="AX642" s="13" t="s">
        <v>87</v>
      </c>
      <c r="AY642" s="201" t="s">
        <v>159</v>
      </c>
    </row>
    <row r="643" s="2" customFormat="1" ht="16.5" customHeight="1">
      <c r="A643" s="38"/>
      <c r="B643" s="180"/>
      <c r="C643" s="181" t="s">
        <v>986</v>
      </c>
      <c r="D643" s="181" t="s">
        <v>161</v>
      </c>
      <c r="E643" s="182" t="s">
        <v>987</v>
      </c>
      <c r="F643" s="183" t="s">
        <v>988</v>
      </c>
      <c r="G643" s="184" t="s">
        <v>984</v>
      </c>
      <c r="H643" s="185">
        <v>1</v>
      </c>
      <c r="I643" s="186"/>
      <c r="J643" s="187">
        <f>ROUND(I643*H643,2)</f>
        <v>0</v>
      </c>
      <c r="K643" s="183" t="s">
        <v>1</v>
      </c>
      <c r="L643" s="39"/>
      <c r="M643" s="188" t="s">
        <v>1</v>
      </c>
      <c r="N643" s="189" t="s">
        <v>44</v>
      </c>
      <c r="O643" s="77"/>
      <c r="P643" s="190">
        <f>O643*H643</f>
        <v>0</v>
      </c>
      <c r="Q643" s="190">
        <v>2.0000000000000002E-05</v>
      </c>
      <c r="R643" s="190">
        <f>Q643*H643</f>
        <v>2.0000000000000002E-05</v>
      </c>
      <c r="S643" s="190">
        <v>0</v>
      </c>
      <c r="T643" s="191">
        <f>S643*H643</f>
        <v>0</v>
      </c>
      <c r="U643" s="38"/>
      <c r="V643" s="38"/>
      <c r="W643" s="38"/>
      <c r="X643" s="38"/>
      <c r="Y643" s="38"/>
      <c r="Z643" s="38"/>
      <c r="AA643" s="38"/>
      <c r="AB643" s="38"/>
      <c r="AC643" s="38"/>
      <c r="AD643" s="38"/>
      <c r="AE643" s="38"/>
      <c r="AR643" s="192" t="s">
        <v>254</v>
      </c>
      <c r="AT643" s="192" t="s">
        <v>161</v>
      </c>
      <c r="AU643" s="192" t="s">
        <v>89</v>
      </c>
      <c r="AY643" s="19" t="s">
        <v>159</v>
      </c>
      <c r="BE643" s="193">
        <f>IF(N643="základní",J643,0)</f>
        <v>0</v>
      </c>
      <c r="BF643" s="193">
        <f>IF(N643="snížená",J643,0)</f>
        <v>0</v>
      </c>
      <c r="BG643" s="193">
        <f>IF(N643="zákl. přenesená",J643,0)</f>
        <v>0</v>
      </c>
      <c r="BH643" s="193">
        <f>IF(N643="sníž. přenesená",J643,0)</f>
        <v>0</v>
      </c>
      <c r="BI643" s="193">
        <f>IF(N643="nulová",J643,0)</f>
        <v>0</v>
      </c>
      <c r="BJ643" s="19" t="s">
        <v>87</v>
      </c>
      <c r="BK643" s="193">
        <f>ROUND(I643*H643,2)</f>
        <v>0</v>
      </c>
      <c r="BL643" s="19" t="s">
        <v>254</v>
      </c>
      <c r="BM643" s="192" t="s">
        <v>989</v>
      </c>
    </row>
    <row r="644" s="13" customFormat="1">
      <c r="A644" s="13"/>
      <c r="B644" s="199"/>
      <c r="C644" s="13"/>
      <c r="D644" s="200" t="s">
        <v>170</v>
      </c>
      <c r="E644" s="201" t="s">
        <v>1</v>
      </c>
      <c r="F644" s="202" t="s">
        <v>87</v>
      </c>
      <c r="G644" s="13"/>
      <c r="H644" s="203">
        <v>1</v>
      </c>
      <c r="I644" s="204"/>
      <c r="J644" s="13"/>
      <c r="K644" s="13"/>
      <c r="L644" s="199"/>
      <c r="M644" s="205"/>
      <c r="N644" s="206"/>
      <c r="O644" s="206"/>
      <c r="P644" s="206"/>
      <c r="Q644" s="206"/>
      <c r="R644" s="206"/>
      <c r="S644" s="206"/>
      <c r="T644" s="207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01" t="s">
        <v>170</v>
      </c>
      <c r="AU644" s="201" t="s">
        <v>89</v>
      </c>
      <c r="AV644" s="13" t="s">
        <v>89</v>
      </c>
      <c r="AW644" s="13" t="s">
        <v>34</v>
      </c>
      <c r="AX644" s="13" t="s">
        <v>87</v>
      </c>
      <c r="AY644" s="201" t="s">
        <v>159</v>
      </c>
    </row>
    <row r="645" s="2" customFormat="1" ht="16.5" customHeight="1">
      <c r="A645" s="38"/>
      <c r="B645" s="180"/>
      <c r="C645" s="181" t="s">
        <v>990</v>
      </c>
      <c r="D645" s="181" t="s">
        <v>161</v>
      </c>
      <c r="E645" s="182" t="s">
        <v>991</v>
      </c>
      <c r="F645" s="183" t="s">
        <v>992</v>
      </c>
      <c r="G645" s="184" t="s">
        <v>811</v>
      </c>
      <c r="H645" s="185">
        <v>2</v>
      </c>
      <c r="I645" s="186"/>
      <c r="J645" s="187">
        <f>ROUND(I645*H645,2)</f>
        <v>0</v>
      </c>
      <c r="K645" s="183" t="s">
        <v>1</v>
      </c>
      <c r="L645" s="39"/>
      <c r="M645" s="188" t="s">
        <v>1</v>
      </c>
      <c r="N645" s="189" t="s">
        <v>44</v>
      </c>
      <c r="O645" s="77"/>
      <c r="P645" s="190">
        <f>O645*H645</f>
        <v>0</v>
      </c>
      <c r="Q645" s="190">
        <v>0</v>
      </c>
      <c r="R645" s="190">
        <f>Q645*H645</f>
        <v>0</v>
      </c>
      <c r="S645" s="190">
        <v>0</v>
      </c>
      <c r="T645" s="191">
        <f>S645*H645</f>
        <v>0</v>
      </c>
      <c r="U645" s="38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R645" s="192" t="s">
        <v>166</v>
      </c>
      <c r="AT645" s="192" t="s">
        <v>161</v>
      </c>
      <c r="AU645" s="192" t="s">
        <v>89</v>
      </c>
      <c r="AY645" s="19" t="s">
        <v>159</v>
      </c>
      <c r="BE645" s="193">
        <f>IF(N645="základní",J645,0)</f>
        <v>0</v>
      </c>
      <c r="BF645" s="193">
        <f>IF(N645="snížená",J645,0)</f>
        <v>0</v>
      </c>
      <c r="BG645" s="193">
        <f>IF(N645="zákl. přenesená",J645,0)</f>
        <v>0</v>
      </c>
      <c r="BH645" s="193">
        <f>IF(N645="sníž. přenesená",J645,0)</f>
        <v>0</v>
      </c>
      <c r="BI645" s="193">
        <f>IF(N645="nulová",J645,0)</f>
        <v>0</v>
      </c>
      <c r="BJ645" s="19" t="s">
        <v>87</v>
      </c>
      <c r="BK645" s="193">
        <f>ROUND(I645*H645,2)</f>
        <v>0</v>
      </c>
      <c r="BL645" s="19" t="s">
        <v>166</v>
      </c>
      <c r="BM645" s="192" t="s">
        <v>993</v>
      </c>
    </row>
    <row r="646" s="2" customFormat="1" ht="24.15" customHeight="1">
      <c r="A646" s="38"/>
      <c r="B646" s="180"/>
      <c r="C646" s="181" t="s">
        <v>994</v>
      </c>
      <c r="D646" s="181" t="s">
        <v>161</v>
      </c>
      <c r="E646" s="182" t="s">
        <v>995</v>
      </c>
      <c r="F646" s="183" t="s">
        <v>996</v>
      </c>
      <c r="G646" s="184" t="s">
        <v>811</v>
      </c>
      <c r="H646" s="185">
        <v>4</v>
      </c>
      <c r="I646" s="186"/>
      <c r="J646" s="187">
        <f>ROUND(I646*H646,2)</f>
        <v>0</v>
      </c>
      <c r="K646" s="183" t="s">
        <v>165</v>
      </c>
      <c r="L646" s="39"/>
      <c r="M646" s="188" t="s">
        <v>1</v>
      </c>
      <c r="N646" s="189" t="s">
        <v>44</v>
      </c>
      <c r="O646" s="77"/>
      <c r="P646" s="190">
        <f>O646*H646</f>
        <v>0</v>
      </c>
      <c r="Q646" s="190">
        <v>0</v>
      </c>
      <c r="R646" s="190">
        <f>Q646*H646</f>
        <v>0</v>
      </c>
      <c r="S646" s="190">
        <v>0</v>
      </c>
      <c r="T646" s="191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192" t="s">
        <v>254</v>
      </c>
      <c r="AT646" s="192" t="s">
        <v>161</v>
      </c>
      <c r="AU646" s="192" t="s">
        <v>89</v>
      </c>
      <c r="AY646" s="19" t="s">
        <v>159</v>
      </c>
      <c r="BE646" s="193">
        <f>IF(N646="základní",J646,0)</f>
        <v>0</v>
      </c>
      <c r="BF646" s="193">
        <f>IF(N646="snížená",J646,0)</f>
        <v>0</v>
      </c>
      <c r="BG646" s="193">
        <f>IF(N646="zákl. přenesená",J646,0)</f>
        <v>0</v>
      </c>
      <c r="BH646" s="193">
        <f>IF(N646="sníž. přenesená",J646,0)</f>
        <v>0</v>
      </c>
      <c r="BI646" s="193">
        <f>IF(N646="nulová",J646,0)</f>
        <v>0</v>
      </c>
      <c r="BJ646" s="19" t="s">
        <v>87</v>
      </c>
      <c r="BK646" s="193">
        <f>ROUND(I646*H646,2)</f>
        <v>0</v>
      </c>
      <c r="BL646" s="19" t="s">
        <v>254</v>
      </c>
      <c r="BM646" s="192" t="s">
        <v>997</v>
      </c>
    </row>
    <row r="647" s="2" customFormat="1">
      <c r="A647" s="38"/>
      <c r="B647" s="39"/>
      <c r="C647" s="38"/>
      <c r="D647" s="194" t="s">
        <v>168</v>
      </c>
      <c r="E647" s="38"/>
      <c r="F647" s="195" t="s">
        <v>998</v>
      </c>
      <c r="G647" s="38"/>
      <c r="H647" s="38"/>
      <c r="I647" s="196"/>
      <c r="J647" s="38"/>
      <c r="K647" s="38"/>
      <c r="L647" s="39"/>
      <c r="M647" s="197"/>
      <c r="N647" s="198"/>
      <c r="O647" s="77"/>
      <c r="P647" s="77"/>
      <c r="Q647" s="77"/>
      <c r="R647" s="77"/>
      <c r="S647" s="77"/>
      <c r="T647" s="78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T647" s="19" t="s">
        <v>168</v>
      </c>
      <c r="AU647" s="19" t="s">
        <v>89</v>
      </c>
    </row>
    <row r="648" s="14" customFormat="1">
      <c r="A648" s="14"/>
      <c r="B648" s="208"/>
      <c r="C648" s="14"/>
      <c r="D648" s="200" t="s">
        <v>170</v>
      </c>
      <c r="E648" s="209" t="s">
        <v>1</v>
      </c>
      <c r="F648" s="210" t="s">
        <v>999</v>
      </c>
      <c r="G648" s="14"/>
      <c r="H648" s="209" t="s">
        <v>1</v>
      </c>
      <c r="I648" s="211"/>
      <c r="J648" s="14"/>
      <c r="K648" s="14"/>
      <c r="L648" s="208"/>
      <c r="M648" s="212"/>
      <c r="N648" s="213"/>
      <c r="O648" s="213"/>
      <c r="P648" s="213"/>
      <c r="Q648" s="213"/>
      <c r="R648" s="213"/>
      <c r="S648" s="213"/>
      <c r="T648" s="2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09" t="s">
        <v>170</v>
      </c>
      <c r="AU648" s="209" t="s">
        <v>89</v>
      </c>
      <c r="AV648" s="14" t="s">
        <v>87</v>
      </c>
      <c r="AW648" s="14" t="s">
        <v>34</v>
      </c>
      <c r="AX648" s="14" t="s">
        <v>79</v>
      </c>
      <c r="AY648" s="209" t="s">
        <v>159</v>
      </c>
    </row>
    <row r="649" s="13" customFormat="1">
      <c r="A649" s="13"/>
      <c r="B649" s="199"/>
      <c r="C649" s="13"/>
      <c r="D649" s="200" t="s">
        <v>170</v>
      </c>
      <c r="E649" s="201" t="s">
        <v>1</v>
      </c>
      <c r="F649" s="202" t="s">
        <v>166</v>
      </c>
      <c r="G649" s="13"/>
      <c r="H649" s="203">
        <v>4</v>
      </c>
      <c r="I649" s="204"/>
      <c r="J649" s="13"/>
      <c r="K649" s="13"/>
      <c r="L649" s="199"/>
      <c r="M649" s="205"/>
      <c r="N649" s="206"/>
      <c r="O649" s="206"/>
      <c r="P649" s="206"/>
      <c r="Q649" s="206"/>
      <c r="R649" s="206"/>
      <c r="S649" s="206"/>
      <c r="T649" s="207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01" t="s">
        <v>170</v>
      </c>
      <c r="AU649" s="201" t="s">
        <v>89</v>
      </c>
      <c r="AV649" s="13" t="s">
        <v>89</v>
      </c>
      <c r="AW649" s="13" t="s">
        <v>34</v>
      </c>
      <c r="AX649" s="13" t="s">
        <v>87</v>
      </c>
      <c r="AY649" s="201" t="s">
        <v>159</v>
      </c>
    </row>
    <row r="650" s="2" customFormat="1" ht="16.5" customHeight="1">
      <c r="A650" s="38"/>
      <c r="B650" s="180"/>
      <c r="C650" s="223" t="s">
        <v>1000</v>
      </c>
      <c r="D650" s="223" t="s">
        <v>230</v>
      </c>
      <c r="E650" s="224" t="s">
        <v>1001</v>
      </c>
      <c r="F650" s="225" t="s">
        <v>1002</v>
      </c>
      <c r="G650" s="226" t="s">
        <v>811</v>
      </c>
      <c r="H650" s="227">
        <v>4</v>
      </c>
      <c r="I650" s="228"/>
      <c r="J650" s="229">
        <f>ROUND(I650*H650,2)</f>
        <v>0</v>
      </c>
      <c r="K650" s="225" t="s">
        <v>165</v>
      </c>
      <c r="L650" s="230"/>
      <c r="M650" s="231" t="s">
        <v>1</v>
      </c>
      <c r="N650" s="232" t="s">
        <v>44</v>
      </c>
      <c r="O650" s="77"/>
      <c r="P650" s="190">
        <f>O650*H650</f>
        <v>0</v>
      </c>
      <c r="Q650" s="190">
        <v>0.0025999999999999999</v>
      </c>
      <c r="R650" s="190">
        <f>Q650*H650</f>
        <v>0.0104</v>
      </c>
      <c r="S650" s="190">
        <v>0</v>
      </c>
      <c r="T650" s="191">
        <f>S650*H650</f>
        <v>0</v>
      </c>
      <c r="U650" s="38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R650" s="192" t="s">
        <v>364</v>
      </c>
      <c r="AT650" s="192" t="s">
        <v>230</v>
      </c>
      <c r="AU650" s="192" t="s">
        <v>89</v>
      </c>
      <c r="AY650" s="19" t="s">
        <v>159</v>
      </c>
      <c r="BE650" s="193">
        <f>IF(N650="základní",J650,0)</f>
        <v>0</v>
      </c>
      <c r="BF650" s="193">
        <f>IF(N650="snížená",J650,0)</f>
        <v>0</v>
      </c>
      <c r="BG650" s="193">
        <f>IF(N650="zákl. přenesená",J650,0)</f>
        <v>0</v>
      </c>
      <c r="BH650" s="193">
        <f>IF(N650="sníž. přenesená",J650,0)</f>
        <v>0</v>
      </c>
      <c r="BI650" s="193">
        <f>IF(N650="nulová",J650,0)</f>
        <v>0</v>
      </c>
      <c r="BJ650" s="19" t="s">
        <v>87</v>
      </c>
      <c r="BK650" s="193">
        <f>ROUND(I650*H650,2)</f>
        <v>0</v>
      </c>
      <c r="BL650" s="19" t="s">
        <v>254</v>
      </c>
      <c r="BM650" s="192" t="s">
        <v>1003</v>
      </c>
    </row>
    <row r="651" s="2" customFormat="1" ht="24.15" customHeight="1">
      <c r="A651" s="38"/>
      <c r="B651" s="180"/>
      <c r="C651" s="181" t="s">
        <v>1004</v>
      </c>
      <c r="D651" s="181" t="s">
        <v>161</v>
      </c>
      <c r="E651" s="182" t="s">
        <v>1005</v>
      </c>
      <c r="F651" s="183" t="s">
        <v>1006</v>
      </c>
      <c r="G651" s="184" t="s">
        <v>207</v>
      </c>
      <c r="H651" s="185">
        <v>0.01</v>
      </c>
      <c r="I651" s="186"/>
      <c r="J651" s="187">
        <f>ROUND(I651*H651,2)</f>
        <v>0</v>
      </c>
      <c r="K651" s="183" t="s">
        <v>165</v>
      </c>
      <c r="L651" s="39"/>
      <c r="M651" s="188" t="s">
        <v>1</v>
      </c>
      <c r="N651" s="189" t="s">
        <v>44</v>
      </c>
      <c r="O651" s="77"/>
      <c r="P651" s="190">
        <f>O651*H651</f>
        <v>0</v>
      </c>
      <c r="Q651" s="190">
        <v>0</v>
      </c>
      <c r="R651" s="190">
        <f>Q651*H651</f>
        <v>0</v>
      </c>
      <c r="S651" s="190">
        <v>0</v>
      </c>
      <c r="T651" s="191">
        <f>S651*H651</f>
        <v>0</v>
      </c>
      <c r="U651" s="38"/>
      <c r="V651" s="38"/>
      <c r="W651" s="38"/>
      <c r="X651" s="38"/>
      <c r="Y651" s="38"/>
      <c r="Z651" s="38"/>
      <c r="AA651" s="38"/>
      <c r="AB651" s="38"/>
      <c r="AC651" s="38"/>
      <c r="AD651" s="38"/>
      <c r="AE651" s="38"/>
      <c r="AR651" s="192" t="s">
        <v>254</v>
      </c>
      <c r="AT651" s="192" t="s">
        <v>161</v>
      </c>
      <c r="AU651" s="192" t="s">
        <v>89</v>
      </c>
      <c r="AY651" s="19" t="s">
        <v>159</v>
      </c>
      <c r="BE651" s="193">
        <f>IF(N651="základní",J651,0)</f>
        <v>0</v>
      </c>
      <c r="BF651" s="193">
        <f>IF(N651="snížená",J651,0)</f>
        <v>0</v>
      </c>
      <c r="BG651" s="193">
        <f>IF(N651="zákl. přenesená",J651,0)</f>
        <v>0</v>
      </c>
      <c r="BH651" s="193">
        <f>IF(N651="sníž. přenesená",J651,0)</f>
        <v>0</v>
      </c>
      <c r="BI651" s="193">
        <f>IF(N651="nulová",J651,0)</f>
        <v>0</v>
      </c>
      <c r="BJ651" s="19" t="s">
        <v>87</v>
      </c>
      <c r="BK651" s="193">
        <f>ROUND(I651*H651,2)</f>
        <v>0</v>
      </c>
      <c r="BL651" s="19" t="s">
        <v>254</v>
      </c>
      <c r="BM651" s="192" t="s">
        <v>1007</v>
      </c>
    </row>
    <row r="652" s="2" customFormat="1">
      <c r="A652" s="38"/>
      <c r="B652" s="39"/>
      <c r="C652" s="38"/>
      <c r="D652" s="194" t="s">
        <v>168</v>
      </c>
      <c r="E652" s="38"/>
      <c r="F652" s="195" t="s">
        <v>1008</v>
      </c>
      <c r="G652" s="38"/>
      <c r="H652" s="38"/>
      <c r="I652" s="196"/>
      <c r="J652" s="38"/>
      <c r="K652" s="38"/>
      <c r="L652" s="39"/>
      <c r="M652" s="197"/>
      <c r="N652" s="198"/>
      <c r="O652" s="77"/>
      <c r="P652" s="77"/>
      <c r="Q652" s="77"/>
      <c r="R652" s="77"/>
      <c r="S652" s="77"/>
      <c r="T652" s="78"/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T652" s="19" t="s">
        <v>168</v>
      </c>
      <c r="AU652" s="19" t="s">
        <v>89</v>
      </c>
    </row>
    <row r="653" s="12" customFormat="1" ht="22.8" customHeight="1">
      <c r="A653" s="12"/>
      <c r="B653" s="167"/>
      <c r="C653" s="12"/>
      <c r="D653" s="168" t="s">
        <v>78</v>
      </c>
      <c r="E653" s="178" t="s">
        <v>1009</v>
      </c>
      <c r="F653" s="178" t="s">
        <v>1010</v>
      </c>
      <c r="G653" s="12"/>
      <c r="H653" s="12"/>
      <c r="I653" s="170"/>
      <c r="J653" s="179">
        <f>BK653</f>
        <v>0</v>
      </c>
      <c r="K653" s="12"/>
      <c r="L653" s="167"/>
      <c r="M653" s="172"/>
      <c r="N653" s="173"/>
      <c r="O653" s="173"/>
      <c r="P653" s="174">
        <f>SUM(P654:P678)</f>
        <v>0</v>
      </c>
      <c r="Q653" s="173"/>
      <c r="R653" s="174">
        <f>SUM(R654:R678)</f>
        <v>5.6991980000000009</v>
      </c>
      <c r="S653" s="173"/>
      <c r="T653" s="175">
        <f>SUM(T654:T678)</f>
        <v>0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168" t="s">
        <v>89</v>
      </c>
      <c r="AT653" s="176" t="s">
        <v>78</v>
      </c>
      <c r="AU653" s="176" t="s">
        <v>87</v>
      </c>
      <c r="AY653" s="168" t="s">
        <v>159</v>
      </c>
      <c r="BK653" s="177">
        <f>SUM(BK654:BK678)</f>
        <v>0</v>
      </c>
    </row>
    <row r="654" s="2" customFormat="1" ht="16.5" customHeight="1">
      <c r="A654" s="38"/>
      <c r="B654" s="180"/>
      <c r="C654" s="181" t="s">
        <v>1011</v>
      </c>
      <c r="D654" s="181" t="s">
        <v>161</v>
      </c>
      <c r="E654" s="182" t="s">
        <v>1012</v>
      </c>
      <c r="F654" s="183" t="s">
        <v>1013</v>
      </c>
      <c r="G654" s="184" t="s">
        <v>174</v>
      </c>
      <c r="H654" s="185">
        <v>190.09999999999999</v>
      </c>
      <c r="I654" s="186"/>
      <c r="J654" s="187">
        <f>ROUND(I654*H654,2)</f>
        <v>0</v>
      </c>
      <c r="K654" s="183" t="s">
        <v>165</v>
      </c>
      <c r="L654" s="39"/>
      <c r="M654" s="188" t="s">
        <v>1</v>
      </c>
      <c r="N654" s="189" t="s">
        <v>44</v>
      </c>
      <c r="O654" s="77"/>
      <c r="P654" s="190">
        <f>O654*H654</f>
        <v>0</v>
      </c>
      <c r="Q654" s="190">
        <v>0</v>
      </c>
      <c r="R654" s="190">
        <f>Q654*H654</f>
        <v>0</v>
      </c>
      <c r="S654" s="190">
        <v>0</v>
      </c>
      <c r="T654" s="191">
        <f>S654*H654</f>
        <v>0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192" t="s">
        <v>254</v>
      </c>
      <c r="AT654" s="192" t="s">
        <v>161</v>
      </c>
      <c r="AU654" s="192" t="s">
        <v>89</v>
      </c>
      <c r="AY654" s="19" t="s">
        <v>159</v>
      </c>
      <c r="BE654" s="193">
        <f>IF(N654="základní",J654,0)</f>
        <v>0</v>
      </c>
      <c r="BF654" s="193">
        <f>IF(N654="snížená",J654,0)</f>
        <v>0</v>
      </c>
      <c r="BG654" s="193">
        <f>IF(N654="zákl. přenesená",J654,0)</f>
        <v>0</v>
      </c>
      <c r="BH654" s="193">
        <f>IF(N654="sníž. přenesená",J654,0)</f>
        <v>0</v>
      </c>
      <c r="BI654" s="193">
        <f>IF(N654="nulová",J654,0)</f>
        <v>0</v>
      </c>
      <c r="BJ654" s="19" t="s">
        <v>87</v>
      </c>
      <c r="BK654" s="193">
        <f>ROUND(I654*H654,2)</f>
        <v>0</v>
      </c>
      <c r="BL654" s="19" t="s">
        <v>254</v>
      </c>
      <c r="BM654" s="192" t="s">
        <v>1014</v>
      </c>
    </row>
    <row r="655" s="2" customFormat="1">
      <c r="A655" s="38"/>
      <c r="B655" s="39"/>
      <c r="C655" s="38"/>
      <c r="D655" s="194" t="s">
        <v>168</v>
      </c>
      <c r="E655" s="38"/>
      <c r="F655" s="195" t="s">
        <v>1015</v>
      </c>
      <c r="G655" s="38"/>
      <c r="H655" s="38"/>
      <c r="I655" s="196"/>
      <c r="J655" s="38"/>
      <c r="K655" s="38"/>
      <c r="L655" s="39"/>
      <c r="M655" s="197"/>
      <c r="N655" s="198"/>
      <c r="O655" s="77"/>
      <c r="P655" s="77"/>
      <c r="Q655" s="77"/>
      <c r="R655" s="77"/>
      <c r="S655" s="77"/>
      <c r="T655" s="78"/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T655" s="19" t="s">
        <v>168</v>
      </c>
      <c r="AU655" s="19" t="s">
        <v>89</v>
      </c>
    </row>
    <row r="656" s="14" customFormat="1">
      <c r="A656" s="14"/>
      <c r="B656" s="208"/>
      <c r="C656" s="14"/>
      <c r="D656" s="200" t="s">
        <v>170</v>
      </c>
      <c r="E656" s="209" t="s">
        <v>1</v>
      </c>
      <c r="F656" s="210" t="s">
        <v>266</v>
      </c>
      <c r="G656" s="14"/>
      <c r="H656" s="209" t="s">
        <v>1</v>
      </c>
      <c r="I656" s="211"/>
      <c r="J656" s="14"/>
      <c r="K656" s="14"/>
      <c r="L656" s="208"/>
      <c r="M656" s="212"/>
      <c r="N656" s="213"/>
      <c r="O656" s="213"/>
      <c r="P656" s="213"/>
      <c r="Q656" s="213"/>
      <c r="R656" s="213"/>
      <c r="S656" s="213"/>
      <c r="T656" s="2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09" t="s">
        <v>170</v>
      </c>
      <c r="AU656" s="209" t="s">
        <v>89</v>
      </c>
      <c r="AV656" s="14" t="s">
        <v>87</v>
      </c>
      <c r="AW656" s="14" t="s">
        <v>34</v>
      </c>
      <c r="AX656" s="14" t="s">
        <v>79</v>
      </c>
      <c r="AY656" s="209" t="s">
        <v>159</v>
      </c>
    </row>
    <row r="657" s="14" customFormat="1">
      <c r="A657" s="14"/>
      <c r="B657" s="208"/>
      <c r="C657" s="14"/>
      <c r="D657" s="200" t="s">
        <v>170</v>
      </c>
      <c r="E657" s="209" t="s">
        <v>1</v>
      </c>
      <c r="F657" s="210" t="s">
        <v>1016</v>
      </c>
      <c r="G657" s="14"/>
      <c r="H657" s="209" t="s">
        <v>1</v>
      </c>
      <c r="I657" s="211"/>
      <c r="J657" s="14"/>
      <c r="K657" s="14"/>
      <c r="L657" s="208"/>
      <c r="M657" s="212"/>
      <c r="N657" s="213"/>
      <c r="O657" s="213"/>
      <c r="P657" s="213"/>
      <c r="Q657" s="213"/>
      <c r="R657" s="213"/>
      <c r="S657" s="213"/>
      <c r="T657" s="2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09" t="s">
        <v>170</v>
      </c>
      <c r="AU657" s="209" t="s">
        <v>89</v>
      </c>
      <c r="AV657" s="14" t="s">
        <v>87</v>
      </c>
      <c r="AW657" s="14" t="s">
        <v>34</v>
      </c>
      <c r="AX657" s="14" t="s">
        <v>79</v>
      </c>
      <c r="AY657" s="209" t="s">
        <v>159</v>
      </c>
    </row>
    <row r="658" s="13" customFormat="1">
      <c r="A658" s="13"/>
      <c r="B658" s="199"/>
      <c r="C658" s="13"/>
      <c r="D658" s="200" t="s">
        <v>170</v>
      </c>
      <c r="E658" s="201" t="s">
        <v>1</v>
      </c>
      <c r="F658" s="202" t="s">
        <v>1017</v>
      </c>
      <c r="G658" s="13"/>
      <c r="H658" s="203">
        <v>11.4</v>
      </c>
      <c r="I658" s="204"/>
      <c r="J658" s="13"/>
      <c r="K658" s="13"/>
      <c r="L658" s="199"/>
      <c r="M658" s="205"/>
      <c r="N658" s="206"/>
      <c r="O658" s="206"/>
      <c r="P658" s="206"/>
      <c r="Q658" s="206"/>
      <c r="R658" s="206"/>
      <c r="S658" s="206"/>
      <c r="T658" s="207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01" t="s">
        <v>170</v>
      </c>
      <c r="AU658" s="201" t="s">
        <v>89</v>
      </c>
      <c r="AV658" s="13" t="s">
        <v>89</v>
      </c>
      <c r="AW658" s="13" t="s">
        <v>34</v>
      </c>
      <c r="AX658" s="13" t="s">
        <v>79</v>
      </c>
      <c r="AY658" s="201" t="s">
        <v>159</v>
      </c>
    </row>
    <row r="659" s="14" customFormat="1">
      <c r="A659" s="14"/>
      <c r="B659" s="208"/>
      <c r="C659" s="14"/>
      <c r="D659" s="200" t="s">
        <v>170</v>
      </c>
      <c r="E659" s="209" t="s">
        <v>1</v>
      </c>
      <c r="F659" s="210" t="s">
        <v>1018</v>
      </c>
      <c r="G659" s="14"/>
      <c r="H659" s="209" t="s">
        <v>1</v>
      </c>
      <c r="I659" s="211"/>
      <c r="J659" s="14"/>
      <c r="K659" s="14"/>
      <c r="L659" s="208"/>
      <c r="M659" s="212"/>
      <c r="N659" s="213"/>
      <c r="O659" s="213"/>
      <c r="P659" s="213"/>
      <c r="Q659" s="213"/>
      <c r="R659" s="213"/>
      <c r="S659" s="213"/>
      <c r="T659" s="2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09" t="s">
        <v>170</v>
      </c>
      <c r="AU659" s="209" t="s">
        <v>89</v>
      </c>
      <c r="AV659" s="14" t="s">
        <v>87</v>
      </c>
      <c r="AW659" s="14" t="s">
        <v>34</v>
      </c>
      <c r="AX659" s="14" t="s">
        <v>79</v>
      </c>
      <c r="AY659" s="209" t="s">
        <v>159</v>
      </c>
    </row>
    <row r="660" s="13" customFormat="1">
      <c r="A660" s="13"/>
      <c r="B660" s="199"/>
      <c r="C660" s="13"/>
      <c r="D660" s="200" t="s">
        <v>170</v>
      </c>
      <c r="E660" s="201" t="s">
        <v>1</v>
      </c>
      <c r="F660" s="202" t="s">
        <v>1019</v>
      </c>
      <c r="G660" s="13"/>
      <c r="H660" s="203">
        <v>45.979999999999997</v>
      </c>
      <c r="I660" s="204"/>
      <c r="J660" s="13"/>
      <c r="K660" s="13"/>
      <c r="L660" s="199"/>
      <c r="M660" s="205"/>
      <c r="N660" s="206"/>
      <c r="O660" s="206"/>
      <c r="P660" s="206"/>
      <c r="Q660" s="206"/>
      <c r="R660" s="206"/>
      <c r="S660" s="206"/>
      <c r="T660" s="207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01" t="s">
        <v>170</v>
      </c>
      <c r="AU660" s="201" t="s">
        <v>89</v>
      </c>
      <c r="AV660" s="13" t="s">
        <v>89</v>
      </c>
      <c r="AW660" s="13" t="s">
        <v>34</v>
      </c>
      <c r="AX660" s="13" t="s">
        <v>79</v>
      </c>
      <c r="AY660" s="201" t="s">
        <v>159</v>
      </c>
    </row>
    <row r="661" s="14" customFormat="1">
      <c r="A661" s="14"/>
      <c r="B661" s="208"/>
      <c r="C661" s="14"/>
      <c r="D661" s="200" t="s">
        <v>170</v>
      </c>
      <c r="E661" s="209" t="s">
        <v>1</v>
      </c>
      <c r="F661" s="210" t="s">
        <v>1020</v>
      </c>
      <c r="G661" s="14"/>
      <c r="H661" s="209" t="s">
        <v>1</v>
      </c>
      <c r="I661" s="211"/>
      <c r="J661" s="14"/>
      <c r="K661" s="14"/>
      <c r="L661" s="208"/>
      <c r="M661" s="212"/>
      <c r="N661" s="213"/>
      <c r="O661" s="213"/>
      <c r="P661" s="213"/>
      <c r="Q661" s="213"/>
      <c r="R661" s="213"/>
      <c r="S661" s="213"/>
      <c r="T661" s="2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09" t="s">
        <v>170</v>
      </c>
      <c r="AU661" s="209" t="s">
        <v>89</v>
      </c>
      <c r="AV661" s="14" t="s">
        <v>87</v>
      </c>
      <c r="AW661" s="14" t="s">
        <v>34</v>
      </c>
      <c r="AX661" s="14" t="s">
        <v>79</v>
      </c>
      <c r="AY661" s="209" t="s">
        <v>159</v>
      </c>
    </row>
    <row r="662" s="13" customFormat="1">
      <c r="A662" s="13"/>
      <c r="B662" s="199"/>
      <c r="C662" s="13"/>
      <c r="D662" s="200" t="s">
        <v>170</v>
      </c>
      <c r="E662" s="201" t="s">
        <v>1</v>
      </c>
      <c r="F662" s="202" t="s">
        <v>1021</v>
      </c>
      <c r="G662" s="13"/>
      <c r="H662" s="203">
        <v>90.370000000000005</v>
      </c>
      <c r="I662" s="204"/>
      <c r="J662" s="13"/>
      <c r="K662" s="13"/>
      <c r="L662" s="199"/>
      <c r="M662" s="205"/>
      <c r="N662" s="206"/>
      <c r="O662" s="206"/>
      <c r="P662" s="206"/>
      <c r="Q662" s="206"/>
      <c r="R662" s="206"/>
      <c r="S662" s="206"/>
      <c r="T662" s="207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01" t="s">
        <v>170</v>
      </c>
      <c r="AU662" s="201" t="s">
        <v>89</v>
      </c>
      <c r="AV662" s="13" t="s">
        <v>89</v>
      </c>
      <c r="AW662" s="13" t="s">
        <v>34</v>
      </c>
      <c r="AX662" s="13" t="s">
        <v>79</v>
      </c>
      <c r="AY662" s="201" t="s">
        <v>159</v>
      </c>
    </row>
    <row r="663" s="16" customFormat="1">
      <c r="A663" s="16"/>
      <c r="B663" s="234"/>
      <c r="C663" s="16"/>
      <c r="D663" s="200" t="s">
        <v>170</v>
      </c>
      <c r="E663" s="235" t="s">
        <v>1</v>
      </c>
      <c r="F663" s="236" t="s">
        <v>1022</v>
      </c>
      <c r="G663" s="16"/>
      <c r="H663" s="237">
        <v>147.75</v>
      </c>
      <c r="I663" s="238"/>
      <c r="J663" s="16"/>
      <c r="K663" s="16"/>
      <c r="L663" s="234"/>
      <c r="M663" s="239"/>
      <c r="N663" s="240"/>
      <c r="O663" s="240"/>
      <c r="P663" s="240"/>
      <c r="Q663" s="240"/>
      <c r="R663" s="240"/>
      <c r="S663" s="240"/>
      <c r="T663" s="241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T663" s="235" t="s">
        <v>170</v>
      </c>
      <c r="AU663" s="235" t="s">
        <v>89</v>
      </c>
      <c r="AV663" s="16" t="s">
        <v>99</v>
      </c>
      <c r="AW663" s="16" t="s">
        <v>34</v>
      </c>
      <c r="AX663" s="16" t="s">
        <v>79</v>
      </c>
      <c r="AY663" s="235" t="s">
        <v>159</v>
      </c>
    </row>
    <row r="664" s="14" customFormat="1">
      <c r="A664" s="14"/>
      <c r="B664" s="208"/>
      <c r="C664" s="14"/>
      <c r="D664" s="200" t="s">
        <v>170</v>
      </c>
      <c r="E664" s="209" t="s">
        <v>1</v>
      </c>
      <c r="F664" s="210" t="s">
        <v>269</v>
      </c>
      <c r="G664" s="14"/>
      <c r="H664" s="209" t="s">
        <v>1</v>
      </c>
      <c r="I664" s="211"/>
      <c r="J664" s="14"/>
      <c r="K664" s="14"/>
      <c r="L664" s="208"/>
      <c r="M664" s="212"/>
      <c r="N664" s="213"/>
      <c r="O664" s="213"/>
      <c r="P664" s="213"/>
      <c r="Q664" s="213"/>
      <c r="R664" s="213"/>
      <c r="S664" s="213"/>
      <c r="T664" s="2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09" t="s">
        <v>170</v>
      </c>
      <c r="AU664" s="209" t="s">
        <v>89</v>
      </c>
      <c r="AV664" s="14" t="s">
        <v>87</v>
      </c>
      <c r="AW664" s="14" t="s">
        <v>34</v>
      </c>
      <c r="AX664" s="14" t="s">
        <v>79</v>
      </c>
      <c r="AY664" s="209" t="s">
        <v>159</v>
      </c>
    </row>
    <row r="665" s="13" customFormat="1">
      <c r="A665" s="13"/>
      <c r="B665" s="199"/>
      <c r="C665" s="13"/>
      <c r="D665" s="200" t="s">
        <v>170</v>
      </c>
      <c r="E665" s="201" t="s">
        <v>1</v>
      </c>
      <c r="F665" s="202" t="s">
        <v>1023</v>
      </c>
      <c r="G665" s="13"/>
      <c r="H665" s="203">
        <v>42.350000000000001</v>
      </c>
      <c r="I665" s="204"/>
      <c r="J665" s="13"/>
      <c r="K665" s="13"/>
      <c r="L665" s="199"/>
      <c r="M665" s="205"/>
      <c r="N665" s="206"/>
      <c r="O665" s="206"/>
      <c r="P665" s="206"/>
      <c r="Q665" s="206"/>
      <c r="R665" s="206"/>
      <c r="S665" s="206"/>
      <c r="T665" s="207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01" t="s">
        <v>170</v>
      </c>
      <c r="AU665" s="201" t="s">
        <v>89</v>
      </c>
      <c r="AV665" s="13" t="s">
        <v>89</v>
      </c>
      <c r="AW665" s="13" t="s">
        <v>34</v>
      </c>
      <c r="AX665" s="13" t="s">
        <v>79</v>
      </c>
      <c r="AY665" s="201" t="s">
        <v>159</v>
      </c>
    </row>
    <row r="666" s="15" customFormat="1">
      <c r="A666" s="15"/>
      <c r="B666" s="215"/>
      <c r="C666" s="15"/>
      <c r="D666" s="200" t="s">
        <v>170</v>
      </c>
      <c r="E666" s="216" t="s">
        <v>1</v>
      </c>
      <c r="F666" s="217" t="s">
        <v>181</v>
      </c>
      <c r="G666" s="15"/>
      <c r="H666" s="218">
        <v>190.09999999999999</v>
      </c>
      <c r="I666" s="219"/>
      <c r="J666" s="15"/>
      <c r="K666" s="15"/>
      <c r="L666" s="215"/>
      <c r="M666" s="220"/>
      <c r="N666" s="221"/>
      <c r="O666" s="221"/>
      <c r="P666" s="221"/>
      <c r="Q666" s="221"/>
      <c r="R666" s="221"/>
      <c r="S666" s="221"/>
      <c r="T666" s="222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T666" s="216" t="s">
        <v>170</v>
      </c>
      <c r="AU666" s="216" t="s">
        <v>89</v>
      </c>
      <c r="AV666" s="15" t="s">
        <v>166</v>
      </c>
      <c r="AW666" s="15" t="s">
        <v>34</v>
      </c>
      <c r="AX666" s="15" t="s">
        <v>87</v>
      </c>
      <c r="AY666" s="216" t="s">
        <v>159</v>
      </c>
    </row>
    <row r="667" s="2" customFormat="1" ht="16.5" customHeight="1">
      <c r="A667" s="38"/>
      <c r="B667" s="180"/>
      <c r="C667" s="181" t="s">
        <v>1024</v>
      </c>
      <c r="D667" s="181" t="s">
        <v>161</v>
      </c>
      <c r="E667" s="182" t="s">
        <v>1025</v>
      </c>
      <c r="F667" s="183" t="s">
        <v>1026</v>
      </c>
      <c r="G667" s="184" t="s">
        <v>174</v>
      </c>
      <c r="H667" s="185">
        <v>190.09999999999999</v>
      </c>
      <c r="I667" s="186"/>
      <c r="J667" s="187">
        <f>ROUND(I667*H667,2)</f>
        <v>0</v>
      </c>
      <c r="K667" s="183" t="s">
        <v>165</v>
      </c>
      <c r="L667" s="39"/>
      <c r="M667" s="188" t="s">
        <v>1</v>
      </c>
      <c r="N667" s="189" t="s">
        <v>44</v>
      </c>
      <c r="O667" s="77"/>
      <c r="P667" s="190">
        <f>O667*H667</f>
        <v>0</v>
      </c>
      <c r="Q667" s="190">
        <v>0.024</v>
      </c>
      <c r="R667" s="190">
        <f>Q667*H667</f>
        <v>4.5624000000000002</v>
      </c>
      <c r="S667" s="190">
        <v>0</v>
      </c>
      <c r="T667" s="191">
        <f>S667*H667</f>
        <v>0</v>
      </c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R667" s="192" t="s">
        <v>254</v>
      </c>
      <c r="AT667" s="192" t="s">
        <v>161</v>
      </c>
      <c r="AU667" s="192" t="s">
        <v>89</v>
      </c>
      <c r="AY667" s="19" t="s">
        <v>159</v>
      </c>
      <c r="BE667" s="193">
        <f>IF(N667="základní",J667,0)</f>
        <v>0</v>
      </c>
      <c r="BF667" s="193">
        <f>IF(N667="snížená",J667,0)</f>
        <v>0</v>
      </c>
      <c r="BG667" s="193">
        <f>IF(N667="zákl. přenesená",J667,0)</f>
        <v>0</v>
      </c>
      <c r="BH667" s="193">
        <f>IF(N667="sníž. přenesená",J667,0)</f>
        <v>0</v>
      </c>
      <c r="BI667" s="193">
        <f>IF(N667="nulová",J667,0)</f>
        <v>0</v>
      </c>
      <c r="BJ667" s="19" t="s">
        <v>87</v>
      </c>
      <c r="BK667" s="193">
        <f>ROUND(I667*H667,2)</f>
        <v>0</v>
      </c>
      <c r="BL667" s="19" t="s">
        <v>254</v>
      </c>
      <c r="BM667" s="192" t="s">
        <v>1027</v>
      </c>
    </row>
    <row r="668" s="2" customFormat="1">
      <c r="A668" s="38"/>
      <c r="B668" s="39"/>
      <c r="C668" s="38"/>
      <c r="D668" s="194" t="s">
        <v>168</v>
      </c>
      <c r="E668" s="38"/>
      <c r="F668" s="195" t="s">
        <v>1028</v>
      </c>
      <c r="G668" s="38"/>
      <c r="H668" s="38"/>
      <c r="I668" s="196"/>
      <c r="J668" s="38"/>
      <c r="K668" s="38"/>
      <c r="L668" s="39"/>
      <c r="M668" s="197"/>
      <c r="N668" s="198"/>
      <c r="O668" s="77"/>
      <c r="P668" s="77"/>
      <c r="Q668" s="77"/>
      <c r="R668" s="77"/>
      <c r="S668" s="77"/>
      <c r="T668" s="7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T668" s="19" t="s">
        <v>168</v>
      </c>
      <c r="AU668" s="19" t="s">
        <v>89</v>
      </c>
    </row>
    <row r="669" s="2" customFormat="1" ht="24.15" customHeight="1">
      <c r="A669" s="38"/>
      <c r="B669" s="180"/>
      <c r="C669" s="181" t="s">
        <v>1029</v>
      </c>
      <c r="D669" s="181" t="s">
        <v>161</v>
      </c>
      <c r="E669" s="182" t="s">
        <v>1030</v>
      </c>
      <c r="F669" s="183" t="s">
        <v>1031</v>
      </c>
      <c r="G669" s="184" t="s">
        <v>174</v>
      </c>
      <c r="H669" s="185">
        <v>190.09999999999999</v>
      </c>
      <c r="I669" s="186"/>
      <c r="J669" s="187">
        <f>ROUND(I669*H669,2)</f>
        <v>0</v>
      </c>
      <c r="K669" s="183" t="s">
        <v>165</v>
      </c>
      <c r="L669" s="39"/>
      <c r="M669" s="188" t="s">
        <v>1</v>
      </c>
      <c r="N669" s="189" t="s">
        <v>44</v>
      </c>
      <c r="O669" s="77"/>
      <c r="P669" s="190">
        <f>O669*H669</f>
        <v>0</v>
      </c>
      <c r="Q669" s="190">
        <v>0.00029999999999999997</v>
      </c>
      <c r="R669" s="190">
        <f>Q669*H669</f>
        <v>0.05702999999999999</v>
      </c>
      <c r="S669" s="190">
        <v>0</v>
      </c>
      <c r="T669" s="191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192" t="s">
        <v>254</v>
      </c>
      <c r="AT669" s="192" t="s">
        <v>161</v>
      </c>
      <c r="AU669" s="192" t="s">
        <v>89</v>
      </c>
      <c r="AY669" s="19" t="s">
        <v>159</v>
      </c>
      <c r="BE669" s="193">
        <f>IF(N669="základní",J669,0)</f>
        <v>0</v>
      </c>
      <c r="BF669" s="193">
        <f>IF(N669="snížená",J669,0)</f>
        <v>0</v>
      </c>
      <c r="BG669" s="193">
        <f>IF(N669="zákl. přenesená",J669,0)</f>
        <v>0</v>
      </c>
      <c r="BH669" s="193">
        <f>IF(N669="sníž. přenesená",J669,0)</f>
        <v>0</v>
      </c>
      <c r="BI669" s="193">
        <f>IF(N669="nulová",J669,0)</f>
        <v>0</v>
      </c>
      <c r="BJ669" s="19" t="s">
        <v>87</v>
      </c>
      <c r="BK669" s="193">
        <f>ROUND(I669*H669,2)</f>
        <v>0</v>
      </c>
      <c r="BL669" s="19" t="s">
        <v>254</v>
      </c>
      <c r="BM669" s="192" t="s">
        <v>1032</v>
      </c>
    </row>
    <row r="670" s="2" customFormat="1">
      <c r="A670" s="38"/>
      <c r="B670" s="39"/>
      <c r="C670" s="38"/>
      <c r="D670" s="194" t="s">
        <v>168</v>
      </c>
      <c r="E670" s="38"/>
      <c r="F670" s="195" t="s">
        <v>1033</v>
      </c>
      <c r="G670" s="38"/>
      <c r="H670" s="38"/>
      <c r="I670" s="196"/>
      <c r="J670" s="38"/>
      <c r="K670" s="38"/>
      <c r="L670" s="39"/>
      <c r="M670" s="197"/>
      <c r="N670" s="198"/>
      <c r="O670" s="77"/>
      <c r="P670" s="77"/>
      <c r="Q670" s="77"/>
      <c r="R670" s="77"/>
      <c r="S670" s="77"/>
      <c r="T670" s="7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9" t="s">
        <v>168</v>
      </c>
      <c r="AU670" s="19" t="s">
        <v>89</v>
      </c>
    </row>
    <row r="671" s="2" customFormat="1" ht="24.15" customHeight="1">
      <c r="A671" s="38"/>
      <c r="B671" s="180"/>
      <c r="C671" s="181" t="s">
        <v>1034</v>
      </c>
      <c r="D671" s="181" t="s">
        <v>161</v>
      </c>
      <c r="E671" s="182" t="s">
        <v>1035</v>
      </c>
      <c r="F671" s="183" t="s">
        <v>1036</v>
      </c>
      <c r="G671" s="184" t="s">
        <v>174</v>
      </c>
      <c r="H671" s="185">
        <v>190.09999999999999</v>
      </c>
      <c r="I671" s="186"/>
      <c r="J671" s="187">
        <f>ROUND(I671*H671,2)</f>
        <v>0</v>
      </c>
      <c r="K671" s="183" t="s">
        <v>165</v>
      </c>
      <c r="L671" s="39"/>
      <c r="M671" s="188" t="s">
        <v>1</v>
      </c>
      <c r="N671" s="189" t="s">
        <v>44</v>
      </c>
      <c r="O671" s="77"/>
      <c r="P671" s="190">
        <f>O671*H671</f>
        <v>0</v>
      </c>
      <c r="Q671" s="190">
        <v>0.0054000000000000003</v>
      </c>
      <c r="R671" s="190">
        <f>Q671*H671</f>
        <v>1.02654</v>
      </c>
      <c r="S671" s="190">
        <v>0</v>
      </c>
      <c r="T671" s="191">
        <f>S671*H671</f>
        <v>0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192" t="s">
        <v>254</v>
      </c>
      <c r="AT671" s="192" t="s">
        <v>161</v>
      </c>
      <c r="AU671" s="192" t="s">
        <v>89</v>
      </c>
      <c r="AY671" s="19" t="s">
        <v>159</v>
      </c>
      <c r="BE671" s="193">
        <f>IF(N671="základní",J671,0)</f>
        <v>0</v>
      </c>
      <c r="BF671" s="193">
        <f>IF(N671="snížená",J671,0)</f>
        <v>0</v>
      </c>
      <c r="BG671" s="193">
        <f>IF(N671="zákl. přenesená",J671,0)</f>
        <v>0</v>
      </c>
      <c r="BH671" s="193">
        <f>IF(N671="sníž. přenesená",J671,0)</f>
        <v>0</v>
      </c>
      <c r="BI671" s="193">
        <f>IF(N671="nulová",J671,0)</f>
        <v>0</v>
      </c>
      <c r="BJ671" s="19" t="s">
        <v>87</v>
      </c>
      <c r="BK671" s="193">
        <f>ROUND(I671*H671,2)</f>
        <v>0</v>
      </c>
      <c r="BL671" s="19" t="s">
        <v>254</v>
      </c>
      <c r="BM671" s="192" t="s">
        <v>1037</v>
      </c>
    </row>
    <row r="672" s="2" customFormat="1">
      <c r="A672" s="38"/>
      <c r="B672" s="39"/>
      <c r="C672" s="38"/>
      <c r="D672" s="194" t="s">
        <v>168</v>
      </c>
      <c r="E672" s="38"/>
      <c r="F672" s="195" t="s">
        <v>1038</v>
      </c>
      <c r="G672" s="38"/>
      <c r="H672" s="38"/>
      <c r="I672" s="196"/>
      <c r="J672" s="38"/>
      <c r="K672" s="38"/>
      <c r="L672" s="39"/>
      <c r="M672" s="197"/>
      <c r="N672" s="198"/>
      <c r="O672" s="77"/>
      <c r="P672" s="77"/>
      <c r="Q672" s="77"/>
      <c r="R672" s="77"/>
      <c r="S672" s="77"/>
      <c r="T672" s="78"/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T672" s="19" t="s">
        <v>168</v>
      </c>
      <c r="AU672" s="19" t="s">
        <v>89</v>
      </c>
    </row>
    <row r="673" s="2" customFormat="1" ht="24.15" customHeight="1">
      <c r="A673" s="38"/>
      <c r="B673" s="180"/>
      <c r="C673" s="181" t="s">
        <v>1039</v>
      </c>
      <c r="D673" s="181" t="s">
        <v>161</v>
      </c>
      <c r="E673" s="182" t="s">
        <v>1040</v>
      </c>
      <c r="F673" s="183" t="s">
        <v>1041</v>
      </c>
      <c r="G673" s="184" t="s">
        <v>174</v>
      </c>
      <c r="H673" s="185">
        <v>190.09999999999999</v>
      </c>
      <c r="I673" s="186"/>
      <c r="J673" s="187">
        <f>ROUND(I673*H673,2)</f>
        <v>0</v>
      </c>
      <c r="K673" s="183" t="s">
        <v>165</v>
      </c>
      <c r="L673" s="39"/>
      <c r="M673" s="188" t="s">
        <v>1</v>
      </c>
      <c r="N673" s="189" t="s">
        <v>44</v>
      </c>
      <c r="O673" s="77"/>
      <c r="P673" s="190">
        <f>O673*H673</f>
        <v>0</v>
      </c>
      <c r="Q673" s="190">
        <v>8.0000000000000007E-05</v>
      </c>
      <c r="R673" s="190">
        <f>Q673*H673</f>
        <v>0.015208000000000001</v>
      </c>
      <c r="S673" s="190">
        <v>0</v>
      </c>
      <c r="T673" s="191">
        <f>S673*H673</f>
        <v>0</v>
      </c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R673" s="192" t="s">
        <v>254</v>
      </c>
      <c r="AT673" s="192" t="s">
        <v>161</v>
      </c>
      <c r="AU673" s="192" t="s">
        <v>89</v>
      </c>
      <c r="AY673" s="19" t="s">
        <v>159</v>
      </c>
      <c r="BE673" s="193">
        <f>IF(N673="základní",J673,0)</f>
        <v>0</v>
      </c>
      <c r="BF673" s="193">
        <f>IF(N673="snížená",J673,0)</f>
        <v>0</v>
      </c>
      <c r="BG673" s="193">
        <f>IF(N673="zákl. přenesená",J673,0)</f>
        <v>0</v>
      </c>
      <c r="BH673" s="193">
        <f>IF(N673="sníž. přenesená",J673,0)</f>
        <v>0</v>
      </c>
      <c r="BI673" s="193">
        <f>IF(N673="nulová",J673,0)</f>
        <v>0</v>
      </c>
      <c r="BJ673" s="19" t="s">
        <v>87</v>
      </c>
      <c r="BK673" s="193">
        <f>ROUND(I673*H673,2)</f>
        <v>0</v>
      </c>
      <c r="BL673" s="19" t="s">
        <v>254</v>
      </c>
      <c r="BM673" s="192" t="s">
        <v>1042</v>
      </c>
    </row>
    <row r="674" s="2" customFormat="1">
      <c r="A674" s="38"/>
      <c r="B674" s="39"/>
      <c r="C674" s="38"/>
      <c r="D674" s="194" t="s">
        <v>168</v>
      </c>
      <c r="E674" s="38"/>
      <c r="F674" s="195" t="s">
        <v>1043</v>
      </c>
      <c r="G674" s="38"/>
      <c r="H674" s="38"/>
      <c r="I674" s="196"/>
      <c r="J674" s="38"/>
      <c r="K674" s="38"/>
      <c r="L674" s="39"/>
      <c r="M674" s="197"/>
      <c r="N674" s="198"/>
      <c r="O674" s="77"/>
      <c r="P674" s="77"/>
      <c r="Q674" s="77"/>
      <c r="R674" s="77"/>
      <c r="S674" s="77"/>
      <c r="T674" s="78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T674" s="19" t="s">
        <v>168</v>
      </c>
      <c r="AU674" s="19" t="s">
        <v>89</v>
      </c>
    </row>
    <row r="675" s="2" customFormat="1" ht="21.75" customHeight="1">
      <c r="A675" s="38"/>
      <c r="B675" s="180"/>
      <c r="C675" s="181" t="s">
        <v>1044</v>
      </c>
      <c r="D675" s="181" t="s">
        <v>161</v>
      </c>
      <c r="E675" s="182" t="s">
        <v>1045</v>
      </c>
      <c r="F675" s="183" t="s">
        <v>1046</v>
      </c>
      <c r="G675" s="184" t="s">
        <v>174</v>
      </c>
      <c r="H675" s="185">
        <v>190.09999999999999</v>
      </c>
      <c r="I675" s="186"/>
      <c r="J675" s="187">
        <f>ROUND(I675*H675,2)</f>
        <v>0</v>
      </c>
      <c r="K675" s="183" t="s">
        <v>165</v>
      </c>
      <c r="L675" s="39"/>
      <c r="M675" s="188" t="s">
        <v>1</v>
      </c>
      <c r="N675" s="189" t="s">
        <v>44</v>
      </c>
      <c r="O675" s="77"/>
      <c r="P675" s="190">
        <f>O675*H675</f>
        <v>0</v>
      </c>
      <c r="Q675" s="190">
        <v>0.00020000000000000001</v>
      </c>
      <c r="R675" s="190">
        <f>Q675*H675</f>
        <v>0.038019999999999998</v>
      </c>
      <c r="S675" s="190">
        <v>0</v>
      </c>
      <c r="T675" s="191">
        <f>S675*H675</f>
        <v>0</v>
      </c>
      <c r="U675" s="38"/>
      <c r="V675" s="38"/>
      <c r="W675" s="38"/>
      <c r="X675" s="38"/>
      <c r="Y675" s="38"/>
      <c r="Z675" s="38"/>
      <c r="AA675" s="38"/>
      <c r="AB675" s="38"/>
      <c r="AC675" s="38"/>
      <c r="AD675" s="38"/>
      <c r="AE675" s="38"/>
      <c r="AR675" s="192" t="s">
        <v>254</v>
      </c>
      <c r="AT675" s="192" t="s">
        <v>161</v>
      </c>
      <c r="AU675" s="192" t="s">
        <v>89</v>
      </c>
      <c r="AY675" s="19" t="s">
        <v>159</v>
      </c>
      <c r="BE675" s="193">
        <f>IF(N675="základní",J675,0)</f>
        <v>0</v>
      </c>
      <c r="BF675" s="193">
        <f>IF(N675="snížená",J675,0)</f>
        <v>0</v>
      </c>
      <c r="BG675" s="193">
        <f>IF(N675="zákl. přenesená",J675,0)</f>
        <v>0</v>
      </c>
      <c r="BH675" s="193">
        <f>IF(N675="sníž. přenesená",J675,0)</f>
        <v>0</v>
      </c>
      <c r="BI675" s="193">
        <f>IF(N675="nulová",J675,0)</f>
        <v>0</v>
      </c>
      <c r="BJ675" s="19" t="s">
        <v>87</v>
      </c>
      <c r="BK675" s="193">
        <f>ROUND(I675*H675,2)</f>
        <v>0</v>
      </c>
      <c r="BL675" s="19" t="s">
        <v>254</v>
      </c>
      <c r="BM675" s="192" t="s">
        <v>1047</v>
      </c>
    </row>
    <row r="676" s="2" customFormat="1">
      <c r="A676" s="38"/>
      <c r="B676" s="39"/>
      <c r="C676" s="38"/>
      <c r="D676" s="194" t="s">
        <v>168</v>
      </c>
      <c r="E676" s="38"/>
      <c r="F676" s="195" t="s">
        <v>1048</v>
      </c>
      <c r="G676" s="38"/>
      <c r="H676" s="38"/>
      <c r="I676" s="196"/>
      <c r="J676" s="38"/>
      <c r="K676" s="38"/>
      <c r="L676" s="39"/>
      <c r="M676" s="197"/>
      <c r="N676" s="198"/>
      <c r="O676" s="77"/>
      <c r="P676" s="77"/>
      <c r="Q676" s="77"/>
      <c r="R676" s="77"/>
      <c r="S676" s="77"/>
      <c r="T676" s="7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T676" s="19" t="s">
        <v>168</v>
      </c>
      <c r="AU676" s="19" t="s">
        <v>89</v>
      </c>
    </row>
    <row r="677" s="2" customFormat="1" ht="24.15" customHeight="1">
      <c r="A677" s="38"/>
      <c r="B677" s="180"/>
      <c r="C677" s="181" t="s">
        <v>1049</v>
      </c>
      <c r="D677" s="181" t="s">
        <v>161</v>
      </c>
      <c r="E677" s="182" t="s">
        <v>1050</v>
      </c>
      <c r="F677" s="183" t="s">
        <v>1051</v>
      </c>
      <c r="G677" s="184" t="s">
        <v>207</v>
      </c>
      <c r="H677" s="185">
        <v>5.6989999999999998</v>
      </c>
      <c r="I677" s="186"/>
      <c r="J677" s="187">
        <f>ROUND(I677*H677,2)</f>
        <v>0</v>
      </c>
      <c r="K677" s="183" t="s">
        <v>165</v>
      </c>
      <c r="L677" s="39"/>
      <c r="M677" s="188" t="s">
        <v>1</v>
      </c>
      <c r="N677" s="189" t="s">
        <v>44</v>
      </c>
      <c r="O677" s="77"/>
      <c r="P677" s="190">
        <f>O677*H677</f>
        <v>0</v>
      </c>
      <c r="Q677" s="190">
        <v>0</v>
      </c>
      <c r="R677" s="190">
        <f>Q677*H677</f>
        <v>0</v>
      </c>
      <c r="S677" s="190">
        <v>0</v>
      </c>
      <c r="T677" s="191">
        <f>S677*H677</f>
        <v>0</v>
      </c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R677" s="192" t="s">
        <v>254</v>
      </c>
      <c r="AT677" s="192" t="s">
        <v>161</v>
      </c>
      <c r="AU677" s="192" t="s">
        <v>89</v>
      </c>
      <c r="AY677" s="19" t="s">
        <v>159</v>
      </c>
      <c r="BE677" s="193">
        <f>IF(N677="základní",J677,0)</f>
        <v>0</v>
      </c>
      <c r="BF677" s="193">
        <f>IF(N677="snížená",J677,0)</f>
        <v>0</v>
      </c>
      <c r="BG677" s="193">
        <f>IF(N677="zákl. přenesená",J677,0)</f>
        <v>0</v>
      </c>
      <c r="BH677" s="193">
        <f>IF(N677="sníž. přenesená",J677,0)</f>
        <v>0</v>
      </c>
      <c r="BI677" s="193">
        <f>IF(N677="nulová",J677,0)</f>
        <v>0</v>
      </c>
      <c r="BJ677" s="19" t="s">
        <v>87</v>
      </c>
      <c r="BK677" s="193">
        <f>ROUND(I677*H677,2)</f>
        <v>0</v>
      </c>
      <c r="BL677" s="19" t="s">
        <v>254</v>
      </c>
      <c r="BM677" s="192" t="s">
        <v>1052</v>
      </c>
    </row>
    <row r="678" s="2" customFormat="1">
      <c r="A678" s="38"/>
      <c r="B678" s="39"/>
      <c r="C678" s="38"/>
      <c r="D678" s="194" t="s">
        <v>168</v>
      </c>
      <c r="E678" s="38"/>
      <c r="F678" s="195" t="s">
        <v>1053</v>
      </c>
      <c r="G678" s="38"/>
      <c r="H678" s="38"/>
      <c r="I678" s="196"/>
      <c r="J678" s="38"/>
      <c r="K678" s="38"/>
      <c r="L678" s="39"/>
      <c r="M678" s="197"/>
      <c r="N678" s="198"/>
      <c r="O678" s="77"/>
      <c r="P678" s="77"/>
      <c r="Q678" s="77"/>
      <c r="R678" s="77"/>
      <c r="S678" s="77"/>
      <c r="T678" s="7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T678" s="19" t="s">
        <v>168</v>
      </c>
      <c r="AU678" s="19" t="s">
        <v>89</v>
      </c>
    </row>
    <row r="679" s="12" customFormat="1" ht="22.8" customHeight="1">
      <c r="A679" s="12"/>
      <c r="B679" s="167"/>
      <c r="C679" s="12"/>
      <c r="D679" s="168" t="s">
        <v>78</v>
      </c>
      <c r="E679" s="178" t="s">
        <v>1054</v>
      </c>
      <c r="F679" s="178" t="s">
        <v>1055</v>
      </c>
      <c r="G679" s="12"/>
      <c r="H679" s="12"/>
      <c r="I679" s="170"/>
      <c r="J679" s="179">
        <f>BK679</f>
        <v>0</v>
      </c>
      <c r="K679" s="12"/>
      <c r="L679" s="167"/>
      <c r="M679" s="172"/>
      <c r="N679" s="173"/>
      <c r="O679" s="173"/>
      <c r="P679" s="174">
        <f>SUM(P680:P734)</f>
        <v>0</v>
      </c>
      <c r="Q679" s="173"/>
      <c r="R679" s="174">
        <f>SUM(R680:R734)</f>
        <v>13.430992069999999</v>
      </c>
      <c r="S679" s="173"/>
      <c r="T679" s="175">
        <f>SUM(T680:T734)</f>
        <v>0</v>
      </c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R679" s="168" t="s">
        <v>89</v>
      </c>
      <c r="AT679" s="176" t="s">
        <v>78</v>
      </c>
      <c r="AU679" s="176" t="s">
        <v>87</v>
      </c>
      <c r="AY679" s="168" t="s">
        <v>159</v>
      </c>
      <c r="BK679" s="177">
        <f>SUM(BK680:BK734)</f>
        <v>0</v>
      </c>
    </row>
    <row r="680" s="2" customFormat="1" ht="16.5" customHeight="1">
      <c r="A680" s="38"/>
      <c r="B680" s="180"/>
      <c r="C680" s="181" t="s">
        <v>1056</v>
      </c>
      <c r="D680" s="181" t="s">
        <v>161</v>
      </c>
      <c r="E680" s="182" t="s">
        <v>1057</v>
      </c>
      <c r="F680" s="183" t="s">
        <v>1058</v>
      </c>
      <c r="G680" s="184" t="s">
        <v>174</v>
      </c>
      <c r="H680" s="185">
        <v>371.66699999999997</v>
      </c>
      <c r="I680" s="186"/>
      <c r="J680" s="187">
        <f>ROUND(I680*H680,2)</f>
        <v>0</v>
      </c>
      <c r="K680" s="183" t="s">
        <v>165</v>
      </c>
      <c r="L680" s="39"/>
      <c r="M680" s="188" t="s">
        <v>1</v>
      </c>
      <c r="N680" s="189" t="s">
        <v>44</v>
      </c>
      <c r="O680" s="77"/>
      <c r="P680" s="190">
        <f>O680*H680</f>
        <v>0</v>
      </c>
      <c r="Q680" s="190">
        <v>0</v>
      </c>
      <c r="R680" s="190">
        <f>Q680*H680</f>
        <v>0</v>
      </c>
      <c r="S680" s="190">
        <v>0</v>
      </c>
      <c r="T680" s="191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192" t="s">
        <v>254</v>
      </c>
      <c r="AT680" s="192" t="s">
        <v>161</v>
      </c>
      <c r="AU680" s="192" t="s">
        <v>89</v>
      </c>
      <c r="AY680" s="19" t="s">
        <v>159</v>
      </c>
      <c r="BE680" s="193">
        <f>IF(N680="základní",J680,0)</f>
        <v>0</v>
      </c>
      <c r="BF680" s="193">
        <f>IF(N680="snížená",J680,0)</f>
        <v>0</v>
      </c>
      <c r="BG680" s="193">
        <f>IF(N680="zákl. přenesená",J680,0)</f>
        <v>0</v>
      </c>
      <c r="BH680" s="193">
        <f>IF(N680="sníž. přenesená",J680,0)</f>
        <v>0</v>
      </c>
      <c r="BI680" s="193">
        <f>IF(N680="nulová",J680,0)</f>
        <v>0</v>
      </c>
      <c r="BJ680" s="19" t="s">
        <v>87</v>
      </c>
      <c r="BK680" s="193">
        <f>ROUND(I680*H680,2)</f>
        <v>0</v>
      </c>
      <c r="BL680" s="19" t="s">
        <v>254</v>
      </c>
      <c r="BM680" s="192" t="s">
        <v>1059</v>
      </c>
    </row>
    <row r="681" s="2" customFormat="1">
      <c r="A681" s="38"/>
      <c r="B681" s="39"/>
      <c r="C681" s="38"/>
      <c r="D681" s="194" t="s">
        <v>168</v>
      </c>
      <c r="E681" s="38"/>
      <c r="F681" s="195" t="s">
        <v>1060</v>
      </c>
      <c r="G681" s="38"/>
      <c r="H681" s="38"/>
      <c r="I681" s="196"/>
      <c r="J681" s="38"/>
      <c r="K681" s="38"/>
      <c r="L681" s="39"/>
      <c r="M681" s="197"/>
      <c r="N681" s="198"/>
      <c r="O681" s="77"/>
      <c r="P681" s="77"/>
      <c r="Q681" s="77"/>
      <c r="R681" s="77"/>
      <c r="S681" s="77"/>
      <c r="T681" s="7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T681" s="19" t="s">
        <v>168</v>
      </c>
      <c r="AU681" s="19" t="s">
        <v>89</v>
      </c>
    </row>
    <row r="682" s="14" customFormat="1">
      <c r="A682" s="14"/>
      <c r="B682" s="208"/>
      <c r="C682" s="14"/>
      <c r="D682" s="200" t="s">
        <v>170</v>
      </c>
      <c r="E682" s="209" t="s">
        <v>1</v>
      </c>
      <c r="F682" s="210" t="s">
        <v>266</v>
      </c>
      <c r="G682" s="14"/>
      <c r="H682" s="209" t="s">
        <v>1</v>
      </c>
      <c r="I682" s="211"/>
      <c r="J682" s="14"/>
      <c r="K682" s="14"/>
      <c r="L682" s="208"/>
      <c r="M682" s="212"/>
      <c r="N682" s="213"/>
      <c r="O682" s="213"/>
      <c r="P682" s="213"/>
      <c r="Q682" s="213"/>
      <c r="R682" s="213"/>
      <c r="S682" s="213"/>
      <c r="T682" s="2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09" t="s">
        <v>170</v>
      </c>
      <c r="AU682" s="209" t="s">
        <v>89</v>
      </c>
      <c r="AV682" s="14" t="s">
        <v>87</v>
      </c>
      <c r="AW682" s="14" t="s">
        <v>34</v>
      </c>
      <c r="AX682" s="14" t="s">
        <v>79</v>
      </c>
      <c r="AY682" s="209" t="s">
        <v>159</v>
      </c>
    </row>
    <row r="683" s="13" customFormat="1">
      <c r="A683" s="13"/>
      <c r="B683" s="199"/>
      <c r="C683" s="13"/>
      <c r="D683" s="200" t="s">
        <v>170</v>
      </c>
      <c r="E683" s="201" t="s">
        <v>1</v>
      </c>
      <c r="F683" s="202" t="s">
        <v>519</v>
      </c>
      <c r="G683" s="13"/>
      <c r="H683" s="203">
        <v>226.30000000000001</v>
      </c>
      <c r="I683" s="204"/>
      <c r="J683" s="13"/>
      <c r="K683" s="13"/>
      <c r="L683" s="199"/>
      <c r="M683" s="205"/>
      <c r="N683" s="206"/>
      <c r="O683" s="206"/>
      <c r="P683" s="206"/>
      <c r="Q683" s="206"/>
      <c r="R683" s="206"/>
      <c r="S683" s="206"/>
      <c r="T683" s="207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01" t="s">
        <v>170</v>
      </c>
      <c r="AU683" s="201" t="s">
        <v>89</v>
      </c>
      <c r="AV683" s="13" t="s">
        <v>89</v>
      </c>
      <c r="AW683" s="13" t="s">
        <v>34</v>
      </c>
      <c r="AX683" s="13" t="s">
        <v>79</v>
      </c>
      <c r="AY683" s="201" t="s">
        <v>159</v>
      </c>
    </row>
    <row r="684" s="14" customFormat="1">
      <c r="A684" s="14"/>
      <c r="B684" s="208"/>
      <c r="C684" s="14"/>
      <c r="D684" s="200" t="s">
        <v>170</v>
      </c>
      <c r="E684" s="209" t="s">
        <v>1</v>
      </c>
      <c r="F684" s="210" t="s">
        <v>520</v>
      </c>
      <c r="G684" s="14"/>
      <c r="H684" s="209" t="s">
        <v>1</v>
      </c>
      <c r="I684" s="211"/>
      <c r="J684" s="14"/>
      <c r="K684" s="14"/>
      <c r="L684" s="208"/>
      <c r="M684" s="212"/>
      <c r="N684" s="213"/>
      <c r="O684" s="213"/>
      <c r="P684" s="213"/>
      <c r="Q684" s="213"/>
      <c r="R684" s="213"/>
      <c r="S684" s="213"/>
      <c r="T684" s="2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09" t="s">
        <v>170</v>
      </c>
      <c r="AU684" s="209" t="s">
        <v>89</v>
      </c>
      <c r="AV684" s="14" t="s">
        <v>87</v>
      </c>
      <c r="AW684" s="14" t="s">
        <v>34</v>
      </c>
      <c r="AX684" s="14" t="s">
        <v>79</v>
      </c>
      <c r="AY684" s="209" t="s">
        <v>159</v>
      </c>
    </row>
    <row r="685" s="13" customFormat="1">
      <c r="A685" s="13"/>
      <c r="B685" s="199"/>
      <c r="C685" s="13"/>
      <c r="D685" s="200" t="s">
        <v>170</v>
      </c>
      <c r="E685" s="201" t="s">
        <v>1</v>
      </c>
      <c r="F685" s="202" t="s">
        <v>521</v>
      </c>
      <c r="G685" s="13"/>
      <c r="H685" s="203">
        <v>-10.365</v>
      </c>
      <c r="I685" s="204"/>
      <c r="J685" s="13"/>
      <c r="K685" s="13"/>
      <c r="L685" s="199"/>
      <c r="M685" s="205"/>
      <c r="N685" s="206"/>
      <c r="O685" s="206"/>
      <c r="P685" s="206"/>
      <c r="Q685" s="206"/>
      <c r="R685" s="206"/>
      <c r="S685" s="206"/>
      <c r="T685" s="207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01" t="s">
        <v>170</v>
      </c>
      <c r="AU685" s="201" t="s">
        <v>89</v>
      </c>
      <c r="AV685" s="13" t="s">
        <v>89</v>
      </c>
      <c r="AW685" s="13" t="s">
        <v>34</v>
      </c>
      <c r="AX685" s="13" t="s">
        <v>79</v>
      </c>
      <c r="AY685" s="201" t="s">
        <v>159</v>
      </c>
    </row>
    <row r="686" s="14" customFormat="1">
      <c r="A686" s="14"/>
      <c r="B686" s="208"/>
      <c r="C686" s="14"/>
      <c r="D686" s="200" t="s">
        <v>170</v>
      </c>
      <c r="E686" s="209" t="s">
        <v>1</v>
      </c>
      <c r="F686" s="210" t="s">
        <v>269</v>
      </c>
      <c r="G686" s="14"/>
      <c r="H686" s="209" t="s">
        <v>1</v>
      </c>
      <c r="I686" s="211"/>
      <c r="J686" s="14"/>
      <c r="K686" s="14"/>
      <c r="L686" s="208"/>
      <c r="M686" s="212"/>
      <c r="N686" s="213"/>
      <c r="O686" s="213"/>
      <c r="P686" s="213"/>
      <c r="Q686" s="213"/>
      <c r="R686" s="213"/>
      <c r="S686" s="213"/>
      <c r="T686" s="2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09" t="s">
        <v>170</v>
      </c>
      <c r="AU686" s="209" t="s">
        <v>89</v>
      </c>
      <c r="AV686" s="14" t="s">
        <v>87</v>
      </c>
      <c r="AW686" s="14" t="s">
        <v>34</v>
      </c>
      <c r="AX686" s="14" t="s">
        <v>79</v>
      </c>
      <c r="AY686" s="209" t="s">
        <v>159</v>
      </c>
    </row>
    <row r="687" s="13" customFormat="1">
      <c r="A687" s="13"/>
      <c r="B687" s="199"/>
      <c r="C687" s="13"/>
      <c r="D687" s="200" t="s">
        <v>170</v>
      </c>
      <c r="E687" s="201" t="s">
        <v>1</v>
      </c>
      <c r="F687" s="202" t="s">
        <v>522</v>
      </c>
      <c r="G687" s="13"/>
      <c r="H687" s="203">
        <v>172.33199999999999</v>
      </c>
      <c r="I687" s="204"/>
      <c r="J687" s="13"/>
      <c r="K687" s="13"/>
      <c r="L687" s="199"/>
      <c r="M687" s="205"/>
      <c r="N687" s="206"/>
      <c r="O687" s="206"/>
      <c r="P687" s="206"/>
      <c r="Q687" s="206"/>
      <c r="R687" s="206"/>
      <c r="S687" s="206"/>
      <c r="T687" s="207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01" t="s">
        <v>170</v>
      </c>
      <c r="AU687" s="201" t="s">
        <v>89</v>
      </c>
      <c r="AV687" s="13" t="s">
        <v>89</v>
      </c>
      <c r="AW687" s="13" t="s">
        <v>34</v>
      </c>
      <c r="AX687" s="13" t="s">
        <v>79</v>
      </c>
      <c r="AY687" s="201" t="s">
        <v>159</v>
      </c>
    </row>
    <row r="688" s="14" customFormat="1">
      <c r="A688" s="14"/>
      <c r="B688" s="208"/>
      <c r="C688" s="14"/>
      <c r="D688" s="200" t="s">
        <v>170</v>
      </c>
      <c r="E688" s="209" t="s">
        <v>1</v>
      </c>
      <c r="F688" s="210" t="s">
        <v>520</v>
      </c>
      <c r="G688" s="14"/>
      <c r="H688" s="209" t="s">
        <v>1</v>
      </c>
      <c r="I688" s="211"/>
      <c r="J688" s="14"/>
      <c r="K688" s="14"/>
      <c r="L688" s="208"/>
      <c r="M688" s="212"/>
      <c r="N688" s="213"/>
      <c r="O688" s="213"/>
      <c r="P688" s="213"/>
      <c r="Q688" s="213"/>
      <c r="R688" s="213"/>
      <c r="S688" s="213"/>
      <c r="T688" s="2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09" t="s">
        <v>170</v>
      </c>
      <c r="AU688" s="209" t="s">
        <v>89</v>
      </c>
      <c r="AV688" s="14" t="s">
        <v>87</v>
      </c>
      <c r="AW688" s="14" t="s">
        <v>34</v>
      </c>
      <c r="AX688" s="14" t="s">
        <v>79</v>
      </c>
      <c r="AY688" s="209" t="s">
        <v>159</v>
      </c>
    </row>
    <row r="689" s="13" customFormat="1">
      <c r="A689" s="13"/>
      <c r="B689" s="199"/>
      <c r="C689" s="13"/>
      <c r="D689" s="200" t="s">
        <v>170</v>
      </c>
      <c r="E689" s="201" t="s">
        <v>1</v>
      </c>
      <c r="F689" s="202" t="s">
        <v>523</v>
      </c>
      <c r="G689" s="13"/>
      <c r="H689" s="203">
        <v>-16.600000000000001</v>
      </c>
      <c r="I689" s="204"/>
      <c r="J689" s="13"/>
      <c r="K689" s="13"/>
      <c r="L689" s="199"/>
      <c r="M689" s="205"/>
      <c r="N689" s="206"/>
      <c r="O689" s="206"/>
      <c r="P689" s="206"/>
      <c r="Q689" s="206"/>
      <c r="R689" s="206"/>
      <c r="S689" s="206"/>
      <c r="T689" s="207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01" t="s">
        <v>170</v>
      </c>
      <c r="AU689" s="201" t="s">
        <v>89</v>
      </c>
      <c r="AV689" s="13" t="s">
        <v>89</v>
      </c>
      <c r="AW689" s="13" t="s">
        <v>34</v>
      </c>
      <c r="AX689" s="13" t="s">
        <v>79</v>
      </c>
      <c r="AY689" s="201" t="s">
        <v>159</v>
      </c>
    </row>
    <row r="690" s="15" customFormat="1">
      <c r="A690" s="15"/>
      <c r="B690" s="215"/>
      <c r="C690" s="15"/>
      <c r="D690" s="200" t="s">
        <v>170</v>
      </c>
      <c r="E690" s="216" t="s">
        <v>1</v>
      </c>
      <c r="F690" s="217" t="s">
        <v>181</v>
      </c>
      <c r="G690" s="15"/>
      <c r="H690" s="218">
        <v>371.66699999999997</v>
      </c>
      <c r="I690" s="219"/>
      <c r="J690" s="15"/>
      <c r="K690" s="15"/>
      <c r="L690" s="215"/>
      <c r="M690" s="220"/>
      <c r="N690" s="221"/>
      <c r="O690" s="221"/>
      <c r="P690" s="221"/>
      <c r="Q690" s="221"/>
      <c r="R690" s="221"/>
      <c r="S690" s="221"/>
      <c r="T690" s="222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16" t="s">
        <v>170</v>
      </c>
      <c r="AU690" s="216" t="s">
        <v>89</v>
      </c>
      <c r="AV690" s="15" t="s">
        <v>166</v>
      </c>
      <c r="AW690" s="15" t="s">
        <v>34</v>
      </c>
      <c r="AX690" s="15" t="s">
        <v>87</v>
      </c>
      <c r="AY690" s="216" t="s">
        <v>159</v>
      </c>
    </row>
    <row r="691" s="2" customFormat="1" ht="16.5" customHeight="1">
      <c r="A691" s="38"/>
      <c r="B691" s="180"/>
      <c r="C691" s="181" t="s">
        <v>1061</v>
      </c>
      <c r="D691" s="181" t="s">
        <v>161</v>
      </c>
      <c r="E691" s="182" t="s">
        <v>1062</v>
      </c>
      <c r="F691" s="183" t="s">
        <v>1063</v>
      </c>
      <c r="G691" s="184" t="s">
        <v>174</v>
      </c>
      <c r="H691" s="185">
        <v>743.33399999999995</v>
      </c>
      <c r="I691" s="186"/>
      <c r="J691" s="187">
        <f>ROUND(I691*H691,2)</f>
        <v>0</v>
      </c>
      <c r="K691" s="183" t="s">
        <v>165</v>
      </c>
      <c r="L691" s="39"/>
      <c r="M691" s="188" t="s">
        <v>1</v>
      </c>
      <c r="N691" s="189" t="s">
        <v>44</v>
      </c>
      <c r="O691" s="77"/>
      <c r="P691" s="190">
        <f>O691*H691</f>
        <v>0</v>
      </c>
      <c r="Q691" s="190">
        <v>0.00029999999999999997</v>
      </c>
      <c r="R691" s="190">
        <f>Q691*H691</f>
        <v>0.22300019999999995</v>
      </c>
      <c r="S691" s="190">
        <v>0</v>
      </c>
      <c r="T691" s="191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192" t="s">
        <v>254</v>
      </c>
      <c r="AT691" s="192" t="s">
        <v>161</v>
      </c>
      <c r="AU691" s="192" t="s">
        <v>89</v>
      </c>
      <c r="AY691" s="19" t="s">
        <v>159</v>
      </c>
      <c r="BE691" s="193">
        <f>IF(N691="základní",J691,0)</f>
        <v>0</v>
      </c>
      <c r="BF691" s="193">
        <f>IF(N691="snížená",J691,0)</f>
        <v>0</v>
      </c>
      <c r="BG691" s="193">
        <f>IF(N691="zákl. přenesená",J691,0)</f>
        <v>0</v>
      </c>
      <c r="BH691" s="193">
        <f>IF(N691="sníž. přenesená",J691,0)</f>
        <v>0</v>
      </c>
      <c r="BI691" s="193">
        <f>IF(N691="nulová",J691,0)</f>
        <v>0</v>
      </c>
      <c r="BJ691" s="19" t="s">
        <v>87</v>
      </c>
      <c r="BK691" s="193">
        <f>ROUND(I691*H691,2)</f>
        <v>0</v>
      </c>
      <c r="BL691" s="19" t="s">
        <v>254</v>
      </c>
      <c r="BM691" s="192" t="s">
        <v>1064</v>
      </c>
    </row>
    <row r="692" s="2" customFormat="1">
      <c r="A692" s="38"/>
      <c r="B692" s="39"/>
      <c r="C692" s="38"/>
      <c r="D692" s="194" t="s">
        <v>168</v>
      </c>
      <c r="E692" s="38"/>
      <c r="F692" s="195" t="s">
        <v>1065</v>
      </c>
      <c r="G692" s="38"/>
      <c r="H692" s="38"/>
      <c r="I692" s="196"/>
      <c r="J692" s="38"/>
      <c r="K692" s="38"/>
      <c r="L692" s="39"/>
      <c r="M692" s="197"/>
      <c r="N692" s="198"/>
      <c r="O692" s="77"/>
      <c r="P692" s="77"/>
      <c r="Q692" s="77"/>
      <c r="R692" s="77"/>
      <c r="S692" s="77"/>
      <c r="T692" s="7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9" t="s">
        <v>168</v>
      </c>
      <c r="AU692" s="19" t="s">
        <v>89</v>
      </c>
    </row>
    <row r="693" s="13" customFormat="1">
      <c r="A693" s="13"/>
      <c r="B693" s="199"/>
      <c r="C693" s="13"/>
      <c r="D693" s="200" t="s">
        <v>170</v>
      </c>
      <c r="E693" s="201" t="s">
        <v>1</v>
      </c>
      <c r="F693" s="202" t="s">
        <v>1066</v>
      </c>
      <c r="G693" s="13"/>
      <c r="H693" s="203">
        <v>743.33399999999995</v>
      </c>
      <c r="I693" s="204"/>
      <c r="J693" s="13"/>
      <c r="K693" s="13"/>
      <c r="L693" s="199"/>
      <c r="M693" s="205"/>
      <c r="N693" s="206"/>
      <c r="O693" s="206"/>
      <c r="P693" s="206"/>
      <c r="Q693" s="206"/>
      <c r="R693" s="206"/>
      <c r="S693" s="206"/>
      <c r="T693" s="207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01" t="s">
        <v>170</v>
      </c>
      <c r="AU693" s="201" t="s">
        <v>89</v>
      </c>
      <c r="AV693" s="13" t="s">
        <v>89</v>
      </c>
      <c r="AW693" s="13" t="s">
        <v>34</v>
      </c>
      <c r="AX693" s="13" t="s">
        <v>87</v>
      </c>
      <c r="AY693" s="201" t="s">
        <v>159</v>
      </c>
    </row>
    <row r="694" s="2" customFormat="1" ht="24.15" customHeight="1">
      <c r="A694" s="38"/>
      <c r="B694" s="180"/>
      <c r="C694" s="181" t="s">
        <v>1067</v>
      </c>
      <c r="D694" s="181" t="s">
        <v>161</v>
      </c>
      <c r="E694" s="182" t="s">
        <v>1068</v>
      </c>
      <c r="F694" s="183" t="s">
        <v>1069</v>
      </c>
      <c r="G694" s="184" t="s">
        <v>174</v>
      </c>
      <c r="H694" s="185">
        <v>371.66699999999997</v>
      </c>
      <c r="I694" s="186"/>
      <c r="J694" s="187">
        <f>ROUND(I694*H694,2)</f>
        <v>0</v>
      </c>
      <c r="K694" s="183" t="s">
        <v>165</v>
      </c>
      <c r="L694" s="39"/>
      <c r="M694" s="188" t="s">
        <v>1</v>
      </c>
      <c r="N694" s="189" t="s">
        <v>44</v>
      </c>
      <c r="O694" s="77"/>
      <c r="P694" s="190">
        <f>O694*H694</f>
        <v>0</v>
      </c>
      <c r="Q694" s="190">
        <v>0.0015</v>
      </c>
      <c r="R694" s="190">
        <f>Q694*H694</f>
        <v>0.55750049999999995</v>
      </c>
      <c r="S694" s="190">
        <v>0</v>
      </c>
      <c r="T694" s="191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192" t="s">
        <v>254</v>
      </c>
      <c r="AT694" s="192" t="s">
        <v>161</v>
      </c>
      <c r="AU694" s="192" t="s">
        <v>89</v>
      </c>
      <c r="AY694" s="19" t="s">
        <v>159</v>
      </c>
      <c r="BE694" s="193">
        <f>IF(N694="základní",J694,0)</f>
        <v>0</v>
      </c>
      <c r="BF694" s="193">
        <f>IF(N694="snížená",J694,0)</f>
        <v>0</v>
      </c>
      <c r="BG694" s="193">
        <f>IF(N694="zákl. přenesená",J694,0)</f>
        <v>0</v>
      </c>
      <c r="BH694" s="193">
        <f>IF(N694="sníž. přenesená",J694,0)</f>
        <v>0</v>
      </c>
      <c r="BI694" s="193">
        <f>IF(N694="nulová",J694,0)</f>
        <v>0</v>
      </c>
      <c r="BJ694" s="19" t="s">
        <v>87</v>
      </c>
      <c r="BK694" s="193">
        <f>ROUND(I694*H694,2)</f>
        <v>0</v>
      </c>
      <c r="BL694" s="19" t="s">
        <v>254</v>
      </c>
      <c r="BM694" s="192" t="s">
        <v>1070</v>
      </c>
    </row>
    <row r="695" s="2" customFormat="1">
      <c r="A695" s="38"/>
      <c r="B695" s="39"/>
      <c r="C695" s="38"/>
      <c r="D695" s="194" t="s">
        <v>168</v>
      </c>
      <c r="E695" s="38"/>
      <c r="F695" s="195" t="s">
        <v>1071</v>
      </c>
      <c r="G695" s="38"/>
      <c r="H695" s="38"/>
      <c r="I695" s="196"/>
      <c r="J695" s="38"/>
      <c r="K695" s="38"/>
      <c r="L695" s="39"/>
      <c r="M695" s="197"/>
      <c r="N695" s="198"/>
      <c r="O695" s="77"/>
      <c r="P695" s="77"/>
      <c r="Q695" s="77"/>
      <c r="R695" s="77"/>
      <c r="S695" s="77"/>
      <c r="T695" s="78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T695" s="19" t="s">
        <v>168</v>
      </c>
      <c r="AU695" s="19" t="s">
        <v>89</v>
      </c>
    </row>
    <row r="696" s="13" customFormat="1">
      <c r="A696" s="13"/>
      <c r="B696" s="199"/>
      <c r="C696" s="13"/>
      <c r="D696" s="200" t="s">
        <v>170</v>
      </c>
      <c r="E696" s="201" t="s">
        <v>1</v>
      </c>
      <c r="F696" s="202" t="s">
        <v>1072</v>
      </c>
      <c r="G696" s="13"/>
      <c r="H696" s="203">
        <v>371.66699999999997</v>
      </c>
      <c r="I696" s="204"/>
      <c r="J696" s="13"/>
      <c r="K696" s="13"/>
      <c r="L696" s="199"/>
      <c r="M696" s="205"/>
      <c r="N696" s="206"/>
      <c r="O696" s="206"/>
      <c r="P696" s="206"/>
      <c r="Q696" s="206"/>
      <c r="R696" s="206"/>
      <c r="S696" s="206"/>
      <c r="T696" s="207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01" t="s">
        <v>170</v>
      </c>
      <c r="AU696" s="201" t="s">
        <v>89</v>
      </c>
      <c r="AV696" s="13" t="s">
        <v>89</v>
      </c>
      <c r="AW696" s="13" t="s">
        <v>34</v>
      </c>
      <c r="AX696" s="13" t="s">
        <v>87</v>
      </c>
      <c r="AY696" s="201" t="s">
        <v>159</v>
      </c>
    </row>
    <row r="697" s="2" customFormat="1" ht="16.5" customHeight="1">
      <c r="A697" s="38"/>
      <c r="B697" s="180"/>
      <c r="C697" s="181" t="s">
        <v>1073</v>
      </c>
      <c r="D697" s="181" t="s">
        <v>161</v>
      </c>
      <c r="E697" s="182" t="s">
        <v>1074</v>
      </c>
      <c r="F697" s="183" t="s">
        <v>1075</v>
      </c>
      <c r="G697" s="184" t="s">
        <v>811</v>
      </c>
      <c r="H697" s="185">
        <v>17</v>
      </c>
      <c r="I697" s="186"/>
      <c r="J697" s="187">
        <f>ROUND(I697*H697,2)</f>
        <v>0</v>
      </c>
      <c r="K697" s="183" t="s">
        <v>165</v>
      </c>
      <c r="L697" s="39"/>
      <c r="M697" s="188" t="s">
        <v>1</v>
      </c>
      <c r="N697" s="189" t="s">
        <v>44</v>
      </c>
      <c r="O697" s="77"/>
      <c r="P697" s="190">
        <f>O697*H697</f>
        <v>0</v>
      </c>
      <c r="Q697" s="190">
        <v>0.00021000000000000001</v>
      </c>
      <c r="R697" s="190">
        <f>Q697*H697</f>
        <v>0.0035700000000000003</v>
      </c>
      <c r="S697" s="190">
        <v>0</v>
      </c>
      <c r="T697" s="191">
        <f>S697*H697</f>
        <v>0</v>
      </c>
      <c r="U697" s="38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R697" s="192" t="s">
        <v>254</v>
      </c>
      <c r="AT697" s="192" t="s">
        <v>161</v>
      </c>
      <c r="AU697" s="192" t="s">
        <v>89</v>
      </c>
      <c r="AY697" s="19" t="s">
        <v>159</v>
      </c>
      <c r="BE697" s="193">
        <f>IF(N697="základní",J697,0)</f>
        <v>0</v>
      </c>
      <c r="BF697" s="193">
        <f>IF(N697="snížená",J697,0)</f>
        <v>0</v>
      </c>
      <c r="BG697" s="193">
        <f>IF(N697="zákl. přenesená",J697,0)</f>
        <v>0</v>
      </c>
      <c r="BH697" s="193">
        <f>IF(N697="sníž. přenesená",J697,0)</f>
        <v>0</v>
      </c>
      <c r="BI697" s="193">
        <f>IF(N697="nulová",J697,0)</f>
        <v>0</v>
      </c>
      <c r="BJ697" s="19" t="s">
        <v>87</v>
      </c>
      <c r="BK697" s="193">
        <f>ROUND(I697*H697,2)</f>
        <v>0</v>
      </c>
      <c r="BL697" s="19" t="s">
        <v>254</v>
      </c>
      <c r="BM697" s="192" t="s">
        <v>1076</v>
      </c>
    </row>
    <row r="698" s="2" customFormat="1">
      <c r="A698" s="38"/>
      <c r="B698" s="39"/>
      <c r="C698" s="38"/>
      <c r="D698" s="194" t="s">
        <v>168</v>
      </c>
      <c r="E698" s="38"/>
      <c r="F698" s="195" t="s">
        <v>1077</v>
      </c>
      <c r="G698" s="38"/>
      <c r="H698" s="38"/>
      <c r="I698" s="196"/>
      <c r="J698" s="38"/>
      <c r="K698" s="38"/>
      <c r="L698" s="39"/>
      <c r="M698" s="197"/>
      <c r="N698" s="198"/>
      <c r="O698" s="77"/>
      <c r="P698" s="77"/>
      <c r="Q698" s="77"/>
      <c r="R698" s="77"/>
      <c r="S698" s="77"/>
      <c r="T698" s="78"/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T698" s="19" t="s">
        <v>168</v>
      </c>
      <c r="AU698" s="19" t="s">
        <v>89</v>
      </c>
    </row>
    <row r="699" s="13" customFormat="1">
      <c r="A699" s="13"/>
      <c r="B699" s="199"/>
      <c r="C699" s="13"/>
      <c r="D699" s="200" t="s">
        <v>170</v>
      </c>
      <c r="E699" s="201" t="s">
        <v>1</v>
      </c>
      <c r="F699" s="202" t="s">
        <v>259</v>
      </c>
      <c r="G699" s="13"/>
      <c r="H699" s="203">
        <v>17</v>
      </c>
      <c r="I699" s="204"/>
      <c r="J699" s="13"/>
      <c r="K699" s="13"/>
      <c r="L699" s="199"/>
      <c r="M699" s="205"/>
      <c r="N699" s="206"/>
      <c r="O699" s="206"/>
      <c r="P699" s="206"/>
      <c r="Q699" s="206"/>
      <c r="R699" s="206"/>
      <c r="S699" s="206"/>
      <c r="T699" s="207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01" t="s">
        <v>170</v>
      </c>
      <c r="AU699" s="201" t="s">
        <v>89</v>
      </c>
      <c r="AV699" s="13" t="s">
        <v>89</v>
      </c>
      <c r="AW699" s="13" t="s">
        <v>34</v>
      </c>
      <c r="AX699" s="13" t="s">
        <v>87</v>
      </c>
      <c r="AY699" s="201" t="s">
        <v>159</v>
      </c>
    </row>
    <row r="700" s="2" customFormat="1" ht="16.5" customHeight="1">
      <c r="A700" s="38"/>
      <c r="B700" s="180"/>
      <c r="C700" s="181" t="s">
        <v>1078</v>
      </c>
      <c r="D700" s="181" t="s">
        <v>161</v>
      </c>
      <c r="E700" s="182" t="s">
        <v>1079</v>
      </c>
      <c r="F700" s="183" t="s">
        <v>1080</v>
      </c>
      <c r="G700" s="184" t="s">
        <v>811</v>
      </c>
      <c r="H700" s="185">
        <v>3</v>
      </c>
      <c r="I700" s="186"/>
      <c r="J700" s="187">
        <f>ROUND(I700*H700,2)</f>
        <v>0</v>
      </c>
      <c r="K700" s="183" t="s">
        <v>165</v>
      </c>
      <c r="L700" s="39"/>
      <c r="M700" s="188" t="s">
        <v>1</v>
      </c>
      <c r="N700" s="189" t="s">
        <v>44</v>
      </c>
      <c r="O700" s="77"/>
      <c r="P700" s="190">
        <f>O700*H700</f>
        <v>0</v>
      </c>
      <c r="Q700" s="190">
        <v>0.00020000000000000001</v>
      </c>
      <c r="R700" s="190">
        <f>Q700*H700</f>
        <v>0.00060000000000000006</v>
      </c>
      <c r="S700" s="190">
        <v>0</v>
      </c>
      <c r="T700" s="191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192" t="s">
        <v>254</v>
      </c>
      <c r="AT700" s="192" t="s">
        <v>161</v>
      </c>
      <c r="AU700" s="192" t="s">
        <v>89</v>
      </c>
      <c r="AY700" s="19" t="s">
        <v>159</v>
      </c>
      <c r="BE700" s="193">
        <f>IF(N700="základní",J700,0)</f>
        <v>0</v>
      </c>
      <c r="BF700" s="193">
        <f>IF(N700="snížená",J700,0)</f>
        <v>0</v>
      </c>
      <c r="BG700" s="193">
        <f>IF(N700="zákl. přenesená",J700,0)</f>
        <v>0</v>
      </c>
      <c r="BH700" s="193">
        <f>IF(N700="sníž. přenesená",J700,0)</f>
        <v>0</v>
      </c>
      <c r="BI700" s="193">
        <f>IF(N700="nulová",J700,0)</f>
        <v>0</v>
      </c>
      <c r="BJ700" s="19" t="s">
        <v>87</v>
      </c>
      <c r="BK700" s="193">
        <f>ROUND(I700*H700,2)</f>
        <v>0</v>
      </c>
      <c r="BL700" s="19" t="s">
        <v>254</v>
      </c>
      <c r="BM700" s="192" t="s">
        <v>1081</v>
      </c>
    </row>
    <row r="701" s="2" customFormat="1">
      <c r="A701" s="38"/>
      <c r="B701" s="39"/>
      <c r="C701" s="38"/>
      <c r="D701" s="194" t="s">
        <v>168</v>
      </c>
      <c r="E701" s="38"/>
      <c r="F701" s="195" t="s">
        <v>1082</v>
      </c>
      <c r="G701" s="38"/>
      <c r="H701" s="38"/>
      <c r="I701" s="196"/>
      <c r="J701" s="38"/>
      <c r="K701" s="38"/>
      <c r="L701" s="39"/>
      <c r="M701" s="197"/>
      <c r="N701" s="198"/>
      <c r="O701" s="77"/>
      <c r="P701" s="77"/>
      <c r="Q701" s="77"/>
      <c r="R701" s="77"/>
      <c r="S701" s="77"/>
      <c r="T701" s="78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9" t="s">
        <v>168</v>
      </c>
      <c r="AU701" s="19" t="s">
        <v>89</v>
      </c>
    </row>
    <row r="702" s="13" customFormat="1">
      <c r="A702" s="13"/>
      <c r="B702" s="199"/>
      <c r="C702" s="13"/>
      <c r="D702" s="200" t="s">
        <v>170</v>
      </c>
      <c r="E702" s="201" t="s">
        <v>1</v>
      </c>
      <c r="F702" s="202" t="s">
        <v>99</v>
      </c>
      <c r="G702" s="13"/>
      <c r="H702" s="203">
        <v>3</v>
      </c>
      <c r="I702" s="204"/>
      <c r="J702" s="13"/>
      <c r="K702" s="13"/>
      <c r="L702" s="199"/>
      <c r="M702" s="205"/>
      <c r="N702" s="206"/>
      <c r="O702" s="206"/>
      <c r="P702" s="206"/>
      <c r="Q702" s="206"/>
      <c r="R702" s="206"/>
      <c r="S702" s="206"/>
      <c r="T702" s="207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01" t="s">
        <v>170</v>
      </c>
      <c r="AU702" s="201" t="s">
        <v>89</v>
      </c>
      <c r="AV702" s="13" t="s">
        <v>89</v>
      </c>
      <c r="AW702" s="13" t="s">
        <v>34</v>
      </c>
      <c r="AX702" s="13" t="s">
        <v>87</v>
      </c>
      <c r="AY702" s="201" t="s">
        <v>159</v>
      </c>
    </row>
    <row r="703" s="2" customFormat="1" ht="24.15" customHeight="1">
      <c r="A703" s="38"/>
      <c r="B703" s="180"/>
      <c r="C703" s="181" t="s">
        <v>1083</v>
      </c>
      <c r="D703" s="181" t="s">
        <v>161</v>
      </c>
      <c r="E703" s="182" t="s">
        <v>1084</v>
      </c>
      <c r="F703" s="183" t="s">
        <v>1085</v>
      </c>
      <c r="G703" s="184" t="s">
        <v>164</v>
      </c>
      <c r="H703" s="185">
        <v>168.81999999999999</v>
      </c>
      <c r="I703" s="186"/>
      <c r="J703" s="187">
        <f>ROUND(I703*H703,2)</f>
        <v>0</v>
      </c>
      <c r="K703" s="183" t="s">
        <v>165</v>
      </c>
      <c r="L703" s="39"/>
      <c r="M703" s="188" t="s">
        <v>1</v>
      </c>
      <c r="N703" s="189" t="s">
        <v>44</v>
      </c>
      <c r="O703" s="77"/>
      <c r="P703" s="190">
        <f>O703*H703</f>
        <v>0</v>
      </c>
      <c r="Q703" s="190">
        <v>0.00142</v>
      </c>
      <c r="R703" s="190">
        <f>Q703*H703</f>
        <v>0.2397244</v>
      </c>
      <c r="S703" s="190">
        <v>0</v>
      </c>
      <c r="T703" s="191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192" t="s">
        <v>254</v>
      </c>
      <c r="AT703" s="192" t="s">
        <v>161</v>
      </c>
      <c r="AU703" s="192" t="s">
        <v>89</v>
      </c>
      <c r="AY703" s="19" t="s">
        <v>159</v>
      </c>
      <c r="BE703" s="193">
        <f>IF(N703="základní",J703,0)</f>
        <v>0</v>
      </c>
      <c r="BF703" s="193">
        <f>IF(N703="snížená",J703,0)</f>
        <v>0</v>
      </c>
      <c r="BG703" s="193">
        <f>IF(N703="zákl. přenesená",J703,0)</f>
        <v>0</v>
      </c>
      <c r="BH703" s="193">
        <f>IF(N703="sníž. přenesená",J703,0)</f>
        <v>0</v>
      </c>
      <c r="BI703" s="193">
        <f>IF(N703="nulová",J703,0)</f>
        <v>0</v>
      </c>
      <c r="BJ703" s="19" t="s">
        <v>87</v>
      </c>
      <c r="BK703" s="193">
        <f>ROUND(I703*H703,2)</f>
        <v>0</v>
      </c>
      <c r="BL703" s="19" t="s">
        <v>254</v>
      </c>
      <c r="BM703" s="192" t="s">
        <v>1086</v>
      </c>
    </row>
    <row r="704" s="2" customFormat="1">
      <c r="A704" s="38"/>
      <c r="B704" s="39"/>
      <c r="C704" s="38"/>
      <c r="D704" s="194" t="s">
        <v>168</v>
      </c>
      <c r="E704" s="38"/>
      <c r="F704" s="195" t="s">
        <v>1087</v>
      </c>
      <c r="G704" s="38"/>
      <c r="H704" s="38"/>
      <c r="I704" s="196"/>
      <c r="J704" s="38"/>
      <c r="K704" s="38"/>
      <c r="L704" s="39"/>
      <c r="M704" s="197"/>
      <c r="N704" s="198"/>
      <c r="O704" s="77"/>
      <c r="P704" s="77"/>
      <c r="Q704" s="77"/>
      <c r="R704" s="77"/>
      <c r="S704" s="77"/>
      <c r="T704" s="7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T704" s="19" t="s">
        <v>168</v>
      </c>
      <c r="AU704" s="19" t="s">
        <v>89</v>
      </c>
    </row>
    <row r="705" s="14" customFormat="1">
      <c r="A705" s="14"/>
      <c r="B705" s="208"/>
      <c r="C705" s="14"/>
      <c r="D705" s="200" t="s">
        <v>170</v>
      </c>
      <c r="E705" s="209" t="s">
        <v>1</v>
      </c>
      <c r="F705" s="210" t="s">
        <v>266</v>
      </c>
      <c r="G705" s="14"/>
      <c r="H705" s="209" t="s">
        <v>1</v>
      </c>
      <c r="I705" s="211"/>
      <c r="J705" s="14"/>
      <c r="K705" s="14"/>
      <c r="L705" s="208"/>
      <c r="M705" s="212"/>
      <c r="N705" s="213"/>
      <c r="O705" s="213"/>
      <c r="P705" s="213"/>
      <c r="Q705" s="213"/>
      <c r="R705" s="213"/>
      <c r="S705" s="213"/>
      <c r="T705" s="2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09" t="s">
        <v>170</v>
      </c>
      <c r="AU705" s="209" t="s">
        <v>89</v>
      </c>
      <c r="AV705" s="14" t="s">
        <v>87</v>
      </c>
      <c r="AW705" s="14" t="s">
        <v>34</v>
      </c>
      <c r="AX705" s="14" t="s">
        <v>79</v>
      </c>
      <c r="AY705" s="209" t="s">
        <v>159</v>
      </c>
    </row>
    <row r="706" s="13" customFormat="1">
      <c r="A706" s="13"/>
      <c r="B706" s="199"/>
      <c r="C706" s="13"/>
      <c r="D706" s="200" t="s">
        <v>170</v>
      </c>
      <c r="E706" s="201" t="s">
        <v>1</v>
      </c>
      <c r="F706" s="202" t="s">
        <v>1088</v>
      </c>
      <c r="G706" s="13"/>
      <c r="H706" s="203">
        <v>59.950000000000003</v>
      </c>
      <c r="I706" s="204"/>
      <c r="J706" s="13"/>
      <c r="K706" s="13"/>
      <c r="L706" s="199"/>
      <c r="M706" s="205"/>
      <c r="N706" s="206"/>
      <c r="O706" s="206"/>
      <c r="P706" s="206"/>
      <c r="Q706" s="206"/>
      <c r="R706" s="206"/>
      <c r="S706" s="206"/>
      <c r="T706" s="207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01" t="s">
        <v>170</v>
      </c>
      <c r="AU706" s="201" t="s">
        <v>89</v>
      </c>
      <c r="AV706" s="13" t="s">
        <v>89</v>
      </c>
      <c r="AW706" s="13" t="s">
        <v>34</v>
      </c>
      <c r="AX706" s="13" t="s">
        <v>79</v>
      </c>
      <c r="AY706" s="201" t="s">
        <v>159</v>
      </c>
    </row>
    <row r="707" s="13" customFormat="1">
      <c r="A707" s="13"/>
      <c r="B707" s="199"/>
      <c r="C707" s="13"/>
      <c r="D707" s="200" t="s">
        <v>170</v>
      </c>
      <c r="E707" s="201" t="s">
        <v>1</v>
      </c>
      <c r="F707" s="202" t="s">
        <v>1089</v>
      </c>
      <c r="G707" s="13"/>
      <c r="H707" s="203">
        <v>42.25</v>
      </c>
      <c r="I707" s="204"/>
      <c r="J707" s="13"/>
      <c r="K707" s="13"/>
      <c r="L707" s="199"/>
      <c r="M707" s="205"/>
      <c r="N707" s="206"/>
      <c r="O707" s="206"/>
      <c r="P707" s="206"/>
      <c r="Q707" s="206"/>
      <c r="R707" s="206"/>
      <c r="S707" s="206"/>
      <c r="T707" s="207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01" t="s">
        <v>170</v>
      </c>
      <c r="AU707" s="201" t="s">
        <v>89</v>
      </c>
      <c r="AV707" s="13" t="s">
        <v>89</v>
      </c>
      <c r="AW707" s="13" t="s">
        <v>34</v>
      </c>
      <c r="AX707" s="13" t="s">
        <v>79</v>
      </c>
      <c r="AY707" s="201" t="s">
        <v>159</v>
      </c>
    </row>
    <row r="708" s="14" customFormat="1">
      <c r="A708" s="14"/>
      <c r="B708" s="208"/>
      <c r="C708" s="14"/>
      <c r="D708" s="200" t="s">
        <v>170</v>
      </c>
      <c r="E708" s="209" t="s">
        <v>1</v>
      </c>
      <c r="F708" s="210" t="s">
        <v>269</v>
      </c>
      <c r="G708" s="14"/>
      <c r="H708" s="209" t="s">
        <v>1</v>
      </c>
      <c r="I708" s="211"/>
      <c r="J708" s="14"/>
      <c r="K708" s="14"/>
      <c r="L708" s="208"/>
      <c r="M708" s="212"/>
      <c r="N708" s="213"/>
      <c r="O708" s="213"/>
      <c r="P708" s="213"/>
      <c r="Q708" s="213"/>
      <c r="R708" s="213"/>
      <c r="S708" s="213"/>
      <c r="T708" s="2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09" t="s">
        <v>170</v>
      </c>
      <c r="AU708" s="209" t="s">
        <v>89</v>
      </c>
      <c r="AV708" s="14" t="s">
        <v>87</v>
      </c>
      <c r="AW708" s="14" t="s">
        <v>34</v>
      </c>
      <c r="AX708" s="14" t="s">
        <v>79</v>
      </c>
      <c r="AY708" s="209" t="s">
        <v>159</v>
      </c>
    </row>
    <row r="709" s="13" customFormat="1">
      <c r="A709" s="13"/>
      <c r="B709" s="199"/>
      <c r="C709" s="13"/>
      <c r="D709" s="200" t="s">
        <v>170</v>
      </c>
      <c r="E709" s="201" t="s">
        <v>1</v>
      </c>
      <c r="F709" s="202" t="s">
        <v>1090</v>
      </c>
      <c r="G709" s="13"/>
      <c r="H709" s="203">
        <v>66.620000000000005</v>
      </c>
      <c r="I709" s="204"/>
      <c r="J709" s="13"/>
      <c r="K709" s="13"/>
      <c r="L709" s="199"/>
      <c r="M709" s="205"/>
      <c r="N709" s="206"/>
      <c r="O709" s="206"/>
      <c r="P709" s="206"/>
      <c r="Q709" s="206"/>
      <c r="R709" s="206"/>
      <c r="S709" s="206"/>
      <c r="T709" s="207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01" t="s">
        <v>170</v>
      </c>
      <c r="AU709" s="201" t="s">
        <v>89</v>
      </c>
      <c r="AV709" s="13" t="s">
        <v>89</v>
      </c>
      <c r="AW709" s="13" t="s">
        <v>34</v>
      </c>
      <c r="AX709" s="13" t="s">
        <v>79</v>
      </c>
      <c r="AY709" s="201" t="s">
        <v>159</v>
      </c>
    </row>
    <row r="710" s="15" customFormat="1">
      <c r="A710" s="15"/>
      <c r="B710" s="215"/>
      <c r="C710" s="15"/>
      <c r="D710" s="200" t="s">
        <v>170</v>
      </c>
      <c r="E710" s="216" t="s">
        <v>1</v>
      </c>
      <c r="F710" s="217" t="s">
        <v>181</v>
      </c>
      <c r="G710" s="15"/>
      <c r="H710" s="218">
        <v>168.81999999999999</v>
      </c>
      <c r="I710" s="219"/>
      <c r="J710" s="15"/>
      <c r="K710" s="15"/>
      <c r="L710" s="215"/>
      <c r="M710" s="220"/>
      <c r="N710" s="221"/>
      <c r="O710" s="221"/>
      <c r="P710" s="221"/>
      <c r="Q710" s="221"/>
      <c r="R710" s="221"/>
      <c r="S710" s="221"/>
      <c r="T710" s="222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T710" s="216" t="s">
        <v>170</v>
      </c>
      <c r="AU710" s="216" t="s">
        <v>89</v>
      </c>
      <c r="AV710" s="15" t="s">
        <v>166</v>
      </c>
      <c r="AW710" s="15" t="s">
        <v>34</v>
      </c>
      <c r="AX710" s="15" t="s">
        <v>87</v>
      </c>
      <c r="AY710" s="216" t="s">
        <v>159</v>
      </c>
    </row>
    <row r="711" s="2" customFormat="1" ht="16.5" customHeight="1">
      <c r="A711" s="38"/>
      <c r="B711" s="180"/>
      <c r="C711" s="181" t="s">
        <v>1091</v>
      </c>
      <c r="D711" s="181" t="s">
        <v>161</v>
      </c>
      <c r="E711" s="182" t="s">
        <v>1092</v>
      </c>
      <c r="F711" s="183" t="s">
        <v>1093</v>
      </c>
      <c r="G711" s="184" t="s">
        <v>174</v>
      </c>
      <c r="H711" s="185">
        <v>371.66699999999997</v>
      </c>
      <c r="I711" s="186"/>
      <c r="J711" s="187">
        <f>ROUND(I711*H711,2)</f>
        <v>0</v>
      </c>
      <c r="K711" s="183" t="s">
        <v>165</v>
      </c>
      <c r="L711" s="39"/>
      <c r="M711" s="188" t="s">
        <v>1</v>
      </c>
      <c r="N711" s="189" t="s">
        <v>44</v>
      </c>
      <c r="O711" s="77"/>
      <c r="P711" s="190">
        <f>O711*H711</f>
        <v>0</v>
      </c>
      <c r="Q711" s="190">
        <v>0.0044999999999999997</v>
      </c>
      <c r="R711" s="190">
        <f>Q711*H711</f>
        <v>1.6725014999999999</v>
      </c>
      <c r="S711" s="190">
        <v>0</v>
      </c>
      <c r="T711" s="191">
        <f>S711*H711</f>
        <v>0</v>
      </c>
      <c r="U711" s="38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R711" s="192" t="s">
        <v>254</v>
      </c>
      <c r="AT711" s="192" t="s">
        <v>161</v>
      </c>
      <c r="AU711" s="192" t="s">
        <v>89</v>
      </c>
      <c r="AY711" s="19" t="s">
        <v>159</v>
      </c>
      <c r="BE711" s="193">
        <f>IF(N711="základní",J711,0)</f>
        <v>0</v>
      </c>
      <c r="BF711" s="193">
        <f>IF(N711="snížená",J711,0)</f>
        <v>0</v>
      </c>
      <c r="BG711" s="193">
        <f>IF(N711="zákl. přenesená",J711,0)</f>
        <v>0</v>
      </c>
      <c r="BH711" s="193">
        <f>IF(N711="sníž. přenesená",J711,0)</f>
        <v>0</v>
      </c>
      <c r="BI711" s="193">
        <f>IF(N711="nulová",J711,0)</f>
        <v>0</v>
      </c>
      <c r="BJ711" s="19" t="s">
        <v>87</v>
      </c>
      <c r="BK711" s="193">
        <f>ROUND(I711*H711,2)</f>
        <v>0</v>
      </c>
      <c r="BL711" s="19" t="s">
        <v>254</v>
      </c>
      <c r="BM711" s="192" t="s">
        <v>1094</v>
      </c>
    </row>
    <row r="712" s="2" customFormat="1">
      <c r="A712" s="38"/>
      <c r="B712" s="39"/>
      <c r="C712" s="38"/>
      <c r="D712" s="194" t="s">
        <v>168</v>
      </c>
      <c r="E712" s="38"/>
      <c r="F712" s="195" t="s">
        <v>1095</v>
      </c>
      <c r="G712" s="38"/>
      <c r="H712" s="38"/>
      <c r="I712" s="196"/>
      <c r="J712" s="38"/>
      <c r="K712" s="38"/>
      <c r="L712" s="39"/>
      <c r="M712" s="197"/>
      <c r="N712" s="198"/>
      <c r="O712" s="77"/>
      <c r="P712" s="77"/>
      <c r="Q712" s="77"/>
      <c r="R712" s="77"/>
      <c r="S712" s="77"/>
      <c r="T712" s="78"/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T712" s="19" t="s">
        <v>168</v>
      </c>
      <c r="AU712" s="19" t="s">
        <v>89</v>
      </c>
    </row>
    <row r="713" s="2" customFormat="1" ht="33" customHeight="1">
      <c r="A713" s="38"/>
      <c r="B713" s="180"/>
      <c r="C713" s="181" t="s">
        <v>1096</v>
      </c>
      <c r="D713" s="181" t="s">
        <v>161</v>
      </c>
      <c r="E713" s="182" t="s">
        <v>1097</v>
      </c>
      <c r="F713" s="183" t="s">
        <v>1098</v>
      </c>
      <c r="G713" s="184" t="s">
        <v>174</v>
      </c>
      <c r="H713" s="185">
        <v>371.66699999999997</v>
      </c>
      <c r="I713" s="186"/>
      <c r="J713" s="187">
        <f>ROUND(I713*H713,2)</f>
        <v>0</v>
      </c>
      <c r="K713" s="183" t="s">
        <v>165</v>
      </c>
      <c r="L713" s="39"/>
      <c r="M713" s="188" t="s">
        <v>1</v>
      </c>
      <c r="N713" s="189" t="s">
        <v>44</v>
      </c>
      <c r="O713" s="77"/>
      <c r="P713" s="190">
        <f>O713*H713</f>
        <v>0</v>
      </c>
      <c r="Q713" s="190">
        <v>0.0075500000000000003</v>
      </c>
      <c r="R713" s="190">
        <f>Q713*H713</f>
        <v>2.8060858500000001</v>
      </c>
      <c r="S713" s="190">
        <v>0</v>
      </c>
      <c r="T713" s="191">
        <f>S713*H713</f>
        <v>0</v>
      </c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R713" s="192" t="s">
        <v>254</v>
      </c>
      <c r="AT713" s="192" t="s">
        <v>161</v>
      </c>
      <c r="AU713" s="192" t="s">
        <v>89</v>
      </c>
      <c r="AY713" s="19" t="s">
        <v>159</v>
      </c>
      <c r="BE713" s="193">
        <f>IF(N713="základní",J713,0)</f>
        <v>0</v>
      </c>
      <c r="BF713" s="193">
        <f>IF(N713="snížená",J713,0)</f>
        <v>0</v>
      </c>
      <c r="BG713" s="193">
        <f>IF(N713="zákl. přenesená",J713,0)</f>
        <v>0</v>
      </c>
      <c r="BH713" s="193">
        <f>IF(N713="sníž. přenesená",J713,0)</f>
        <v>0</v>
      </c>
      <c r="BI713" s="193">
        <f>IF(N713="nulová",J713,0)</f>
        <v>0</v>
      </c>
      <c r="BJ713" s="19" t="s">
        <v>87</v>
      </c>
      <c r="BK713" s="193">
        <f>ROUND(I713*H713,2)</f>
        <v>0</v>
      </c>
      <c r="BL713" s="19" t="s">
        <v>254</v>
      </c>
      <c r="BM713" s="192" t="s">
        <v>1099</v>
      </c>
    </row>
    <row r="714" s="2" customFormat="1">
      <c r="A714" s="38"/>
      <c r="B714" s="39"/>
      <c r="C714" s="38"/>
      <c r="D714" s="194" t="s">
        <v>168</v>
      </c>
      <c r="E714" s="38"/>
      <c r="F714" s="195" t="s">
        <v>1100</v>
      </c>
      <c r="G714" s="38"/>
      <c r="H714" s="38"/>
      <c r="I714" s="196"/>
      <c r="J714" s="38"/>
      <c r="K714" s="38"/>
      <c r="L714" s="39"/>
      <c r="M714" s="197"/>
      <c r="N714" s="198"/>
      <c r="O714" s="77"/>
      <c r="P714" s="77"/>
      <c r="Q714" s="77"/>
      <c r="R714" s="77"/>
      <c r="S714" s="77"/>
      <c r="T714" s="78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T714" s="19" t="s">
        <v>168</v>
      </c>
      <c r="AU714" s="19" t="s">
        <v>89</v>
      </c>
    </row>
    <row r="715" s="2" customFormat="1" ht="24.15" customHeight="1">
      <c r="A715" s="38"/>
      <c r="B715" s="180"/>
      <c r="C715" s="223" t="s">
        <v>1101</v>
      </c>
      <c r="D715" s="223" t="s">
        <v>230</v>
      </c>
      <c r="E715" s="224" t="s">
        <v>1102</v>
      </c>
      <c r="F715" s="225" t="s">
        <v>1103</v>
      </c>
      <c r="G715" s="226" t="s">
        <v>174</v>
      </c>
      <c r="H715" s="227">
        <v>427.41699999999997</v>
      </c>
      <c r="I715" s="228"/>
      <c r="J715" s="229">
        <f>ROUND(I715*H715,2)</f>
        <v>0</v>
      </c>
      <c r="K715" s="225" t="s">
        <v>165</v>
      </c>
      <c r="L715" s="230"/>
      <c r="M715" s="231" t="s">
        <v>1</v>
      </c>
      <c r="N715" s="232" t="s">
        <v>44</v>
      </c>
      <c r="O715" s="77"/>
      <c r="P715" s="190">
        <f>O715*H715</f>
        <v>0</v>
      </c>
      <c r="Q715" s="190">
        <v>0.018409999999999999</v>
      </c>
      <c r="R715" s="190">
        <f>Q715*H715</f>
        <v>7.8687469699999992</v>
      </c>
      <c r="S715" s="190">
        <v>0</v>
      </c>
      <c r="T715" s="191">
        <f>S715*H715</f>
        <v>0</v>
      </c>
      <c r="U715" s="38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192" t="s">
        <v>364</v>
      </c>
      <c r="AT715" s="192" t="s">
        <v>230</v>
      </c>
      <c r="AU715" s="192" t="s">
        <v>89</v>
      </c>
      <c r="AY715" s="19" t="s">
        <v>159</v>
      </c>
      <c r="BE715" s="193">
        <f>IF(N715="základní",J715,0)</f>
        <v>0</v>
      </c>
      <c r="BF715" s="193">
        <f>IF(N715="snížená",J715,0)</f>
        <v>0</v>
      </c>
      <c r="BG715" s="193">
        <f>IF(N715="zákl. přenesená",J715,0)</f>
        <v>0</v>
      </c>
      <c r="BH715" s="193">
        <f>IF(N715="sníž. přenesená",J715,0)</f>
        <v>0</v>
      </c>
      <c r="BI715" s="193">
        <f>IF(N715="nulová",J715,0)</f>
        <v>0</v>
      </c>
      <c r="BJ715" s="19" t="s">
        <v>87</v>
      </c>
      <c r="BK715" s="193">
        <f>ROUND(I715*H715,2)</f>
        <v>0</v>
      </c>
      <c r="BL715" s="19" t="s">
        <v>254</v>
      </c>
      <c r="BM715" s="192" t="s">
        <v>1104</v>
      </c>
    </row>
    <row r="716" s="13" customFormat="1">
      <c r="A716" s="13"/>
      <c r="B716" s="199"/>
      <c r="C716" s="13"/>
      <c r="D716" s="200" t="s">
        <v>170</v>
      </c>
      <c r="E716" s="13"/>
      <c r="F716" s="202" t="s">
        <v>1105</v>
      </c>
      <c r="G716" s="13"/>
      <c r="H716" s="203">
        <v>427.41699999999997</v>
      </c>
      <c r="I716" s="204"/>
      <c r="J716" s="13"/>
      <c r="K716" s="13"/>
      <c r="L716" s="199"/>
      <c r="M716" s="205"/>
      <c r="N716" s="206"/>
      <c r="O716" s="206"/>
      <c r="P716" s="206"/>
      <c r="Q716" s="206"/>
      <c r="R716" s="206"/>
      <c r="S716" s="206"/>
      <c r="T716" s="207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01" t="s">
        <v>170</v>
      </c>
      <c r="AU716" s="201" t="s">
        <v>89</v>
      </c>
      <c r="AV716" s="13" t="s">
        <v>89</v>
      </c>
      <c r="AW716" s="13" t="s">
        <v>3</v>
      </c>
      <c r="AX716" s="13" t="s">
        <v>87</v>
      </c>
      <c r="AY716" s="201" t="s">
        <v>159</v>
      </c>
    </row>
    <row r="717" s="2" customFormat="1" ht="24.15" customHeight="1">
      <c r="A717" s="38"/>
      <c r="B717" s="180"/>
      <c r="C717" s="181" t="s">
        <v>1106</v>
      </c>
      <c r="D717" s="181" t="s">
        <v>161</v>
      </c>
      <c r="E717" s="182" t="s">
        <v>1107</v>
      </c>
      <c r="F717" s="183" t="s">
        <v>1108</v>
      </c>
      <c r="G717" s="184" t="s">
        <v>164</v>
      </c>
      <c r="H717" s="185">
        <v>68.799999999999997</v>
      </c>
      <c r="I717" s="186"/>
      <c r="J717" s="187">
        <f>ROUND(I717*H717,2)</f>
        <v>0</v>
      </c>
      <c r="K717" s="183" t="s">
        <v>165</v>
      </c>
      <c r="L717" s="39"/>
      <c r="M717" s="188" t="s">
        <v>1</v>
      </c>
      <c r="N717" s="189" t="s">
        <v>44</v>
      </c>
      <c r="O717" s="77"/>
      <c r="P717" s="190">
        <f>O717*H717</f>
        <v>0</v>
      </c>
      <c r="Q717" s="190">
        <v>0.00020000000000000001</v>
      </c>
      <c r="R717" s="190">
        <f>Q717*H717</f>
        <v>0.01376</v>
      </c>
      <c r="S717" s="190">
        <v>0</v>
      </c>
      <c r="T717" s="191">
        <f>S717*H717</f>
        <v>0</v>
      </c>
      <c r="U717" s="38"/>
      <c r="V717" s="38"/>
      <c r="W717" s="38"/>
      <c r="X717" s="38"/>
      <c r="Y717" s="38"/>
      <c r="Z717" s="38"/>
      <c r="AA717" s="38"/>
      <c r="AB717" s="38"/>
      <c r="AC717" s="38"/>
      <c r="AD717" s="38"/>
      <c r="AE717" s="38"/>
      <c r="AR717" s="192" t="s">
        <v>254</v>
      </c>
      <c r="AT717" s="192" t="s">
        <v>161</v>
      </c>
      <c r="AU717" s="192" t="s">
        <v>89</v>
      </c>
      <c r="AY717" s="19" t="s">
        <v>159</v>
      </c>
      <c r="BE717" s="193">
        <f>IF(N717="základní",J717,0)</f>
        <v>0</v>
      </c>
      <c r="BF717" s="193">
        <f>IF(N717="snížená",J717,0)</f>
        <v>0</v>
      </c>
      <c r="BG717" s="193">
        <f>IF(N717="zákl. přenesená",J717,0)</f>
        <v>0</v>
      </c>
      <c r="BH717" s="193">
        <f>IF(N717="sníž. přenesená",J717,0)</f>
        <v>0</v>
      </c>
      <c r="BI717" s="193">
        <f>IF(N717="nulová",J717,0)</f>
        <v>0</v>
      </c>
      <c r="BJ717" s="19" t="s">
        <v>87</v>
      </c>
      <c r="BK717" s="193">
        <f>ROUND(I717*H717,2)</f>
        <v>0</v>
      </c>
      <c r="BL717" s="19" t="s">
        <v>254</v>
      </c>
      <c r="BM717" s="192" t="s">
        <v>1109</v>
      </c>
    </row>
    <row r="718" s="2" customFormat="1">
      <c r="A718" s="38"/>
      <c r="B718" s="39"/>
      <c r="C718" s="38"/>
      <c r="D718" s="194" t="s">
        <v>168</v>
      </c>
      <c r="E718" s="38"/>
      <c r="F718" s="195" t="s">
        <v>1110</v>
      </c>
      <c r="G718" s="38"/>
      <c r="H718" s="38"/>
      <c r="I718" s="196"/>
      <c r="J718" s="38"/>
      <c r="K718" s="38"/>
      <c r="L718" s="39"/>
      <c r="M718" s="197"/>
      <c r="N718" s="198"/>
      <c r="O718" s="77"/>
      <c r="P718" s="77"/>
      <c r="Q718" s="77"/>
      <c r="R718" s="77"/>
      <c r="S718" s="77"/>
      <c r="T718" s="78"/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T718" s="19" t="s">
        <v>168</v>
      </c>
      <c r="AU718" s="19" t="s">
        <v>89</v>
      </c>
    </row>
    <row r="719" s="14" customFormat="1">
      <c r="A719" s="14"/>
      <c r="B719" s="208"/>
      <c r="C719" s="14"/>
      <c r="D719" s="200" t="s">
        <v>170</v>
      </c>
      <c r="E719" s="209" t="s">
        <v>1</v>
      </c>
      <c r="F719" s="210" t="s">
        <v>266</v>
      </c>
      <c r="G719" s="14"/>
      <c r="H719" s="209" t="s">
        <v>1</v>
      </c>
      <c r="I719" s="211"/>
      <c r="J719" s="14"/>
      <c r="K719" s="14"/>
      <c r="L719" s="208"/>
      <c r="M719" s="212"/>
      <c r="N719" s="213"/>
      <c r="O719" s="213"/>
      <c r="P719" s="213"/>
      <c r="Q719" s="213"/>
      <c r="R719" s="213"/>
      <c r="S719" s="213"/>
      <c r="T719" s="2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09" t="s">
        <v>170</v>
      </c>
      <c r="AU719" s="209" t="s">
        <v>89</v>
      </c>
      <c r="AV719" s="14" t="s">
        <v>87</v>
      </c>
      <c r="AW719" s="14" t="s">
        <v>34</v>
      </c>
      <c r="AX719" s="14" t="s">
        <v>79</v>
      </c>
      <c r="AY719" s="209" t="s">
        <v>159</v>
      </c>
    </row>
    <row r="720" s="13" customFormat="1">
      <c r="A720" s="13"/>
      <c r="B720" s="199"/>
      <c r="C720" s="13"/>
      <c r="D720" s="200" t="s">
        <v>170</v>
      </c>
      <c r="E720" s="201" t="s">
        <v>1</v>
      </c>
      <c r="F720" s="202" t="s">
        <v>1111</v>
      </c>
      <c r="G720" s="13"/>
      <c r="H720" s="203">
        <v>7.2000000000000002</v>
      </c>
      <c r="I720" s="204"/>
      <c r="J720" s="13"/>
      <c r="K720" s="13"/>
      <c r="L720" s="199"/>
      <c r="M720" s="205"/>
      <c r="N720" s="206"/>
      <c r="O720" s="206"/>
      <c r="P720" s="206"/>
      <c r="Q720" s="206"/>
      <c r="R720" s="206"/>
      <c r="S720" s="206"/>
      <c r="T720" s="207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01" t="s">
        <v>170</v>
      </c>
      <c r="AU720" s="201" t="s">
        <v>89</v>
      </c>
      <c r="AV720" s="13" t="s">
        <v>89</v>
      </c>
      <c r="AW720" s="13" t="s">
        <v>34</v>
      </c>
      <c r="AX720" s="13" t="s">
        <v>79</v>
      </c>
      <c r="AY720" s="201" t="s">
        <v>159</v>
      </c>
    </row>
    <row r="721" s="14" customFormat="1">
      <c r="A721" s="14"/>
      <c r="B721" s="208"/>
      <c r="C721" s="14"/>
      <c r="D721" s="200" t="s">
        <v>170</v>
      </c>
      <c r="E721" s="209" t="s">
        <v>1</v>
      </c>
      <c r="F721" s="210" t="s">
        <v>269</v>
      </c>
      <c r="G721" s="14"/>
      <c r="H721" s="209" t="s">
        <v>1</v>
      </c>
      <c r="I721" s="211"/>
      <c r="J721" s="14"/>
      <c r="K721" s="14"/>
      <c r="L721" s="208"/>
      <c r="M721" s="212"/>
      <c r="N721" s="213"/>
      <c r="O721" s="213"/>
      <c r="P721" s="213"/>
      <c r="Q721" s="213"/>
      <c r="R721" s="213"/>
      <c r="S721" s="213"/>
      <c r="T721" s="2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09" t="s">
        <v>170</v>
      </c>
      <c r="AU721" s="209" t="s">
        <v>89</v>
      </c>
      <c r="AV721" s="14" t="s">
        <v>87</v>
      </c>
      <c r="AW721" s="14" t="s">
        <v>34</v>
      </c>
      <c r="AX721" s="14" t="s">
        <v>79</v>
      </c>
      <c r="AY721" s="209" t="s">
        <v>159</v>
      </c>
    </row>
    <row r="722" s="13" customFormat="1">
      <c r="A722" s="13"/>
      <c r="B722" s="199"/>
      <c r="C722" s="13"/>
      <c r="D722" s="200" t="s">
        <v>170</v>
      </c>
      <c r="E722" s="201" t="s">
        <v>1</v>
      </c>
      <c r="F722" s="202" t="s">
        <v>1112</v>
      </c>
      <c r="G722" s="13"/>
      <c r="H722" s="203">
        <v>19.600000000000001</v>
      </c>
      <c r="I722" s="204"/>
      <c r="J722" s="13"/>
      <c r="K722" s="13"/>
      <c r="L722" s="199"/>
      <c r="M722" s="205"/>
      <c r="N722" s="206"/>
      <c r="O722" s="206"/>
      <c r="P722" s="206"/>
      <c r="Q722" s="206"/>
      <c r="R722" s="206"/>
      <c r="S722" s="206"/>
      <c r="T722" s="207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01" t="s">
        <v>170</v>
      </c>
      <c r="AU722" s="201" t="s">
        <v>89</v>
      </c>
      <c r="AV722" s="13" t="s">
        <v>89</v>
      </c>
      <c r="AW722" s="13" t="s">
        <v>34</v>
      </c>
      <c r="AX722" s="13" t="s">
        <v>79</v>
      </c>
      <c r="AY722" s="201" t="s">
        <v>159</v>
      </c>
    </row>
    <row r="723" s="14" customFormat="1">
      <c r="A723" s="14"/>
      <c r="B723" s="208"/>
      <c r="C723" s="14"/>
      <c r="D723" s="200" t="s">
        <v>170</v>
      </c>
      <c r="E723" s="209" t="s">
        <v>1</v>
      </c>
      <c r="F723" s="210" t="s">
        <v>1113</v>
      </c>
      <c r="G723" s="14"/>
      <c r="H723" s="209" t="s">
        <v>1</v>
      </c>
      <c r="I723" s="211"/>
      <c r="J723" s="14"/>
      <c r="K723" s="14"/>
      <c r="L723" s="208"/>
      <c r="M723" s="212"/>
      <c r="N723" s="213"/>
      <c r="O723" s="213"/>
      <c r="P723" s="213"/>
      <c r="Q723" s="213"/>
      <c r="R723" s="213"/>
      <c r="S723" s="213"/>
      <c r="T723" s="2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09" t="s">
        <v>170</v>
      </c>
      <c r="AU723" s="209" t="s">
        <v>89</v>
      </c>
      <c r="AV723" s="14" t="s">
        <v>87</v>
      </c>
      <c r="AW723" s="14" t="s">
        <v>34</v>
      </c>
      <c r="AX723" s="14" t="s">
        <v>79</v>
      </c>
      <c r="AY723" s="209" t="s">
        <v>159</v>
      </c>
    </row>
    <row r="724" s="13" customFormat="1">
      <c r="A724" s="13"/>
      <c r="B724" s="199"/>
      <c r="C724" s="13"/>
      <c r="D724" s="200" t="s">
        <v>170</v>
      </c>
      <c r="E724" s="201" t="s">
        <v>1</v>
      </c>
      <c r="F724" s="202" t="s">
        <v>534</v>
      </c>
      <c r="G724" s="13"/>
      <c r="H724" s="203">
        <v>42</v>
      </c>
      <c r="I724" s="204"/>
      <c r="J724" s="13"/>
      <c r="K724" s="13"/>
      <c r="L724" s="199"/>
      <c r="M724" s="205"/>
      <c r="N724" s="206"/>
      <c r="O724" s="206"/>
      <c r="P724" s="206"/>
      <c r="Q724" s="206"/>
      <c r="R724" s="206"/>
      <c r="S724" s="206"/>
      <c r="T724" s="207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01" t="s">
        <v>170</v>
      </c>
      <c r="AU724" s="201" t="s">
        <v>89</v>
      </c>
      <c r="AV724" s="13" t="s">
        <v>89</v>
      </c>
      <c r="AW724" s="13" t="s">
        <v>34</v>
      </c>
      <c r="AX724" s="13" t="s">
        <v>79</v>
      </c>
      <c r="AY724" s="201" t="s">
        <v>159</v>
      </c>
    </row>
    <row r="725" s="15" customFormat="1">
      <c r="A725" s="15"/>
      <c r="B725" s="215"/>
      <c r="C725" s="15"/>
      <c r="D725" s="200" t="s">
        <v>170</v>
      </c>
      <c r="E725" s="216" t="s">
        <v>1</v>
      </c>
      <c r="F725" s="217" t="s">
        <v>181</v>
      </c>
      <c r="G725" s="15"/>
      <c r="H725" s="218">
        <v>68.799999999999997</v>
      </c>
      <c r="I725" s="219"/>
      <c r="J725" s="15"/>
      <c r="K725" s="15"/>
      <c r="L725" s="215"/>
      <c r="M725" s="220"/>
      <c r="N725" s="221"/>
      <c r="O725" s="221"/>
      <c r="P725" s="221"/>
      <c r="Q725" s="221"/>
      <c r="R725" s="221"/>
      <c r="S725" s="221"/>
      <c r="T725" s="222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16" t="s">
        <v>170</v>
      </c>
      <c r="AU725" s="216" t="s">
        <v>89</v>
      </c>
      <c r="AV725" s="15" t="s">
        <v>166</v>
      </c>
      <c r="AW725" s="15" t="s">
        <v>34</v>
      </c>
      <c r="AX725" s="15" t="s">
        <v>87</v>
      </c>
      <c r="AY725" s="216" t="s">
        <v>159</v>
      </c>
    </row>
    <row r="726" s="2" customFormat="1" ht="16.5" customHeight="1">
      <c r="A726" s="38"/>
      <c r="B726" s="180"/>
      <c r="C726" s="223" t="s">
        <v>1114</v>
      </c>
      <c r="D726" s="223" t="s">
        <v>230</v>
      </c>
      <c r="E726" s="224" t="s">
        <v>1115</v>
      </c>
      <c r="F726" s="225" t="s">
        <v>1116</v>
      </c>
      <c r="G726" s="226" t="s">
        <v>164</v>
      </c>
      <c r="H726" s="227">
        <v>72.239999999999995</v>
      </c>
      <c r="I726" s="228"/>
      <c r="J726" s="229">
        <f>ROUND(I726*H726,2)</f>
        <v>0</v>
      </c>
      <c r="K726" s="225" t="s">
        <v>165</v>
      </c>
      <c r="L726" s="230"/>
      <c r="M726" s="231" t="s">
        <v>1</v>
      </c>
      <c r="N726" s="232" t="s">
        <v>44</v>
      </c>
      <c r="O726" s="77"/>
      <c r="P726" s="190">
        <f>O726*H726</f>
        <v>0</v>
      </c>
      <c r="Q726" s="190">
        <v>0.00032000000000000003</v>
      </c>
      <c r="R726" s="190">
        <f>Q726*H726</f>
        <v>0.0231168</v>
      </c>
      <c r="S726" s="190">
        <v>0</v>
      </c>
      <c r="T726" s="191">
        <f>S726*H726</f>
        <v>0</v>
      </c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192" t="s">
        <v>364</v>
      </c>
      <c r="AT726" s="192" t="s">
        <v>230</v>
      </c>
      <c r="AU726" s="192" t="s">
        <v>89</v>
      </c>
      <c r="AY726" s="19" t="s">
        <v>159</v>
      </c>
      <c r="BE726" s="193">
        <f>IF(N726="základní",J726,0)</f>
        <v>0</v>
      </c>
      <c r="BF726" s="193">
        <f>IF(N726="snížená",J726,0)</f>
        <v>0</v>
      </c>
      <c r="BG726" s="193">
        <f>IF(N726="zákl. přenesená",J726,0)</f>
        <v>0</v>
      </c>
      <c r="BH726" s="193">
        <f>IF(N726="sníž. přenesená",J726,0)</f>
        <v>0</v>
      </c>
      <c r="BI726" s="193">
        <f>IF(N726="nulová",J726,0)</f>
        <v>0</v>
      </c>
      <c r="BJ726" s="19" t="s">
        <v>87</v>
      </c>
      <c r="BK726" s="193">
        <f>ROUND(I726*H726,2)</f>
        <v>0</v>
      </c>
      <c r="BL726" s="19" t="s">
        <v>254</v>
      </c>
      <c r="BM726" s="192" t="s">
        <v>1117</v>
      </c>
    </row>
    <row r="727" s="13" customFormat="1">
      <c r="A727" s="13"/>
      <c r="B727" s="199"/>
      <c r="C727" s="13"/>
      <c r="D727" s="200" t="s">
        <v>170</v>
      </c>
      <c r="E727" s="13"/>
      <c r="F727" s="202" t="s">
        <v>1118</v>
      </c>
      <c r="G727" s="13"/>
      <c r="H727" s="203">
        <v>72.239999999999995</v>
      </c>
      <c r="I727" s="204"/>
      <c r="J727" s="13"/>
      <c r="K727" s="13"/>
      <c r="L727" s="199"/>
      <c r="M727" s="205"/>
      <c r="N727" s="206"/>
      <c r="O727" s="206"/>
      <c r="P727" s="206"/>
      <c r="Q727" s="206"/>
      <c r="R727" s="206"/>
      <c r="S727" s="206"/>
      <c r="T727" s="207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01" t="s">
        <v>170</v>
      </c>
      <c r="AU727" s="201" t="s">
        <v>89</v>
      </c>
      <c r="AV727" s="13" t="s">
        <v>89</v>
      </c>
      <c r="AW727" s="13" t="s">
        <v>3</v>
      </c>
      <c r="AX727" s="13" t="s">
        <v>87</v>
      </c>
      <c r="AY727" s="201" t="s">
        <v>159</v>
      </c>
    </row>
    <row r="728" s="2" customFormat="1" ht="16.5" customHeight="1">
      <c r="A728" s="38"/>
      <c r="B728" s="180"/>
      <c r="C728" s="181" t="s">
        <v>1119</v>
      </c>
      <c r="D728" s="181" t="s">
        <v>161</v>
      </c>
      <c r="E728" s="182" t="s">
        <v>1120</v>
      </c>
      <c r="F728" s="183" t="s">
        <v>1121</v>
      </c>
      <c r="G728" s="184" t="s">
        <v>164</v>
      </c>
      <c r="H728" s="185">
        <v>42.25</v>
      </c>
      <c r="I728" s="186"/>
      <c r="J728" s="187">
        <f>ROUND(I728*H728,2)</f>
        <v>0</v>
      </c>
      <c r="K728" s="183" t="s">
        <v>165</v>
      </c>
      <c r="L728" s="39"/>
      <c r="M728" s="188" t="s">
        <v>1</v>
      </c>
      <c r="N728" s="189" t="s">
        <v>44</v>
      </c>
      <c r="O728" s="77"/>
      <c r="P728" s="190">
        <f>O728*H728</f>
        <v>0</v>
      </c>
      <c r="Q728" s="190">
        <v>9.0000000000000006E-05</v>
      </c>
      <c r="R728" s="190">
        <f>Q728*H728</f>
        <v>0.0038025000000000003</v>
      </c>
      <c r="S728" s="190">
        <v>0</v>
      </c>
      <c r="T728" s="191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192" t="s">
        <v>254</v>
      </c>
      <c r="AT728" s="192" t="s">
        <v>161</v>
      </c>
      <c r="AU728" s="192" t="s">
        <v>89</v>
      </c>
      <c r="AY728" s="19" t="s">
        <v>159</v>
      </c>
      <c r="BE728" s="193">
        <f>IF(N728="základní",J728,0)</f>
        <v>0</v>
      </c>
      <c r="BF728" s="193">
        <f>IF(N728="snížená",J728,0)</f>
        <v>0</v>
      </c>
      <c r="BG728" s="193">
        <f>IF(N728="zákl. přenesená",J728,0)</f>
        <v>0</v>
      </c>
      <c r="BH728" s="193">
        <f>IF(N728="sníž. přenesená",J728,0)</f>
        <v>0</v>
      </c>
      <c r="BI728" s="193">
        <f>IF(N728="nulová",J728,0)</f>
        <v>0</v>
      </c>
      <c r="BJ728" s="19" t="s">
        <v>87</v>
      </c>
      <c r="BK728" s="193">
        <f>ROUND(I728*H728,2)</f>
        <v>0</v>
      </c>
      <c r="BL728" s="19" t="s">
        <v>254</v>
      </c>
      <c r="BM728" s="192" t="s">
        <v>1122</v>
      </c>
    </row>
    <row r="729" s="2" customFormat="1">
      <c r="A729" s="38"/>
      <c r="B729" s="39"/>
      <c r="C729" s="38"/>
      <c r="D729" s="194" t="s">
        <v>168</v>
      </c>
      <c r="E729" s="38"/>
      <c r="F729" s="195" t="s">
        <v>1123</v>
      </c>
      <c r="G729" s="38"/>
      <c r="H729" s="38"/>
      <c r="I729" s="196"/>
      <c r="J729" s="38"/>
      <c r="K729" s="38"/>
      <c r="L729" s="39"/>
      <c r="M729" s="197"/>
      <c r="N729" s="198"/>
      <c r="O729" s="77"/>
      <c r="P729" s="77"/>
      <c r="Q729" s="77"/>
      <c r="R729" s="77"/>
      <c r="S729" s="77"/>
      <c r="T729" s="78"/>
      <c r="U729" s="38"/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T729" s="19" t="s">
        <v>168</v>
      </c>
      <c r="AU729" s="19" t="s">
        <v>89</v>
      </c>
    </row>
    <row r="730" s="13" customFormat="1">
      <c r="A730" s="13"/>
      <c r="B730" s="199"/>
      <c r="C730" s="13"/>
      <c r="D730" s="200" t="s">
        <v>170</v>
      </c>
      <c r="E730" s="201" t="s">
        <v>1</v>
      </c>
      <c r="F730" s="202" t="s">
        <v>1089</v>
      </c>
      <c r="G730" s="13"/>
      <c r="H730" s="203">
        <v>42.25</v>
      </c>
      <c r="I730" s="204"/>
      <c r="J730" s="13"/>
      <c r="K730" s="13"/>
      <c r="L730" s="199"/>
      <c r="M730" s="205"/>
      <c r="N730" s="206"/>
      <c r="O730" s="206"/>
      <c r="P730" s="206"/>
      <c r="Q730" s="206"/>
      <c r="R730" s="206"/>
      <c r="S730" s="206"/>
      <c r="T730" s="207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01" t="s">
        <v>170</v>
      </c>
      <c r="AU730" s="201" t="s">
        <v>89</v>
      </c>
      <c r="AV730" s="13" t="s">
        <v>89</v>
      </c>
      <c r="AW730" s="13" t="s">
        <v>34</v>
      </c>
      <c r="AX730" s="13" t="s">
        <v>87</v>
      </c>
      <c r="AY730" s="201" t="s">
        <v>159</v>
      </c>
    </row>
    <row r="731" s="2" customFormat="1" ht="24.15" customHeight="1">
      <c r="A731" s="38"/>
      <c r="B731" s="180"/>
      <c r="C731" s="181" t="s">
        <v>1124</v>
      </c>
      <c r="D731" s="181" t="s">
        <v>161</v>
      </c>
      <c r="E731" s="182" t="s">
        <v>1125</v>
      </c>
      <c r="F731" s="183" t="s">
        <v>1126</v>
      </c>
      <c r="G731" s="184" t="s">
        <v>174</v>
      </c>
      <c r="H731" s="185">
        <v>371.66699999999997</v>
      </c>
      <c r="I731" s="186"/>
      <c r="J731" s="187">
        <f>ROUND(I731*H731,2)</f>
        <v>0</v>
      </c>
      <c r="K731" s="183" t="s">
        <v>165</v>
      </c>
      <c r="L731" s="39"/>
      <c r="M731" s="188" t="s">
        <v>1</v>
      </c>
      <c r="N731" s="189" t="s">
        <v>44</v>
      </c>
      <c r="O731" s="77"/>
      <c r="P731" s="190">
        <f>O731*H731</f>
        <v>0</v>
      </c>
      <c r="Q731" s="190">
        <v>5.0000000000000002E-05</v>
      </c>
      <c r="R731" s="190">
        <f>Q731*H731</f>
        <v>0.018583349999999998</v>
      </c>
      <c r="S731" s="190">
        <v>0</v>
      </c>
      <c r="T731" s="191">
        <f>S731*H731</f>
        <v>0</v>
      </c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192" t="s">
        <v>254</v>
      </c>
      <c r="AT731" s="192" t="s">
        <v>161</v>
      </c>
      <c r="AU731" s="192" t="s">
        <v>89</v>
      </c>
      <c r="AY731" s="19" t="s">
        <v>159</v>
      </c>
      <c r="BE731" s="193">
        <f>IF(N731="základní",J731,0)</f>
        <v>0</v>
      </c>
      <c r="BF731" s="193">
        <f>IF(N731="snížená",J731,0)</f>
        <v>0</v>
      </c>
      <c r="BG731" s="193">
        <f>IF(N731="zákl. přenesená",J731,0)</f>
        <v>0</v>
      </c>
      <c r="BH731" s="193">
        <f>IF(N731="sníž. přenesená",J731,0)</f>
        <v>0</v>
      </c>
      <c r="BI731" s="193">
        <f>IF(N731="nulová",J731,0)</f>
        <v>0</v>
      </c>
      <c r="BJ731" s="19" t="s">
        <v>87</v>
      </c>
      <c r="BK731" s="193">
        <f>ROUND(I731*H731,2)</f>
        <v>0</v>
      </c>
      <c r="BL731" s="19" t="s">
        <v>254</v>
      </c>
      <c r="BM731" s="192" t="s">
        <v>1127</v>
      </c>
    </row>
    <row r="732" s="2" customFormat="1">
      <c r="A732" s="38"/>
      <c r="B732" s="39"/>
      <c r="C732" s="38"/>
      <c r="D732" s="194" t="s">
        <v>168</v>
      </c>
      <c r="E732" s="38"/>
      <c r="F732" s="195" t="s">
        <v>1128</v>
      </c>
      <c r="G732" s="38"/>
      <c r="H732" s="38"/>
      <c r="I732" s="196"/>
      <c r="J732" s="38"/>
      <c r="K732" s="38"/>
      <c r="L732" s="39"/>
      <c r="M732" s="197"/>
      <c r="N732" s="198"/>
      <c r="O732" s="77"/>
      <c r="P732" s="77"/>
      <c r="Q732" s="77"/>
      <c r="R732" s="77"/>
      <c r="S732" s="77"/>
      <c r="T732" s="78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T732" s="19" t="s">
        <v>168</v>
      </c>
      <c r="AU732" s="19" t="s">
        <v>89</v>
      </c>
    </row>
    <row r="733" s="2" customFormat="1" ht="24.15" customHeight="1">
      <c r="A733" s="38"/>
      <c r="B733" s="180"/>
      <c r="C733" s="181" t="s">
        <v>1129</v>
      </c>
      <c r="D733" s="181" t="s">
        <v>161</v>
      </c>
      <c r="E733" s="182" t="s">
        <v>1130</v>
      </c>
      <c r="F733" s="183" t="s">
        <v>1131</v>
      </c>
      <c r="G733" s="184" t="s">
        <v>207</v>
      </c>
      <c r="H733" s="185">
        <v>13.430999999999999</v>
      </c>
      <c r="I733" s="186"/>
      <c r="J733" s="187">
        <f>ROUND(I733*H733,2)</f>
        <v>0</v>
      </c>
      <c r="K733" s="183" t="s">
        <v>165</v>
      </c>
      <c r="L733" s="39"/>
      <c r="M733" s="188" t="s">
        <v>1</v>
      </c>
      <c r="N733" s="189" t="s">
        <v>44</v>
      </c>
      <c r="O733" s="77"/>
      <c r="P733" s="190">
        <f>O733*H733</f>
        <v>0</v>
      </c>
      <c r="Q733" s="190">
        <v>0</v>
      </c>
      <c r="R733" s="190">
        <f>Q733*H733</f>
        <v>0</v>
      </c>
      <c r="S733" s="190">
        <v>0</v>
      </c>
      <c r="T733" s="191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192" t="s">
        <v>254</v>
      </c>
      <c r="AT733" s="192" t="s">
        <v>161</v>
      </c>
      <c r="AU733" s="192" t="s">
        <v>89</v>
      </c>
      <c r="AY733" s="19" t="s">
        <v>159</v>
      </c>
      <c r="BE733" s="193">
        <f>IF(N733="základní",J733,0)</f>
        <v>0</v>
      </c>
      <c r="BF733" s="193">
        <f>IF(N733="snížená",J733,0)</f>
        <v>0</v>
      </c>
      <c r="BG733" s="193">
        <f>IF(N733="zákl. přenesená",J733,0)</f>
        <v>0</v>
      </c>
      <c r="BH733" s="193">
        <f>IF(N733="sníž. přenesená",J733,0)</f>
        <v>0</v>
      </c>
      <c r="BI733" s="193">
        <f>IF(N733="nulová",J733,0)</f>
        <v>0</v>
      </c>
      <c r="BJ733" s="19" t="s">
        <v>87</v>
      </c>
      <c r="BK733" s="193">
        <f>ROUND(I733*H733,2)</f>
        <v>0</v>
      </c>
      <c r="BL733" s="19" t="s">
        <v>254</v>
      </c>
      <c r="BM733" s="192" t="s">
        <v>1132</v>
      </c>
    </row>
    <row r="734" s="2" customFormat="1">
      <c r="A734" s="38"/>
      <c r="B734" s="39"/>
      <c r="C734" s="38"/>
      <c r="D734" s="194" t="s">
        <v>168</v>
      </c>
      <c r="E734" s="38"/>
      <c r="F734" s="195" t="s">
        <v>1133</v>
      </c>
      <c r="G734" s="38"/>
      <c r="H734" s="38"/>
      <c r="I734" s="196"/>
      <c r="J734" s="38"/>
      <c r="K734" s="38"/>
      <c r="L734" s="39"/>
      <c r="M734" s="197"/>
      <c r="N734" s="198"/>
      <c r="O734" s="77"/>
      <c r="P734" s="77"/>
      <c r="Q734" s="77"/>
      <c r="R734" s="77"/>
      <c r="S734" s="77"/>
      <c r="T734" s="78"/>
      <c r="U734" s="38"/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T734" s="19" t="s">
        <v>168</v>
      </c>
      <c r="AU734" s="19" t="s">
        <v>89</v>
      </c>
    </row>
    <row r="735" s="12" customFormat="1" ht="22.8" customHeight="1">
      <c r="A735" s="12"/>
      <c r="B735" s="167"/>
      <c r="C735" s="12"/>
      <c r="D735" s="168" t="s">
        <v>78</v>
      </c>
      <c r="E735" s="178" t="s">
        <v>1134</v>
      </c>
      <c r="F735" s="178" t="s">
        <v>1135</v>
      </c>
      <c r="G735" s="12"/>
      <c r="H735" s="12"/>
      <c r="I735" s="170"/>
      <c r="J735" s="179">
        <f>BK735</f>
        <v>0</v>
      </c>
      <c r="K735" s="12"/>
      <c r="L735" s="167"/>
      <c r="M735" s="172"/>
      <c r="N735" s="173"/>
      <c r="O735" s="173"/>
      <c r="P735" s="174">
        <f>SUM(P736:P757)</f>
        <v>0</v>
      </c>
      <c r="Q735" s="173"/>
      <c r="R735" s="174">
        <f>SUM(R736:R757)</f>
        <v>0.15047453</v>
      </c>
      <c r="S735" s="173"/>
      <c r="T735" s="175">
        <f>SUM(T736:T757)</f>
        <v>0</v>
      </c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R735" s="168" t="s">
        <v>89</v>
      </c>
      <c r="AT735" s="176" t="s">
        <v>78</v>
      </c>
      <c r="AU735" s="176" t="s">
        <v>87</v>
      </c>
      <c r="AY735" s="168" t="s">
        <v>159</v>
      </c>
      <c r="BK735" s="177">
        <f>SUM(BK736:BK757)</f>
        <v>0</v>
      </c>
    </row>
    <row r="736" s="2" customFormat="1" ht="24.15" customHeight="1">
      <c r="A736" s="38"/>
      <c r="B736" s="180"/>
      <c r="C736" s="181" t="s">
        <v>1136</v>
      </c>
      <c r="D736" s="181" t="s">
        <v>161</v>
      </c>
      <c r="E736" s="182" t="s">
        <v>1137</v>
      </c>
      <c r="F736" s="183" t="s">
        <v>1138</v>
      </c>
      <c r="G736" s="184" t="s">
        <v>174</v>
      </c>
      <c r="H736" s="185">
        <v>127.443</v>
      </c>
      <c r="I736" s="186"/>
      <c r="J736" s="187">
        <f>ROUND(I736*H736,2)</f>
        <v>0</v>
      </c>
      <c r="K736" s="183" t="s">
        <v>165</v>
      </c>
      <c r="L736" s="39"/>
      <c r="M736" s="188" t="s">
        <v>1</v>
      </c>
      <c r="N736" s="189" t="s">
        <v>44</v>
      </c>
      <c r="O736" s="77"/>
      <c r="P736" s="190">
        <f>O736*H736</f>
        <v>0</v>
      </c>
      <c r="Q736" s="190">
        <v>2.0000000000000002E-05</v>
      </c>
      <c r="R736" s="190">
        <f>Q736*H736</f>
        <v>0.00254886</v>
      </c>
      <c r="S736" s="190">
        <v>0</v>
      </c>
      <c r="T736" s="191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192" t="s">
        <v>254</v>
      </c>
      <c r="AT736" s="192" t="s">
        <v>161</v>
      </c>
      <c r="AU736" s="192" t="s">
        <v>89</v>
      </c>
      <c r="AY736" s="19" t="s">
        <v>159</v>
      </c>
      <c r="BE736" s="193">
        <f>IF(N736="základní",J736,0)</f>
        <v>0</v>
      </c>
      <c r="BF736" s="193">
        <f>IF(N736="snížená",J736,0)</f>
        <v>0</v>
      </c>
      <c r="BG736" s="193">
        <f>IF(N736="zákl. přenesená",J736,0)</f>
        <v>0</v>
      </c>
      <c r="BH736" s="193">
        <f>IF(N736="sníž. přenesená",J736,0)</f>
        <v>0</v>
      </c>
      <c r="BI736" s="193">
        <f>IF(N736="nulová",J736,0)</f>
        <v>0</v>
      </c>
      <c r="BJ736" s="19" t="s">
        <v>87</v>
      </c>
      <c r="BK736" s="193">
        <f>ROUND(I736*H736,2)</f>
        <v>0</v>
      </c>
      <c r="BL736" s="19" t="s">
        <v>254</v>
      </c>
      <c r="BM736" s="192" t="s">
        <v>1139</v>
      </c>
    </row>
    <row r="737" s="2" customFormat="1">
      <c r="A737" s="38"/>
      <c r="B737" s="39"/>
      <c r="C737" s="38"/>
      <c r="D737" s="194" t="s">
        <v>168</v>
      </c>
      <c r="E737" s="38"/>
      <c r="F737" s="195" t="s">
        <v>1140</v>
      </c>
      <c r="G737" s="38"/>
      <c r="H737" s="38"/>
      <c r="I737" s="196"/>
      <c r="J737" s="38"/>
      <c r="K737" s="38"/>
      <c r="L737" s="39"/>
      <c r="M737" s="197"/>
      <c r="N737" s="198"/>
      <c r="O737" s="77"/>
      <c r="P737" s="77"/>
      <c r="Q737" s="77"/>
      <c r="R737" s="77"/>
      <c r="S737" s="77"/>
      <c r="T737" s="78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19" t="s">
        <v>168</v>
      </c>
      <c r="AU737" s="19" t="s">
        <v>89</v>
      </c>
    </row>
    <row r="738" s="2" customFormat="1">
      <c r="A738" s="38"/>
      <c r="B738" s="39"/>
      <c r="C738" s="38"/>
      <c r="D738" s="200" t="s">
        <v>382</v>
      </c>
      <c r="E738" s="38"/>
      <c r="F738" s="233" t="s">
        <v>1141</v>
      </c>
      <c r="G738" s="38"/>
      <c r="H738" s="38"/>
      <c r="I738" s="196"/>
      <c r="J738" s="38"/>
      <c r="K738" s="38"/>
      <c r="L738" s="39"/>
      <c r="M738" s="197"/>
      <c r="N738" s="198"/>
      <c r="O738" s="77"/>
      <c r="P738" s="77"/>
      <c r="Q738" s="77"/>
      <c r="R738" s="77"/>
      <c r="S738" s="77"/>
      <c r="T738" s="78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T738" s="19" t="s">
        <v>382</v>
      </c>
      <c r="AU738" s="19" t="s">
        <v>89</v>
      </c>
    </row>
    <row r="739" s="2" customFormat="1" ht="24.15" customHeight="1">
      <c r="A739" s="38"/>
      <c r="B739" s="180"/>
      <c r="C739" s="181" t="s">
        <v>1142</v>
      </c>
      <c r="D739" s="181" t="s">
        <v>161</v>
      </c>
      <c r="E739" s="182" t="s">
        <v>1143</v>
      </c>
      <c r="F739" s="183" t="s">
        <v>1144</v>
      </c>
      <c r="G739" s="184" t="s">
        <v>174</v>
      </c>
      <c r="H739" s="185">
        <v>127.443</v>
      </c>
      <c r="I739" s="186"/>
      <c r="J739" s="187">
        <f>ROUND(I739*H739,2)</f>
        <v>0</v>
      </c>
      <c r="K739" s="183" t="s">
        <v>165</v>
      </c>
      <c r="L739" s="39"/>
      <c r="M739" s="188" t="s">
        <v>1</v>
      </c>
      <c r="N739" s="189" t="s">
        <v>44</v>
      </c>
      <c r="O739" s="77"/>
      <c r="P739" s="190">
        <f>O739*H739</f>
        <v>0</v>
      </c>
      <c r="Q739" s="190">
        <v>0</v>
      </c>
      <c r="R739" s="190">
        <f>Q739*H739</f>
        <v>0</v>
      </c>
      <c r="S739" s="190">
        <v>0</v>
      </c>
      <c r="T739" s="191">
        <f>S739*H739</f>
        <v>0</v>
      </c>
      <c r="U739" s="38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R739" s="192" t="s">
        <v>254</v>
      </c>
      <c r="AT739" s="192" t="s">
        <v>161</v>
      </c>
      <c r="AU739" s="192" t="s">
        <v>89</v>
      </c>
      <c r="AY739" s="19" t="s">
        <v>159</v>
      </c>
      <c r="BE739" s="193">
        <f>IF(N739="základní",J739,0)</f>
        <v>0</v>
      </c>
      <c r="BF739" s="193">
        <f>IF(N739="snížená",J739,0)</f>
        <v>0</v>
      </c>
      <c r="BG739" s="193">
        <f>IF(N739="zákl. přenesená",J739,0)</f>
        <v>0</v>
      </c>
      <c r="BH739" s="193">
        <f>IF(N739="sníž. přenesená",J739,0)</f>
        <v>0</v>
      </c>
      <c r="BI739" s="193">
        <f>IF(N739="nulová",J739,0)</f>
        <v>0</v>
      </c>
      <c r="BJ739" s="19" t="s">
        <v>87</v>
      </c>
      <c r="BK739" s="193">
        <f>ROUND(I739*H739,2)</f>
        <v>0</v>
      </c>
      <c r="BL739" s="19" t="s">
        <v>254</v>
      </c>
      <c r="BM739" s="192" t="s">
        <v>1145</v>
      </c>
    </row>
    <row r="740" s="2" customFormat="1">
      <c r="A740" s="38"/>
      <c r="B740" s="39"/>
      <c r="C740" s="38"/>
      <c r="D740" s="194" t="s">
        <v>168</v>
      </c>
      <c r="E740" s="38"/>
      <c r="F740" s="195" t="s">
        <v>1146</v>
      </c>
      <c r="G740" s="38"/>
      <c r="H740" s="38"/>
      <c r="I740" s="196"/>
      <c r="J740" s="38"/>
      <c r="K740" s="38"/>
      <c r="L740" s="39"/>
      <c r="M740" s="197"/>
      <c r="N740" s="198"/>
      <c r="O740" s="77"/>
      <c r="P740" s="77"/>
      <c r="Q740" s="77"/>
      <c r="R740" s="77"/>
      <c r="S740" s="77"/>
      <c r="T740" s="78"/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T740" s="19" t="s">
        <v>168</v>
      </c>
      <c r="AU740" s="19" t="s">
        <v>89</v>
      </c>
    </row>
    <row r="741" s="2" customFormat="1">
      <c r="A741" s="38"/>
      <c r="B741" s="39"/>
      <c r="C741" s="38"/>
      <c r="D741" s="200" t="s">
        <v>382</v>
      </c>
      <c r="E741" s="38"/>
      <c r="F741" s="233" t="s">
        <v>1141</v>
      </c>
      <c r="G741" s="38"/>
      <c r="H741" s="38"/>
      <c r="I741" s="196"/>
      <c r="J741" s="38"/>
      <c r="K741" s="38"/>
      <c r="L741" s="39"/>
      <c r="M741" s="197"/>
      <c r="N741" s="198"/>
      <c r="O741" s="77"/>
      <c r="P741" s="77"/>
      <c r="Q741" s="77"/>
      <c r="R741" s="77"/>
      <c r="S741" s="77"/>
      <c r="T741" s="78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T741" s="19" t="s">
        <v>382</v>
      </c>
      <c r="AU741" s="19" t="s">
        <v>89</v>
      </c>
    </row>
    <row r="742" s="2" customFormat="1" ht="24.15" customHeight="1">
      <c r="A742" s="38"/>
      <c r="B742" s="180"/>
      <c r="C742" s="181" t="s">
        <v>1147</v>
      </c>
      <c r="D742" s="181" t="s">
        <v>161</v>
      </c>
      <c r="E742" s="182" t="s">
        <v>1148</v>
      </c>
      <c r="F742" s="183" t="s">
        <v>1149</v>
      </c>
      <c r="G742" s="184" t="s">
        <v>174</v>
      </c>
      <c r="H742" s="185">
        <v>127.443</v>
      </c>
      <c r="I742" s="186"/>
      <c r="J742" s="187">
        <f>ROUND(I742*H742,2)</f>
        <v>0</v>
      </c>
      <c r="K742" s="183" t="s">
        <v>165</v>
      </c>
      <c r="L742" s="39"/>
      <c r="M742" s="188" t="s">
        <v>1</v>
      </c>
      <c r="N742" s="189" t="s">
        <v>44</v>
      </c>
      <c r="O742" s="77"/>
      <c r="P742" s="190">
        <f>O742*H742</f>
        <v>0</v>
      </c>
      <c r="Q742" s="190">
        <v>0.00029</v>
      </c>
      <c r="R742" s="190">
        <f>Q742*H742</f>
        <v>0.03695847</v>
      </c>
      <c r="S742" s="190">
        <v>0</v>
      </c>
      <c r="T742" s="191">
        <f>S742*H742</f>
        <v>0</v>
      </c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192" t="s">
        <v>254</v>
      </c>
      <c r="AT742" s="192" t="s">
        <v>161</v>
      </c>
      <c r="AU742" s="192" t="s">
        <v>89</v>
      </c>
      <c r="AY742" s="19" t="s">
        <v>159</v>
      </c>
      <c r="BE742" s="193">
        <f>IF(N742="základní",J742,0)</f>
        <v>0</v>
      </c>
      <c r="BF742" s="193">
        <f>IF(N742="snížená",J742,0)</f>
        <v>0</v>
      </c>
      <c r="BG742" s="193">
        <f>IF(N742="zákl. přenesená",J742,0)</f>
        <v>0</v>
      </c>
      <c r="BH742" s="193">
        <f>IF(N742="sníž. přenesená",J742,0)</f>
        <v>0</v>
      </c>
      <c r="BI742" s="193">
        <f>IF(N742="nulová",J742,0)</f>
        <v>0</v>
      </c>
      <c r="BJ742" s="19" t="s">
        <v>87</v>
      </c>
      <c r="BK742" s="193">
        <f>ROUND(I742*H742,2)</f>
        <v>0</v>
      </c>
      <c r="BL742" s="19" t="s">
        <v>254</v>
      </c>
      <c r="BM742" s="192" t="s">
        <v>1150</v>
      </c>
    </row>
    <row r="743" s="2" customFormat="1">
      <c r="A743" s="38"/>
      <c r="B743" s="39"/>
      <c r="C743" s="38"/>
      <c r="D743" s="194" t="s">
        <v>168</v>
      </c>
      <c r="E743" s="38"/>
      <c r="F743" s="195" t="s">
        <v>1151</v>
      </c>
      <c r="G743" s="38"/>
      <c r="H743" s="38"/>
      <c r="I743" s="196"/>
      <c r="J743" s="38"/>
      <c r="K743" s="38"/>
      <c r="L743" s="39"/>
      <c r="M743" s="197"/>
      <c r="N743" s="198"/>
      <c r="O743" s="77"/>
      <c r="P743" s="77"/>
      <c r="Q743" s="77"/>
      <c r="R743" s="77"/>
      <c r="S743" s="77"/>
      <c r="T743" s="78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T743" s="19" t="s">
        <v>168</v>
      </c>
      <c r="AU743" s="19" t="s">
        <v>89</v>
      </c>
    </row>
    <row r="744" s="2" customFormat="1">
      <c r="A744" s="38"/>
      <c r="B744" s="39"/>
      <c r="C744" s="38"/>
      <c r="D744" s="200" t="s">
        <v>382</v>
      </c>
      <c r="E744" s="38"/>
      <c r="F744" s="233" t="s">
        <v>1141</v>
      </c>
      <c r="G744" s="38"/>
      <c r="H744" s="38"/>
      <c r="I744" s="196"/>
      <c r="J744" s="38"/>
      <c r="K744" s="38"/>
      <c r="L744" s="39"/>
      <c r="M744" s="197"/>
      <c r="N744" s="198"/>
      <c r="O744" s="77"/>
      <c r="P744" s="77"/>
      <c r="Q744" s="77"/>
      <c r="R744" s="77"/>
      <c r="S744" s="77"/>
      <c r="T744" s="78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T744" s="19" t="s">
        <v>382</v>
      </c>
      <c r="AU744" s="19" t="s">
        <v>89</v>
      </c>
    </row>
    <row r="745" s="2" customFormat="1" ht="16.5" customHeight="1">
      <c r="A745" s="38"/>
      <c r="B745" s="180"/>
      <c r="C745" s="181" t="s">
        <v>1152</v>
      </c>
      <c r="D745" s="181" t="s">
        <v>161</v>
      </c>
      <c r="E745" s="182" t="s">
        <v>1153</v>
      </c>
      <c r="F745" s="183" t="s">
        <v>1154</v>
      </c>
      <c r="G745" s="184" t="s">
        <v>174</v>
      </c>
      <c r="H745" s="185">
        <v>47.020000000000003</v>
      </c>
      <c r="I745" s="186"/>
      <c r="J745" s="187">
        <f>ROUND(I745*H745,2)</f>
        <v>0</v>
      </c>
      <c r="K745" s="183" t="s">
        <v>165</v>
      </c>
      <c r="L745" s="39"/>
      <c r="M745" s="188" t="s">
        <v>1</v>
      </c>
      <c r="N745" s="189" t="s">
        <v>44</v>
      </c>
      <c r="O745" s="77"/>
      <c r="P745" s="190">
        <f>O745*H745</f>
        <v>0</v>
      </c>
      <c r="Q745" s="190">
        <v>0.0015</v>
      </c>
      <c r="R745" s="190">
        <f>Q745*H745</f>
        <v>0.070530000000000009</v>
      </c>
      <c r="S745" s="190">
        <v>0</v>
      </c>
      <c r="T745" s="191">
        <f>S745*H745</f>
        <v>0</v>
      </c>
      <c r="U745" s="38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R745" s="192" t="s">
        <v>254</v>
      </c>
      <c r="AT745" s="192" t="s">
        <v>161</v>
      </c>
      <c r="AU745" s="192" t="s">
        <v>89</v>
      </c>
      <c r="AY745" s="19" t="s">
        <v>159</v>
      </c>
      <c r="BE745" s="193">
        <f>IF(N745="základní",J745,0)</f>
        <v>0</v>
      </c>
      <c r="BF745" s="193">
        <f>IF(N745="snížená",J745,0)</f>
        <v>0</v>
      </c>
      <c r="BG745" s="193">
        <f>IF(N745="zákl. přenesená",J745,0)</f>
        <v>0</v>
      </c>
      <c r="BH745" s="193">
        <f>IF(N745="sníž. přenesená",J745,0)</f>
        <v>0</v>
      </c>
      <c r="BI745" s="193">
        <f>IF(N745="nulová",J745,0)</f>
        <v>0</v>
      </c>
      <c r="BJ745" s="19" t="s">
        <v>87</v>
      </c>
      <c r="BK745" s="193">
        <f>ROUND(I745*H745,2)</f>
        <v>0</v>
      </c>
      <c r="BL745" s="19" t="s">
        <v>254</v>
      </c>
      <c r="BM745" s="192" t="s">
        <v>1155</v>
      </c>
    </row>
    <row r="746" s="2" customFormat="1">
      <c r="A746" s="38"/>
      <c r="B746" s="39"/>
      <c r="C746" s="38"/>
      <c r="D746" s="194" t="s">
        <v>168</v>
      </c>
      <c r="E746" s="38"/>
      <c r="F746" s="195" t="s">
        <v>1156</v>
      </c>
      <c r="G746" s="38"/>
      <c r="H746" s="38"/>
      <c r="I746" s="196"/>
      <c r="J746" s="38"/>
      <c r="K746" s="38"/>
      <c r="L746" s="39"/>
      <c r="M746" s="197"/>
      <c r="N746" s="198"/>
      <c r="O746" s="77"/>
      <c r="P746" s="77"/>
      <c r="Q746" s="77"/>
      <c r="R746" s="77"/>
      <c r="S746" s="77"/>
      <c r="T746" s="78"/>
      <c r="U746" s="38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T746" s="19" t="s">
        <v>168</v>
      </c>
      <c r="AU746" s="19" t="s">
        <v>89</v>
      </c>
    </row>
    <row r="747" s="14" customFormat="1">
      <c r="A747" s="14"/>
      <c r="B747" s="208"/>
      <c r="C747" s="14"/>
      <c r="D747" s="200" t="s">
        <v>170</v>
      </c>
      <c r="E747" s="209" t="s">
        <v>1</v>
      </c>
      <c r="F747" s="210" t="s">
        <v>266</v>
      </c>
      <c r="G747" s="14"/>
      <c r="H747" s="209" t="s">
        <v>1</v>
      </c>
      <c r="I747" s="211"/>
      <c r="J747" s="14"/>
      <c r="K747" s="14"/>
      <c r="L747" s="208"/>
      <c r="M747" s="212"/>
      <c r="N747" s="213"/>
      <c r="O747" s="213"/>
      <c r="P747" s="213"/>
      <c r="Q747" s="213"/>
      <c r="R747" s="213"/>
      <c r="S747" s="213"/>
      <c r="T747" s="2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09" t="s">
        <v>170</v>
      </c>
      <c r="AU747" s="209" t="s">
        <v>89</v>
      </c>
      <c r="AV747" s="14" t="s">
        <v>87</v>
      </c>
      <c r="AW747" s="14" t="s">
        <v>34</v>
      </c>
      <c r="AX747" s="14" t="s">
        <v>79</v>
      </c>
      <c r="AY747" s="209" t="s">
        <v>159</v>
      </c>
    </row>
    <row r="748" s="14" customFormat="1">
      <c r="A748" s="14"/>
      <c r="B748" s="208"/>
      <c r="C748" s="14"/>
      <c r="D748" s="200" t="s">
        <v>170</v>
      </c>
      <c r="E748" s="209" t="s">
        <v>1</v>
      </c>
      <c r="F748" s="210" t="s">
        <v>266</v>
      </c>
      <c r="G748" s="14"/>
      <c r="H748" s="209" t="s">
        <v>1</v>
      </c>
      <c r="I748" s="211"/>
      <c r="J748" s="14"/>
      <c r="K748" s="14"/>
      <c r="L748" s="208"/>
      <c r="M748" s="212"/>
      <c r="N748" s="213"/>
      <c r="O748" s="213"/>
      <c r="P748" s="213"/>
      <c r="Q748" s="213"/>
      <c r="R748" s="213"/>
      <c r="S748" s="213"/>
      <c r="T748" s="2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09" t="s">
        <v>170</v>
      </c>
      <c r="AU748" s="209" t="s">
        <v>89</v>
      </c>
      <c r="AV748" s="14" t="s">
        <v>87</v>
      </c>
      <c r="AW748" s="14" t="s">
        <v>34</v>
      </c>
      <c r="AX748" s="14" t="s">
        <v>79</v>
      </c>
      <c r="AY748" s="209" t="s">
        <v>159</v>
      </c>
    </row>
    <row r="749" s="13" customFormat="1">
      <c r="A749" s="13"/>
      <c r="B749" s="199"/>
      <c r="C749" s="13"/>
      <c r="D749" s="200" t="s">
        <v>170</v>
      </c>
      <c r="E749" s="201" t="s">
        <v>1</v>
      </c>
      <c r="F749" s="202" t="s">
        <v>781</v>
      </c>
      <c r="G749" s="13"/>
      <c r="H749" s="203">
        <v>30.620000000000001</v>
      </c>
      <c r="I749" s="204"/>
      <c r="J749" s="13"/>
      <c r="K749" s="13"/>
      <c r="L749" s="199"/>
      <c r="M749" s="205"/>
      <c r="N749" s="206"/>
      <c r="O749" s="206"/>
      <c r="P749" s="206"/>
      <c r="Q749" s="206"/>
      <c r="R749" s="206"/>
      <c r="S749" s="206"/>
      <c r="T749" s="207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01" t="s">
        <v>170</v>
      </c>
      <c r="AU749" s="201" t="s">
        <v>89</v>
      </c>
      <c r="AV749" s="13" t="s">
        <v>89</v>
      </c>
      <c r="AW749" s="13" t="s">
        <v>34</v>
      </c>
      <c r="AX749" s="13" t="s">
        <v>79</v>
      </c>
      <c r="AY749" s="201" t="s">
        <v>159</v>
      </c>
    </row>
    <row r="750" s="13" customFormat="1">
      <c r="A750" s="13"/>
      <c r="B750" s="199"/>
      <c r="C750" s="13"/>
      <c r="D750" s="200" t="s">
        <v>170</v>
      </c>
      <c r="E750" s="201" t="s">
        <v>1</v>
      </c>
      <c r="F750" s="202" t="s">
        <v>782</v>
      </c>
      <c r="G750" s="13"/>
      <c r="H750" s="203">
        <v>12.6</v>
      </c>
      <c r="I750" s="204"/>
      <c r="J750" s="13"/>
      <c r="K750" s="13"/>
      <c r="L750" s="199"/>
      <c r="M750" s="205"/>
      <c r="N750" s="206"/>
      <c r="O750" s="206"/>
      <c r="P750" s="206"/>
      <c r="Q750" s="206"/>
      <c r="R750" s="206"/>
      <c r="S750" s="206"/>
      <c r="T750" s="207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01" t="s">
        <v>170</v>
      </c>
      <c r="AU750" s="201" t="s">
        <v>89</v>
      </c>
      <c r="AV750" s="13" t="s">
        <v>89</v>
      </c>
      <c r="AW750" s="13" t="s">
        <v>34</v>
      </c>
      <c r="AX750" s="13" t="s">
        <v>79</v>
      </c>
      <c r="AY750" s="201" t="s">
        <v>159</v>
      </c>
    </row>
    <row r="751" s="14" customFormat="1">
      <c r="A751" s="14"/>
      <c r="B751" s="208"/>
      <c r="C751" s="14"/>
      <c r="D751" s="200" t="s">
        <v>170</v>
      </c>
      <c r="E751" s="209" t="s">
        <v>1</v>
      </c>
      <c r="F751" s="210" t="s">
        <v>269</v>
      </c>
      <c r="G751" s="14"/>
      <c r="H751" s="209" t="s">
        <v>1</v>
      </c>
      <c r="I751" s="211"/>
      <c r="J751" s="14"/>
      <c r="K751" s="14"/>
      <c r="L751" s="208"/>
      <c r="M751" s="212"/>
      <c r="N751" s="213"/>
      <c r="O751" s="213"/>
      <c r="P751" s="213"/>
      <c r="Q751" s="213"/>
      <c r="R751" s="213"/>
      <c r="S751" s="213"/>
      <c r="T751" s="2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09" t="s">
        <v>170</v>
      </c>
      <c r="AU751" s="209" t="s">
        <v>89</v>
      </c>
      <c r="AV751" s="14" t="s">
        <v>87</v>
      </c>
      <c r="AW751" s="14" t="s">
        <v>34</v>
      </c>
      <c r="AX751" s="14" t="s">
        <v>79</v>
      </c>
      <c r="AY751" s="209" t="s">
        <v>159</v>
      </c>
    </row>
    <row r="752" s="13" customFormat="1">
      <c r="A752" s="13"/>
      <c r="B752" s="199"/>
      <c r="C752" s="13"/>
      <c r="D752" s="200" t="s">
        <v>170</v>
      </c>
      <c r="E752" s="201" t="s">
        <v>1</v>
      </c>
      <c r="F752" s="202" t="s">
        <v>783</v>
      </c>
      <c r="G752" s="13"/>
      <c r="H752" s="203">
        <v>3.7999999999999998</v>
      </c>
      <c r="I752" s="204"/>
      <c r="J752" s="13"/>
      <c r="K752" s="13"/>
      <c r="L752" s="199"/>
      <c r="M752" s="205"/>
      <c r="N752" s="206"/>
      <c r="O752" s="206"/>
      <c r="P752" s="206"/>
      <c r="Q752" s="206"/>
      <c r="R752" s="206"/>
      <c r="S752" s="206"/>
      <c r="T752" s="207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01" t="s">
        <v>170</v>
      </c>
      <c r="AU752" s="201" t="s">
        <v>89</v>
      </c>
      <c r="AV752" s="13" t="s">
        <v>89</v>
      </c>
      <c r="AW752" s="13" t="s">
        <v>34</v>
      </c>
      <c r="AX752" s="13" t="s">
        <v>79</v>
      </c>
      <c r="AY752" s="201" t="s">
        <v>159</v>
      </c>
    </row>
    <row r="753" s="15" customFormat="1">
      <c r="A753" s="15"/>
      <c r="B753" s="215"/>
      <c r="C753" s="15"/>
      <c r="D753" s="200" t="s">
        <v>170</v>
      </c>
      <c r="E753" s="216" t="s">
        <v>1</v>
      </c>
      <c r="F753" s="217" t="s">
        <v>181</v>
      </c>
      <c r="G753" s="15"/>
      <c r="H753" s="218">
        <v>47.019999999999996</v>
      </c>
      <c r="I753" s="219"/>
      <c r="J753" s="15"/>
      <c r="K753" s="15"/>
      <c r="L753" s="215"/>
      <c r="M753" s="220"/>
      <c r="N753" s="221"/>
      <c r="O753" s="221"/>
      <c r="P753" s="221"/>
      <c r="Q753" s="221"/>
      <c r="R753" s="221"/>
      <c r="S753" s="221"/>
      <c r="T753" s="222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T753" s="216" t="s">
        <v>170</v>
      </c>
      <c r="AU753" s="216" t="s">
        <v>89</v>
      </c>
      <c r="AV753" s="15" t="s">
        <v>166</v>
      </c>
      <c r="AW753" s="15" t="s">
        <v>34</v>
      </c>
      <c r="AX753" s="15" t="s">
        <v>87</v>
      </c>
      <c r="AY753" s="216" t="s">
        <v>159</v>
      </c>
    </row>
    <row r="754" s="2" customFormat="1" ht="24.15" customHeight="1">
      <c r="A754" s="38"/>
      <c r="B754" s="180"/>
      <c r="C754" s="181" t="s">
        <v>1157</v>
      </c>
      <c r="D754" s="181" t="s">
        <v>161</v>
      </c>
      <c r="E754" s="182" t="s">
        <v>1158</v>
      </c>
      <c r="F754" s="183" t="s">
        <v>1159</v>
      </c>
      <c r="G754" s="184" t="s">
        <v>174</v>
      </c>
      <c r="H754" s="185">
        <v>47.020000000000003</v>
      </c>
      <c r="I754" s="186"/>
      <c r="J754" s="187">
        <f>ROUND(I754*H754,2)</f>
        <v>0</v>
      </c>
      <c r="K754" s="183" t="s">
        <v>1</v>
      </c>
      <c r="L754" s="39"/>
      <c r="M754" s="188" t="s">
        <v>1</v>
      </c>
      <c r="N754" s="189" t="s">
        <v>44</v>
      </c>
      <c r="O754" s="77"/>
      <c r="P754" s="190">
        <f>O754*H754</f>
        <v>0</v>
      </c>
      <c r="Q754" s="190">
        <v>0.00020000000000000001</v>
      </c>
      <c r="R754" s="190">
        <f>Q754*H754</f>
        <v>0.0094040000000000009</v>
      </c>
      <c r="S754" s="190">
        <v>0</v>
      </c>
      <c r="T754" s="191">
        <f>S754*H754</f>
        <v>0</v>
      </c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R754" s="192" t="s">
        <v>254</v>
      </c>
      <c r="AT754" s="192" t="s">
        <v>161</v>
      </c>
      <c r="AU754" s="192" t="s">
        <v>89</v>
      </c>
      <c r="AY754" s="19" t="s">
        <v>159</v>
      </c>
      <c r="BE754" s="193">
        <f>IF(N754="základní",J754,0)</f>
        <v>0</v>
      </c>
      <c r="BF754" s="193">
        <f>IF(N754="snížená",J754,0)</f>
        <v>0</v>
      </c>
      <c r="BG754" s="193">
        <f>IF(N754="zákl. přenesená",J754,0)</f>
        <v>0</v>
      </c>
      <c r="BH754" s="193">
        <f>IF(N754="sníž. přenesená",J754,0)</f>
        <v>0</v>
      </c>
      <c r="BI754" s="193">
        <f>IF(N754="nulová",J754,0)</f>
        <v>0</v>
      </c>
      <c r="BJ754" s="19" t="s">
        <v>87</v>
      </c>
      <c r="BK754" s="193">
        <f>ROUND(I754*H754,2)</f>
        <v>0</v>
      </c>
      <c r="BL754" s="19" t="s">
        <v>254</v>
      </c>
      <c r="BM754" s="192" t="s">
        <v>1160</v>
      </c>
    </row>
    <row r="755" s="2" customFormat="1" ht="16.5" customHeight="1">
      <c r="A755" s="38"/>
      <c r="B755" s="180"/>
      <c r="C755" s="181" t="s">
        <v>1161</v>
      </c>
      <c r="D755" s="181" t="s">
        <v>161</v>
      </c>
      <c r="E755" s="182" t="s">
        <v>1162</v>
      </c>
      <c r="F755" s="183" t="s">
        <v>1163</v>
      </c>
      <c r="G755" s="184" t="s">
        <v>174</v>
      </c>
      <c r="H755" s="185">
        <v>47.020000000000003</v>
      </c>
      <c r="I755" s="186"/>
      <c r="J755" s="187">
        <f>ROUND(I755*H755,2)</f>
        <v>0</v>
      </c>
      <c r="K755" s="183" t="s">
        <v>165</v>
      </c>
      <c r="L755" s="39"/>
      <c r="M755" s="188" t="s">
        <v>1</v>
      </c>
      <c r="N755" s="189" t="s">
        <v>44</v>
      </c>
      <c r="O755" s="77"/>
      <c r="P755" s="190">
        <f>O755*H755</f>
        <v>0</v>
      </c>
      <c r="Q755" s="190">
        <v>0.00033</v>
      </c>
      <c r="R755" s="190">
        <f>Q755*H755</f>
        <v>0.0155166</v>
      </c>
      <c r="S755" s="190">
        <v>0</v>
      </c>
      <c r="T755" s="191">
        <f>S755*H755</f>
        <v>0</v>
      </c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R755" s="192" t="s">
        <v>254</v>
      </c>
      <c r="AT755" s="192" t="s">
        <v>161</v>
      </c>
      <c r="AU755" s="192" t="s">
        <v>89</v>
      </c>
      <c r="AY755" s="19" t="s">
        <v>159</v>
      </c>
      <c r="BE755" s="193">
        <f>IF(N755="základní",J755,0)</f>
        <v>0</v>
      </c>
      <c r="BF755" s="193">
        <f>IF(N755="snížená",J755,0)</f>
        <v>0</v>
      </c>
      <c r="BG755" s="193">
        <f>IF(N755="zákl. přenesená",J755,0)</f>
        <v>0</v>
      </c>
      <c r="BH755" s="193">
        <f>IF(N755="sníž. přenesená",J755,0)</f>
        <v>0</v>
      </c>
      <c r="BI755" s="193">
        <f>IF(N755="nulová",J755,0)</f>
        <v>0</v>
      </c>
      <c r="BJ755" s="19" t="s">
        <v>87</v>
      </c>
      <c r="BK755" s="193">
        <f>ROUND(I755*H755,2)</f>
        <v>0</v>
      </c>
      <c r="BL755" s="19" t="s">
        <v>254</v>
      </c>
      <c r="BM755" s="192" t="s">
        <v>1164</v>
      </c>
    </row>
    <row r="756" s="2" customFormat="1">
      <c r="A756" s="38"/>
      <c r="B756" s="39"/>
      <c r="C756" s="38"/>
      <c r="D756" s="194" t="s">
        <v>168</v>
      </c>
      <c r="E756" s="38"/>
      <c r="F756" s="195" t="s">
        <v>1165</v>
      </c>
      <c r="G756" s="38"/>
      <c r="H756" s="38"/>
      <c r="I756" s="196"/>
      <c r="J756" s="38"/>
      <c r="K756" s="38"/>
      <c r="L756" s="39"/>
      <c r="M756" s="197"/>
      <c r="N756" s="198"/>
      <c r="O756" s="77"/>
      <c r="P756" s="77"/>
      <c r="Q756" s="77"/>
      <c r="R756" s="77"/>
      <c r="S756" s="77"/>
      <c r="T756" s="78"/>
      <c r="U756" s="38"/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T756" s="19" t="s">
        <v>168</v>
      </c>
      <c r="AU756" s="19" t="s">
        <v>89</v>
      </c>
    </row>
    <row r="757" s="2" customFormat="1" ht="16.5" customHeight="1">
      <c r="A757" s="38"/>
      <c r="B757" s="180"/>
      <c r="C757" s="181" t="s">
        <v>1166</v>
      </c>
      <c r="D757" s="181" t="s">
        <v>161</v>
      </c>
      <c r="E757" s="182" t="s">
        <v>1167</v>
      </c>
      <c r="F757" s="183" t="s">
        <v>1168</v>
      </c>
      <c r="G757" s="184" t="s">
        <v>174</v>
      </c>
      <c r="H757" s="185">
        <v>47.020000000000003</v>
      </c>
      <c r="I757" s="186"/>
      <c r="J757" s="187">
        <f>ROUND(I757*H757,2)</f>
        <v>0</v>
      </c>
      <c r="K757" s="183" t="s">
        <v>1</v>
      </c>
      <c r="L757" s="39"/>
      <c r="M757" s="242" t="s">
        <v>1</v>
      </c>
      <c r="N757" s="243" t="s">
        <v>44</v>
      </c>
      <c r="O757" s="244"/>
      <c r="P757" s="245">
        <f>O757*H757</f>
        <v>0</v>
      </c>
      <c r="Q757" s="245">
        <v>0.00033</v>
      </c>
      <c r="R757" s="245">
        <f>Q757*H757</f>
        <v>0.0155166</v>
      </c>
      <c r="S757" s="245">
        <v>0</v>
      </c>
      <c r="T757" s="246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192" t="s">
        <v>254</v>
      </c>
      <c r="AT757" s="192" t="s">
        <v>161</v>
      </c>
      <c r="AU757" s="192" t="s">
        <v>89</v>
      </c>
      <c r="AY757" s="19" t="s">
        <v>159</v>
      </c>
      <c r="BE757" s="193">
        <f>IF(N757="základní",J757,0)</f>
        <v>0</v>
      </c>
      <c r="BF757" s="193">
        <f>IF(N757="snížená",J757,0)</f>
        <v>0</v>
      </c>
      <c r="BG757" s="193">
        <f>IF(N757="zákl. přenesená",J757,0)</f>
        <v>0</v>
      </c>
      <c r="BH757" s="193">
        <f>IF(N757="sníž. přenesená",J757,0)</f>
        <v>0</v>
      </c>
      <c r="BI757" s="193">
        <f>IF(N757="nulová",J757,0)</f>
        <v>0</v>
      </c>
      <c r="BJ757" s="19" t="s">
        <v>87</v>
      </c>
      <c r="BK757" s="193">
        <f>ROUND(I757*H757,2)</f>
        <v>0</v>
      </c>
      <c r="BL757" s="19" t="s">
        <v>254</v>
      </c>
      <c r="BM757" s="192" t="s">
        <v>1169</v>
      </c>
    </row>
    <row r="758" s="2" customFormat="1" ht="6.96" customHeight="1">
      <c r="A758" s="38"/>
      <c r="B758" s="60"/>
      <c r="C758" s="61"/>
      <c r="D758" s="61"/>
      <c r="E758" s="61"/>
      <c r="F758" s="61"/>
      <c r="G758" s="61"/>
      <c r="H758" s="61"/>
      <c r="I758" s="61"/>
      <c r="J758" s="61"/>
      <c r="K758" s="61"/>
      <c r="L758" s="39"/>
      <c r="M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</row>
  </sheetData>
  <autoFilter ref="C135:K757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hyperlinks>
    <hyperlink ref="F140" r:id="rId1" display="https://podminky.urs.cz/item/CS_URS_2025_02/113202111"/>
    <hyperlink ref="F143" r:id="rId2" display="https://podminky.urs.cz/item/CS_URS_2025_02/121151123"/>
    <hyperlink ref="F150" r:id="rId3" display="https://podminky.urs.cz/item/CS_URS_2025_02/122251104"/>
    <hyperlink ref="F153" r:id="rId4" display="https://podminky.urs.cz/item/CS_URS_2025_02/132251103"/>
    <hyperlink ref="F156" r:id="rId5" display="https://podminky.urs.cz/item/CS_URS_2025_02/162351103"/>
    <hyperlink ref="F159" r:id="rId6" display="https://podminky.urs.cz/item/CS_URS_2025_02/167151111"/>
    <hyperlink ref="F161" r:id="rId7" display="https://podminky.urs.cz/item/CS_URS_2025_02/171201231"/>
    <hyperlink ref="F163" r:id="rId8" display="https://podminky.urs.cz/item/CS_URS_2025_02/171251201"/>
    <hyperlink ref="F165" r:id="rId9" display="https://podminky.urs.cz/item/CS_URS_2025_02/174151101"/>
    <hyperlink ref="F167" r:id="rId10" display="https://podminky.urs.cz/item/CS_URS_2025_02/181351113"/>
    <hyperlink ref="F169" r:id="rId11" display="https://podminky.urs.cz/item/CS_URS_2025_02/181411131"/>
    <hyperlink ref="F173" r:id="rId12" display="https://podminky.urs.cz/item/CS_URS_2025_02/181951112"/>
    <hyperlink ref="F176" r:id="rId13" display="https://podminky.urs.cz/item/CS_URS_2025_02/212752102"/>
    <hyperlink ref="F178" r:id="rId14" display="https://podminky.urs.cz/item/CS_URS_2025_02/213141111"/>
    <hyperlink ref="F184" r:id="rId15" display="https://podminky.urs.cz/item/CS_URS_2025_02/271532212"/>
    <hyperlink ref="F194" r:id="rId16" display="https://podminky.urs.cz/item/CS_URS_2025_02/273313611"/>
    <hyperlink ref="F203" r:id="rId17" display="https://podminky.urs.cz/item/CS_URS_2025_02/273351121"/>
    <hyperlink ref="F208" r:id="rId18" display="https://podminky.urs.cz/item/CS_URS_2025_02/273351122"/>
    <hyperlink ref="F210" r:id="rId19" display="https://podminky.urs.cz/item/CS_URS_2025_02/274313611"/>
    <hyperlink ref="F218" r:id="rId20" display="https://podminky.urs.cz/item/CS_URS_2025_02/274351121"/>
    <hyperlink ref="F225" r:id="rId21" display="https://podminky.urs.cz/item/CS_URS_2025_02/274351122"/>
    <hyperlink ref="F227" r:id="rId22" display="https://podminky.urs.cz/item/CS_URS_2025_02/274361821"/>
    <hyperlink ref="F231" r:id="rId23" display="https://podminky.urs.cz/item/CS_URS_2025_02/311113141"/>
    <hyperlink ref="F235" r:id="rId24" display="https://podminky.urs.cz/item/CS_URS_2025_02/311113142"/>
    <hyperlink ref="F239" r:id="rId25" display="https://podminky.urs.cz/item/CS_URS_2025_02/311113143"/>
    <hyperlink ref="F246" r:id="rId26" display="https://podminky.urs.cz/item/CS_URS_2025_02/311361821"/>
    <hyperlink ref="F253" r:id="rId27" display="https://podminky.urs.cz/item/CS_URS_2025_02/317321411"/>
    <hyperlink ref="F260" r:id="rId28" display="https://podminky.urs.cz/item/CS_URS_2025_02/317351107"/>
    <hyperlink ref="F267" r:id="rId29" display="https://podminky.urs.cz/item/CS_URS_2025_02/317351108"/>
    <hyperlink ref="F269" r:id="rId30" display="https://podminky.urs.cz/item/CS_URS_2025_02/317361821"/>
    <hyperlink ref="F272" r:id="rId31" display="https://podminky.urs.cz/item/CS_URS_2025_02/317941123"/>
    <hyperlink ref="F309" r:id="rId32" display="https://podminky.urs.cz/item/CS_URS_2025_02/417321515"/>
    <hyperlink ref="F319" r:id="rId33" display="https://podminky.urs.cz/item/CS_URS_2025_02/417351115"/>
    <hyperlink ref="F329" r:id="rId34" display="https://podminky.urs.cz/item/CS_URS_2025_02/417351116"/>
    <hyperlink ref="F331" r:id="rId35" display="https://podminky.urs.cz/item/CS_URS_2025_02/417361821"/>
    <hyperlink ref="F335" r:id="rId36" display="https://podminky.urs.cz/item/CS_URS_2025_02/430321616"/>
    <hyperlink ref="F342" r:id="rId37" display="https://podminky.urs.cz/item/CS_URS_2025_02/430361821"/>
    <hyperlink ref="F346" r:id="rId38" display="https://podminky.urs.cz/item/CS_URS_2025_02/433351131"/>
    <hyperlink ref="F353" r:id="rId39" display="https://podminky.urs.cz/item/CS_URS_2025_02/433351132"/>
    <hyperlink ref="F355" r:id="rId40" display="https://podminky.urs.cz/item/CS_URS_2025_02/444151111"/>
    <hyperlink ref="F364" r:id="rId41" display="https://podminky.urs.cz/item/CS_URS_2025_02/564861111"/>
    <hyperlink ref="F367" r:id="rId42" display="https://podminky.urs.cz/item/CS_URS_2025_02/564871116"/>
    <hyperlink ref="F370" r:id="rId43" display="https://podminky.urs.cz/item/CS_URS_2025_02/565155111"/>
    <hyperlink ref="F372" r:id="rId44" display="https://podminky.urs.cz/item/CS_URS_2025_02/573111112"/>
    <hyperlink ref="F374" r:id="rId45" display="https://podminky.urs.cz/item/CS_URS_2025_02/573231106"/>
    <hyperlink ref="F376" r:id="rId46" display="https://podminky.urs.cz/item/CS_URS_2025_02/577134211"/>
    <hyperlink ref="F379" r:id="rId47" display="https://podminky.urs.cz/item/CS_URS_2025_02/612131121"/>
    <hyperlink ref="F390" r:id="rId48" display="https://podminky.urs.cz/item/CS_URS_2025_02/612142001"/>
    <hyperlink ref="F392" r:id="rId49" display="https://podminky.urs.cz/item/CS_URS_2025_02/622143004"/>
    <hyperlink ref="F397" r:id="rId50" display="https://podminky.urs.cz/item/CS_URS_2025_02/622151021"/>
    <hyperlink ref="F400" r:id="rId51" display="https://podminky.urs.cz/item/CS_URS_2025_02/622252001"/>
    <hyperlink ref="F405" r:id="rId52" display="https://podminky.urs.cz/item/CS_URS_2025_02/622511112"/>
    <hyperlink ref="F407" r:id="rId53" display="https://podminky.urs.cz/item/CS_URS_2025_02/629991011"/>
    <hyperlink ref="F410" r:id="rId54" display="https://podminky.urs.cz/item/CS_URS_2025_02/631311235"/>
    <hyperlink ref="F422" r:id="rId55" display="https://podminky.urs.cz/item/CS_URS_2025_02/631319023"/>
    <hyperlink ref="F424" r:id="rId56" display="https://podminky.urs.cz/item/CS_URS_2025_02/631319111"/>
    <hyperlink ref="F427" r:id="rId57" display="https://podminky.urs.cz/item/CS_URS_2025_02/631319175"/>
    <hyperlink ref="F429" r:id="rId58" display="https://podminky.urs.cz/item/CS_URS_2025_02/631351101"/>
    <hyperlink ref="F435" r:id="rId59" display="https://podminky.urs.cz/item/CS_URS_2025_02/631351102"/>
    <hyperlink ref="F437" r:id="rId60" display="https://podminky.urs.cz/item/CS_URS_2025_02/631361821"/>
    <hyperlink ref="F440" r:id="rId61" display="https://podminky.urs.cz/item/CS_URS_2025_02/631362021"/>
    <hyperlink ref="F442" r:id="rId62" display="https://podminky.urs.cz/item/CS_URS_2025_02/633811111"/>
    <hyperlink ref="F445" r:id="rId63" display="https://podminky.urs.cz/item/CS_URS_2025_02/634663112"/>
    <hyperlink ref="F447" r:id="rId64" display="https://podminky.urs.cz/item/CS_URS_2025_02/634911123"/>
    <hyperlink ref="F449" r:id="rId65" display="https://podminky.urs.cz/item/CS_URS_2025_02/637211114"/>
    <hyperlink ref="F454" r:id="rId66" display="https://podminky.urs.cz/item/CS_URS_2025_02/916131213"/>
    <hyperlink ref="F465" r:id="rId67" display="https://podminky.urs.cz/item/CS_URS_2025_02/938902122"/>
    <hyperlink ref="F468" r:id="rId68" display="https://podminky.urs.cz/item/CS_URS_2025_02/941211111"/>
    <hyperlink ref="F475" r:id="rId69" display="https://podminky.urs.cz/item/CS_URS_2025_02/941211211"/>
    <hyperlink ref="F479" r:id="rId70" display="https://podminky.urs.cz/item/CS_URS_2025_02/941211811"/>
    <hyperlink ref="F481" r:id="rId71" display="https://podminky.urs.cz/item/CS_URS_2025_02/949101111"/>
    <hyperlink ref="F484" r:id="rId72" display="https://podminky.urs.cz/item/CS_URS_2025_02/952901111"/>
    <hyperlink ref="F486" r:id="rId73" display="https://podminky.urs.cz/item/CS_URS_2025_02/961055111"/>
    <hyperlink ref="F489" r:id="rId74" display="https://podminky.urs.cz/item/CS_URS_2025_02/965042241"/>
    <hyperlink ref="F492" r:id="rId75" display="https://podminky.urs.cz/item/CS_URS_2025_02/965049112"/>
    <hyperlink ref="F494" r:id="rId76" display="https://podminky.urs.cz/item/CS_URS_2025_02/985331113"/>
    <hyperlink ref="F501" r:id="rId77" display="https://podminky.urs.cz/item/CS_URS_2025_02/997013111"/>
    <hyperlink ref="F503" r:id="rId78" display="https://podminky.urs.cz/item/CS_URS_2025_02/997013501"/>
    <hyperlink ref="F505" r:id="rId79" display="https://podminky.urs.cz/item/CS_URS_2025_02/997013509"/>
    <hyperlink ref="F508" r:id="rId80" display="https://podminky.urs.cz/item/CS_URS_2025_02/997013602"/>
    <hyperlink ref="F511" r:id="rId81" display="https://podminky.urs.cz/item/CS_URS_2025_02/998011001"/>
    <hyperlink ref="F515" r:id="rId82" display="https://podminky.urs.cz/item/CS_URS_2025_02/711111001"/>
    <hyperlink ref="F527" r:id="rId83" display="https://podminky.urs.cz/item/CS_URS_2025_02/711112001"/>
    <hyperlink ref="F538" r:id="rId84" display="https://podminky.urs.cz/item/CS_URS_2025_02/711141559"/>
    <hyperlink ref="F544" r:id="rId85" display="https://podminky.urs.cz/item/CS_URS_2025_02/711142559"/>
    <hyperlink ref="F550" r:id="rId86" display="https://podminky.urs.cz/item/CS_URS_2025_02/711747388"/>
    <hyperlink ref="F554" r:id="rId87" display="https://podminky.urs.cz/item/CS_URS_2025_02/711748088"/>
    <hyperlink ref="F558" r:id="rId88" display="https://podminky.urs.cz/item/CS_URS_2025_02/998711101"/>
    <hyperlink ref="F561" r:id="rId89" display="https://podminky.urs.cz/item/CS_URS_2025_02/713131241"/>
    <hyperlink ref="F567" r:id="rId90" display="https://podminky.urs.cz/item/CS_URS_2025_02/713131341"/>
    <hyperlink ref="F573" r:id="rId91" display="https://podminky.urs.cz/item/CS_URS_2025_02/713132331"/>
    <hyperlink ref="F580" r:id="rId92" display="https://podminky.urs.cz/item/CS_URS_2025_02/998713101"/>
    <hyperlink ref="F583" r:id="rId93" display="https://podminky.urs.cz/item/CS_URS_2025_02/764212405"/>
    <hyperlink ref="F590" r:id="rId94" display="https://podminky.urs.cz/item/CS_URS_2025_02/764212432"/>
    <hyperlink ref="F597" r:id="rId95" display="https://podminky.urs.cz/item/CS_URS_2025_02/764311609"/>
    <hyperlink ref="F601" r:id="rId96" display="https://podminky.urs.cz/item/CS_URS_2025_02/764511603"/>
    <hyperlink ref="F605" r:id="rId97" display="https://podminky.urs.cz/item/CS_URS_2025_02/764518623"/>
    <hyperlink ref="F608" r:id="rId98" display="https://podminky.urs.cz/item/CS_URS_2025_02/764518632"/>
    <hyperlink ref="F610" r:id="rId99" display="https://podminky.urs.cz/item/CS_URS_2025_02/998764101"/>
    <hyperlink ref="F613" r:id="rId100" display="https://podminky.urs.cz/item/CS_URS_2025_02/766412224"/>
    <hyperlink ref="F618" r:id="rId101" display="https://podminky.urs.cz/item/CS_URS_2025_02/766417513"/>
    <hyperlink ref="F627" r:id="rId102" display="https://podminky.urs.cz/item/CS_URS_2025_02/766417523"/>
    <hyperlink ref="F639" r:id="rId103" display="https://podminky.urs.cz/item/CS_URS_2025_02/998766101"/>
    <hyperlink ref="F647" r:id="rId104" display="https://podminky.urs.cz/item/CS_URS_2025_02/767810113"/>
    <hyperlink ref="F652" r:id="rId105" display="https://podminky.urs.cz/item/CS_URS_2025_02/998767101"/>
    <hyperlink ref="F655" r:id="rId106" display="https://podminky.urs.cz/item/CS_URS_2025_02/777111111"/>
    <hyperlink ref="F668" r:id="rId107" display="https://podminky.urs.cz/item/CS_URS_2025_02/777111141"/>
    <hyperlink ref="F670" r:id="rId108" display="https://podminky.urs.cz/item/CS_URS_2025_02/777131101"/>
    <hyperlink ref="F672" r:id="rId109" display="https://podminky.urs.cz/item/CS_URS_2025_02/777511145"/>
    <hyperlink ref="F674" r:id="rId110" display="https://podminky.urs.cz/item/CS_URS_2025_02/777612105"/>
    <hyperlink ref="F676" r:id="rId111" display="https://podminky.urs.cz/item/CS_URS_2025_02/777622103"/>
    <hyperlink ref="F678" r:id="rId112" display="https://podminky.urs.cz/item/CS_URS_2025_02/998777101"/>
    <hyperlink ref="F681" r:id="rId113" display="https://podminky.urs.cz/item/CS_URS_2025_02/781111011"/>
    <hyperlink ref="F692" r:id="rId114" display="https://podminky.urs.cz/item/CS_URS_2025_02/781121011"/>
    <hyperlink ref="F695" r:id="rId115" display="https://podminky.urs.cz/item/CS_URS_2025_02/781131112"/>
    <hyperlink ref="F698" r:id="rId116" display="https://podminky.urs.cz/item/CS_URS_2025_02/781131241"/>
    <hyperlink ref="F701" r:id="rId117" display="https://podminky.urs.cz/item/CS_URS_2025_02/781131242"/>
    <hyperlink ref="F704" r:id="rId118" display="https://podminky.urs.cz/item/CS_URS_2025_02/781131264"/>
    <hyperlink ref="F712" r:id="rId119" display="https://podminky.urs.cz/item/CS_URS_2025_02/781151031"/>
    <hyperlink ref="F714" r:id="rId120" display="https://podminky.urs.cz/item/CS_URS_2025_02/781472215"/>
    <hyperlink ref="F718" r:id="rId121" display="https://podminky.urs.cz/item/CS_URS_2025_02/781492211"/>
    <hyperlink ref="F729" r:id="rId122" display="https://podminky.urs.cz/item/CS_URS_2025_02/781495115"/>
    <hyperlink ref="F732" r:id="rId123" display="https://podminky.urs.cz/item/CS_URS_2025_02/781495211"/>
    <hyperlink ref="F734" r:id="rId124" display="https://podminky.urs.cz/item/CS_URS_2025_02/998781101"/>
    <hyperlink ref="F737" r:id="rId125" display="https://podminky.urs.cz/item/CS_URS_2025_02/783101203"/>
    <hyperlink ref="F740" r:id="rId126" display="https://podminky.urs.cz/item/CS_URS_2025_02/783101403"/>
    <hyperlink ref="F743" r:id="rId127" display="https://podminky.urs.cz/item/CS_URS_2025_02/783118211"/>
    <hyperlink ref="F746" r:id="rId128" display="https://podminky.urs.cz/item/CS_URS_2025_02/783801501"/>
    <hyperlink ref="F756" r:id="rId129" display="https://podminky.urs.cz/item/CS_URS_2025_02/7838174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100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116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Požáry</v>
      </c>
      <c r="F7" s="32"/>
      <c r="G7" s="32"/>
      <c r="H7" s="32"/>
      <c r="L7" s="22"/>
    </row>
    <row r="8">
      <c r="B8" s="22"/>
      <c r="D8" s="32" t="s">
        <v>117</v>
      </c>
      <c r="L8" s="22"/>
    </row>
    <row r="9" s="1" customFormat="1" ht="16.5" customHeight="1">
      <c r="B9" s="22"/>
      <c r="E9" s="130" t="s">
        <v>1170</v>
      </c>
      <c r="F9" s="1"/>
      <c r="G9" s="1"/>
      <c r="H9" s="1"/>
      <c r="L9" s="22"/>
    </row>
    <row r="10" s="1" customFormat="1" ht="12" customHeight="1">
      <c r="B10" s="22"/>
      <c r="D10" s="32" t="s">
        <v>1171</v>
      </c>
      <c r="L10" s="22"/>
    </row>
    <row r="11" s="2" customFormat="1" ht="16.5" customHeight="1">
      <c r="A11" s="38"/>
      <c r="B11" s="39"/>
      <c r="C11" s="38"/>
      <c r="D11" s="38"/>
      <c r="E11" s="135" t="s">
        <v>1172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1173</v>
      </c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39"/>
      <c r="C13" s="38"/>
      <c r="D13" s="38"/>
      <c r="E13" s="67" t="s">
        <v>1174</v>
      </c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18</v>
      </c>
      <c r="E15" s="38"/>
      <c r="F15" s="27" t="s">
        <v>1</v>
      </c>
      <c r="G15" s="38"/>
      <c r="H15" s="38"/>
      <c r="I15" s="32" t="s">
        <v>19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20</v>
      </c>
      <c r="E16" s="38"/>
      <c r="F16" s="27" t="s">
        <v>26</v>
      </c>
      <c r="G16" s="38"/>
      <c r="H16" s="38"/>
      <c r="I16" s="32" t="s">
        <v>22</v>
      </c>
      <c r="J16" s="69" t="str">
        <f>'Rekapitulace stavby'!AN8</f>
        <v>20. 11. 2025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24</v>
      </c>
      <c r="E18" s="38"/>
      <c r="F18" s="38"/>
      <c r="G18" s="38"/>
      <c r="H18" s="38"/>
      <c r="I18" s="32" t="s">
        <v>25</v>
      </c>
      <c r="J18" s="27" t="str">
        <f>IF('Rekapitulace stavby'!AN10="","",'Rekapitulace stavby'!AN10)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stavby'!E11="","",'Rekapitulace stavby'!E11)</f>
        <v xml:space="preserve"> </v>
      </c>
      <c r="F19" s="38"/>
      <c r="G19" s="38"/>
      <c r="H19" s="38"/>
      <c r="I19" s="32" t="s">
        <v>27</v>
      </c>
      <c r="J19" s="27" t="str">
        <f>IF('Rekapitulace stavby'!AN11="","",'Rekapitulace stavby'!AN11)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28</v>
      </c>
      <c r="E21" s="38"/>
      <c r="F21" s="38"/>
      <c r="G21" s="38"/>
      <c r="H21" s="38"/>
      <c r="I21" s="32" t="s">
        <v>25</v>
      </c>
      <c r="J21" s="33" t="str">
        <f>'Rekapitulace stavby'!AN13</f>
        <v>Vyplň údaj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33" t="str">
        <f>'Rekapitulace stavby'!E14</f>
        <v>Vyplň údaj</v>
      </c>
      <c r="F22" s="27"/>
      <c r="G22" s="27"/>
      <c r="H22" s="27"/>
      <c r="I22" s="32" t="s">
        <v>27</v>
      </c>
      <c r="J22" s="33" t="str">
        <f>'Rekapitulace stavby'!AN14</f>
        <v>Vyplň údaj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30</v>
      </c>
      <c r="E24" s="38"/>
      <c r="F24" s="38"/>
      <c r="G24" s="38"/>
      <c r="H24" s="38"/>
      <c r="I24" s="32" t="s">
        <v>25</v>
      </c>
      <c r="J24" s="27" t="str">
        <f>IF('Rekapitulace stavby'!AN16="","",'Rekapitulace stavby'!AN16)</f>
        <v>14500493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39"/>
      <c r="C25" s="38"/>
      <c r="D25" s="38"/>
      <c r="E25" s="27" t="str">
        <f>IF('Rekapitulace stavby'!E17="","",'Rekapitulace stavby'!E17)</f>
        <v>AGP - nova spol. s r.o.</v>
      </c>
      <c r="F25" s="38"/>
      <c r="G25" s="38"/>
      <c r="H25" s="38"/>
      <c r="I25" s="32" t="s">
        <v>27</v>
      </c>
      <c r="J25" s="27" t="str">
        <f>IF('Rekapitulace stavby'!AN17="","",'Rekapitulace stavby'!AN17)</f>
        <v>CZ14500493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39"/>
      <c r="C27" s="38"/>
      <c r="D27" s="32" t="s">
        <v>35</v>
      </c>
      <c r="E27" s="38"/>
      <c r="F27" s="38"/>
      <c r="G27" s="38"/>
      <c r="H27" s="38"/>
      <c r="I27" s="32" t="s">
        <v>25</v>
      </c>
      <c r="J27" s="27" t="str">
        <f>IF('Rekapitulace stavby'!AN19="","",'Rekapitulace stavby'!AN19)</f>
        <v>04767772</v>
      </c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39"/>
      <c r="C28" s="38"/>
      <c r="D28" s="38"/>
      <c r="E28" s="27" t="str">
        <f>IF('Rekapitulace stavby'!E20="","",'Rekapitulace stavby'!E20)</f>
        <v>HAVO Consult s.r.o.</v>
      </c>
      <c r="F28" s="38"/>
      <c r="G28" s="38"/>
      <c r="H28" s="38"/>
      <c r="I28" s="32" t="s">
        <v>27</v>
      </c>
      <c r="J28" s="27" t="str">
        <f>IF('Rekapitulace stavby'!AN20="","",'Rekapitulace stavby'!AN20)</f>
        <v/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39"/>
      <c r="C30" s="38"/>
      <c r="D30" s="32" t="s">
        <v>38</v>
      </c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31"/>
      <c r="B31" s="132"/>
      <c r="C31" s="131"/>
      <c r="D31" s="131"/>
      <c r="E31" s="36" t="s">
        <v>1</v>
      </c>
      <c r="F31" s="36"/>
      <c r="G31" s="36"/>
      <c r="H31" s="36"/>
      <c r="I31" s="131"/>
      <c r="J31" s="131"/>
      <c r="K31" s="131"/>
      <c r="L31" s="133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39"/>
      <c r="C34" s="38"/>
      <c r="D34" s="134" t="s">
        <v>39</v>
      </c>
      <c r="E34" s="38"/>
      <c r="F34" s="38"/>
      <c r="G34" s="38"/>
      <c r="H34" s="38"/>
      <c r="I34" s="38"/>
      <c r="J34" s="96">
        <f>ROUND(J139,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39"/>
      <c r="C35" s="38"/>
      <c r="D35" s="90"/>
      <c r="E35" s="90"/>
      <c r="F35" s="90"/>
      <c r="G35" s="90"/>
      <c r="H35" s="90"/>
      <c r="I35" s="90"/>
      <c r="J35" s="90"/>
      <c r="K35" s="90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8"/>
      <c r="F36" s="43" t="s">
        <v>41</v>
      </c>
      <c r="G36" s="38"/>
      <c r="H36" s="38"/>
      <c r="I36" s="43" t="s">
        <v>40</v>
      </c>
      <c r="J36" s="43" t="s">
        <v>42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39"/>
      <c r="C37" s="38"/>
      <c r="D37" s="135" t="s">
        <v>43</v>
      </c>
      <c r="E37" s="32" t="s">
        <v>44</v>
      </c>
      <c r="F37" s="136">
        <f>ROUND((SUM(BE139:BE187)),  2)</f>
        <v>0</v>
      </c>
      <c r="G37" s="38"/>
      <c r="H37" s="38"/>
      <c r="I37" s="137">
        <v>0.20999999999999999</v>
      </c>
      <c r="J37" s="136">
        <f>ROUND(((SUM(BE139:BE187))*I37),  2)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2" t="s">
        <v>45</v>
      </c>
      <c r="F38" s="136">
        <f>ROUND((SUM(BF139:BF187)),  2)</f>
        <v>0</v>
      </c>
      <c r="G38" s="38"/>
      <c r="H38" s="38"/>
      <c r="I38" s="137">
        <v>0.12</v>
      </c>
      <c r="J38" s="136">
        <f>ROUND(((SUM(BF139:BF187))*I38),  2)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6">
        <f>ROUND((SUM(BG139:BG187)),  2)</f>
        <v>0</v>
      </c>
      <c r="G39" s="38"/>
      <c r="H39" s="38"/>
      <c r="I39" s="137">
        <v>0.20999999999999999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2" t="s">
        <v>47</v>
      </c>
      <c r="F40" s="136">
        <f>ROUND((SUM(BH139:BH187)),  2)</f>
        <v>0</v>
      </c>
      <c r="G40" s="38"/>
      <c r="H40" s="38"/>
      <c r="I40" s="137">
        <v>0.12</v>
      </c>
      <c r="J40" s="136">
        <f>0</f>
        <v>0</v>
      </c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39"/>
      <c r="C41" s="38"/>
      <c r="D41" s="38"/>
      <c r="E41" s="32" t="s">
        <v>48</v>
      </c>
      <c r="F41" s="136">
        <f>ROUND((SUM(BI139:BI187)),  2)</f>
        <v>0</v>
      </c>
      <c r="G41" s="38"/>
      <c r="H41" s="38"/>
      <c r="I41" s="137">
        <v>0</v>
      </c>
      <c r="J41" s="136">
        <f>0</f>
        <v>0</v>
      </c>
      <c r="K41" s="38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39"/>
      <c r="C43" s="138"/>
      <c r="D43" s="139" t="s">
        <v>49</v>
      </c>
      <c r="E43" s="81"/>
      <c r="F43" s="81"/>
      <c r="G43" s="140" t="s">
        <v>50</v>
      </c>
      <c r="H43" s="141" t="s">
        <v>51</v>
      </c>
      <c r="I43" s="81"/>
      <c r="J43" s="142">
        <f>SUM(J34:J41)</f>
        <v>0</v>
      </c>
      <c r="K43" s="143"/>
      <c r="L43" s="5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5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Požáry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117</v>
      </c>
      <c r="L86" s="22"/>
    </row>
    <row r="87" s="1" customFormat="1" ht="16.5" customHeight="1">
      <c r="B87" s="22"/>
      <c r="E87" s="130" t="s">
        <v>1170</v>
      </c>
      <c r="F87" s="1"/>
      <c r="G87" s="1"/>
      <c r="H87" s="1"/>
      <c r="L87" s="22"/>
    </row>
    <row r="88" s="1" customFormat="1" ht="12" customHeight="1">
      <c r="B88" s="22"/>
      <c r="C88" s="32" t="s">
        <v>1171</v>
      </c>
      <c r="L88" s="22"/>
    </row>
    <row r="89" s="2" customFormat="1" ht="16.5" customHeight="1">
      <c r="A89" s="38"/>
      <c r="B89" s="39"/>
      <c r="C89" s="38"/>
      <c r="D89" s="38"/>
      <c r="E89" s="135" t="s">
        <v>1172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1173</v>
      </c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38"/>
      <c r="D91" s="38"/>
      <c r="E91" s="67" t="str">
        <f>E13</f>
        <v>02.1.1 - EI D.C. 1.-2. osv+zás</v>
      </c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38"/>
      <c r="E93" s="38"/>
      <c r="F93" s="27" t="str">
        <f>F16</f>
        <v xml:space="preserve"> </v>
      </c>
      <c r="G93" s="38"/>
      <c r="H93" s="38"/>
      <c r="I93" s="32" t="s">
        <v>22</v>
      </c>
      <c r="J93" s="69" t="str">
        <f>IF(J16="","",J16)</f>
        <v>20. 11. 2025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24</v>
      </c>
      <c r="D95" s="38"/>
      <c r="E95" s="38"/>
      <c r="F95" s="27" t="str">
        <f>E19</f>
        <v xml:space="preserve"> </v>
      </c>
      <c r="G95" s="38"/>
      <c r="H95" s="38"/>
      <c r="I95" s="32" t="s">
        <v>30</v>
      </c>
      <c r="J95" s="36" t="str">
        <f>E25</f>
        <v>AGP - nova spol. s r.o.</v>
      </c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38"/>
      <c r="E96" s="38"/>
      <c r="F96" s="27" t="str">
        <f>IF(E22="","",E22)</f>
        <v>Vyplň údaj</v>
      </c>
      <c r="G96" s="38"/>
      <c r="H96" s="38"/>
      <c r="I96" s="32" t="s">
        <v>35</v>
      </c>
      <c r="J96" s="36" t="str">
        <f>E28</f>
        <v>HAVO Consult s.r.o.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46" t="s">
        <v>120</v>
      </c>
      <c r="D98" s="138"/>
      <c r="E98" s="138"/>
      <c r="F98" s="138"/>
      <c r="G98" s="138"/>
      <c r="H98" s="138"/>
      <c r="I98" s="138"/>
      <c r="J98" s="147" t="s">
        <v>121</v>
      </c>
      <c r="K98" s="1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48" t="s">
        <v>122</v>
      </c>
      <c r="D100" s="38"/>
      <c r="E100" s="38"/>
      <c r="F100" s="38"/>
      <c r="G100" s="38"/>
      <c r="H100" s="38"/>
      <c r="I100" s="38"/>
      <c r="J100" s="96">
        <f>J139</f>
        <v>0</v>
      </c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9" t="s">
        <v>123</v>
      </c>
    </row>
    <row r="101" s="9" customFormat="1" ht="24.96" customHeight="1">
      <c r="A101" s="9"/>
      <c r="B101" s="149"/>
      <c r="C101" s="9"/>
      <c r="D101" s="150" t="s">
        <v>1175</v>
      </c>
      <c r="E101" s="151"/>
      <c r="F101" s="151"/>
      <c r="G101" s="151"/>
      <c r="H101" s="151"/>
      <c r="I101" s="151"/>
      <c r="J101" s="152">
        <f>J140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9"/>
      <c r="C102" s="9"/>
      <c r="D102" s="150" t="s">
        <v>1176</v>
      </c>
      <c r="E102" s="151"/>
      <c r="F102" s="151"/>
      <c r="G102" s="151"/>
      <c r="H102" s="151"/>
      <c r="I102" s="151"/>
      <c r="J102" s="152">
        <f>J142</f>
        <v>0</v>
      </c>
      <c r="K102" s="9"/>
      <c r="L102" s="14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9"/>
      <c r="C103" s="9"/>
      <c r="D103" s="150" t="s">
        <v>1177</v>
      </c>
      <c r="E103" s="151"/>
      <c r="F103" s="151"/>
      <c r="G103" s="151"/>
      <c r="H103" s="151"/>
      <c r="I103" s="151"/>
      <c r="J103" s="152">
        <f>J144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9"/>
      <c r="C104" s="9"/>
      <c r="D104" s="150" t="s">
        <v>1178</v>
      </c>
      <c r="E104" s="151"/>
      <c r="F104" s="151"/>
      <c r="G104" s="151"/>
      <c r="H104" s="151"/>
      <c r="I104" s="151"/>
      <c r="J104" s="152">
        <f>J146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9"/>
      <c r="C105" s="9"/>
      <c r="D105" s="150" t="s">
        <v>1179</v>
      </c>
      <c r="E105" s="151"/>
      <c r="F105" s="151"/>
      <c r="G105" s="151"/>
      <c r="H105" s="151"/>
      <c r="I105" s="151"/>
      <c r="J105" s="152">
        <f>J148</f>
        <v>0</v>
      </c>
      <c r="K105" s="9"/>
      <c r="L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9"/>
      <c r="C106" s="9"/>
      <c r="D106" s="150" t="s">
        <v>1180</v>
      </c>
      <c r="E106" s="151"/>
      <c r="F106" s="151"/>
      <c r="G106" s="151"/>
      <c r="H106" s="151"/>
      <c r="I106" s="151"/>
      <c r="J106" s="152">
        <f>J150</f>
        <v>0</v>
      </c>
      <c r="K106" s="9"/>
      <c r="L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9"/>
      <c r="C107" s="9"/>
      <c r="D107" s="150" t="s">
        <v>1181</v>
      </c>
      <c r="E107" s="151"/>
      <c r="F107" s="151"/>
      <c r="G107" s="151"/>
      <c r="H107" s="151"/>
      <c r="I107" s="151"/>
      <c r="J107" s="152">
        <f>J152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9"/>
      <c r="C108" s="9"/>
      <c r="D108" s="150" t="s">
        <v>1182</v>
      </c>
      <c r="E108" s="151"/>
      <c r="F108" s="151"/>
      <c r="G108" s="151"/>
      <c r="H108" s="151"/>
      <c r="I108" s="151"/>
      <c r="J108" s="152">
        <f>J171</f>
        <v>0</v>
      </c>
      <c r="K108" s="9"/>
      <c r="L108" s="14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9"/>
      <c r="C109" s="9"/>
      <c r="D109" s="150" t="s">
        <v>1183</v>
      </c>
      <c r="E109" s="151"/>
      <c r="F109" s="151"/>
      <c r="G109" s="151"/>
      <c r="H109" s="151"/>
      <c r="I109" s="151"/>
      <c r="J109" s="152">
        <f>J173</f>
        <v>0</v>
      </c>
      <c r="K109" s="9"/>
      <c r="L109" s="14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49"/>
      <c r="C110" s="9"/>
      <c r="D110" s="150" t="s">
        <v>1184</v>
      </c>
      <c r="E110" s="151"/>
      <c r="F110" s="151"/>
      <c r="G110" s="151"/>
      <c r="H110" s="151"/>
      <c r="I110" s="151"/>
      <c r="J110" s="152">
        <f>J176</f>
        <v>0</v>
      </c>
      <c r="K110" s="9"/>
      <c r="L110" s="14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49"/>
      <c r="C111" s="9"/>
      <c r="D111" s="150" t="s">
        <v>1185</v>
      </c>
      <c r="E111" s="151"/>
      <c r="F111" s="151"/>
      <c r="G111" s="151"/>
      <c r="H111" s="151"/>
      <c r="I111" s="151"/>
      <c r="J111" s="152">
        <f>J178</f>
        <v>0</v>
      </c>
      <c r="K111" s="9"/>
      <c r="L111" s="14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49"/>
      <c r="C112" s="9"/>
      <c r="D112" s="150" t="s">
        <v>1186</v>
      </c>
      <c r="E112" s="151"/>
      <c r="F112" s="151"/>
      <c r="G112" s="151"/>
      <c r="H112" s="151"/>
      <c r="I112" s="151"/>
      <c r="J112" s="152">
        <f>J180</f>
        <v>0</v>
      </c>
      <c r="K112" s="9"/>
      <c r="L112" s="14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49"/>
      <c r="C113" s="9"/>
      <c r="D113" s="150" t="s">
        <v>1187</v>
      </c>
      <c r="E113" s="151"/>
      <c r="F113" s="151"/>
      <c r="G113" s="151"/>
      <c r="H113" s="151"/>
      <c r="I113" s="151"/>
      <c r="J113" s="152">
        <f>J182</f>
        <v>0</v>
      </c>
      <c r="K113" s="9"/>
      <c r="L113" s="14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9"/>
      <c r="C114" s="9"/>
      <c r="D114" s="150" t="s">
        <v>1188</v>
      </c>
      <c r="E114" s="151"/>
      <c r="F114" s="151"/>
      <c r="G114" s="151"/>
      <c r="H114" s="151"/>
      <c r="I114" s="151"/>
      <c r="J114" s="152">
        <f>J184</f>
        <v>0</v>
      </c>
      <c r="K114" s="9"/>
      <c r="L114" s="14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9" customFormat="1" ht="24.96" customHeight="1">
      <c r="A115" s="9"/>
      <c r="B115" s="149"/>
      <c r="C115" s="9"/>
      <c r="D115" s="150" t="s">
        <v>1189</v>
      </c>
      <c r="E115" s="151"/>
      <c r="F115" s="151"/>
      <c r="G115" s="151"/>
      <c r="H115" s="151"/>
      <c r="I115" s="151"/>
      <c r="J115" s="152">
        <f>J186</f>
        <v>0</v>
      </c>
      <c r="K115" s="9"/>
      <c r="L115" s="14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60"/>
      <c r="C117" s="61"/>
      <c r="D117" s="61"/>
      <c r="E117" s="61"/>
      <c r="F117" s="61"/>
      <c r="G117" s="61"/>
      <c r="H117" s="61"/>
      <c r="I117" s="61"/>
      <c r="J117" s="61"/>
      <c r="K117" s="61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21" s="2" customFormat="1" ht="6.96" customHeight="1">
      <c r="A121" s="38"/>
      <c r="B121" s="62"/>
      <c r="C121" s="63"/>
      <c r="D121" s="63"/>
      <c r="E121" s="63"/>
      <c r="F121" s="63"/>
      <c r="G121" s="63"/>
      <c r="H121" s="63"/>
      <c r="I121" s="63"/>
      <c r="J121" s="63"/>
      <c r="K121" s="63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3" t="s">
        <v>144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38"/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16</v>
      </c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38"/>
      <c r="D125" s="38"/>
      <c r="E125" s="130" t="str">
        <f>E7</f>
        <v>Modernizace stáje, farma Požáry</v>
      </c>
      <c r="F125" s="32"/>
      <c r="G125" s="32"/>
      <c r="H125" s="32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" customFormat="1" ht="12" customHeight="1">
      <c r="B126" s="22"/>
      <c r="C126" s="32" t="s">
        <v>117</v>
      </c>
      <c r="L126" s="22"/>
    </row>
    <row r="127" s="1" customFormat="1" ht="16.5" customHeight="1">
      <c r="B127" s="22"/>
      <c r="E127" s="130" t="s">
        <v>1170</v>
      </c>
      <c r="F127" s="1"/>
      <c r="G127" s="1"/>
      <c r="H127" s="1"/>
      <c r="L127" s="22"/>
    </row>
    <row r="128" s="1" customFormat="1" ht="12" customHeight="1">
      <c r="B128" s="22"/>
      <c r="C128" s="32" t="s">
        <v>1171</v>
      </c>
      <c r="L128" s="22"/>
    </row>
    <row r="129" s="2" customFormat="1" ht="16.5" customHeight="1">
      <c r="A129" s="38"/>
      <c r="B129" s="39"/>
      <c r="C129" s="38"/>
      <c r="D129" s="38"/>
      <c r="E129" s="135" t="s">
        <v>1172</v>
      </c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2" customHeight="1">
      <c r="A130" s="38"/>
      <c r="B130" s="39"/>
      <c r="C130" s="32" t="s">
        <v>1173</v>
      </c>
      <c r="D130" s="38"/>
      <c r="E130" s="38"/>
      <c r="F130" s="38"/>
      <c r="G130" s="38"/>
      <c r="H130" s="38"/>
      <c r="I130" s="38"/>
      <c r="J130" s="38"/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6.5" customHeight="1">
      <c r="A131" s="38"/>
      <c r="B131" s="39"/>
      <c r="C131" s="38"/>
      <c r="D131" s="38"/>
      <c r="E131" s="67" t="str">
        <f>E13</f>
        <v>02.1.1 - EI D.C. 1.-2. osv+zás</v>
      </c>
      <c r="F131" s="38"/>
      <c r="G131" s="38"/>
      <c r="H131" s="38"/>
      <c r="I131" s="38"/>
      <c r="J131" s="38"/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38"/>
      <c r="D132" s="38"/>
      <c r="E132" s="38"/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2" customHeight="1">
      <c r="A133" s="38"/>
      <c r="B133" s="39"/>
      <c r="C133" s="32" t="s">
        <v>20</v>
      </c>
      <c r="D133" s="38"/>
      <c r="E133" s="38"/>
      <c r="F133" s="27" t="str">
        <f>F16</f>
        <v xml:space="preserve"> </v>
      </c>
      <c r="G133" s="38"/>
      <c r="H133" s="38"/>
      <c r="I133" s="32" t="s">
        <v>22</v>
      </c>
      <c r="J133" s="69" t="str">
        <f>IF(J16="","",J16)</f>
        <v>20. 11. 2025</v>
      </c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6.96" customHeight="1">
      <c r="A134" s="38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25.65" customHeight="1">
      <c r="A135" s="38"/>
      <c r="B135" s="39"/>
      <c r="C135" s="32" t="s">
        <v>24</v>
      </c>
      <c r="D135" s="38"/>
      <c r="E135" s="38"/>
      <c r="F135" s="27" t="str">
        <f>E19</f>
        <v xml:space="preserve"> </v>
      </c>
      <c r="G135" s="38"/>
      <c r="H135" s="38"/>
      <c r="I135" s="32" t="s">
        <v>30</v>
      </c>
      <c r="J135" s="36" t="str">
        <f>E25</f>
        <v>AGP - nova spol. s r.o.</v>
      </c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5.15" customHeight="1">
      <c r="A136" s="38"/>
      <c r="B136" s="39"/>
      <c r="C136" s="32" t="s">
        <v>28</v>
      </c>
      <c r="D136" s="38"/>
      <c r="E136" s="38"/>
      <c r="F136" s="27" t="str">
        <f>IF(E22="","",E22)</f>
        <v>Vyplň údaj</v>
      </c>
      <c r="G136" s="38"/>
      <c r="H136" s="38"/>
      <c r="I136" s="32" t="s">
        <v>35</v>
      </c>
      <c r="J136" s="36" t="str">
        <f>E28</f>
        <v>HAVO Consult s.r.o.</v>
      </c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0.32" customHeight="1">
      <c r="A137" s="38"/>
      <c r="B137" s="39"/>
      <c r="C137" s="38"/>
      <c r="D137" s="38"/>
      <c r="E137" s="38"/>
      <c r="F137" s="38"/>
      <c r="G137" s="38"/>
      <c r="H137" s="38"/>
      <c r="I137" s="38"/>
      <c r="J137" s="38"/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11" customFormat="1" ht="29.28" customHeight="1">
      <c r="A138" s="157"/>
      <c r="B138" s="158"/>
      <c r="C138" s="159" t="s">
        <v>145</v>
      </c>
      <c r="D138" s="160" t="s">
        <v>64</v>
      </c>
      <c r="E138" s="160" t="s">
        <v>60</v>
      </c>
      <c r="F138" s="160" t="s">
        <v>61</v>
      </c>
      <c r="G138" s="160" t="s">
        <v>146</v>
      </c>
      <c r="H138" s="160" t="s">
        <v>147</v>
      </c>
      <c r="I138" s="160" t="s">
        <v>148</v>
      </c>
      <c r="J138" s="160" t="s">
        <v>121</v>
      </c>
      <c r="K138" s="161" t="s">
        <v>149</v>
      </c>
      <c r="L138" s="162"/>
      <c r="M138" s="86" t="s">
        <v>1</v>
      </c>
      <c r="N138" s="87" t="s">
        <v>43</v>
      </c>
      <c r="O138" s="87" t="s">
        <v>150</v>
      </c>
      <c r="P138" s="87" t="s">
        <v>151</v>
      </c>
      <c r="Q138" s="87" t="s">
        <v>152</v>
      </c>
      <c r="R138" s="87" t="s">
        <v>153</v>
      </c>
      <c r="S138" s="87" t="s">
        <v>154</v>
      </c>
      <c r="T138" s="88" t="s">
        <v>155</v>
      </c>
      <c r="U138" s="157"/>
      <c r="V138" s="157"/>
      <c r="W138" s="157"/>
      <c r="X138" s="157"/>
      <c r="Y138" s="157"/>
      <c r="Z138" s="157"/>
      <c r="AA138" s="157"/>
      <c r="AB138" s="157"/>
      <c r="AC138" s="157"/>
      <c r="AD138" s="157"/>
      <c r="AE138" s="157"/>
    </row>
    <row r="139" s="2" customFormat="1" ht="22.8" customHeight="1">
      <c r="A139" s="38"/>
      <c r="B139" s="39"/>
      <c r="C139" s="93" t="s">
        <v>156</v>
      </c>
      <c r="D139" s="38"/>
      <c r="E139" s="38"/>
      <c r="F139" s="38"/>
      <c r="G139" s="38"/>
      <c r="H139" s="38"/>
      <c r="I139" s="38"/>
      <c r="J139" s="163">
        <f>BK139</f>
        <v>0</v>
      </c>
      <c r="K139" s="38"/>
      <c r="L139" s="39"/>
      <c r="M139" s="89"/>
      <c r="N139" s="73"/>
      <c r="O139" s="90"/>
      <c r="P139" s="164">
        <f>P140+P142+P144+P146+P148+P150+P152+P171+P173+P176+P178+P180+P182+P184+P186</f>
        <v>0</v>
      </c>
      <c r="Q139" s="90"/>
      <c r="R139" s="164">
        <f>R140+R142+R144+R146+R148+R150+R152+R171+R173+R176+R178+R180+R182+R184+R186</f>
        <v>0</v>
      </c>
      <c r="S139" s="90"/>
      <c r="T139" s="165">
        <f>T140+T142+T144+T146+T148+T150+T152+T171+T173+T176+T178+T180+T182+T184+T186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78</v>
      </c>
      <c r="AU139" s="19" t="s">
        <v>123</v>
      </c>
      <c r="BK139" s="166">
        <f>BK140+BK142+BK144+BK146+BK148+BK150+BK152+BK171+BK173+BK176+BK178+BK180+BK182+BK184+BK186</f>
        <v>0</v>
      </c>
    </row>
    <row r="140" s="12" customFormat="1" ht="25.92" customHeight="1">
      <c r="A140" s="12"/>
      <c r="B140" s="167"/>
      <c r="C140" s="12"/>
      <c r="D140" s="168" t="s">
        <v>78</v>
      </c>
      <c r="E140" s="169" t="s">
        <v>1190</v>
      </c>
      <c r="F140" s="169" t="s">
        <v>1191</v>
      </c>
      <c r="G140" s="12"/>
      <c r="H140" s="12"/>
      <c r="I140" s="170"/>
      <c r="J140" s="171">
        <f>BK140</f>
        <v>0</v>
      </c>
      <c r="K140" s="12"/>
      <c r="L140" s="167"/>
      <c r="M140" s="172"/>
      <c r="N140" s="173"/>
      <c r="O140" s="173"/>
      <c r="P140" s="174">
        <f>P141</f>
        <v>0</v>
      </c>
      <c r="Q140" s="173"/>
      <c r="R140" s="174">
        <f>R141</f>
        <v>0</v>
      </c>
      <c r="S140" s="173"/>
      <c r="T140" s="175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8" t="s">
        <v>87</v>
      </c>
      <c r="AT140" s="176" t="s">
        <v>78</v>
      </c>
      <c r="AU140" s="176" t="s">
        <v>79</v>
      </c>
      <c r="AY140" s="168" t="s">
        <v>159</v>
      </c>
      <c r="BK140" s="177">
        <f>BK141</f>
        <v>0</v>
      </c>
    </row>
    <row r="141" s="2" customFormat="1" ht="16.5" customHeight="1">
      <c r="A141" s="38"/>
      <c r="B141" s="180"/>
      <c r="C141" s="181" t="s">
        <v>87</v>
      </c>
      <c r="D141" s="181" t="s">
        <v>161</v>
      </c>
      <c r="E141" s="182" t="s">
        <v>1192</v>
      </c>
      <c r="F141" s="183" t="s">
        <v>1193</v>
      </c>
      <c r="G141" s="184" t="s">
        <v>164</v>
      </c>
      <c r="H141" s="185">
        <v>45</v>
      </c>
      <c r="I141" s="186"/>
      <c r="J141" s="187">
        <f>ROUND(I141*H141,2)</f>
        <v>0</v>
      </c>
      <c r="K141" s="183" t="s">
        <v>1</v>
      </c>
      <c r="L141" s="39"/>
      <c r="M141" s="188" t="s">
        <v>1</v>
      </c>
      <c r="N141" s="189" t="s">
        <v>44</v>
      </c>
      <c r="O141" s="7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2" t="s">
        <v>166</v>
      </c>
      <c r="AT141" s="192" t="s">
        <v>161</v>
      </c>
      <c r="AU141" s="192" t="s">
        <v>87</v>
      </c>
      <c r="AY141" s="19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87</v>
      </c>
      <c r="BK141" s="193">
        <f>ROUND(I141*H141,2)</f>
        <v>0</v>
      </c>
      <c r="BL141" s="19" t="s">
        <v>166</v>
      </c>
      <c r="BM141" s="192" t="s">
        <v>89</v>
      </c>
    </row>
    <row r="142" s="12" customFormat="1" ht="25.92" customHeight="1">
      <c r="A142" s="12"/>
      <c r="B142" s="167"/>
      <c r="C142" s="12"/>
      <c r="D142" s="168" t="s">
        <v>78</v>
      </c>
      <c r="E142" s="169" t="s">
        <v>1194</v>
      </c>
      <c r="F142" s="169" t="s">
        <v>1195</v>
      </c>
      <c r="G142" s="12"/>
      <c r="H142" s="12"/>
      <c r="I142" s="170"/>
      <c r="J142" s="171">
        <f>BK142</f>
        <v>0</v>
      </c>
      <c r="K142" s="12"/>
      <c r="L142" s="167"/>
      <c r="M142" s="172"/>
      <c r="N142" s="173"/>
      <c r="O142" s="173"/>
      <c r="P142" s="174">
        <f>P143</f>
        <v>0</v>
      </c>
      <c r="Q142" s="173"/>
      <c r="R142" s="174">
        <f>R143</f>
        <v>0</v>
      </c>
      <c r="S142" s="173"/>
      <c r="T142" s="175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68" t="s">
        <v>87</v>
      </c>
      <c r="AT142" s="176" t="s">
        <v>78</v>
      </c>
      <c r="AU142" s="176" t="s">
        <v>79</v>
      </c>
      <c r="AY142" s="168" t="s">
        <v>159</v>
      </c>
      <c r="BK142" s="177">
        <f>BK143</f>
        <v>0</v>
      </c>
    </row>
    <row r="143" s="2" customFormat="1" ht="16.5" customHeight="1">
      <c r="A143" s="38"/>
      <c r="B143" s="180"/>
      <c r="C143" s="181" t="s">
        <v>89</v>
      </c>
      <c r="D143" s="181" t="s">
        <v>161</v>
      </c>
      <c r="E143" s="182" t="s">
        <v>1196</v>
      </c>
      <c r="F143" s="183" t="s">
        <v>1197</v>
      </c>
      <c r="G143" s="184" t="s">
        <v>984</v>
      </c>
      <c r="H143" s="185">
        <v>25</v>
      </c>
      <c r="I143" s="186"/>
      <c r="J143" s="187">
        <f>ROUND(I143*H143,2)</f>
        <v>0</v>
      </c>
      <c r="K143" s="183" t="s">
        <v>1</v>
      </c>
      <c r="L143" s="39"/>
      <c r="M143" s="188" t="s">
        <v>1</v>
      </c>
      <c r="N143" s="189" t="s">
        <v>44</v>
      </c>
      <c r="O143" s="7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2" t="s">
        <v>166</v>
      </c>
      <c r="AT143" s="192" t="s">
        <v>161</v>
      </c>
      <c r="AU143" s="192" t="s">
        <v>87</v>
      </c>
      <c r="AY143" s="19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87</v>
      </c>
      <c r="BK143" s="193">
        <f>ROUND(I143*H143,2)</f>
        <v>0</v>
      </c>
      <c r="BL143" s="19" t="s">
        <v>166</v>
      </c>
      <c r="BM143" s="192" t="s">
        <v>166</v>
      </c>
    </row>
    <row r="144" s="12" customFormat="1" ht="25.92" customHeight="1">
      <c r="A144" s="12"/>
      <c r="B144" s="167"/>
      <c r="C144" s="12"/>
      <c r="D144" s="168" t="s">
        <v>78</v>
      </c>
      <c r="E144" s="169" t="s">
        <v>1198</v>
      </c>
      <c r="F144" s="169" t="s">
        <v>1199</v>
      </c>
      <c r="G144" s="12"/>
      <c r="H144" s="12"/>
      <c r="I144" s="170"/>
      <c r="J144" s="171">
        <f>BK144</f>
        <v>0</v>
      </c>
      <c r="K144" s="12"/>
      <c r="L144" s="167"/>
      <c r="M144" s="172"/>
      <c r="N144" s="173"/>
      <c r="O144" s="173"/>
      <c r="P144" s="174">
        <f>P145</f>
        <v>0</v>
      </c>
      <c r="Q144" s="173"/>
      <c r="R144" s="174">
        <f>R145</f>
        <v>0</v>
      </c>
      <c r="S144" s="173"/>
      <c r="T144" s="175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8" t="s">
        <v>87</v>
      </c>
      <c r="AT144" s="176" t="s">
        <v>78</v>
      </c>
      <c r="AU144" s="176" t="s">
        <v>79</v>
      </c>
      <c r="AY144" s="168" t="s">
        <v>159</v>
      </c>
      <c r="BK144" s="177">
        <f>BK145</f>
        <v>0</v>
      </c>
    </row>
    <row r="145" s="2" customFormat="1" ht="16.5" customHeight="1">
      <c r="A145" s="38"/>
      <c r="B145" s="180"/>
      <c r="C145" s="181" t="s">
        <v>99</v>
      </c>
      <c r="D145" s="181" t="s">
        <v>161</v>
      </c>
      <c r="E145" s="182" t="s">
        <v>1200</v>
      </c>
      <c r="F145" s="183" t="s">
        <v>1201</v>
      </c>
      <c r="G145" s="184" t="s">
        <v>164</v>
      </c>
      <c r="H145" s="185">
        <v>85</v>
      </c>
      <c r="I145" s="186"/>
      <c r="J145" s="187">
        <f>ROUND(I145*H145,2)</f>
        <v>0</v>
      </c>
      <c r="K145" s="183" t="s">
        <v>1</v>
      </c>
      <c r="L145" s="39"/>
      <c r="M145" s="188" t="s">
        <v>1</v>
      </c>
      <c r="N145" s="189" t="s">
        <v>44</v>
      </c>
      <c r="O145" s="77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2" t="s">
        <v>166</v>
      </c>
      <c r="AT145" s="192" t="s">
        <v>161</v>
      </c>
      <c r="AU145" s="192" t="s">
        <v>87</v>
      </c>
      <c r="AY145" s="19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9" t="s">
        <v>87</v>
      </c>
      <c r="BK145" s="193">
        <f>ROUND(I145*H145,2)</f>
        <v>0</v>
      </c>
      <c r="BL145" s="19" t="s">
        <v>166</v>
      </c>
      <c r="BM145" s="192" t="s">
        <v>199</v>
      </c>
    </row>
    <row r="146" s="12" customFormat="1" ht="25.92" customHeight="1">
      <c r="A146" s="12"/>
      <c r="B146" s="167"/>
      <c r="C146" s="12"/>
      <c r="D146" s="168" t="s">
        <v>78</v>
      </c>
      <c r="E146" s="169" t="s">
        <v>1202</v>
      </c>
      <c r="F146" s="169" t="s">
        <v>1203</v>
      </c>
      <c r="G146" s="12"/>
      <c r="H146" s="12"/>
      <c r="I146" s="170"/>
      <c r="J146" s="171">
        <f>BK146</f>
        <v>0</v>
      </c>
      <c r="K146" s="12"/>
      <c r="L146" s="167"/>
      <c r="M146" s="172"/>
      <c r="N146" s="173"/>
      <c r="O146" s="173"/>
      <c r="P146" s="174">
        <f>P147</f>
        <v>0</v>
      </c>
      <c r="Q146" s="173"/>
      <c r="R146" s="174">
        <f>R147</f>
        <v>0</v>
      </c>
      <c r="S146" s="173"/>
      <c r="T146" s="175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8" t="s">
        <v>87</v>
      </c>
      <c r="AT146" s="176" t="s">
        <v>78</v>
      </c>
      <c r="AU146" s="176" t="s">
        <v>79</v>
      </c>
      <c r="AY146" s="168" t="s">
        <v>159</v>
      </c>
      <c r="BK146" s="177">
        <f>BK147</f>
        <v>0</v>
      </c>
    </row>
    <row r="147" s="2" customFormat="1" ht="16.5" customHeight="1">
      <c r="A147" s="38"/>
      <c r="B147" s="180"/>
      <c r="C147" s="181" t="s">
        <v>166</v>
      </c>
      <c r="D147" s="181" t="s">
        <v>161</v>
      </c>
      <c r="E147" s="182" t="s">
        <v>1204</v>
      </c>
      <c r="F147" s="183" t="s">
        <v>1205</v>
      </c>
      <c r="G147" s="184" t="s">
        <v>984</v>
      </c>
      <c r="H147" s="185">
        <v>85</v>
      </c>
      <c r="I147" s="186"/>
      <c r="J147" s="187">
        <f>ROUND(I147*H147,2)</f>
        <v>0</v>
      </c>
      <c r="K147" s="183" t="s">
        <v>1</v>
      </c>
      <c r="L147" s="39"/>
      <c r="M147" s="188" t="s">
        <v>1</v>
      </c>
      <c r="N147" s="189" t="s">
        <v>44</v>
      </c>
      <c r="O147" s="77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2" t="s">
        <v>166</v>
      </c>
      <c r="AT147" s="192" t="s">
        <v>161</v>
      </c>
      <c r="AU147" s="192" t="s">
        <v>87</v>
      </c>
      <c r="AY147" s="19" t="s">
        <v>159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9" t="s">
        <v>87</v>
      </c>
      <c r="BK147" s="193">
        <f>ROUND(I147*H147,2)</f>
        <v>0</v>
      </c>
      <c r="BL147" s="19" t="s">
        <v>166</v>
      </c>
      <c r="BM147" s="192" t="s">
        <v>210</v>
      </c>
    </row>
    <row r="148" s="12" customFormat="1" ht="25.92" customHeight="1">
      <c r="A148" s="12"/>
      <c r="B148" s="167"/>
      <c r="C148" s="12"/>
      <c r="D148" s="168" t="s">
        <v>78</v>
      </c>
      <c r="E148" s="169" t="s">
        <v>1206</v>
      </c>
      <c r="F148" s="169" t="s">
        <v>1207</v>
      </c>
      <c r="G148" s="12"/>
      <c r="H148" s="12"/>
      <c r="I148" s="170"/>
      <c r="J148" s="171">
        <f>BK148</f>
        <v>0</v>
      </c>
      <c r="K148" s="12"/>
      <c r="L148" s="167"/>
      <c r="M148" s="172"/>
      <c r="N148" s="173"/>
      <c r="O148" s="173"/>
      <c r="P148" s="174">
        <f>P149</f>
        <v>0</v>
      </c>
      <c r="Q148" s="173"/>
      <c r="R148" s="174">
        <f>R149</f>
        <v>0</v>
      </c>
      <c r="S148" s="173"/>
      <c r="T148" s="175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8" t="s">
        <v>87</v>
      </c>
      <c r="AT148" s="176" t="s">
        <v>78</v>
      </c>
      <c r="AU148" s="176" t="s">
        <v>79</v>
      </c>
      <c r="AY148" s="168" t="s">
        <v>159</v>
      </c>
      <c r="BK148" s="177">
        <f>BK149</f>
        <v>0</v>
      </c>
    </row>
    <row r="149" s="2" customFormat="1" ht="16.5" customHeight="1">
      <c r="A149" s="38"/>
      <c r="B149" s="180"/>
      <c r="C149" s="181" t="s">
        <v>193</v>
      </c>
      <c r="D149" s="181" t="s">
        <v>161</v>
      </c>
      <c r="E149" s="182" t="s">
        <v>1208</v>
      </c>
      <c r="F149" s="183" t="s">
        <v>1209</v>
      </c>
      <c r="G149" s="184" t="s">
        <v>164</v>
      </c>
      <c r="H149" s="185">
        <v>75</v>
      </c>
      <c r="I149" s="186"/>
      <c r="J149" s="187">
        <f>ROUND(I149*H149,2)</f>
        <v>0</v>
      </c>
      <c r="K149" s="183" t="s">
        <v>1</v>
      </c>
      <c r="L149" s="39"/>
      <c r="M149" s="188" t="s">
        <v>1</v>
      </c>
      <c r="N149" s="189" t="s">
        <v>44</v>
      </c>
      <c r="O149" s="7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2" t="s">
        <v>166</v>
      </c>
      <c r="AT149" s="192" t="s">
        <v>161</v>
      </c>
      <c r="AU149" s="192" t="s">
        <v>87</v>
      </c>
      <c r="AY149" s="19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9" t="s">
        <v>87</v>
      </c>
      <c r="BK149" s="193">
        <f>ROUND(I149*H149,2)</f>
        <v>0</v>
      </c>
      <c r="BL149" s="19" t="s">
        <v>166</v>
      </c>
      <c r="BM149" s="192" t="s">
        <v>220</v>
      </c>
    </row>
    <row r="150" s="12" customFormat="1" ht="25.92" customHeight="1">
      <c r="A150" s="12"/>
      <c r="B150" s="167"/>
      <c r="C150" s="12"/>
      <c r="D150" s="168" t="s">
        <v>78</v>
      </c>
      <c r="E150" s="169" t="s">
        <v>1210</v>
      </c>
      <c r="F150" s="169" t="s">
        <v>1211</v>
      </c>
      <c r="G150" s="12"/>
      <c r="H150" s="12"/>
      <c r="I150" s="170"/>
      <c r="J150" s="171">
        <f>BK150</f>
        <v>0</v>
      </c>
      <c r="K150" s="12"/>
      <c r="L150" s="167"/>
      <c r="M150" s="172"/>
      <c r="N150" s="173"/>
      <c r="O150" s="173"/>
      <c r="P150" s="174">
        <f>P151</f>
        <v>0</v>
      </c>
      <c r="Q150" s="173"/>
      <c r="R150" s="174">
        <f>R151</f>
        <v>0</v>
      </c>
      <c r="S150" s="173"/>
      <c r="T150" s="175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8" t="s">
        <v>87</v>
      </c>
      <c r="AT150" s="176" t="s">
        <v>78</v>
      </c>
      <c r="AU150" s="176" t="s">
        <v>79</v>
      </c>
      <c r="AY150" s="168" t="s">
        <v>159</v>
      </c>
      <c r="BK150" s="177">
        <f>BK151</f>
        <v>0</v>
      </c>
    </row>
    <row r="151" s="2" customFormat="1" ht="16.5" customHeight="1">
      <c r="A151" s="38"/>
      <c r="B151" s="180"/>
      <c r="C151" s="181" t="s">
        <v>199</v>
      </c>
      <c r="D151" s="181" t="s">
        <v>161</v>
      </c>
      <c r="E151" s="182" t="s">
        <v>1212</v>
      </c>
      <c r="F151" s="183" t="s">
        <v>1213</v>
      </c>
      <c r="G151" s="184" t="s">
        <v>984</v>
      </c>
      <c r="H151" s="185">
        <v>10</v>
      </c>
      <c r="I151" s="186"/>
      <c r="J151" s="187">
        <f>ROUND(I151*H151,2)</f>
        <v>0</v>
      </c>
      <c r="K151" s="183" t="s">
        <v>1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166</v>
      </c>
      <c r="AT151" s="192" t="s">
        <v>161</v>
      </c>
      <c r="AU151" s="192" t="s">
        <v>87</v>
      </c>
      <c r="AY151" s="19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166</v>
      </c>
      <c r="BM151" s="192" t="s">
        <v>8</v>
      </c>
    </row>
    <row r="152" s="12" customFormat="1" ht="25.92" customHeight="1">
      <c r="A152" s="12"/>
      <c r="B152" s="167"/>
      <c r="C152" s="12"/>
      <c r="D152" s="168" t="s">
        <v>78</v>
      </c>
      <c r="E152" s="169" t="s">
        <v>1214</v>
      </c>
      <c r="F152" s="169" t="s">
        <v>1215</v>
      </c>
      <c r="G152" s="12"/>
      <c r="H152" s="12"/>
      <c r="I152" s="170"/>
      <c r="J152" s="171">
        <f>BK152</f>
        <v>0</v>
      </c>
      <c r="K152" s="12"/>
      <c r="L152" s="167"/>
      <c r="M152" s="172"/>
      <c r="N152" s="173"/>
      <c r="O152" s="173"/>
      <c r="P152" s="174">
        <f>SUM(P153:P170)</f>
        <v>0</v>
      </c>
      <c r="Q152" s="173"/>
      <c r="R152" s="174">
        <f>SUM(R153:R170)</f>
        <v>0</v>
      </c>
      <c r="S152" s="173"/>
      <c r="T152" s="175">
        <f>SUM(T153:T170)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8" t="s">
        <v>87</v>
      </c>
      <c r="AT152" s="176" t="s">
        <v>78</v>
      </c>
      <c r="AU152" s="176" t="s">
        <v>79</v>
      </c>
      <c r="AY152" s="168" t="s">
        <v>159</v>
      </c>
      <c r="BK152" s="177">
        <f>SUM(BK153:BK170)</f>
        <v>0</v>
      </c>
    </row>
    <row r="153" s="2" customFormat="1" ht="16.5" customHeight="1">
      <c r="A153" s="38"/>
      <c r="B153" s="180"/>
      <c r="C153" s="181" t="s">
        <v>204</v>
      </c>
      <c r="D153" s="181" t="s">
        <v>161</v>
      </c>
      <c r="E153" s="182" t="s">
        <v>1216</v>
      </c>
      <c r="F153" s="183" t="s">
        <v>1217</v>
      </c>
      <c r="G153" s="184" t="s">
        <v>401</v>
      </c>
      <c r="H153" s="185">
        <v>1</v>
      </c>
      <c r="I153" s="186"/>
      <c r="J153" s="187">
        <f>ROUND(I153*H153,2)</f>
        <v>0</v>
      </c>
      <c r="K153" s="183" t="s">
        <v>1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166</v>
      </c>
      <c r="AT153" s="192" t="s">
        <v>161</v>
      </c>
      <c r="AU153" s="192" t="s">
        <v>87</v>
      </c>
      <c r="AY153" s="19" t="s">
        <v>159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166</v>
      </c>
      <c r="BM153" s="192" t="s">
        <v>1218</v>
      </c>
    </row>
    <row r="154" s="2" customFormat="1">
      <c r="A154" s="38"/>
      <c r="B154" s="39"/>
      <c r="C154" s="38"/>
      <c r="D154" s="200" t="s">
        <v>382</v>
      </c>
      <c r="E154" s="38"/>
      <c r="F154" s="233" t="s">
        <v>1219</v>
      </c>
      <c r="G154" s="38"/>
      <c r="H154" s="38"/>
      <c r="I154" s="196"/>
      <c r="J154" s="38"/>
      <c r="K154" s="38"/>
      <c r="L154" s="39"/>
      <c r="M154" s="197"/>
      <c r="N154" s="198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382</v>
      </c>
      <c r="AU154" s="19" t="s">
        <v>87</v>
      </c>
    </row>
    <row r="155" s="2" customFormat="1" ht="16.5" customHeight="1">
      <c r="A155" s="38"/>
      <c r="B155" s="180"/>
      <c r="C155" s="181" t="s">
        <v>210</v>
      </c>
      <c r="D155" s="181" t="s">
        <v>161</v>
      </c>
      <c r="E155" s="182" t="s">
        <v>1220</v>
      </c>
      <c r="F155" s="183" t="s">
        <v>1221</v>
      </c>
      <c r="G155" s="184" t="s">
        <v>984</v>
      </c>
      <c r="H155" s="185">
        <v>1</v>
      </c>
      <c r="I155" s="186"/>
      <c r="J155" s="187">
        <f>ROUND(I155*H155,2)</f>
        <v>0</v>
      </c>
      <c r="K155" s="183" t="s">
        <v>1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166</v>
      </c>
      <c r="AT155" s="192" t="s">
        <v>161</v>
      </c>
      <c r="AU155" s="192" t="s">
        <v>87</v>
      </c>
      <c r="AY155" s="19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166</v>
      </c>
      <c r="BM155" s="192" t="s">
        <v>1222</v>
      </c>
    </row>
    <row r="156" s="2" customFormat="1">
      <c r="A156" s="38"/>
      <c r="B156" s="39"/>
      <c r="C156" s="38"/>
      <c r="D156" s="200" t="s">
        <v>382</v>
      </c>
      <c r="E156" s="38"/>
      <c r="F156" s="233" t="s">
        <v>1219</v>
      </c>
      <c r="G156" s="38"/>
      <c r="H156" s="38"/>
      <c r="I156" s="196"/>
      <c r="J156" s="38"/>
      <c r="K156" s="38"/>
      <c r="L156" s="39"/>
      <c r="M156" s="197"/>
      <c r="N156" s="198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382</v>
      </c>
      <c r="AU156" s="19" t="s">
        <v>87</v>
      </c>
    </row>
    <row r="157" s="2" customFormat="1" ht="16.5" customHeight="1">
      <c r="A157" s="38"/>
      <c r="B157" s="180"/>
      <c r="C157" s="181" t="s">
        <v>215</v>
      </c>
      <c r="D157" s="181" t="s">
        <v>161</v>
      </c>
      <c r="E157" s="182" t="s">
        <v>1223</v>
      </c>
      <c r="F157" s="183" t="s">
        <v>1224</v>
      </c>
      <c r="G157" s="184" t="s">
        <v>984</v>
      </c>
      <c r="H157" s="185">
        <v>1</v>
      </c>
      <c r="I157" s="186"/>
      <c r="J157" s="187">
        <f>ROUND(I157*H157,2)</f>
        <v>0</v>
      </c>
      <c r="K157" s="183" t="s">
        <v>1</v>
      </c>
      <c r="L157" s="39"/>
      <c r="M157" s="188" t="s">
        <v>1</v>
      </c>
      <c r="N157" s="189" t="s">
        <v>44</v>
      </c>
      <c r="O157" s="7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166</v>
      </c>
      <c r="AT157" s="192" t="s">
        <v>161</v>
      </c>
      <c r="AU157" s="192" t="s">
        <v>87</v>
      </c>
      <c r="AY157" s="19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166</v>
      </c>
      <c r="BM157" s="192" t="s">
        <v>1225</v>
      </c>
    </row>
    <row r="158" s="2" customFormat="1">
      <c r="A158" s="38"/>
      <c r="B158" s="39"/>
      <c r="C158" s="38"/>
      <c r="D158" s="200" t="s">
        <v>382</v>
      </c>
      <c r="E158" s="38"/>
      <c r="F158" s="233" t="s">
        <v>1219</v>
      </c>
      <c r="G158" s="38"/>
      <c r="H158" s="38"/>
      <c r="I158" s="196"/>
      <c r="J158" s="38"/>
      <c r="K158" s="38"/>
      <c r="L158" s="39"/>
      <c r="M158" s="197"/>
      <c r="N158" s="198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382</v>
      </c>
      <c r="AU158" s="19" t="s">
        <v>87</v>
      </c>
    </row>
    <row r="159" s="2" customFormat="1" ht="16.5" customHeight="1">
      <c r="A159" s="38"/>
      <c r="B159" s="180"/>
      <c r="C159" s="181" t="s">
        <v>220</v>
      </c>
      <c r="D159" s="181" t="s">
        <v>161</v>
      </c>
      <c r="E159" s="182" t="s">
        <v>1226</v>
      </c>
      <c r="F159" s="183" t="s">
        <v>1227</v>
      </c>
      <c r="G159" s="184" t="s">
        <v>164</v>
      </c>
      <c r="H159" s="185">
        <v>15</v>
      </c>
      <c r="I159" s="186"/>
      <c r="J159" s="187">
        <f>ROUND(I159*H159,2)</f>
        <v>0</v>
      </c>
      <c r="K159" s="183" t="s">
        <v>1</v>
      </c>
      <c r="L159" s="39"/>
      <c r="M159" s="188" t="s">
        <v>1</v>
      </c>
      <c r="N159" s="189" t="s">
        <v>44</v>
      </c>
      <c r="O159" s="7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2" t="s">
        <v>166</v>
      </c>
      <c r="AT159" s="192" t="s">
        <v>161</v>
      </c>
      <c r="AU159" s="192" t="s">
        <v>87</v>
      </c>
      <c r="AY159" s="19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87</v>
      </c>
      <c r="BK159" s="193">
        <f>ROUND(I159*H159,2)</f>
        <v>0</v>
      </c>
      <c r="BL159" s="19" t="s">
        <v>166</v>
      </c>
      <c r="BM159" s="192" t="s">
        <v>242</v>
      </c>
    </row>
    <row r="160" s="2" customFormat="1">
      <c r="A160" s="38"/>
      <c r="B160" s="39"/>
      <c r="C160" s="38"/>
      <c r="D160" s="200" t="s">
        <v>382</v>
      </c>
      <c r="E160" s="38"/>
      <c r="F160" s="233" t="s">
        <v>1219</v>
      </c>
      <c r="G160" s="38"/>
      <c r="H160" s="38"/>
      <c r="I160" s="196"/>
      <c r="J160" s="38"/>
      <c r="K160" s="38"/>
      <c r="L160" s="39"/>
      <c r="M160" s="197"/>
      <c r="N160" s="198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382</v>
      </c>
      <c r="AU160" s="19" t="s">
        <v>87</v>
      </c>
    </row>
    <row r="161" s="2" customFormat="1" ht="16.5" customHeight="1">
      <c r="A161" s="38"/>
      <c r="B161" s="180"/>
      <c r="C161" s="181" t="s">
        <v>225</v>
      </c>
      <c r="D161" s="181" t="s">
        <v>161</v>
      </c>
      <c r="E161" s="182" t="s">
        <v>1228</v>
      </c>
      <c r="F161" s="183" t="s">
        <v>1229</v>
      </c>
      <c r="G161" s="184" t="s">
        <v>164</v>
      </c>
      <c r="H161" s="185">
        <v>170</v>
      </c>
      <c r="I161" s="186"/>
      <c r="J161" s="187">
        <f>ROUND(I161*H161,2)</f>
        <v>0</v>
      </c>
      <c r="K161" s="183" t="s">
        <v>1</v>
      </c>
      <c r="L161" s="39"/>
      <c r="M161" s="188" t="s">
        <v>1</v>
      </c>
      <c r="N161" s="189" t="s">
        <v>44</v>
      </c>
      <c r="O161" s="77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2" t="s">
        <v>166</v>
      </c>
      <c r="AT161" s="192" t="s">
        <v>161</v>
      </c>
      <c r="AU161" s="192" t="s">
        <v>87</v>
      </c>
      <c r="AY161" s="19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87</v>
      </c>
      <c r="BK161" s="193">
        <f>ROUND(I161*H161,2)</f>
        <v>0</v>
      </c>
      <c r="BL161" s="19" t="s">
        <v>166</v>
      </c>
      <c r="BM161" s="192" t="s">
        <v>254</v>
      </c>
    </row>
    <row r="162" s="2" customFormat="1">
      <c r="A162" s="38"/>
      <c r="B162" s="39"/>
      <c r="C162" s="38"/>
      <c r="D162" s="200" t="s">
        <v>382</v>
      </c>
      <c r="E162" s="38"/>
      <c r="F162" s="233" t="s">
        <v>1219</v>
      </c>
      <c r="G162" s="38"/>
      <c r="H162" s="38"/>
      <c r="I162" s="196"/>
      <c r="J162" s="38"/>
      <c r="K162" s="38"/>
      <c r="L162" s="39"/>
      <c r="M162" s="197"/>
      <c r="N162" s="198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382</v>
      </c>
      <c r="AU162" s="19" t="s">
        <v>87</v>
      </c>
    </row>
    <row r="163" s="2" customFormat="1" ht="16.5" customHeight="1">
      <c r="A163" s="38"/>
      <c r="B163" s="180"/>
      <c r="C163" s="181" t="s">
        <v>8</v>
      </c>
      <c r="D163" s="181" t="s">
        <v>161</v>
      </c>
      <c r="E163" s="182" t="s">
        <v>1230</v>
      </c>
      <c r="F163" s="183" t="s">
        <v>1231</v>
      </c>
      <c r="G163" s="184" t="s">
        <v>164</v>
      </c>
      <c r="H163" s="185">
        <v>155</v>
      </c>
      <c r="I163" s="186"/>
      <c r="J163" s="187">
        <f>ROUND(I163*H163,2)</f>
        <v>0</v>
      </c>
      <c r="K163" s="183" t="s">
        <v>1</v>
      </c>
      <c r="L163" s="39"/>
      <c r="M163" s="188" t="s">
        <v>1</v>
      </c>
      <c r="N163" s="189" t="s">
        <v>44</v>
      </c>
      <c r="O163" s="7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2" t="s">
        <v>166</v>
      </c>
      <c r="AT163" s="192" t="s">
        <v>161</v>
      </c>
      <c r="AU163" s="192" t="s">
        <v>87</v>
      </c>
      <c r="AY163" s="19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87</v>
      </c>
      <c r="BK163" s="193">
        <f>ROUND(I163*H163,2)</f>
        <v>0</v>
      </c>
      <c r="BL163" s="19" t="s">
        <v>166</v>
      </c>
      <c r="BM163" s="192" t="s">
        <v>298</v>
      </c>
    </row>
    <row r="164" s="2" customFormat="1">
      <c r="A164" s="38"/>
      <c r="B164" s="39"/>
      <c r="C164" s="38"/>
      <c r="D164" s="200" t="s">
        <v>382</v>
      </c>
      <c r="E164" s="38"/>
      <c r="F164" s="233" t="s">
        <v>1219</v>
      </c>
      <c r="G164" s="38"/>
      <c r="H164" s="38"/>
      <c r="I164" s="196"/>
      <c r="J164" s="38"/>
      <c r="K164" s="38"/>
      <c r="L164" s="39"/>
      <c r="M164" s="197"/>
      <c r="N164" s="198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382</v>
      </c>
      <c r="AU164" s="19" t="s">
        <v>87</v>
      </c>
    </row>
    <row r="165" s="2" customFormat="1" ht="16.5" customHeight="1">
      <c r="A165" s="38"/>
      <c r="B165" s="180"/>
      <c r="C165" s="181" t="s">
        <v>236</v>
      </c>
      <c r="D165" s="181" t="s">
        <v>161</v>
      </c>
      <c r="E165" s="182" t="s">
        <v>1232</v>
      </c>
      <c r="F165" s="183" t="s">
        <v>1233</v>
      </c>
      <c r="G165" s="184" t="s">
        <v>164</v>
      </c>
      <c r="H165" s="185">
        <v>80</v>
      </c>
      <c r="I165" s="186"/>
      <c r="J165" s="187">
        <f>ROUND(I165*H165,2)</f>
        <v>0</v>
      </c>
      <c r="K165" s="183" t="s">
        <v>1</v>
      </c>
      <c r="L165" s="39"/>
      <c r="M165" s="188" t="s">
        <v>1</v>
      </c>
      <c r="N165" s="189" t="s">
        <v>44</v>
      </c>
      <c r="O165" s="7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2" t="s">
        <v>166</v>
      </c>
      <c r="AT165" s="192" t="s">
        <v>161</v>
      </c>
      <c r="AU165" s="192" t="s">
        <v>87</v>
      </c>
      <c r="AY165" s="19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87</v>
      </c>
      <c r="BK165" s="193">
        <f>ROUND(I165*H165,2)</f>
        <v>0</v>
      </c>
      <c r="BL165" s="19" t="s">
        <v>166</v>
      </c>
      <c r="BM165" s="192" t="s">
        <v>310</v>
      </c>
    </row>
    <row r="166" s="2" customFormat="1">
      <c r="A166" s="38"/>
      <c r="B166" s="39"/>
      <c r="C166" s="38"/>
      <c r="D166" s="200" t="s">
        <v>382</v>
      </c>
      <c r="E166" s="38"/>
      <c r="F166" s="233" t="s">
        <v>1219</v>
      </c>
      <c r="G166" s="38"/>
      <c r="H166" s="38"/>
      <c r="I166" s="196"/>
      <c r="J166" s="38"/>
      <c r="K166" s="38"/>
      <c r="L166" s="39"/>
      <c r="M166" s="197"/>
      <c r="N166" s="198"/>
      <c r="O166" s="77"/>
      <c r="P166" s="77"/>
      <c r="Q166" s="77"/>
      <c r="R166" s="77"/>
      <c r="S166" s="77"/>
      <c r="T166" s="7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382</v>
      </c>
      <c r="AU166" s="19" t="s">
        <v>87</v>
      </c>
    </row>
    <row r="167" s="2" customFormat="1" ht="16.5" customHeight="1">
      <c r="A167" s="38"/>
      <c r="B167" s="180"/>
      <c r="C167" s="181" t="s">
        <v>242</v>
      </c>
      <c r="D167" s="181" t="s">
        <v>161</v>
      </c>
      <c r="E167" s="182" t="s">
        <v>1234</v>
      </c>
      <c r="F167" s="183" t="s">
        <v>1235</v>
      </c>
      <c r="G167" s="184" t="s">
        <v>164</v>
      </c>
      <c r="H167" s="185">
        <v>55</v>
      </c>
      <c r="I167" s="186"/>
      <c r="J167" s="187">
        <f>ROUND(I167*H167,2)</f>
        <v>0</v>
      </c>
      <c r="K167" s="183" t="s">
        <v>1</v>
      </c>
      <c r="L167" s="39"/>
      <c r="M167" s="188" t="s">
        <v>1</v>
      </c>
      <c r="N167" s="189" t="s">
        <v>44</v>
      </c>
      <c r="O167" s="7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2" t="s">
        <v>166</v>
      </c>
      <c r="AT167" s="192" t="s">
        <v>161</v>
      </c>
      <c r="AU167" s="192" t="s">
        <v>87</v>
      </c>
      <c r="AY167" s="19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87</v>
      </c>
      <c r="BK167" s="193">
        <f>ROUND(I167*H167,2)</f>
        <v>0</v>
      </c>
      <c r="BL167" s="19" t="s">
        <v>166</v>
      </c>
      <c r="BM167" s="192" t="s">
        <v>410</v>
      </c>
    </row>
    <row r="168" s="2" customFormat="1">
      <c r="A168" s="38"/>
      <c r="B168" s="39"/>
      <c r="C168" s="38"/>
      <c r="D168" s="200" t="s">
        <v>382</v>
      </c>
      <c r="E168" s="38"/>
      <c r="F168" s="233" t="s">
        <v>1219</v>
      </c>
      <c r="G168" s="38"/>
      <c r="H168" s="38"/>
      <c r="I168" s="196"/>
      <c r="J168" s="38"/>
      <c r="K168" s="38"/>
      <c r="L168" s="39"/>
      <c r="M168" s="197"/>
      <c r="N168" s="198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382</v>
      </c>
      <c r="AU168" s="19" t="s">
        <v>87</v>
      </c>
    </row>
    <row r="169" s="2" customFormat="1" ht="16.5" customHeight="1">
      <c r="A169" s="38"/>
      <c r="B169" s="180"/>
      <c r="C169" s="181" t="s">
        <v>247</v>
      </c>
      <c r="D169" s="181" t="s">
        <v>161</v>
      </c>
      <c r="E169" s="182" t="s">
        <v>1236</v>
      </c>
      <c r="F169" s="183" t="s">
        <v>1237</v>
      </c>
      <c r="G169" s="184" t="s">
        <v>164</v>
      </c>
      <c r="H169" s="185">
        <v>48</v>
      </c>
      <c r="I169" s="186"/>
      <c r="J169" s="187">
        <f>ROUND(I169*H169,2)</f>
        <v>0</v>
      </c>
      <c r="K169" s="183" t="s">
        <v>1</v>
      </c>
      <c r="L169" s="39"/>
      <c r="M169" s="188" t="s">
        <v>1</v>
      </c>
      <c r="N169" s="189" t="s">
        <v>44</v>
      </c>
      <c r="O169" s="7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2" t="s">
        <v>166</v>
      </c>
      <c r="AT169" s="192" t="s">
        <v>161</v>
      </c>
      <c r="AU169" s="192" t="s">
        <v>87</v>
      </c>
      <c r="AY169" s="19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87</v>
      </c>
      <c r="BK169" s="193">
        <f>ROUND(I169*H169,2)</f>
        <v>0</v>
      </c>
      <c r="BL169" s="19" t="s">
        <v>166</v>
      </c>
      <c r="BM169" s="192" t="s">
        <v>430</v>
      </c>
    </row>
    <row r="170" s="2" customFormat="1">
      <c r="A170" s="38"/>
      <c r="B170" s="39"/>
      <c r="C170" s="38"/>
      <c r="D170" s="200" t="s">
        <v>382</v>
      </c>
      <c r="E170" s="38"/>
      <c r="F170" s="233" t="s">
        <v>1219</v>
      </c>
      <c r="G170" s="38"/>
      <c r="H170" s="38"/>
      <c r="I170" s="196"/>
      <c r="J170" s="38"/>
      <c r="K170" s="38"/>
      <c r="L170" s="39"/>
      <c r="M170" s="197"/>
      <c r="N170" s="198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382</v>
      </c>
      <c r="AU170" s="19" t="s">
        <v>87</v>
      </c>
    </row>
    <row r="171" s="12" customFormat="1" ht="25.92" customHeight="1">
      <c r="A171" s="12"/>
      <c r="B171" s="167"/>
      <c r="C171" s="12"/>
      <c r="D171" s="168" t="s">
        <v>78</v>
      </c>
      <c r="E171" s="169" t="s">
        <v>1238</v>
      </c>
      <c r="F171" s="169" t="s">
        <v>1239</v>
      </c>
      <c r="G171" s="12"/>
      <c r="H171" s="12"/>
      <c r="I171" s="170"/>
      <c r="J171" s="171">
        <f>BK171</f>
        <v>0</v>
      </c>
      <c r="K171" s="12"/>
      <c r="L171" s="167"/>
      <c r="M171" s="172"/>
      <c r="N171" s="173"/>
      <c r="O171" s="173"/>
      <c r="P171" s="174">
        <f>P172</f>
        <v>0</v>
      </c>
      <c r="Q171" s="173"/>
      <c r="R171" s="174">
        <f>R172</f>
        <v>0</v>
      </c>
      <c r="S171" s="173"/>
      <c r="T171" s="175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68" t="s">
        <v>87</v>
      </c>
      <c r="AT171" s="176" t="s">
        <v>78</v>
      </c>
      <c r="AU171" s="176" t="s">
        <v>79</v>
      </c>
      <c r="AY171" s="168" t="s">
        <v>159</v>
      </c>
      <c r="BK171" s="177">
        <f>BK172</f>
        <v>0</v>
      </c>
    </row>
    <row r="172" s="2" customFormat="1" ht="16.5" customHeight="1">
      <c r="A172" s="38"/>
      <c r="B172" s="180"/>
      <c r="C172" s="181" t="s">
        <v>254</v>
      </c>
      <c r="D172" s="181" t="s">
        <v>161</v>
      </c>
      <c r="E172" s="182" t="s">
        <v>1240</v>
      </c>
      <c r="F172" s="183" t="s">
        <v>1241</v>
      </c>
      <c r="G172" s="184" t="s">
        <v>984</v>
      </c>
      <c r="H172" s="185">
        <v>65</v>
      </c>
      <c r="I172" s="186"/>
      <c r="J172" s="187">
        <f>ROUND(I172*H172,2)</f>
        <v>0</v>
      </c>
      <c r="K172" s="183" t="s">
        <v>1</v>
      </c>
      <c r="L172" s="39"/>
      <c r="M172" s="188" t="s">
        <v>1</v>
      </c>
      <c r="N172" s="189" t="s">
        <v>44</v>
      </c>
      <c r="O172" s="7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2" t="s">
        <v>166</v>
      </c>
      <c r="AT172" s="192" t="s">
        <v>161</v>
      </c>
      <c r="AU172" s="192" t="s">
        <v>87</v>
      </c>
      <c r="AY172" s="19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9" t="s">
        <v>87</v>
      </c>
      <c r="BK172" s="193">
        <f>ROUND(I172*H172,2)</f>
        <v>0</v>
      </c>
      <c r="BL172" s="19" t="s">
        <v>166</v>
      </c>
      <c r="BM172" s="192" t="s">
        <v>442</v>
      </c>
    </row>
    <row r="173" s="12" customFormat="1" ht="25.92" customHeight="1">
      <c r="A173" s="12"/>
      <c r="B173" s="167"/>
      <c r="C173" s="12"/>
      <c r="D173" s="168" t="s">
        <v>78</v>
      </c>
      <c r="E173" s="169" t="s">
        <v>1242</v>
      </c>
      <c r="F173" s="169" t="s">
        <v>1243</v>
      </c>
      <c r="G173" s="12"/>
      <c r="H173" s="12"/>
      <c r="I173" s="170"/>
      <c r="J173" s="171">
        <f>BK173</f>
        <v>0</v>
      </c>
      <c r="K173" s="12"/>
      <c r="L173" s="167"/>
      <c r="M173" s="172"/>
      <c r="N173" s="173"/>
      <c r="O173" s="173"/>
      <c r="P173" s="174">
        <f>SUM(P174:P175)</f>
        <v>0</v>
      </c>
      <c r="Q173" s="173"/>
      <c r="R173" s="174">
        <f>SUM(R174:R175)</f>
        <v>0</v>
      </c>
      <c r="S173" s="173"/>
      <c r="T173" s="175">
        <f>SUM(T174:T175)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8" t="s">
        <v>87</v>
      </c>
      <c r="AT173" s="176" t="s">
        <v>78</v>
      </c>
      <c r="AU173" s="176" t="s">
        <v>79</v>
      </c>
      <c r="AY173" s="168" t="s">
        <v>159</v>
      </c>
      <c r="BK173" s="177">
        <f>SUM(BK174:BK175)</f>
        <v>0</v>
      </c>
    </row>
    <row r="174" s="2" customFormat="1" ht="16.5" customHeight="1">
      <c r="A174" s="38"/>
      <c r="B174" s="180"/>
      <c r="C174" s="181" t="s">
        <v>259</v>
      </c>
      <c r="D174" s="181" t="s">
        <v>161</v>
      </c>
      <c r="E174" s="182" t="s">
        <v>1244</v>
      </c>
      <c r="F174" s="183" t="s">
        <v>1245</v>
      </c>
      <c r="G174" s="184" t="s">
        <v>984</v>
      </c>
      <c r="H174" s="185">
        <v>5</v>
      </c>
      <c r="I174" s="186"/>
      <c r="J174" s="187">
        <f>ROUND(I174*H174,2)</f>
        <v>0</v>
      </c>
      <c r="K174" s="183" t="s">
        <v>1</v>
      </c>
      <c r="L174" s="39"/>
      <c r="M174" s="188" t="s">
        <v>1</v>
      </c>
      <c r="N174" s="189" t="s">
        <v>44</v>
      </c>
      <c r="O174" s="77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2" t="s">
        <v>166</v>
      </c>
      <c r="AT174" s="192" t="s">
        <v>161</v>
      </c>
      <c r="AU174" s="192" t="s">
        <v>87</v>
      </c>
      <c r="AY174" s="19" t="s">
        <v>159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9" t="s">
        <v>87</v>
      </c>
      <c r="BK174" s="193">
        <f>ROUND(I174*H174,2)</f>
        <v>0</v>
      </c>
      <c r="BL174" s="19" t="s">
        <v>166</v>
      </c>
      <c r="BM174" s="192" t="s">
        <v>457</v>
      </c>
    </row>
    <row r="175" s="2" customFormat="1" ht="16.5" customHeight="1">
      <c r="A175" s="38"/>
      <c r="B175" s="180"/>
      <c r="C175" s="181" t="s">
        <v>271</v>
      </c>
      <c r="D175" s="181" t="s">
        <v>161</v>
      </c>
      <c r="E175" s="182" t="s">
        <v>1246</v>
      </c>
      <c r="F175" s="183" t="s">
        <v>1247</v>
      </c>
      <c r="G175" s="184" t="s">
        <v>984</v>
      </c>
      <c r="H175" s="185">
        <v>4</v>
      </c>
      <c r="I175" s="186"/>
      <c r="J175" s="187">
        <f>ROUND(I175*H175,2)</f>
        <v>0</v>
      </c>
      <c r="K175" s="183" t="s">
        <v>1</v>
      </c>
      <c r="L175" s="39"/>
      <c r="M175" s="188" t="s">
        <v>1</v>
      </c>
      <c r="N175" s="189" t="s">
        <v>44</v>
      </c>
      <c r="O175" s="7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2" t="s">
        <v>166</v>
      </c>
      <c r="AT175" s="192" t="s">
        <v>161</v>
      </c>
      <c r="AU175" s="192" t="s">
        <v>87</v>
      </c>
      <c r="AY175" s="19" t="s">
        <v>159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87</v>
      </c>
      <c r="BK175" s="193">
        <f>ROUND(I175*H175,2)</f>
        <v>0</v>
      </c>
      <c r="BL175" s="19" t="s">
        <v>166</v>
      </c>
      <c r="BM175" s="192" t="s">
        <v>469</v>
      </c>
    </row>
    <row r="176" s="12" customFormat="1" ht="25.92" customHeight="1">
      <c r="A176" s="12"/>
      <c r="B176" s="167"/>
      <c r="C176" s="12"/>
      <c r="D176" s="168" t="s">
        <v>78</v>
      </c>
      <c r="E176" s="169" t="s">
        <v>1248</v>
      </c>
      <c r="F176" s="169" t="s">
        <v>1249</v>
      </c>
      <c r="G176" s="12"/>
      <c r="H176" s="12"/>
      <c r="I176" s="170"/>
      <c r="J176" s="171">
        <f>BK176</f>
        <v>0</v>
      </c>
      <c r="K176" s="12"/>
      <c r="L176" s="167"/>
      <c r="M176" s="172"/>
      <c r="N176" s="173"/>
      <c r="O176" s="173"/>
      <c r="P176" s="174">
        <f>P177</f>
        <v>0</v>
      </c>
      <c r="Q176" s="173"/>
      <c r="R176" s="174">
        <f>R177</f>
        <v>0</v>
      </c>
      <c r="S176" s="173"/>
      <c r="T176" s="175">
        <f>T177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8" t="s">
        <v>87</v>
      </c>
      <c r="AT176" s="176" t="s">
        <v>78</v>
      </c>
      <c r="AU176" s="176" t="s">
        <v>79</v>
      </c>
      <c r="AY176" s="168" t="s">
        <v>159</v>
      </c>
      <c r="BK176" s="177">
        <f>BK177</f>
        <v>0</v>
      </c>
    </row>
    <row r="177" s="2" customFormat="1" ht="16.5" customHeight="1">
      <c r="A177" s="38"/>
      <c r="B177" s="180"/>
      <c r="C177" s="181" t="s">
        <v>279</v>
      </c>
      <c r="D177" s="181" t="s">
        <v>161</v>
      </c>
      <c r="E177" s="182" t="s">
        <v>1250</v>
      </c>
      <c r="F177" s="183" t="s">
        <v>1251</v>
      </c>
      <c r="G177" s="184" t="s">
        <v>984</v>
      </c>
      <c r="H177" s="185">
        <v>8</v>
      </c>
      <c r="I177" s="186"/>
      <c r="J177" s="187">
        <f>ROUND(I177*H177,2)</f>
        <v>0</v>
      </c>
      <c r="K177" s="183" t="s">
        <v>1</v>
      </c>
      <c r="L177" s="39"/>
      <c r="M177" s="188" t="s">
        <v>1</v>
      </c>
      <c r="N177" s="189" t="s">
        <v>44</v>
      </c>
      <c r="O177" s="77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2" t="s">
        <v>166</v>
      </c>
      <c r="AT177" s="192" t="s">
        <v>161</v>
      </c>
      <c r="AU177" s="192" t="s">
        <v>87</v>
      </c>
      <c r="AY177" s="19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87</v>
      </c>
      <c r="BK177" s="193">
        <f>ROUND(I177*H177,2)</f>
        <v>0</v>
      </c>
      <c r="BL177" s="19" t="s">
        <v>166</v>
      </c>
      <c r="BM177" s="192" t="s">
        <v>481</v>
      </c>
    </row>
    <row r="178" s="12" customFormat="1" ht="25.92" customHeight="1">
      <c r="A178" s="12"/>
      <c r="B178" s="167"/>
      <c r="C178" s="12"/>
      <c r="D178" s="168" t="s">
        <v>78</v>
      </c>
      <c r="E178" s="169" t="s">
        <v>1252</v>
      </c>
      <c r="F178" s="169" t="s">
        <v>1253</v>
      </c>
      <c r="G178" s="12"/>
      <c r="H178" s="12"/>
      <c r="I178" s="170"/>
      <c r="J178" s="171">
        <f>BK178</f>
        <v>0</v>
      </c>
      <c r="K178" s="12"/>
      <c r="L178" s="167"/>
      <c r="M178" s="172"/>
      <c r="N178" s="173"/>
      <c r="O178" s="173"/>
      <c r="P178" s="174">
        <f>P179</f>
        <v>0</v>
      </c>
      <c r="Q178" s="173"/>
      <c r="R178" s="174">
        <f>R179</f>
        <v>0</v>
      </c>
      <c r="S178" s="173"/>
      <c r="T178" s="175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68" t="s">
        <v>87</v>
      </c>
      <c r="AT178" s="176" t="s">
        <v>78</v>
      </c>
      <c r="AU178" s="176" t="s">
        <v>79</v>
      </c>
      <c r="AY178" s="168" t="s">
        <v>159</v>
      </c>
      <c r="BK178" s="177">
        <f>BK179</f>
        <v>0</v>
      </c>
    </row>
    <row r="179" s="2" customFormat="1" ht="16.5" customHeight="1">
      <c r="A179" s="38"/>
      <c r="B179" s="180"/>
      <c r="C179" s="181" t="s">
        <v>286</v>
      </c>
      <c r="D179" s="181" t="s">
        <v>161</v>
      </c>
      <c r="E179" s="182" t="s">
        <v>1254</v>
      </c>
      <c r="F179" s="183" t="s">
        <v>1255</v>
      </c>
      <c r="G179" s="184" t="s">
        <v>984</v>
      </c>
      <c r="H179" s="185">
        <v>4</v>
      </c>
      <c r="I179" s="186"/>
      <c r="J179" s="187">
        <f>ROUND(I179*H179,2)</f>
        <v>0</v>
      </c>
      <c r="K179" s="183" t="s">
        <v>1</v>
      </c>
      <c r="L179" s="39"/>
      <c r="M179" s="188" t="s">
        <v>1</v>
      </c>
      <c r="N179" s="189" t="s">
        <v>44</v>
      </c>
      <c r="O179" s="77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2" t="s">
        <v>166</v>
      </c>
      <c r="AT179" s="192" t="s">
        <v>161</v>
      </c>
      <c r="AU179" s="192" t="s">
        <v>87</v>
      </c>
      <c r="AY179" s="19" t="s">
        <v>159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9" t="s">
        <v>87</v>
      </c>
      <c r="BK179" s="193">
        <f>ROUND(I179*H179,2)</f>
        <v>0</v>
      </c>
      <c r="BL179" s="19" t="s">
        <v>166</v>
      </c>
      <c r="BM179" s="192" t="s">
        <v>493</v>
      </c>
    </row>
    <row r="180" s="12" customFormat="1" ht="25.92" customHeight="1">
      <c r="A180" s="12"/>
      <c r="B180" s="167"/>
      <c r="C180" s="12"/>
      <c r="D180" s="168" t="s">
        <v>78</v>
      </c>
      <c r="E180" s="169" t="s">
        <v>1256</v>
      </c>
      <c r="F180" s="169" t="s">
        <v>1257</v>
      </c>
      <c r="G180" s="12"/>
      <c r="H180" s="12"/>
      <c r="I180" s="170"/>
      <c r="J180" s="171">
        <f>BK180</f>
        <v>0</v>
      </c>
      <c r="K180" s="12"/>
      <c r="L180" s="167"/>
      <c r="M180" s="172"/>
      <c r="N180" s="173"/>
      <c r="O180" s="173"/>
      <c r="P180" s="174">
        <f>P181</f>
        <v>0</v>
      </c>
      <c r="Q180" s="173"/>
      <c r="R180" s="174">
        <f>R181</f>
        <v>0</v>
      </c>
      <c r="S180" s="173"/>
      <c r="T180" s="175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68" t="s">
        <v>87</v>
      </c>
      <c r="AT180" s="176" t="s">
        <v>78</v>
      </c>
      <c r="AU180" s="176" t="s">
        <v>79</v>
      </c>
      <c r="AY180" s="168" t="s">
        <v>159</v>
      </c>
      <c r="BK180" s="177">
        <f>BK181</f>
        <v>0</v>
      </c>
    </row>
    <row r="181" s="2" customFormat="1" ht="16.5" customHeight="1">
      <c r="A181" s="38"/>
      <c r="B181" s="180"/>
      <c r="C181" s="181" t="s">
        <v>7</v>
      </c>
      <c r="D181" s="181" t="s">
        <v>161</v>
      </c>
      <c r="E181" s="182" t="s">
        <v>1258</v>
      </c>
      <c r="F181" s="183" t="s">
        <v>1259</v>
      </c>
      <c r="G181" s="184" t="s">
        <v>984</v>
      </c>
      <c r="H181" s="185">
        <v>17</v>
      </c>
      <c r="I181" s="186"/>
      <c r="J181" s="187">
        <f>ROUND(I181*H181,2)</f>
        <v>0</v>
      </c>
      <c r="K181" s="183" t="s">
        <v>1</v>
      </c>
      <c r="L181" s="39"/>
      <c r="M181" s="188" t="s">
        <v>1</v>
      </c>
      <c r="N181" s="189" t="s">
        <v>44</v>
      </c>
      <c r="O181" s="7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2" t="s">
        <v>166</v>
      </c>
      <c r="AT181" s="192" t="s">
        <v>161</v>
      </c>
      <c r="AU181" s="192" t="s">
        <v>87</v>
      </c>
      <c r="AY181" s="19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9" t="s">
        <v>87</v>
      </c>
      <c r="BK181" s="193">
        <f>ROUND(I181*H181,2)</f>
        <v>0</v>
      </c>
      <c r="BL181" s="19" t="s">
        <v>166</v>
      </c>
      <c r="BM181" s="192" t="s">
        <v>503</v>
      </c>
    </row>
    <row r="182" s="12" customFormat="1" ht="25.92" customHeight="1">
      <c r="A182" s="12"/>
      <c r="B182" s="167"/>
      <c r="C182" s="12"/>
      <c r="D182" s="168" t="s">
        <v>78</v>
      </c>
      <c r="E182" s="169" t="s">
        <v>1260</v>
      </c>
      <c r="F182" s="169" t="s">
        <v>1261</v>
      </c>
      <c r="G182" s="12"/>
      <c r="H182" s="12"/>
      <c r="I182" s="170"/>
      <c r="J182" s="171">
        <f>BK182</f>
        <v>0</v>
      </c>
      <c r="K182" s="12"/>
      <c r="L182" s="167"/>
      <c r="M182" s="172"/>
      <c r="N182" s="173"/>
      <c r="O182" s="173"/>
      <c r="P182" s="174">
        <f>P183</f>
        <v>0</v>
      </c>
      <c r="Q182" s="173"/>
      <c r="R182" s="174">
        <f>R183</f>
        <v>0</v>
      </c>
      <c r="S182" s="173"/>
      <c r="T182" s="175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8" t="s">
        <v>87</v>
      </c>
      <c r="AT182" s="176" t="s">
        <v>78</v>
      </c>
      <c r="AU182" s="176" t="s">
        <v>79</v>
      </c>
      <c r="AY182" s="168" t="s">
        <v>159</v>
      </c>
      <c r="BK182" s="177">
        <f>BK183</f>
        <v>0</v>
      </c>
    </row>
    <row r="183" s="2" customFormat="1" ht="16.5" customHeight="1">
      <c r="A183" s="38"/>
      <c r="B183" s="180"/>
      <c r="C183" s="181" t="s">
        <v>298</v>
      </c>
      <c r="D183" s="181" t="s">
        <v>161</v>
      </c>
      <c r="E183" s="182" t="s">
        <v>1262</v>
      </c>
      <c r="F183" s="183" t="s">
        <v>1263</v>
      </c>
      <c r="G183" s="184" t="s">
        <v>984</v>
      </c>
      <c r="H183" s="185">
        <v>2</v>
      </c>
      <c r="I183" s="186"/>
      <c r="J183" s="187">
        <f>ROUND(I183*H183,2)</f>
        <v>0</v>
      </c>
      <c r="K183" s="183" t="s">
        <v>1</v>
      </c>
      <c r="L183" s="39"/>
      <c r="M183" s="188" t="s">
        <v>1</v>
      </c>
      <c r="N183" s="189" t="s">
        <v>44</v>
      </c>
      <c r="O183" s="7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2" t="s">
        <v>166</v>
      </c>
      <c r="AT183" s="192" t="s">
        <v>161</v>
      </c>
      <c r="AU183" s="192" t="s">
        <v>87</v>
      </c>
      <c r="AY183" s="19" t="s">
        <v>159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9" t="s">
        <v>87</v>
      </c>
      <c r="BK183" s="193">
        <f>ROUND(I183*H183,2)</f>
        <v>0</v>
      </c>
      <c r="BL183" s="19" t="s">
        <v>166</v>
      </c>
      <c r="BM183" s="192" t="s">
        <v>514</v>
      </c>
    </row>
    <row r="184" s="12" customFormat="1" ht="25.92" customHeight="1">
      <c r="A184" s="12"/>
      <c r="B184" s="167"/>
      <c r="C184" s="12"/>
      <c r="D184" s="168" t="s">
        <v>78</v>
      </c>
      <c r="E184" s="169" t="s">
        <v>1264</v>
      </c>
      <c r="F184" s="169" t="s">
        <v>1265</v>
      </c>
      <c r="G184" s="12"/>
      <c r="H184" s="12"/>
      <c r="I184" s="170"/>
      <c r="J184" s="171">
        <f>BK184</f>
        <v>0</v>
      </c>
      <c r="K184" s="12"/>
      <c r="L184" s="167"/>
      <c r="M184" s="172"/>
      <c r="N184" s="173"/>
      <c r="O184" s="173"/>
      <c r="P184" s="174">
        <f>P185</f>
        <v>0</v>
      </c>
      <c r="Q184" s="173"/>
      <c r="R184" s="174">
        <f>R185</f>
        <v>0</v>
      </c>
      <c r="S184" s="173"/>
      <c r="T184" s="175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8" t="s">
        <v>87</v>
      </c>
      <c r="AT184" s="176" t="s">
        <v>78</v>
      </c>
      <c r="AU184" s="176" t="s">
        <v>79</v>
      </c>
      <c r="AY184" s="168" t="s">
        <v>159</v>
      </c>
      <c r="BK184" s="177">
        <f>BK185</f>
        <v>0</v>
      </c>
    </row>
    <row r="185" s="2" customFormat="1" ht="16.5" customHeight="1">
      <c r="A185" s="38"/>
      <c r="B185" s="180"/>
      <c r="C185" s="181" t="s">
        <v>305</v>
      </c>
      <c r="D185" s="181" t="s">
        <v>161</v>
      </c>
      <c r="E185" s="182" t="s">
        <v>1266</v>
      </c>
      <c r="F185" s="183" t="s">
        <v>1267</v>
      </c>
      <c r="G185" s="184" t="s">
        <v>1268</v>
      </c>
      <c r="H185" s="185">
        <v>25</v>
      </c>
      <c r="I185" s="186"/>
      <c r="J185" s="187">
        <f>ROUND(I185*H185,2)</f>
        <v>0</v>
      </c>
      <c r="K185" s="183" t="s">
        <v>1</v>
      </c>
      <c r="L185" s="39"/>
      <c r="M185" s="188" t="s">
        <v>1</v>
      </c>
      <c r="N185" s="189" t="s">
        <v>44</v>
      </c>
      <c r="O185" s="77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2" t="s">
        <v>166</v>
      </c>
      <c r="AT185" s="192" t="s">
        <v>161</v>
      </c>
      <c r="AU185" s="192" t="s">
        <v>87</v>
      </c>
      <c r="AY185" s="19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9" t="s">
        <v>87</v>
      </c>
      <c r="BK185" s="193">
        <f>ROUND(I185*H185,2)</f>
        <v>0</v>
      </c>
      <c r="BL185" s="19" t="s">
        <v>166</v>
      </c>
      <c r="BM185" s="192" t="s">
        <v>529</v>
      </c>
    </row>
    <row r="186" s="12" customFormat="1" ht="25.92" customHeight="1">
      <c r="A186" s="12"/>
      <c r="B186" s="167"/>
      <c r="C186" s="12"/>
      <c r="D186" s="168" t="s">
        <v>78</v>
      </c>
      <c r="E186" s="169" t="s">
        <v>1269</v>
      </c>
      <c r="F186" s="169" t="s">
        <v>1270</v>
      </c>
      <c r="G186" s="12"/>
      <c r="H186" s="12"/>
      <c r="I186" s="170"/>
      <c r="J186" s="171">
        <f>BK186</f>
        <v>0</v>
      </c>
      <c r="K186" s="12"/>
      <c r="L186" s="167"/>
      <c r="M186" s="172"/>
      <c r="N186" s="173"/>
      <c r="O186" s="173"/>
      <c r="P186" s="174">
        <f>P187</f>
        <v>0</v>
      </c>
      <c r="Q186" s="173"/>
      <c r="R186" s="174">
        <f>R187</f>
        <v>0</v>
      </c>
      <c r="S186" s="173"/>
      <c r="T186" s="175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8" t="s">
        <v>87</v>
      </c>
      <c r="AT186" s="176" t="s">
        <v>78</v>
      </c>
      <c r="AU186" s="176" t="s">
        <v>79</v>
      </c>
      <c r="AY186" s="168" t="s">
        <v>159</v>
      </c>
      <c r="BK186" s="177">
        <f>BK187</f>
        <v>0</v>
      </c>
    </row>
    <row r="187" s="2" customFormat="1" ht="16.5" customHeight="1">
      <c r="A187" s="38"/>
      <c r="B187" s="180"/>
      <c r="C187" s="181" t="s">
        <v>310</v>
      </c>
      <c r="D187" s="181" t="s">
        <v>161</v>
      </c>
      <c r="E187" s="182" t="s">
        <v>1271</v>
      </c>
      <c r="F187" s="183" t="s">
        <v>1272</v>
      </c>
      <c r="G187" s="184" t="s">
        <v>984</v>
      </c>
      <c r="H187" s="185">
        <v>15</v>
      </c>
      <c r="I187" s="186"/>
      <c r="J187" s="187">
        <f>ROUND(I187*H187,2)</f>
        <v>0</v>
      </c>
      <c r="K187" s="183" t="s">
        <v>1</v>
      </c>
      <c r="L187" s="39"/>
      <c r="M187" s="242" t="s">
        <v>1</v>
      </c>
      <c r="N187" s="243" t="s">
        <v>44</v>
      </c>
      <c r="O187" s="244"/>
      <c r="P187" s="245">
        <f>O187*H187</f>
        <v>0</v>
      </c>
      <c r="Q187" s="245">
        <v>0</v>
      </c>
      <c r="R187" s="245">
        <f>Q187*H187</f>
        <v>0</v>
      </c>
      <c r="S187" s="245">
        <v>0</v>
      </c>
      <c r="T187" s="246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2" t="s">
        <v>166</v>
      </c>
      <c r="AT187" s="192" t="s">
        <v>161</v>
      </c>
      <c r="AU187" s="192" t="s">
        <v>87</v>
      </c>
      <c r="AY187" s="19" t="s">
        <v>159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9" t="s">
        <v>87</v>
      </c>
      <c r="BK187" s="193">
        <f>ROUND(I187*H187,2)</f>
        <v>0</v>
      </c>
      <c r="BL187" s="19" t="s">
        <v>166</v>
      </c>
      <c r="BM187" s="192" t="s">
        <v>540</v>
      </c>
    </row>
    <row r="188" s="2" customFormat="1" ht="6.96" customHeight="1">
      <c r="A188" s="38"/>
      <c r="B188" s="60"/>
      <c r="C188" s="61"/>
      <c r="D188" s="61"/>
      <c r="E188" s="61"/>
      <c r="F188" s="61"/>
      <c r="G188" s="61"/>
      <c r="H188" s="61"/>
      <c r="I188" s="61"/>
      <c r="J188" s="61"/>
      <c r="K188" s="61"/>
      <c r="L188" s="39"/>
      <c r="M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</row>
  </sheetData>
  <autoFilter ref="C138:K18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5:H125"/>
    <mergeCell ref="E129:H129"/>
    <mergeCell ref="E127:H127"/>
    <mergeCell ref="E131:H13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116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Požáry</v>
      </c>
      <c r="F7" s="32"/>
      <c r="G7" s="32"/>
      <c r="H7" s="32"/>
      <c r="L7" s="22"/>
    </row>
    <row r="8">
      <c r="B8" s="22"/>
      <c r="D8" s="32" t="s">
        <v>117</v>
      </c>
      <c r="L8" s="22"/>
    </row>
    <row r="9" s="1" customFormat="1" ht="16.5" customHeight="1">
      <c r="B9" s="22"/>
      <c r="E9" s="130" t="s">
        <v>1170</v>
      </c>
      <c r="F9" s="1"/>
      <c r="G9" s="1"/>
      <c r="H9" s="1"/>
      <c r="L9" s="22"/>
    </row>
    <row r="10" s="1" customFormat="1" ht="12" customHeight="1">
      <c r="B10" s="22"/>
      <c r="D10" s="32" t="s">
        <v>1171</v>
      </c>
      <c r="L10" s="22"/>
    </row>
    <row r="11" s="2" customFormat="1" ht="16.5" customHeight="1">
      <c r="A11" s="38"/>
      <c r="B11" s="39"/>
      <c r="C11" s="38"/>
      <c r="D11" s="38"/>
      <c r="E11" s="135" t="s">
        <v>1172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1173</v>
      </c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39"/>
      <c r="C13" s="38"/>
      <c r="D13" s="38"/>
      <c r="E13" s="67" t="s">
        <v>1273</v>
      </c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18</v>
      </c>
      <c r="E15" s="38"/>
      <c r="F15" s="27" t="s">
        <v>1</v>
      </c>
      <c r="G15" s="38"/>
      <c r="H15" s="38"/>
      <c r="I15" s="32" t="s">
        <v>19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20</v>
      </c>
      <c r="E16" s="38"/>
      <c r="F16" s="27" t="s">
        <v>26</v>
      </c>
      <c r="G16" s="38"/>
      <c r="H16" s="38"/>
      <c r="I16" s="32" t="s">
        <v>22</v>
      </c>
      <c r="J16" s="69" t="str">
        <f>'Rekapitulace stavby'!AN8</f>
        <v>20. 11. 2025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24</v>
      </c>
      <c r="E18" s="38"/>
      <c r="F18" s="38"/>
      <c r="G18" s="38"/>
      <c r="H18" s="38"/>
      <c r="I18" s="32" t="s">
        <v>25</v>
      </c>
      <c r="J18" s="27" t="str">
        <f>IF('Rekapitulace stavby'!AN10="","",'Rekapitulace stavby'!AN10)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stavby'!E11="","",'Rekapitulace stavby'!E11)</f>
        <v xml:space="preserve"> </v>
      </c>
      <c r="F19" s="38"/>
      <c r="G19" s="38"/>
      <c r="H19" s="38"/>
      <c r="I19" s="32" t="s">
        <v>27</v>
      </c>
      <c r="J19" s="27" t="str">
        <f>IF('Rekapitulace stavby'!AN11="","",'Rekapitulace stavby'!AN11)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28</v>
      </c>
      <c r="E21" s="38"/>
      <c r="F21" s="38"/>
      <c r="G21" s="38"/>
      <c r="H21" s="38"/>
      <c r="I21" s="32" t="s">
        <v>25</v>
      </c>
      <c r="J21" s="33" t="str">
        <f>'Rekapitulace stavby'!AN13</f>
        <v>Vyplň údaj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33" t="str">
        <f>'Rekapitulace stavby'!E14</f>
        <v>Vyplň údaj</v>
      </c>
      <c r="F22" s="27"/>
      <c r="G22" s="27"/>
      <c r="H22" s="27"/>
      <c r="I22" s="32" t="s">
        <v>27</v>
      </c>
      <c r="J22" s="33" t="str">
        <f>'Rekapitulace stavby'!AN14</f>
        <v>Vyplň údaj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30</v>
      </c>
      <c r="E24" s="38"/>
      <c r="F24" s="38"/>
      <c r="G24" s="38"/>
      <c r="H24" s="38"/>
      <c r="I24" s="32" t="s">
        <v>25</v>
      </c>
      <c r="J24" s="27" t="str">
        <f>IF('Rekapitulace stavby'!AN16="","",'Rekapitulace stavby'!AN16)</f>
        <v>14500493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39"/>
      <c r="C25" s="38"/>
      <c r="D25" s="38"/>
      <c r="E25" s="27" t="str">
        <f>IF('Rekapitulace stavby'!E17="","",'Rekapitulace stavby'!E17)</f>
        <v>AGP - nova spol. s r.o.</v>
      </c>
      <c r="F25" s="38"/>
      <c r="G25" s="38"/>
      <c r="H25" s="38"/>
      <c r="I25" s="32" t="s">
        <v>27</v>
      </c>
      <c r="J25" s="27" t="str">
        <f>IF('Rekapitulace stavby'!AN17="","",'Rekapitulace stavby'!AN17)</f>
        <v>CZ14500493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39"/>
      <c r="C27" s="38"/>
      <c r="D27" s="32" t="s">
        <v>35</v>
      </c>
      <c r="E27" s="38"/>
      <c r="F27" s="38"/>
      <c r="G27" s="38"/>
      <c r="H27" s="38"/>
      <c r="I27" s="32" t="s">
        <v>25</v>
      </c>
      <c r="J27" s="27" t="str">
        <f>IF('Rekapitulace stavby'!AN19="","",'Rekapitulace stavby'!AN19)</f>
        <v>04767772</v>
      </c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39"/>
      <c r="C28" s="38"/>
      <c r="D28" s="38"/>
      <c r="E28" s="27" t="str">
        <f>IF('Rekapitulace stavby'!E20="","",'Rekapitulace stavby'!E20)</f>
        <v>HAVO Consult s.r.o.</v>
      </c>
      <c r="F28" s="38"/>
      <c r="G28" s="38"/>
      <c r="H28" s="38"/>
      <c r="I28" s="32" t="s">
        <v>27</v>
      </c>
      <c r="J28" s="27" t="str">
        <f>IF('Rekapitulace stavby'!AN20="","",'Rekapitulace stavby'!AN20)</f>
        <v/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39"/>
      <c r="C30" s="38"/>
      <c r="D30" s="32" t="s">
        <v>38</v>
      </c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31"/>
      <c r="B31" s="132"/>
      <c r="C31" s="131"/>
      <c r="D31" s="131"/>
      <c r="E31" s="36" t="s">
        <v>1</v>
      </c>
      <c r="F31" s="36"/>
      <c r="G31" s="36"/>
      <c r="H31" s="36"/>
      <c r="I31" s="131"/>
      <c r="J31" s="131"/>
      <c r="K31" s="131"/>
      <c r="L31" s="133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39"/>
      <c r="C34" s="38"/>
      <c r="D34" s="134" t="s">
        <v>39</v>
      </c>
      <c r="E34" s="38"/>
      <c r="F34" s="38"/>
      <c r="G34" s="38"/>
      <c r="H34" s="38"/>
      <c r="I34" s="38"/>
      <c r="J34" s="96">
        <f>ROUND(J143,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39"/>
      <c r="C35" s="38"/>
      <c r="D35" s="90"/>
      <c r="E35" s="90"/>
      <c r="F35" s="90"/>
      <c r="G35" s="90"/>
      <c r="H35" s="90"/>
      <c r="I35" s="90"/>
      <c r="J35" s="90"/>
      <c r="K35" s="90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8"/>
      <c r="F36" s="43" t="s">
        <v>41</v>
      </c>
      <c r="G36" s="38"/>
      <c r="H36" s="38"/>
      <c r="I36" s="43" t="s">
        <v>40</v>
      </c>
      <c r="J36" s="43" t="s">
        <v>42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39"/>
      <c r="C37" s="38"/>
      <c r="D37" s="135" t="s">
        <v>43</v>
      </c>
      <c r="E37" s="32" t="s">
        <v>44</v>
      </c>
      <c r="F37" s="136">
        <f>ROUND((SUM(BE143:BE213)),  2)</f>
        <v>0</v>
      </c>
      <c r="G37" s="38"/>
      <c r="H37" s="38"/>
      <c r="I37" s="137">
        <v>0.20999999999999999</v>
      </c>
      <c r="J37" s="136">
        <f>ROUND(((SUM(BE143:BE213))*I37),  2)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2" t="s">
        <v>45</v>
      </c>
      <c r="F38" s="136">
        <f>ROUND((SUM(BF143:BF213)),  2)</f>
        <v>0</v>
      </c>
      <c r="G38" s="38"/>
      <c r="H38" s="38"/>
      <c r="I38" s="137">
        <v>0.12</v>
      </c>
      <c r="J38" s="136">
        <f>ROUND(((SUM(BF143:BF213))*I38),  2)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6">
        <f>ROUND((SUM(BG143:BG213)),  2)</f>
        <v>0</v>
      </c>
      <c r="G39" s="38"/>
      <c r="H39" s="38"/>
      <c r="I39" s="137">
        <v>0.20999999999999999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2" t="s">
        <v>47</v>
      </c>
      <c r="F40" s="136">
        <f>ROUND((SUM(BH143:BH213)),  2)</f>
        <v>0</v>
      </c>
      <c r="G40" s="38"/>
      <c r="H40" s="38"/>
      <c r="I40" s="137">
        <v>0.12</v>
      </c>
      <c r="J40" s="136">
        <f>0</f>
        <v>0</v>
      </c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39"/>
      <c r="C41" s="38"/>
      <c r="D41" s="38"/>
      <c r="E41" s="32" t="s">
        <v>48</v>
      </c>
      <c r="F41" s="136">
        <f>ROUND((SUM(BI143:BI213)),  2)</f>
        <v>0</v>
      </c>
      <c r="G41" s="38"/>
      <c r="H41" s="38"/>
      <c r="I41" s="137">
        <v>0</v>
      </c>
      <c r="J41" s="136">
        <f>0</f>
        <v>0</v>
      </c>
      <c r="K41" s="38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39"/>
      <c r="C43" s="138"/>
      <c r="D43" s="139" t="s">
        <v>49</v>
      </c>
      <c r="E43" s="81"/>
      <c r="F43" s="81"/>
      <c r="G43" s="140" t="s">
        <v>50</v>
      </c>
      <c r="H43" s="141" t="s">
        <v>51</v>
      </c>
      <c r="I43" s="81"/>
      <c r="J43" s="142">
        <f>SUM(J34:J41)</f>
        <v>0</v>
      </c>
      <c r="K43" s="143"/>
      <c r="L43" s="5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5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Požáry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117</v>
      </c>
      <c r="L86" s="22"/>
    </row>
    <row r="87" s="1" customFormat="1" ht="16.5" customHeight="1">
      <c r="B87" s="22"/>
      <c r="E87" s="130" t="s">
        <v>1170</v>
      </c>
      <c r="F87" s="1"/>
      <c r="G87" s="1"/>
      <c r="H87" s="1"/>
      <c r="L87" s="22"/>
    </row>
    <row r="88" s="1" customFormat="1" ht="12" customHeight="1">
      <c r="B88" s="22"/>
      <c r="C88" s="32" t="s">
        <v>1171</v>
      </c>
      <c r="L88" s="22"/>
    </row>
    <row r="89" s="2" customFormat="1" ht="16.5" customHeight="1">
      <c r="A89" s="38"/>
      <c r="B89" s="39"/>
      <c r="C89" s="38"/>
      <c r="D89" s="38"/>
      <c r="E89" s="135" t="s">
        <v>1172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1173</v>
      </c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38"/>
      <c r="D91" s="38"/>
      <c r="E91" s="67" t="str">
        <f>E13</f>
        <v xml:space="preserve">02.1.2 - EI  D.C.1.- 2.  POHONY</v>
      </c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38"/>
      <c r="E93" s="38"/>
      <c r="F93" s="27" t="str">
        <f>F16</f>
        <v xml:space="preserve"> </v>
      </c>
      <c r="G93" s="38"/>
      <c r="H93" s="38"/>
      <c r="I93" s="32" t="s">
        <v>22</v>
      </c>
      <c r="J93" s="69" t="str">
        <f>IF(J16="","",J16)</f>
        <v>20. 11. 2025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24</v>
      </c>
      <c r="D95" s="38"/>
      <c r="E95" s="38"/>
      <c r="F95" s="27" t="str">
        <f>E19</f>
        <v xml:space="preserve"> </v>
      </c>
      <c r="G95" s="38"/>
      <c r="H95" s="38"/>
      <c r="I95" s="32" t="s">
        <v>30</v>
      </c>
      <c r="J95" s="36" t="str">
        <f>E25</f>
        <v>AGP - nova spol. s r.o.</v>
      </c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38"/>
      <c r="E96" s="38"/>
      <c r="F96" s="27" t="str">
        <f>IF(E22="","",E22)</f>
        <v>Vyplň údaj</v>
      </c>
      <c r="G96" s="38"/>
      <c r="H96" s="38"/>
      <c r="I96" s="32" t="s">
        <v>35</v>
      </c>
      <c r="J96" s="36" t="str">
        <f>E28</f>
        <v>HAVO Consult s.r.o.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46" t="s">
        <v>120</v>
      </c>
      <c r="D98" s="138"/>
      <c r="E98" s="138"/>
      <c r="F98" s="138"/>
      <c r="G98" s="138"/>
      <c r="H98" s="138"/>
      <c r="I98" s="138"/>
      <c r="J98" s="147" t="s">
        <v>121</v>
      </c>
      <c r="K98" s="1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48" t="s">
        <v>122</v>
      </c>
      <c r="D100" s="38"/>
      <c r="E100" s="38"/>
      <c r="F100" s="38"/>
      <c r="G100" s="38"/>
      <c r="H100" s="38"/>
      <c r="I100" s="38"/>
      <c r="J100" s="96">
        <f>J143</f>
        <v>0</v>
      </c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9" t="s">
        <v>123</v>
      </c>
    </row>
    <row r="101" s="9" customFormat="1" ht="24.96" customHeight="1">
      <c r="A101" s="9"/>
      <c r="B101" s="149"/>
      <c r="C101" s="9"/>
      <c r="D101" s="150" t="s">
        <v>1175</v>
      </c>
      <c r="E101" s="151"/>
      <c r="F101" s="151"/>
      <c r="G101" s="151"/>
      <c r="H101" s="151"/>
      <c r="I101" s="151"/>
      <c r="J101" s="152">
        <f>J144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9"/>
      <c r="C102" s="9"/>
      <c r="D102" s="150" t="s">
        <v>1274</v>
      </c>
      <c r="E102" s="151"/>
      <c r="F102" s="151"/>
      <c r="G102" s="151"/>
      <c r="H102" s="151"/>
      <c r="I102" s="151"/>
      <c r="J102" s="152">
        <f>J146</f>
        <v>0</v>
      </c>
      <c r="K102" s="9"/>
      <c r="L102" s="14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9"/>
      <c r="C103" s="9"/>
      <c r="D103" s="150" t="s">
        <v>1275</v>
      </c>
      <c r="E103" s="151"/>
      <c r="F103" s="151"/>
      <c r="G103" s="151"/>
      <c r="H103" s="151"/>
      <c r="I103" s="151"/>
      <c r="J103" s="152">
        <f>J148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9"/>
      <c r="C104" s="9"/>
      <c r="D104" s="150" t="s">
        <v>1276</v>
      </c>
      <c r="E104" s="151"/>
      <c r="F104" s="151"/>
      <c r="G104" s="151"/>
      <c r="H104" s="151"/>
      <c r="I104" s="151"/>
      <c r="J104" s="152">
        <f>J150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9"/>
      <c r="C105" s="9"/>
      <c r="D105" s="150" t="s">
        <v>1277</v>
      </c>
      <c r="E105" s="151"/>
      <c r="F105" s="151"/>
      <c r="G105" s="151"/>
      <c r="H105" s="151"/>
      <c r="I105" s="151"/>
      <c r="J105" s="152">
        <f>J152</f>
        <v>0</v>
      </c>
      <c r="K105" s="9"/>
      <c r="L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9"/>
      <c r="C106" s="9"/>
      <c r="D106" s="150" t="s">
        <v>1278</v>
      </c>
      <c r="E106" s="151"/>
      <c r="F106" s="151"/>
      <c r="G106" s="151"/>
      <c r="H106" s="151"/>
      <c r="I106" s="151"/>
      <c r="J106" s="152">
        <f>J154</f>
        <v>0</v>
      </c>
      <c r="K106" s="9"/>
      <c r="L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9"/>
      <c r="C107" s="9"/>
      <c r="D107" s="150" t="s">
        <v>1279</v>
      </c>
      <c r="E107" s="151"/>
      <c r="F107" s="151"/>
      <c r="G107" s="151"/>
      <c r="H107" s="151"/>
      <c r="I107" s="151"/>
      <c r="J107" s="152">
        <f>J179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9"/>
      <c r="C108" s="9"/>
      <c r="D108" s="150" t="s">
        <v>1280</v>
      </c>
      <c r="E108" s="151"/>
      <c r="F108" s="151"/>
      <c r="G108" s="151"/>
      <c r="H108" s="151"/>
      <c r="I108" s="151"/>
      <c r="J108" s="152">
        <f>J182</f>
        <v>0</v>
      </c>
      <c r="K108" s="9"/>
      <c r="L108" s="14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49"/>
      <c r="C109" s="9"/>
      <c r="D109" s="150" t="s">
        <v>1281</v>
      </c>
      <c r="E109" s="151"/>
      <c r="F109" s="151"/>
      <c r="G109" s="151"/>
      <c r="H109" s="151"/>
      <c r="I109" s="151"/>
      <c r="J109" s="152">
        <f>J184</f>
        <v>0</v>
      </c>
      <c r="K109" s="9"/>
      <c r="L109" s="14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49"/>
      <c r="C110" s="9"/>
      <c r="D110" s="150" t="s">
        <v>1282</v>
      </c>
      <c r="E110" s="151"/>
      <c r="F110" s="151"/>
      <c r="G110" s="151"/>
      <c r="H110" s="151"/>
      <c r="I110" s="151"/>
      <c r="J110" s="152">
        <f>J186</f>
        <v>0</v>
      </c>
      <c r="K110" s="9"/>
      <c r="L110" s="14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49"/>
      <c r="C111" s="9"/>
      <c r="D111" s="150" t="s">
        <v>1283</v>
      </c>
      <c r="E111" s="151"/>
      <c r="F111" s="151"/>
      <c r="G111" s="151"/>
      <c r="H111" s="151"/>
      <c r="I111" s="151"/>
      <c r="J111" s="152">
        <f>J188</f>
        <v>0</v>
      </c>
      <c r="K111" s="9"/>
      <c r="L111" s="14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49"/>
      <c r="C112" s="9"/>
      <c r="D112" s="150" t="s">
        <v>1284</v>
      </c>
      <c r="E112" s="151"/>
      <c r="F112" s="151"/>
      <c r="G112" s="151"/>
      <c r="H112" s="151"/>
      <c r="I112" s="151"/>
      <c r="J112" s="152">
        <f>J190</f>
        <v>0</v>
      </c>
      <c r="K112" s="9"/>
      <c r="L112" s="14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49"/>
      <c r="C113" s="9"/>
      <c r="D113" s="150" t="s">
        <v>1285</v>
      </c>
      <c r="E113" s="151"/>
      <c r="F113" s="151"/>
      <c r="G113" s="151"/>
      <c r="H113" s="151"/>
      <c r="I113" s="151"/>
      <c r="J113" s="152">
        <f>J192</f>
        <v>0</v>
      </c>
      <c r="K113" s="9"/>
      <c r="L113" s="14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9" customFormat="1" ht="24.96" customHeight="1">
      <c r="A114" s="9"/>
      <c r="B114" s="149"/>
      <c r="C114" s="9"/>
      <c r="D114" s="150" t="s">
        <v>1286</v>
      </c>
      <c r="E114" s="151"/>
      <c r="F114" s="151"/>
      <c r="G114" s="151"/>
      <c r="H114" s="151"/>
      <c r="I114" s="151"/>
      <c r="J114" s="152">
        <f>J194</f>
        <v>0</v>
      </c>
      <c r="K114" s="9"/>
      <c r="L114" s="14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9" customFormat="1" ht="24.96" customHeight="1">
      <c r="A115" s="9"/>
      <c r="B115" s="149"/>
      <c r="C115" s="9"/>
      <c r="D115" s="150" t="s">
        <v>1287</v>
      </c>
      <c r="E115" s="151"/>
      <c r="F115" s="151"/>
      <c r="G115" s="151"/>
      <c r="H115" s="151"/>
      <c r="I115" s="151"/>
      <c r="J115" s="152">
        <f>J197</f>
        <v>0</v>
      </c>
      <c r="K115" s="9"/>
      <c r="L115" s="14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9" customFormat="1" ht="24.96" customHeight="1">
      <c r="A116" s="9"/>
      <c r="B116" s="149"/>
      <c r="C116" s="9"/>
      <c r="D116" s="150" t="s">
        <v>1288</v>
      </c>
      <c r="E116" s="151"/>
      <c r="F116" s="151"/>
      <c r="G116" s="151"/>
      <c r="H116" s="151"/>
      <c r="I116" s="151"/>
      <c r="J116" s="152">
        <f>J199</f>
        <v>0</v>
      </c>
      <c r="K116" s="9"/>
      <c r="L116" s="14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9" customFormat="1" ht="24.96" customHeight="1">
      <c r="A117" s="9"/>
      <c r="B117" s="149"/>
      <c r="C117" s="9"/>
      <c r="D117" s="150" t="s">
        <v>1289</v>
      </c>
      <c r="E117" s="151"/>
      <c r="F117" s="151"/>
      <c r="G117" s="151"/>
      <c r="H117" s="151"/>
      <c r="I117" s="151"/>
      <c r="J117" s="152">
        <f>J201</f>
        <v>0</v>
      </c>
      <c r="K117" s="9"/>
      <c r="L117" s="14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9" customFormat="1" ht="24.96" customHeight="1">
      <c r="A118" s="9"/>
      <c r="B118" s="149"/>
      <c r="C118" s="9"/>
      <c r="D118" s="150" t="s">
        <v>1290</v>
      </c>
      <c r="E118" s="151"/>
      <c r="F118" s="151"/>
      <c r="G118" s="151"/>
      <c r="H118" s="151"/>
      <c r="I118" s="151"/>
      <c r="J118" s="152">
        <f>J203</f>
        <v>0</v>
      </c>
      <c r="K118" s="9"/>
      <c r="L118" s="14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s="9" customFormat="1" ht="24.96" customHeight="1">
      <c r="A119" s="9"/>
      <c r="B119" s="149"/>
      <c r="C119" s="9"/>
      <c r="D119" s="150" t="s">
        <v>1291</v>
      </c>
      <c r="E119" s="151"/>
      <c r="F119" s="151"/>
      <c r="G119" s="151"/>
      <c r="H119" s="151"/>
      <c r="I119" s="151"/>
      <c r="J119" s="152">
        <f>J205</f>
        <v>0</v>
      </c>
      <c r="K119" s="9"/>
      <c r="L119" s="14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s="2" customFormat="1" ht="21.84" customHeight="1">
      <c r="A120" s="38"/>
      <c r="B120" s="39"/>
      <c r="C120" s="38"/>
      <c r="D120" s="38"/>
      <c r="E120" s="38"/>
      <c r="F120" s="38"/>
      <c r="G120" s="38"/>
      <c r="H120" s="38"/>
      <c r="I120" s="38"/>
      <c r="J120" s="38"/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5" s="2" customFormat="1" ht="6.96" customHeight="1">
      <c r="A125" s="38"/>
      <c r="B125" s="62"/>
      <c r="C125" s="63"/>
      <c r="D125" s="63"/>
      <c r="E125" s="63"/>
      <c r="F125" s="63"/>
      <c r="G125" s="63"/>
      <c r="H125" s="63"/>
      <c r="I125" s="63"/>
      <c r="J125" s="63"/>
      <c r="K125" s="63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4.96" customHeight="1">
      <c r="A126" s="38"/>
      <c r="B126" s="39"/>
      <c r="C126" s="23" t="s">
        <v>144</v>
      </c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16</v>
      </c>
      <c r="D128" s="38"/>
      <c r="E128" s="38"/>
      <c r="F128" s="38"/>
      <c r="G128" s="38"/>
      <c r="H128" s="38"/>
      <c r="I128" s="38"/>
      <c r="J128" s="38"/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6.5" customHeight="1">
      <c r="A129" s="38"/>
      <c r="B129" s="39"/>
      <c r="C129" s="38"/>
      <c r="D129" s="38"/>
      <c r="E129" s="130" t="str">
        <f>E7</f>
        <v>Modernizace stáje, farma Požáry</v>
      </c>
      <c r="F129" s="32"/>
      <c r="G129" s="32"/>
      <c r="H129" s="32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" customFormat="1" ht="12" customHeight="1">
      <c r="B130" s="22"/>
      <c r="C130" s="32" t="s">
        <v>117</v>
      </c>
      <c r="L130" s="22"/>
    </row>
    <row r="131" s="1" customFormat="1" ht="16.5" customHeight="1">
      <c r="B131" s="22"/>
      <c r="E131" s="130" t="s">
        <v>1170</v>
      </c>
      <c r="F131" s="1"/>
      <c r="G131" s="1"/>
      <c r="H131" s="1"/>
      <c r="L131" s="22"/>
    </row>
    <row r="132" s="1" customFormat="1" ht="12" customHeight="1">
      <c r="B132" s="22"/>
      <c r="C132" s="32" t="s">
        <v>1171</v>
      </c>
      <c r="L132" s="22"/>
    </row>
    <row r="133" s="2" customFormat="1" ht="16.5" customHeight="1">
      <c r="A133" s="38"/>
      <c r="B133" s="39"/>
      <c r="C133" s="38"/>
      <c r="D133" s="38"/>
      <c r="E133" s="135" t="s">
        <v>1172</v>
      </c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1173</v>
      </c>
      <c r="D134" s="38"/>
      <c r="E134" s="38"/>
      <c r="F134" s="38"/>
      <c r="G134" s="38"/>
      <c r="H134" s="38"/>
      <c r="I134" s="38"/>
      <c r="J134" s="38"/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6.5" customHeight="1">
      <c r="A135" s="38"/>
      <c r="B135" s="39"/>
      <c r="C135" s="38"/>
      <c r="D135" s="38"/>
      <c r="E135" s="67" t="str">
        <f>E13</f>
        <v xml:space="preserve">02.1.2 - EI  D.C.1.- 2.  POHONY</v>
      </c>
      <c r="F135" s="38"/>
      <c r="G135" s="38"/>
      <c r="H135" s="38"/>
      <c r="I135" s="38"/>
      <c r="J135" s="38"/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38"/>
      <c r="D136" s="38"/>
      <c r="E136" s="38"/>
      <c r="F136" s="38"/>
      <c r="G136" s="38"/>
      <c r="H136" s="38"/>
      <c r="I136" s="38"/>
      <c r="J136" s="38"/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20</v>
      </c>
      <c r="D137" s="38"/>
      <c r="E137" s="38"/>
      <c r="F137" s="27" t="str">
        <f>F16</f>
        <v xml:space="preserve"> </v>
      </c>
      <c r="G137" s="38"/>
      <c r="H137" s="38"/>
      <c r="I137" s="32" t="s">
        <v>22</v>
      </c>
      <c r="J137" s="69" t="str">
        <f>IF(J16="","",J16)</f>
        <v>20. 11. 2025</v>
      </c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6.96" customHeight="1">
      <c r="A138" s="38"/>
      <c r="B138" s="39"/>
      <c r="C138" s="38"/>
      <c r="D138" s="38"/>
      <c r="E138" s="38"/>
      <c r="F138" s="38"/>
      <c r="G138" s="38"/>
      <c r="H138" s="38"/>
      <c r="I138" s="38"/>
      <c r="J138" s="38"/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25.65" customHeight="1">
      <c r="A139" s="38"/>
      <c r="B139" s="39"/>
      <c r="C139" s="32" t="s">
        <v>24</v>
      </c>
      <c r="D139" s="38"/>
      <c r="E139" s="38"/>
      <c r="F139" s="27" t="str">
        <f>E19</f>
        <v xml:space="preserve"> </v>
      </c>
      <c r="G139" s="38"/>
      <c r="H139" s="38"/>
      <c r="I139" s="32" t="s">
        <v>30</v>
      </c>
      <c r="J139" s="36" t="str">
        <f>E25</f>
        <v>AGP - nova spol. s r.o.</v>
      </c>
      <c r="K139" s="38"/>
      <c r="L139" s="55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5.15" customHeight="1">
      <c r="A140" s="38"/>
      <c r="B140" s="39"/>
      <c r="C140" s="32" t="s">
        <v>28</v>
      </c>
      <c r="D140" s="38"/>
      <c r="E140" s="38"/>
      <c r="F140" s="27" t="str">
        <f>IF(E22="","",E22)</f>
        <v>Vyplň údaj</v>
      </c>
      <c r="G140" s="38"/>
      <c r="H140" s="38"/>
      <c r="I140" s="32" t="s">
        <v>35</v>
      </c>
      <c r="J140" s="36" t="str">
        <f>E28</f>
        <v>HAVO Consult s.r.o.</v>
      </c>
      <c r="K140" s="38"/>
      <c r="L140" s="55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0.32" customHeight="1">
      <c r="A141" s="38"/>
      <c r="B141" s="39"/>
      <c r="C141" s="38"/>
      <c r="D141" s="38"/>
      <c r="E141" s="38"/>
      <c r="F141" s="38"/>
      <c r="G141" s="38"/>
      <c r="H141" s="38"/>
      <c r="I141" s="38"/>
      <c r="J141" s="38"/>
      <c r="K141" s="38"/>
      <c r="L141" s="55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11" customFormat="1" ht="29.28" customHeight="1">
      <c r="A142" s="157"/>
      <c r="B142" s="158"/>
      <c r="C142" s="159" t="s">
        <v>145</v>
      </c>
      <c r="D142" s="160" t="s">
        <v>64</v>
      </c>
      <c r="E142" s="160" t="s">
        <v>60</v>
      </c>
      <c r="F142" s="160" t="s">
        <v>61</v>
      </c>
      <c r="G142" s="160" t="s">
        <v>146</v>
      </c>
      <c r="H142" s="160" t="s">
        <v>147</v>
      </c>
      <c r="I142" s="160" t="s">
        <v>148</v>
      </c>
      <c r="J142" s="160" t="s">
        <v>121</v>
      </c>
      <c r="K142" s="161" t="s">
        <v>149</v>
      </c>
      <c r="L142" s="162"/>
      <c r="M142" s="86" t="s">
        <v>1</v>
      </c>
      <c r="N142" s="87" t="s">
        <v>43</v>
      </c>
      <c r="O142" s="87" t="s">
        <v>150</v>
      </c>
      <c r="P142" s="87" t="s">
        <v>151</v>
      </c>
      <c r="Q142" s="87" t="s">
        <v>152</v>
      </c>
      <c r="R142" s="87" t="s">
        <v>153</v>
      </c>
      <c r="S142" s="87" t="s">
        <v>154</v>
      </c>
      <c r="T142" s="88" t="s">
        <v>155</v>
      </c>
      <c r="U142" s="157"/>
      <c r="V142" s="157"/>
      <c r="W142" s="157"/>
      <c r="X142" s="157"/>
      <c r="Y142" s="157"/>
      <c r="Z142" s="157"/>
      <c r="AA142" s="157"/>
      <c r="AB142" s="157"/>
      <c r="AC142" s="157"/>
      <c r="AD142" s="157"/>
      <c r="AE142" s="157"/>
    </row>
    <row r="143" s="2" customFormat="1" ht="22.8" customHeight="1">
      <c r="A143" s="38"/>
      <c r="B143" s="39"/>
      <c r="C143" s="93" t="s">
        <v>156</v>
      </c>
      <c r="D143" s="38"/>
      <c r="E143" s="38"/>
      <c r="F143" s="38"/>
      <c r="G143" s="38"/>
      <c r="H143" s="38"/>
      <c r="I143" s="38"/>
      <c r="J143" s="163">
        <f>BK143</f>
        <v>0</v>
      </c>
      <c r="K143" s="38"/>
      <c r="L143" s="39"/>
      <c r="M143" s="89"/>
      <c r="N143" s="73"/>
      <c r="O143" s="90"/>
      <c r="P143" s="164">
        <f>P144+P146+P148+P150+P152+P154+P179+P182+P184+P186+P188+P190+P192+P194+P197+P199+P201+P203+P205</f>
        <v>0</v>
      </c>
      <c r="Q143" s="90"/>
      <c r="R143" s="164">
        <f>R144+R146+R148+R150+R152+R154+R179+R182+R184+R186+R188+R190+R192+R194+R197+R199+R201+R203+R205</f>
        <v>0</v>
      </c>
      <c r="S143" s="90"/>
      <c r="T143" s="165">
        <f>T144+T146+T148+T150+T152+T154+T179+T182+T184+T186+T188+T190+T192+T194+T197+T199+T201+T203+T205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78</v>
      </c>
      <c r="AU143" s="19" t="s">
        <v>123</v>
      </c>
      <c r="BK143" s="166">
        <f>BK144+BK146+BK148+BK150+BK152+BK154+BK179+BK182+BK184+BK186+BK188+BK190+BK192+BK194+BK197+BK199+BK201+BK203+BK205</f>
        <v>0</v>
      </c>
    </row>
    <row r="144" s="12" customFormat="1" ht="25.92" customHeight="1">
      <c r="A144" s="12"/>
      <c r="B144" s="167"/>
      <c r="C144" s="12"/>
      <c r="D144" s="168" t="s">
        <v>78</v>
      </c>
      <c r="E144" s="169" t="s">
        <v>1190</v>
      </c>
      <c r="F144" s="169" t="s">
        <v>1191</v>
      </c>
      <c r="G144" s="12"/>
      <c r="H144" s="12"/>
      <c r="I144" s="170"/>
      <c r="J144" s="171">
        <f>BK144</f>
        <v>0</v>
      </c>
      <c r="K144" s="12"/>
      <c r="L144" s="167"/>
      <c r="M144" s="172"/>
      <c r="N144" s="173"/>
      <c r="O144" s="173"/>
      <c r="P144" s="174">
        <f>P145</f>
        <v>0</v>
      </c>
      <c r="Q144" s="173"/>
      <c r="R144" s="174">
        <f>R145</f>
        <v>0</v>
      </c>
      <c r="S144" s="173"/>
      <c r="T144" s="175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68" t="s">
        <v>87</v>
      </c>
      <c r="AT144" s="176" t="s">
        <v>78</v>
      </c>
      <c r="AU144" s="176" t="s">
        <v>79</v>
      </c>
      <c r="AY144" s="168" t="s">
        <v>159</v>
      </c>
      <c r="BK144" s="177">
        <f>BK145</f>
        <v>0</v>
      </c>
    </row>
    <row r="145" s="2" customFormat="1" ht="16.5" customHeight="1">
      <c r="A145" s="38"/>
      <c r="B145" s="180"/>
      <c r="C145" s="181" t="s">
        <v>87</v>
      </c>
      <c r="D145" s="181" t="s">
        <v>161</v>
      </c>
      <c r="E145" s="182" t="s">
        <v>1192</v>
      </c>
      <c r="F145" s="183" t="s">
        <v>1193</v>
      </c>
      <c r="G145" s="184" t="s">
        <v>164</v>
      </c>
      <c r="H145" s="185">
        <v>55</v>
      </c>
      <c r="I145" s="186"/>
      <c r="J145" s="187">
        <f>ROUND(I145*H145,2)</f>
        <v>0</v>
      </c>
      <c r="K145" s="183" t="s">
        <v>1</v>
      </c>
      <c r="L145" s="39"/>
      <c r="M145" s="188" t="s">
        <v>1</v>
      </c>
      <c r="N145" s="189" t="s">
        <v>44</v>
      </c>
      <c r="O145" s="77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2" t="s">
        <v>166</v>
      </c>
      <c r="AT145" s="192" t="s">
        <v>161</v>
      </c>
      <c r="AU145" s="192" t="s">
        <v>87</v>
      </c>
      <c r="AY145" s="19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9" t="s">
        <v>87</v>
      </c>
      <c r="BK145" s="193">
        <f>ROUND(I145*H145,2)</f>
        <v>0</v>
      </c>
      <c r="BL145" s="19" t="s">
        <v>166</v>
      </c>
      <c r="BM145" s="192" t="s">
        <v>89</v>
      </c>
    </row>
    <row r="146" s="12" customFormat="1" ht="25.92" customHeight="1">
      <c r="A146" s="12"/>
      <c r="B146" s="167"/>
      <c r="C146" s="12"/>
      <c r="D146" s="168" t="s">
        <v>78</v>
      </c>
      <c r="E146" s="169" t="s">
        <v>1194</v>
      </c>
      <c r="F146" s="169" t="s">
        <v>1199</v>
      </c>
      <c r="G146" s="12"/>
      <c r="H146" s="12"/>
      <c r="I146" s="170"/>
      <c r="J146" s="171">
        <f>BK146</f>
        <v>0</v>
      </c>
      <c r="K146" s="12"/>
      <c r="L146" s="167"/>
      <c r="M146" s="172"/>
      <c r="N146" s="173"/>
      <c r="O146" s="173"/>
      <c r="P146" s="174">
        <f>P147</f>
        <v>0</v>
      </c>
      <c r="Q146" s="173"/>
      <c r="R146" s="174">
        <f>R147</f>
        <v>0</v>
      </c>
      <c r="S146" s="173"/>
      <c r="T146" s="175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8" t="s">
        <v>87</v>
      </c>
      <c r="AT146" s="176" t="s">
        <v>78</v>
      </c>
      <c r="AU146" s="176" t="s">
        <v>79</v>
      </c>
      <c r="AY146" s="168" t="s">
        <v>159</v>
      </c>
      <c r="BK146" s="177">
        <f>BK147</f>
        <v>0</v>
      </c>
    </row>
    <row r="147" s="2" customFormat="1" ht="16.5" customHeight="1">
      <c r="A147" s="38"/>
      <c r="B147" s="180"/>
      <c r="C147" s="181" t="s">
        <v>89</v>
      </c>
      <c r="D147" s="181" t="s">
        <v>161</v>
      </c>
      <c r="E147" s="182" t="s">
        <v>1200</v>
      </c>
      <c r="F147" s="183" t="s">
        <v>1201</v>
      </c>
      <c r="G147" s="184" t="s">
        <v>164</v>
      </c>
      <c r="H147" s="185">
        <v>55</v>
      </c>
      <c r="I147" s="186"/>
      <c r="J147" s="187">
        <f>ROUND(I147*H147,2)</f>
        <v>0</v>
      </c>
      <c r="K147" s="183" t="s">
        <v>1</v>
      </c>
      <c r="L147" s="39"/>
      <c r="M147" s="188" t="s">
        <v>1</v>
      </c>
      <c r="N147" s="189" t="s">
        <v>44</v>
      </c>
      <c r="O147" s="77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2" t="s">
        <v>166</v>
      </c>
      <c r="AT147" s="192" t="s">
        <v>161</v>
      </c>
      <c r="AU147" s="192" t="s">
        <v>87</v>
      </c>
      <c r="AY147" s="19" t="s">
        <v>159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9" t="s">
        <v>87</v>
      </c>
      <c r="BK147" s="193">
        <f>ROUND(I147*H147,2)</f>
        <v>0</v>
      </c>
      <c r="BL147" s="19" t="s">
        <v>166</v>
      </c>
      <c r="BM147" s="192" t="s">
        <v>166</v>
      </c>
    </row>
    <row r="148" s="12" customFormat="1" ht="25.92" customHeight="1">
      <c r="A148" s="12"/>
      <c r="B148" s="167"/>
      <c r="C148" s="12"/>
      <c r="D148" s="168" t="s">
        <v>78</v>
      </c>
      <c r="E148" s="169" t="s">
        <v>1198</v>
      </c>
      <c r="F148" s="169" t="s">
        <v>1203</v>
      </c>
      <c r="G148" s="12"/>
      <c r="H148" s="12"/>
      <c r="I148" s="170"/>
      <c r="J148" s="171">
        <f>BK148</f>
        <v>0</v>
      </c>
      <c r="K148" s="12"/>
      <c r="L148" s="167"/>
      <c r="M148" s="172"/>
      <c r="N148" s="173"/>
      <c r="O148" s="173"/>
      <c r="P148" s="174">
        <f>P149</f>
        <v>0</v>
      </c>
      <c r="Q148" s="173"/>
      <c r="R148" s="174">
        <f>R149</f>
        <v>0</v>
      </c>
      <c r="S148" s="173"/>
      <c r="T148" s="175">
        <f>T149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68" t="s">
        <v>87</v>
      </c>
      <c r="AT148" s="176" t="s">
        <v>78</v>
      </c>
      <c r="AU148" s="176" t="s">
        <v>79</v>
      </c>
      <c r="AY148" s="168" t="s">
        <v>159</v>
      </c>
      <c r="BK148" s="177">
        <f>BK149</f>
        <v>0</v>
      </c>
    </row>
    <row r="149" s="2" customFormat="1" ht="16.5" customHeight="1">
      <c r="A149" s="38"/>
      <c r="B149" s="180"/>
      <c r="C149" s="181" t="s">
        <v>99</v>
      </c>
      <c r="D149" s="181" t="s">
        <v>161</v>
      </c>
      <c r="E149" s="182" t="s">
        <v>1204</v>
      </c>
      <c r="F149" s="183" t="s">
        <v>1205</v>
      </c>
      <c r="G149" s="184" t="s">
        <v>984</v>
      </c>
      <c r="H149" s="185">
        <v>40</v>
      </c>
      <c r="I149" s="186"/>
      <c r="J149" s="187">
        <f>ROUND(I149*H149,2)</f>
        <v>0</v>
      </c>
      <c r="K149" s="183" t="s">
        <v>1</v>
      </c>
      <c r="L149" s="39"/>
      <c r="M149" s="188" t="s">
        <v>1</v>
      </c>
      <c r="N149" s="189" t="s">
        <v>44</v>
      </c>
      <c r="O149" s="7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2" t="s">
        <v>166</v>
      </c>
      <c r="AT149" s="192" t="s">
        <v>161</v>
      </c>
      <c r="AU149" s="192" t="s">
        <v>87</v>
      </c>
      <c r="AY149" s="19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9" t="s">
        <v>87</v>
      </c>
      <c r="BK149" s="193">
        <f>ROUND(I149*H149,2)</f>
        <v>0</v>
      </c>
      <c r="BL149" s="19" t="s">
        <v>166</v>
      </c>
      <c r="BM149" s="192" t="s">
        <v>199</v>
      </c>
    </row>
    <row r="150" s="12" customFormat="1" ht="25.92" customHeight="1">
      <c r="A150" s="12"/>
      <c r="B150" s="167"/>
      <c r="C150" s="12"/>
      <c r="D150" s="168" t="s">
        <v>78</v>
      </c>
      <c r="E150" s="169" t="s">
        <v>1202</v>
      </c>
      <c r="F150" s="169" t="s">
        <v>1207</v>
      </c>
      <c r="G150" s="12"/>
      <c r="H150" s="12"/>
      <c r="I150" s="170"/>
      <c r="J150" s="171">
        <f>BK150</f>
        <v>0</v>
      </c>
      <c r="K150" s="12"/>
      <c r="L150" s="167"/>
      <c r="M150" s="172"/>
      <c r="N150" s="173"/>
      <c r="O150" s="173"/>
      <c r="P150" s="174">
        <f>P151</f>
        <v>0</v>
      </c>
      <c r="Q150" s="173"/>
      <c r="R150" s="174">
        <f>R151</f>
        <v>0</v>
      </c>
      <c r="S150" s="173"/>
      <c r="T150" s="175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8" t="s">
        <v>87</v>
      </c>
      <c r="AT150" s="176" t="s">
        <v>78</v>
      </c>
      <c r="AU150" s="176" t="s">
        <v>79</v>
      </c>
      <c r="AY150" s="168" t="s">
        <v>159</v>
      </c>
      <c r="BK150" s="177">
        <f>BK151</f>
        <v>0</v>
      </c>
    </row>
    <row r="151" s="2" customFormat="1" ht="16.5" customHeight="1">
      <c r="A151" s="38"/>
      <c r="B151" s="180"/>
      <c r="C151" s="181" t="s">
        <v>166</v>
      </c>
      <c r="D151" s="181" t="s">
        <v>161</v>
      </c>
      <c r="E151" s="182" t="s">
        <v>1208</v>
      </c>
      <c r="F151" s="183" t="s">
        <v>1209</v>
      </c>
      <c r="G151" s="184" t="s">
        <v>164</v>
      </c>
      <c r="H151" s="185">
        <v>75</v>
      </c>
      <c r="I151" s="186"/>
      <c r="J151" s="187">
        <f>ROUND(I151*H151,2)</f>
        <v>0</v>
      </c>
      <c r="K151" s="183" t="s">
        <v>1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166</v>
      </c>
      <c r="AT151" s="192" t="s">
        <v>161</v>
      </c>
      <c r="AU151" s="192" t="s">
        <v>87</v>
      </c>
      <c r="AY151" s="19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166</v>
      </c>
      <c r="BM151" s="192" t="s">
        <v>210</v>
      </c>
    </row>
    <row r="152" s="12" customFormat="1" ht="25.92" customHeight="1">
      <c r="A152" s="12"/>
      <c r="B152" s="167"/>
      <c r="C152" s="12"/>
      <c r="D152" s="168" t="s">
        <v>78</v>
      </c>
      <c r="E152" s="169" t="s">
        <v>1206</v>
      </c>
      <c r="F152" s="169" t="s">
        <v>1211</v>
      </c>
      <c r="G152" s="12"/>
      <c r="H152" s="12"/>
      <c r="I152" s="170"/>
      <c r="J152" s="171">
        <f>BK152</f>
        <v>0</v>
      </c>
      <c r="K152" s="12"/>
      <c r="L152" s="167"/>
      <c r="M152" s="172"/>
      <c r="N152" s="173"/>
      <c r="O152" s="173"/>
      <c r="P152" s="174">
        <f>P153</f>
        <v>0</v>
      </c>
      <c r="Q152" s="173"/>
      <c r="R152" s="174">
        <f>R153</f>
        <v>0</v>
      </c>
      <c r="S152" s="173"/>
      <c r="T152" s="175">
        <f>T153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8" t="s">
        <v>87</v>
      </c>
      <c r="AT152" s="176" t="s">
        <v>78</v>
      </c>
      <c r="AU152" s="176" t="s">
        <v>79</v>
      </c>
      <c r="AY152" s="168" t="s">
        <v>159</v>
      </c>
      <c r="BK152" s="177">
        <f>BK153</f>
        <v>0</v>
      </c>
    </row>
    <row r="153" s="2" customFormat="1" ht="16.5" customHeight="1">
      <c r="A153" s="38"/>
      <c r="B153" s="180"/>
      <c r="C153" s="181" t="s">
        <v>193</v>
      </c>
      <c r="D153" s="181" t="s">
        <v>161</v>
      </c>
      <c r="E153" s="182" t="s">
        <v>1212</v>
      </c>
      <c r="F153" s="183" t="s">
        <v>1213</v>
      </c>
      <c r="G153" s="184" t="s">
        <v>984</v>
      </c>
      <c r="H153" s="185">
        <v>4</v>
      </c>
      <c r="I153" s="186"/>
      <c r="J153" s="187">
        <f>ROUND(I153*H153,2)</f>
        <v>0</v>
      </c>
      <c r="K153" s="183" t="s">
        <v>1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166</v>
      </c>
      <c r="AT153" s="192" t="s">
        <v>161</v>
      </c>
      <c r="AU153" s="192" t="s">
        <v>87</v>
      </c>
      <c r="AY153" s="19" t="s">
        <v>159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166</v>
      </c>
      <c r="BM153" s="192" t="s">
        <v>220</v>
      </c>
    </row>
    <row r="154" s="12" customFormat="1" ht="25.92" customHeight="1">
      <c r="A154" s="12"/>
      <c r="B154" s="167"/>
      <c r="C154" s="12"/>
      <c r="D154" s="168" t="s">
        <v>78</v>
      </c>
      <c r="E154" s="169" t="s">
        <v>1210</v>
      </c>
      <c r="F154" s="169" t="s">
        <v>1215</v>
      </c>
      <c r="G154" s="12"/>
      <c r="H154" s="12"/>
      <c r="I154" s="170"/>
      <c r="J154" s="171">
        <f>BK154</f>
        <v>0</v>
      </c>
      <c r="K154" s="12"/>
      <c r="L154" s="167"/>
      <c r="M154" s="172"/>
      <c r="N154" s="173"/>
      <c r="O154" s="173"/>
      <c r="P154" s="174">
        <f>SUM(P155:P178)</f>
        <v>0</v>
      </c>
      <c r="Q154" s="173"/>
      <c r="R154" s="174">
        <f>SUM(R155:R178)</f>
        <v>0</v>
      </c>
      <c r="S154" s="173"/>
      <c r="T154" s="175">
        <f>SUM(T155:T178)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68" t="s">
        <v>87</v>
      </c>
      <c r="AT154" s="176" t="s">
        <v>78</v>
      </c>
      <c r="AU154" s="176" t="s">
        <v>79</v>
      </c>
      <c r="AY154" s="168" t="s">
        <v>159</v>
      </c>
      <c r="BK154" s="177">
        <f>SUM(BK155:BK178)</f>
        <v>0</v>
      </c>
    </row>
    <row r="155" s="2" customFormat="1" ht="16.5" customHeight="1">
      <c r="A155" s="38"/>
      <c r="B155" s="180"/>
      <c r="C155" s="181" t="s">
        <v>199</v>
      </c>
      <c r="D155" s="181" t="s">
        <v>161</v>
      </c>
      <c r="E155" s="182" t="s">
        <v>1292</v>
      </c>
      <c r="F155" s="183" t="s">
        <v>1217</v>
      </c>
      <c r="G155" s="184" t="s">
        <v>401</v>
      </c>
      <c r="H155" s="185">
        <v>1</v>
      </c>
      <c r="I155" s="186"/>
      <c r="J155" s="187">
        <f>ROUND(I155*H155,2)</f>
        <v>0</v>
      </c>
      <c r="K155" s="183" t="s">
        <v>1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166</v>
      </c>
      <c r="AT155" s="192" t="s">
        <v>161</v>
      </c>
      <c r="AU155" s="192" t="s">
        <v>87</v>
      </c>
      <c r="AY155" s="19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166</v>
      </c>
      <c r="BM155" s="192" t="s">
        <v>1293</v>
      </c>
    </row>
    <row r="156" s="2" customFormat="1">
      <c r="A156" s="38"/>
      <c r="B156" s="39"/>
      <c r="C156" s="38"/>
      <c r="D156" s="200" t="s">
        <v>382</v>
      </c>
      <c r="E156" s="38"/>
      <c r="F156" s="233" t="s">
        <v>1219</v>
      </c>
      <c r="G156" s="38"/>
      <c r="H156" s="38"/>
      <c r="I156" s="196"/>
      <c r="J156" s="38"/>
      <c r="K156" s="38"/>
      <c r="L156" s="39"/>
      <c r="M156" s="197"/>
      <c r="N156" s="198"/>
      <c r="O156" s="77"/>
      <c r="P156" s="77"/>
      <c r="Q156" s="77"/>
      <c r="R156" s="77"/>
      <c r="S156" s="77"/>
      <c r="T156" s="7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9" t="s">
        <v>382</v>
      </c>
      <c r="AU156" s="19" t="s">
        <v>87</v>
      </c>
    </row>
    <row r="157" s="2" customFormat="1" ht="16.5" customHeight="1">
      <c r="A157" s="38"/>
      <c r="B157" s="180"/>
      <c r="C157" s="181" t="s">
        <v>204</v>
      </c>
      <c r="D157" s="181" t="s">
        <v>161</v>
      </c>
      <c r="E157" s="182" t="s">
        <v>1228</v>
      </c>
      <c r="F157" s="183" t="s">
        <v>1229</v>
      </c>
      <c r="G157" s="184" t="s">
        <v>164</v>
      </c>
      <c r="H157" s="185">
        <v>55</v>
      </c>
      <c r="I157" s="186"/>
      <c r="J157" s="187">
        <f>ROUND(I157*H157,2)</f>
        <v>0</v>
      </c>
      <c r="K157" s="183" t="s">
        <v>1</v>
      </c>
      <c r="L157" s="39"/>
      <c r="M157" s="188" t="s">
        <v>1</v>
      </c>
      <c r="N157" s="189" t="s">
        <v>44</v>
      </c>
      <c r="O157" s="7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166</v>
      </c>
      <c r="AT157" s="192" t="s">
        <v>161</v>
      </c>
      <c r="AU157" s="192" t="s">
        <v>87</v>
      </c>
      <c r="AY157" s="19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166</v>
      </c>
      <c r="BM157" s="192" t="s">
        <v>242</v>
      </c>
    </row>
    <row r="158" s="2" customFormat="1">
      <c r="A158" s="38"/>
      <c r="B158" s="39"/>
      <c r="C158" s="38"/>
      <c r="D158" s="200" t="s">
        <v>382</v>
      </c>
      <c r="E158" s="38"/>
      <c r="F158" s="233" t="s">
        <v>1219</v>
      </c>
      <c r="G158" s="38"/>
      <c r="H158" s="38"/>
      <c r="I158" s="196"/>
      <c r="J158" s="38"/>
      <c r="K158" s="38"/>
      <c r="L158" s="39"/>
      <c r="M158" s="197"/>
      <c r="N158" s="198"/>
      <c r="O158" s="77"/>
      <c r="P158" s="77"/>
      <c r="Q158" s="77"/>
      <c r="R158" s="77"/>
      <c r="S158" s="77"/>
      <c r="T158" s="7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9" t="s">
        <v>382</v>
      </c>
      <c r="AU158" s="19" t="s">
        <v>87</v>
      </c>
    </row>
    <row r="159" s="2" customFormat="1" ht="16.5" customHeight="1">
      <c r="A159" s="38"/>
      <c r="B159" s="180"/>
      <c r="C159" s="181" t="s">
        <v>210</v>
      </c>
      <c r="D159" s="181" t="s">
        <v>161</v>
      </c>
      <c r="E159" s="182" t="s">
        <v>1294</v>
      </c>
      <c r="F159" s="183" t="s">
        <v>1295</v>
      </c>
      <c r="G159" s="184" t="s">
        <v>164</v>
      </c>
      <c r="H159" s="185">
        <v>485</v>
      </c>
      <c r="I159" s="186"/>
      <c r="J159" s="187">
        <f>ROUND(I159*H159,2)</f>
        <v>0</v>
      </c>
      <c r="K159" s="183" t="s">
        <v>1</v>
      </c>
      <c r="L159" s="39"/>
      <c r="M159" s="188" t="s">
        <v>1</v>
      </c>
      <c r="N159" s="189" t="s">
        <v>44</v>
      </c>
      <c r="O159" s="7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2" t="s">
        <v>166</v>
      </c>
      <c r="AT159" s="192" t="s">
        <v>161</v>
      </c>
      <c r="AU159" s="192" t="s">
        <v>87</v>
      </c>
      <c r="AY159" s="19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87</v>
      </c>
      <c r="BK159" s="193">
        <f>ROUND(I159*H159,2)</f>
        <v>0</v>
      </c>
      <c r="BL159" s="19" t="s">
        <v>166</v>
      </c>
      <c r="BM159" s="192" t="s">
        <v>271</v>
      </c>
    </row>
    <row r="160" s="2" customFormat="1">
      <c r="A160" s="38"/>
      <c r="B160" s="39"/>
      <c r="C160" s="38"/>
      <c r="D160" s="200" t="s">
        <v>382</v>
      </c>
      <c r="E160" s="38"/>
      <c r="F160" s="233" t="s">
        <v>1219</v>
      </c>
      <c r="G160" s="38"/>
      <c r="H160" s="38"/>
      <c r="I160" s="196"/>
      <c r="J160" s="38"/>
      <c r="K160" s="38"/>
      <c r="L160" s="39"/>
      <c r="M160" s="197"/>
      <c r="N160" s="198"/>
      <c r="O160" s="77"/>
      <c r="P160" s="77"/>
      <c r="Q160" s="77"/>
      <c r="R160" s="77"/>
      <c r="S160" s="77"/>
      <c r="T160" s="7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9" t="s">
        <v>382</v>
      </c>
      <c r="AU160" s="19" t="s">
        <v>87</v>
      </c>
    </row>
    <row r="161" s="2" customFormat="1" ht="16.5" customHeight="1">
      <c r="A161" s="38"/>
      <c r="B161" s="180"/>
      <c r="C161" s="181" t="s">
        <v>215</v>
      </c>
      <c r="D161" s="181" t="s">
        <v>161</v>
      </c>
      <c r="E161" s="182" t="s">
        <v>1230</v>
      </c>
      <c r="F161" s="183" t="s">
        <v>1231</v>
      </c>
      <c r="G161" s="184" t="s">
        <v>164</v>
      </c>
      <c r="H161" s="185">
        <v>235</v>
      </c>
      <c r="I161" s="186"/>
      <c r="J161" s="187">
        <f>ROUND(I161*H161,2)</f>
        <v>0</v>
      </c>
      <c r="K161" s="183" t="s">
        <v>1</v>
      </c>
      <c r="L161" s="39"/>
      <c r="M161" s="188" t="s">
        <v>1</v>
      </c>
      <c r="N161" s="189" t="s">
        <v>44</v>
      </c>
      <c r="O161" s="77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2" t="s">
        <v>166</v>
      </c>
      <c r="AT161" s="192" t="s">
        <v>161</v>
      </c>
      <c r="AU161" s="192" t="s">
        <v>87</v>
      </c>
      <c r="AY161" s="19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87</v>
      </c>
      <c r="BK161" s="193">
        <f>ROUND(I161*H161,2)</f>
        <v>0</v>
      </c>
      <c r="BL161" s="19" t="s">
        <v>166</v>
      </c>
      <c r="BM161" s="192" t="s">
        <v>286</v>
      </c>
    </row>
    <row r="162" s="2" customFormat="1">
      <c r="A162" s="38"/>
      <c r="B162" s="39"/>
      <c r="C162" s="38"/>
      <c r="D162" s="200" t="s">
        <v>382</v>
      </c>
      <c r="E162" s="38"/>
      <c r="F162" s="233" t="s">
        <v>1219</v>
      </c>
      <c r="G162" s="38"/>
      <c r="H162" s="38"/>
      <c r="I162" s="196"/>
      <c r="J162" s="38"/>
      <c r="K162" s="38"/>
      <c r="L162" s="39"/>
      <c r="M162" s="197"/>
      <c r="N162" s="198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382</v>
      </c>
      <c r="AU162" s="19" t="s">
        <v>87</v>
      </c>
    </row>
    <row r="163" s="2" customFormat="1" ht="16.5" customHeight="1">
      <c r="A163" s="38"/>
      <c r="B163" s="180"/>
      <c r="C163" s="181" t="s">
        <v>220</v>
      </c>
      <c r="D163" s="181" t="s">
        <v>161</v>
      </c>
      <c r="E163" s="182" t="s">
        <v>1232</v>
      </c>
      <c r="F163" s="183" t="s">
        <v>1233</v>
      </c>
      <c r="G163" s="184" t="s">
        <v>164</v>
      </c>
      <c r="H163" s="185">
        <v>80</v>
      </c>
      <c r="I163" s="186"/>
      <c r="J163" s="187">
        <f>ROUND(I163*H163,2)</f>
        <v>0</v>
      </c>
      <c r="K163" s="183" t="s">
        <v>1</v>
      </c>
      <c r="L163" s="39"/>
      <c r="M163" s="188" t="s">
        <v>1</v>
      </c>
      <c r="N163" s="189" t="s">
        <v>44</v>
      </c>
      <c r="O163" s="7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2" t="s">
        <v>166</v>
      </c>
      <c r="AT163" s="192" t="s">
        <v>161</v>
      </c>
      <c r="AU163" s="192" t="s">
        <v>87</v>
      </c>
      <c r="AY163" s="19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87</v>
      </c>
      <c r="BK163" s="193">
        <f>ROUND(I163*H163,2)</f>
        <v>0</v>
      </c>
      <c r="BL163" s="19" t="s">
        <v>166</v>
      </c>
      <c r="BM163" s="192" t="s">
        <v>298</v>
      </c>
    </row>
    <row r="164" s="2" customFormat="1">
      <c r="A164" s="38"/>
      <c r="B164" s="39"/>
      <c r="C164" s="38"/>
      <c r="D164" s="200" t="s">
        <v>382</v>
      </c>
      <c r="E164" s="38"/>
      <c r="F164" s="233" t="s">
        <v>1219</v>
      </c>
      <c r="G164" s="38"/>
      <c r="H164" s="38"/>
      <c r="I164" s="196"/>
      <c r="J164" s="38"/>
      <c r="K164" s="38"/>
      <c r="L164" s="39"/>
      <c r="M164" s="197"/>
      <c r="N164" s="198"/>
      <c r="O164" s="77"/>
      <c r="P164" s="77"/>
      <c r="Q164" s="77"/>
      <c r="R164" s="77"/>
      <c r="S164" s="77"/>
      <c r="T164" s="7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9" t="s">
        <v>382</v>
      </c>
      <c r="AU164" s="19" t="s">
        <v>87</v>
      </c>
    </row>
    <row r="165" s="2" customFormat="1" ht="16.5" customHeight="1">
      <c r="A165" s="38"/>
      <c r="B165" s="180"/>
      <c r="C165" s="181" t="s">
        <v>225</v>
      </c>
      <c r="D165" s="181" t="s">
        <v>161</v>
      </c>
      <c r="E165" s="182" t="s">
        <v>1296</v>
      </c>
      <c r="F165" s="183" t="s">
        <v>1297</v>
      </c>
      <c r="G165" s="184" t="s">
        <v>164</v>
      </c>
      <c r="H165" s="185">
        <v>45</v>
      </c>
      <c r="I165" s="186"/>
      <c r="J165" s="187">
        <f>ROUND(I165*H165,2)</f>
        <v>0</v>
      </c>
      <c r="K165" s="183" t="s">
        <v>1</v>
      </c>
      <c r="L165" s="39"/>
      <c r="M165" s="188" t="s">
        <v>1</v>
      </c>
      <c r="N165" s="189" t="s">
        <v>44</v>
      </c>
      <c r="O165" s="7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2" t="s">
        <v>166</v>
      </c>
      <c r="AT165" s="192" t="s">
        <v>161</v>
      </c>
      <c r="AU165" s="192" t="s">
        <v>87</v>
      </c>
      <c r="AY165" s="19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87</v>
      </c>
      <c r="BK165" s="193">
        <f>ROUND(I165*H165,2)</f>
        <v>0</v>
      </c>
      <c r="BL165" s="19" t="s">
        <v>166</v>
      </c>
      <c r="BM165" s="192" t="s">
        <v>310</v>
      </c>
    </row>
    <row r="166" s="2" customFormat="1">
      <c r="A166" s="38"/>
      <c r="B166" s="39"/>
      <c r="C166" s="38"/>
      <c r="D166" s="200" t="s">
        <v>382</v>
      </c>
      <c r="E166" s="38"/>
      <c r="F166" s="233" t="s">
        <v>1219</v>
      </c>
      <c r="G166" s="38"/>
      <c r="H166" s="38"/>
      <c r="I166" s="196"/>
      <c r="J166" s="38"/>
      <c r="K166" s="38"/>
      <c r="L166" s="39"/>
      <c r="M166" s="197"/>
      <c r="N166" s="198"/>
      <c r="O166" s="77"/>
      <c r="P166" s="77"/>
      <c r="Q166" s="77"/>
      <c r="R166" s="77"/>
      <c r="S166" s="77"/>
      <c r="T166" s="7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9" t="s">
        <v>382</v>
      </c>
      <c r="AU166" s="19" t="s">
        <v>87</v>
      </c>
    </row>
    <row r="167" s="2" customFormat="1" ht="16.5" customHeight="1">
      <c r="A167" s="38"/>
      <c r="B167" s="180"/>
      <c r="C167" s="181" t="s">
        <v>8</v>
      </c>
      <c r="D167" s="181" t="s">
        <v>161</v>
      </c>
      <c r="E167" s="182" t="s">
        <v>1298</v>
      </c>
      <c r="F167" s="183" t="s">
        <v>1299</v>
      </c>
      <c r="G167" s="184" t="s">
        <v>164</v>
      </c>
      <c r="H167" s="185">
        <v>25</v>
      </c>
      <c r="I167" s="186"/>
      <c r="J167" s="187">
        <f>ROUND(I167*H167,2)</f>
        <v>0</v>
      </c>
      <c r="K167" s="183" t="s">
        <v>1</v>
      </c>
      <c r="L167" s="39"/>
      <c r="M167" s="188" t="s">
        <v>1</v>
      </c>
      <c r="N167" s="189" t="s">
        <v>44</v>
      </c>
      <c r="O167" s="7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2" t="s">
        <v>166</v>
      </c>
      <c r="AT167" s="192" t="s">
        <v>161</v>
      </c>
      <c r="AU167" s="192" t="s">
        <v>87</v>
      </c>
      <c r="AY167" s="19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87</v>
      </c>
      <c r="BK167" s="193">
        <f>ROUND(I167*H167,2)</f>
        <v>0</v>
      </c>
      <c r="BL167" s="19" t="s">
        <v>166</v>
      </c>
      <c r="BM167" s="192" t="s">
        <v>323</v>
      </c>
    </row>
    <row r="168" s="2" customFormat="1">
      <c r="A168" s="38"/>
      <c r="B168" s="39"/>
      <c r="C168" s="38"/>
      <c r="D168" s="200" t="s">
        <v>382</v>
      </c>
      <c r="E168" s="38"/>
      <c r="F168" s="233" t="s">
        <v>1219</v>
      </c>
      <c r="G168" s="38"/>
      <c r="H168" s="38"/>
      <c r="I168" s="196"/>
      <c r="J168" s="38"/>
      <c r="K168" s="38"/>
      <c r="L168" s="39"/>
      <c r="M168" s="197"/>
      <c r="N168" s="198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9" t="s">
        <v>382</v>
      </c>
      <c r="AU168" s="19" t="s">
        <v>87</v>
      </c>
    </row>
    <row r="169" s="2" customFormat="1" ht="16.5" customHeight="1">
      <c r="A169" s="38"/>
      <c r="B169" s="180"/>
      <c r="C169" s="181" t="s">
        <v>236</v>
      </c>
      <c r="D169" s="181" t="s">
        <v>161</v>
      </c>
      <c r="E169" s="182" t="s">
        <v>1300</v>
      </c>
      <c r="F169" s="183" t="s">
        <v>1301</v>
      </c>
      <c r="G169" s="184" t="s">
        <v>164</v>
      </c>
      <c r="H169" s="185">
        <v>75</v>
      </c>
      <c r="I169" s="186"/>
      <c r="J169" s="187">
        <f>ROUND(I169*H169,2)</f>
        <v>0</v>
      </c>
      <c r="K169" s="183" t="s">
        <v>1</v>
      </c>
      <c r="L169" s="39"/>
      <c r="M169" s="188" t="s">
        <v>1</v>
      </c>
      <c r="N169" s="189" t="s">
        <v>44</v>
      </c>
      <c r="O169" s="7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2" t="s">
        <v>166</v>
      </c>
      <c r="AT169" s="192" t="s">
        <v>161</v>
      </c>
      <c r="AU169" s="192" t="s">
        <v>87</v>
      </c>
      <c r="AY169" s="19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87</v>
      </c>
      <c r="BK169" s="193">
        <f>ROUND(I169*H169,2)</f>
        <v>0</v>
      </c>
      <c r="BL169" s="19" t="s">
        <v>166</v>
      </c>
      <c r="BM169" s="192" t="s">
        <v>336</v>
      </c>
    </row>
    <row r="170" s="2" customFormat="1">
      <c r="A170" s="38"/>
      <c r="B170" s="39"/>
      <c r="C170" s="38"/>
      <c r="D170" s="200" t="s">
        <v>382</v>
      </c>
      <c r="E170" s="38"/>
      <c r="F170" s="233" t="s">
        <v>1219</v>
      </c>
      <c r="G170" s="38"/>
      <c r="H170" s="38"/>
      <c r="I170" s="196"/>
      <c r="J170" s="38"/>
      <c r="K170" s="38"/>
      <c r="L170" s="39"/>
      <c r="M170" s="197"/>
      <c r="N170" s="198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9" t="s">
        <v>382</v>
      </c>
      <c r="AU170" s="19" t="s">
        <v>87</v>
      </c>
    </row>
    <row r="171" s="2" customFormat="1" ht="16.5" customHeight="1">
      <c r="A171" s="38"/>
      <c r="B171" s="180"/>
      <c r="C171" s="181" t="s">
        <v>242</v>
      </c>
      <c r="D171" s="181" t="s">
        <v>161</v>
      </c>
      <c r="E171" s="182" t="s">
        <v>1302</v>
      </c>
      <c r="F171" s="183" t="s">
        <v>1303</v>
      </c>
      <c r="G171" s="184" t="s">
        <v>164</v>
      </c>
      <c r="H171" s="185">
        <v>80</v>
      </c>
      <c r="I171" s="186"/>
      <c r="J171" s="187">
        <f>ROUND(I171*H171,2)</f>
        <v>0</v>
      </c>
      <c r="K171" s="183" t="s">
        <v>1</v>
      </c>
      <c r="L171" s="39"/>
      <c r="M171" s="188" t="s">
        <v>1</v>
      </c>
      <c r="N171" s="189" t="s">
        <v>44</v>
      </c>
      <c r="O171" s="7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2" t="s">
        <v>166</v>
      </c>
      <c r="AT171" s="192" t="s">
        <v>161</v>
      </c>
      <c r="AU171" s="192" t="s">
        <v>87</v>
      </c>
      <c r="AY171" s="19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9" t="s">
        <v>87</v>
      </c>
      <c r="BK171" s="193">
        <f>ROUND(I171*H171,2)</f>
        <v>0</v>
      </c>
      <c r="BL171" s="19" t="s">
        <v>166</v>
      </c>
      <c r="BM171" s="192" t="s">
        <v>352</v>
      </c>
    </row>
    <row r="172" s="2" customFormat="1">
      <c r="A172" s="38"/>
      <c r="B172" s="39"/>
      <c r="C172" s="38"/>
      <c r="D172" s="200" t="s">
        <v>382</v>
      </c>
      <c r="E172" s="38"/>
      <c r="F172" s="233" t="s">
        <v>1219</v>
      </c>
      <c r="G172" s="38"/>
      <c r="H172" s="38"/>
      <c r="I172" s="196"/>
      <c r="J172" s="38"/>
      <c r="K172" s="38"/>
      <c r="L172" s="39"/>
      <c r="M172" s="197"/>
      <c r="N172" s="198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382</v>
      </c>
      <c r="AU172" s="19" t="s">
        <v>87</v>
      </c>
    </row>
    <row r="173" s="2" customFormat="1" ht="16.5" customHeight="1">
      <c r="A173" s="38"/>
      <c r="B173" s="180"/>
      <c r="C173" s="181" t="s">
        <v>247</v>
      </c>
      <c r="D173" s="181" t="s">
        <v>161</v>
      </c>
      <c r="E173" s="182" t="s">
        <v>1304</v>
      </c>
      <c r="F173" s="183" t="s">
        <v>1305</v>
      </c>
      <c r="G173" s="184" t="s">
        <v>164</v>
      </c>
      <c r="H173" s="185">
        <v>105</v>
      </c>
      <c r="I173" s="186"/>
      <c r="J173" s="187">
        <f>ROUND(I173*H173,2)</f>
        <v>0</v>
      </c>
      <c r="K173" s="183" t="s">
        <v>1</v>
      </c>
      <c r="L173" s="39"/>
      <c r="M173" s="188" t="s">
        <v>1</v>
      </c>
      <c r="N173" s="189" t="s">
        <v>44</v>
      </c>
      <c r="O173" s="7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2" t="s">
        <v>166</v>
      </c>
      <c r="AT173" s="192" t="s">
        <v>161</v>
      </c>
      <c r="AU173" s="192" t="s">
        <v>87</v>
      </c>
      <c r="AY173" s="19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87</v>
      </c>
      <c r="BK173" s="193">
        <f>ROUND(I173*H173,2)</f>
        <v>0</v>
      </c>
      <c r="BL173" s="19" t="s">
        <v>166</v>
      </c>
      <c r="BM173" s="192" t="s">
        <v>378</v>
      </c>
    </row>
    <row r="174" s="2" customFormat="1">
      <c r="A174" s="38"/>
      <c r="B174" s="39"/>
      <c r="C174" s="38"/>
      <c r="D174" s="200" t="s">
        <v>382</v>
      </c>
      <c r="E174" s="38"/>
      <c r="F174" s="233" t="s">
        <v>1306</v>
      </c>
      <c r="G174" s="38"/>
      <c r="H174" s="38"/>
      <c r="I174" s="196"/>
      <c r="J174" s="38"/>
      <c r="K174" s="38"/>
      <c r="L174" s="39"/>
      <c r="M174" s="197"/>
      <c r="N174" s="198"/>
      <c r="O174" s="77"/>
      <c r="P174" s="77"/>
      <c r="Q174" s="77"/>
      <c r="R174" s="77"/>
      <c r="S174" s="77"/>
      <c r="T174" s="7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9" t="s">
        <v>382</v>
      </c>
      <c r="AU174" s="19" t="s">
        <v>87</v>
      </c>
    </row>
    <row r="175" s="2" customFormat="1" ht="16.5" customHeight="1">
      <c r="A175" s="38"/>
      <c r="B175" s="180"/>
      <c r="C175" s="181" t="s">
        <v>254</v>
      </c>
      <c r="D175" s="181" t="s">
        <v>161</v>
      </c>
      <c r="E175" s="182" t="s">
        <v>1307</v>
      </c>
      <c r="F175" s="183" t="s">
        <v>1308</v>
      </c>
      <c r="G175" s="184" t="s">
        <v>164</v>
      </c>
      <c r="H175" s="185">
        <v>25</v>
      </c>
      <c r="I175" s="186"/>
      <c r="J175" s="187">
        <f>ROUND(I175*H175,2)</f>
        <v>0</v>
      </c>
      <c r="K175" s="183" t="s">
        <v>1</v>
      </c>
      <c r="L175" s="39"/>
      <c r="M175" s="188" t="s">
        <v>1</v>
      </c>
      <c r="N175" s="189" t="s">
        <v>44</v>
      </c>
      <c r="O175" s="7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2" t="s">
        <v>166</v>
      </c>
      <c r="AT175" s="192" t="s">
        <v>161</v>
      </c>
      <c r="AU175" s="192" t="s">
        <v>87</v>
      </c>
      <c r="AY175" s="19" t="s">
        <v>159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87</v>
      </c>
      <c r="BK175" s="193">
        <f>ROUND(I175*H175,2)</f>
        <v>0</v>
      </c>
      <c r="BL175" s="19" t="s">
        <v>166</v>
      </c>
      <c r="BM175" s="192" t="s">
        <v>398</v>
      </c>
    </row>
    <row r="176" s="2" customFormat="1">
      <c r="A176" s="38"/>
      <c r="B176" s="39"/>
      <c r="C176" s="38"/>
      <c r="D176" s="200" t="s">
        <v>382</v>
      </c>
      <c r="E176" s="38"/>
      <c r="F176" s="233" t="s">
        <v>1219</v>
      </c>
      <c r="G176" s="38"/>
      <c r="H176" s="38"/>
      <c r="I176" s="196"/>
      <c r="J176" s="38"/>
      <c r="K176" s="38"/>
      <c r="L176" s="39"/>
      <c r="M176" s="197"/>
      <c r="N176" s="198"/>
      <c r="O176" s="77"/>
      <c r="P176" s="77"/>
      <c r="Q176" s="77"/>
      <c r="R176" s="77"/>
      <c r="S176" s="77"/>
      <c r="T176" s="7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9" t="s">
        <v>382</v>
      </c>
      <c r="AU176" s="19" t="s">
        <v>87</v>
      </c>
    </row>
    <row r="177" s="2" customFormat="1" ht="16.5" customHeight="1">
      <c r="A177" s="38"/>
      <c r="B177" s="180"/>
      <c r="C177" s="181" t="s">
        <v>259</v>
      </c>
      <c r="D177" s="181" t="s">
        <v>161</v>
      </c>
      <c r="E177" s="182" t="s">
        <v>1309</v>
      </c>
      <c r="F177" s="183" t="s">
        <v>1310</v>
      </c>
      <c r="G177" s="184" t="s">
        <v>164</v>
      </c>
      <c r="H177" s="185">
        <v>55</v>
      </c>
      <c r="I177" s="186"/>
      <c r="J177" s="187">
        <f>ROUND(I177*H177,2)</f>
        <v>0</v>
      </c>
      <c r="K177" s="183" t="s">
        <v>1</v>
      </c>
      <c r="L177" s="39"/>
      <c r="M177" s="188" t="s">
        <v>1</v>
      </c>
      <c r="N177" s="189" t="s">
        <v>44</v>
      </c>
      <c r="O177" s="77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2" t="s">
        <v>166</v>
      </c>
      <c r="AT177" s="192" t="s">
        <v>161</v>
      </c>
      <c r="AU177" s="192" t="s">
        <v>87</v>
      </c>
      <c r="AY177" s="19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87</v>
      </c>
      <c r="BK177" s="193">
        <f>ROUND(I177*H177,2)</f>
        <v>0</v>
      </c>
      <c r="BL177" s="19" t="s">
        <v>166</v>
      </c>
      <c r="BM177" s="192" t="s">
        <v>410</v>
      </c>
    </row>
    <row r="178" s="2" customFormat="1">
      <c r="A178" s="38"/>
      <c r="B178" s="39"/>
      <c r="C178" s="38"/>
      <c r="D178" s="200" t="s">
        <v>382</v>
      </c>
      <c r="E178" s="38"/>
      <c r="F178" s="233" t="s">
        <v>1219</v>
      </c>
      <c r="G178" s="38"/>
      <c r="H178" s="38"/>
      <c r="I178" s="196"/>
      <c r="J178" s="38"/>
      <c r="K178" s="38"/>
      <c r="L178" s="39"/>
      <c r="M178" s="197"/>
      <c r="N178" s="198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382</v>
      </c>
      <c r="AU178" s="19" t="s">
        <v>87</v>
      </c>
    </row>
    <row r="179" s="12" customFormat="1" ht="25.92" customHeight="1">
      <c r="A179" s="12"/>
      <c r="B179" s="167"/>
      <c r="C179" s="12"/>
      <c r="D179" s="168" t="s">
        <v>78</v>
      </c>
      <c r="E179" s="169" t="s">
        <v>1214</v>
      </c>
      <c r="F179" s="169" t="s">
        <v>1239</v>
      </c>
      <c r="G179" s="12"/>
      <c r="H179" s="12"/>
      <c r="I179" s="170"/>
      <c r="J179" s="171">
        <f>BK179</f>
        <v>0</v>
      </c>
      <c r="K179" s="12"/>
      <c r="L179" s="167"/>
      <c r="M179" s="172"/>
      <c r="N179" s="173"/>
      <c r="O179" s="173"/>
      <c r="P179" s="174">
        <f>SUM(P180:P181)</f>
        <v>0</v>
      </c>
      <c r="Q179" s="173"/>
      <c r="R179" s="174">
        <f>SUM(R180:R181)</f>
        <v>0</v>
      </c>
      <c r="S179" s="173"/>
      <c r="T179" s="175">
        <f>SUM(T180:T181)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68" t="s">
        <v>87</v>
      </c>
      <c r="AT179" s="176" t="s">
        <v>78</v>
      </c>
      <c r="AU179" s="176" t="s">
        <v>79</v>
      </c>
      <c r="AY179" s="168" t="s">
        <v>159</v>
      </c>
      <c r="BK179" s="177">
        <f>SUM(BK180:BK181)</f>
        <v>0</v>
      </c>
    </row>
    <row r="180" s="2" customFormat="1" ht="16.5" customHeight="1">
      <c r="A180" s="38"/>
      <c r="B180" s="180"/>
      <c r="C180" s="181" t="s">
        <v>271</v>
      </c>
      <c r="D180" s="181" t="s">
        <v>161</v>
      </c>
      <c r="E180" s="182" t="s">
        <v>1311</v>
      </c>
      <c r="F180" s="183" t="s">
        <v>1241</v>
      </c>
      <c r="G180" s="184" t="s">
        <v>984</v>
      </c>
      <c r="H180" s="185">
        <v>65</v>
      </c>
      <c r="I180" s="186"/>
      <c r="J180" s="187">
        <f>ROUND(I180*H180,2)</f>
        <v>0</v>
      </c>
      <c r="K180" s="183" t="s">
        <v>1</v>
      </c>
      <c r="L180" s="39"/>
      <c r="M180" s="188" t="s">
        <v>1</v>
      </c>
      <c r="N180" s="189" t="s">
        <v>44</v>
      </c>
      <c r="O180" s="77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2" t="s">
        <v>166</v>
      </c>
      <c r="AT180" s="192" t="s">
        <v>161</v>
      </c>
      <c r="AU180" s="192" t="s">
        <v>87</v>
      </c>
      <c r="AY180" s="19" t="s">
        <v>159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19" t="s">
        <v>87</v>
      </c>
      <c r="BK180" s="193">
        <f>ROUND(I180*H180,2)</f>
        <v>0</v>
      </c>
      <c r="BL180" s="19" t="s">
        <v>166</v>
      </c>
      <c r="BM180" s="192" t="s">
        <v>430</v>
      </c>
    </row>
    <row r="181" s="2" customFormat="1" ht="16.5" customHeight="1">
      <c r="A181" s="38"/>
      <c r="B181" s="180"/>
      <c r="C181" s="181" t="s">
        <v>279</v>
      </c>
      <c r="D181" s="181" t="s">
        <v>161</v>
      </c>
      <c r="E181" s="182" t="s">
        <v>1312</v>
      </c>
      <c r="F181" s="183" t="s">
        <v>1313</v>
      </c>
      <c r="G181" s="184" t="s">
        <v>984</v>
      </c>
      <c r="H181" s="185">
        <v>4</v>
      </c>
      <c r="I181" s="186"/>
      <c r="J181" s="187">
        <f>ROUND(I181*H181,2)</f>
        <v>0</v>
      </c>
      <c r="K181" s="183" t="s">
        <v>1</v>
      </c>
      <c r="L181" s="39"/>
      <c r="M181" s="188" t="s">
        <v>1</v>
      </c>
      <c r="N181" s="189" t="s">
        <v>44</v>
      </c>
      <c r="O181" s="7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2" t="s">
        <v>166</v>
      </c>
      <c r="AT181" s="192" t="s">
        <v>161</v>
      </c>
      <c r="AU181" s="192" t="s">
        <v>87</v>
      </c>
      <c r="AY181" s="19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9" t="s">
        <v>87</v>
      </c>
      <c r="BK181" s="193">
        <f>ROUND(I181*H181,2)</f>
        <v>0</v>
      </c>
      <c r="BL181" s="19" t="s">
        <v>166</v>
      </c>
      <c r="BM181" s="192" t="s">
        <v>442</v>
      </c>
    </row>
    <row r="182" s="12" customFormat="1" ht="25.92" customHeight="1">
      <c r="A182" s="12"/>
      <c r="B182" s="167"/>
      <c r="C182" s="12"/>
      <c r="D182" s="168" t="s">
        <v>78</v>
      </c>
      <c r="E182" s="169" t="s">
        <v>1238</v>
      </c>
      <c r="F182" s="169" t="s">
        <v>1314</v>
      </c>
      <c r="G182" s="12"/>
      <c r="H182" s="12"/>
      <c r="I182" s="170"/>
      <c r="J182" s="171">
        <f>BK182</f>
        <v>0</v>
      </c>
      <c r="K182" s="12"/>
      <c r="L182" s="167"/>
      <c r="M182" s="172"/>
      <c r="N182" s="173"/>
      <c r="O182" s="173"/>
      <c r="P182" s="174">
        <f>P183</f>
        <v>0</v>
      </c>
      <c r="Q182" s="173"/>
      <c r="R182" s="174">
        <f>R183</f>
        <v>0</v>
      </c>
      <c r="S182" s="173"/>
      <c r="T182" s="175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68" t="s">
        <v>87</v>
      </c>
      <c r="AT182" s="176" t="s">
        <v>78</v>
      </c>
      <c r="AU182" s="176" t="s">
        <v>79</v>
      </c>
      <c r="AY182" s="168" t="s">
        <v>159</v>
      </c>
      <c r="BK182" s="177">
        <f>BK183</f>
        <v>0</v>
      </c>
    </row>
    <row r="183" s="2" customFormat="1" ht="16.5" customHeight="1">
      <c r="A183" s="38"/>
      <c r="B183" s="180"/>
      <c r="C183" s="181" t="s">
        <v>286</v>
      </c>
      <c r="D183" s="181" t="s">
        <v>161</v>
      </c>
      <c r="E183" s="182" t="s">
        <v>1315</v>
      </c>
      <c r="F183" s="183" t="s">
        <v>1316</v>
      </c>
      <c r="G183" s="184" t="s">
        <v>984</v>
      </c>
      <c r="H183" s="185">
        <v>3</v>
      </c>
      <c r="I183" s="186"/>
      <c r="J183" s="187">
        <f>ROUND(I183*H183,2)</f>
        <v>0</v>
      </c>
      <c r="K183" s="183" t="s">
        <v>1</v>
      </c>
      <c r="L183" s="39"/>
      <c r="M183" s="188" t="s">
        <v>1</v>
      </c>
      <c r="N183" s="189" t="s">
        <v>44</v>
      </c>
      <c r="O183" s="7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2" t="s">
        <v>166</v>
      </c>
      <c r="AT183" s="192" t="s">
        <v>161</v>
      </c>
      <c r="AU183" s="192" t="s">
        <v>87</v>
      </c>
      <c r="AY183" s="19" t="s">
        <v>159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9" t="s">
        <v>87</v>
      </c>
      <c r="BK183" s="193">
        <f>ROUND(I183*H183,2)</f>
        <v>0</v>
      </c>
      <c r="BL183" s="19" t="s">
        <v>166</v>
      </c>
      <c r="BM183" s="192" t="s">
        <v>457</v>
      </c>
    </row>
    <row r="184" s="12" customFormat="1" ht="25.92" customHeight="1">
      <c r="A184" s="12"/>
      <c r="B184" s="167"/>
      <c r="C184" s="12"/>
      <c r="D184" s="168" t="s">
        <v>78</v>
      </c>
      <c r="E184" s="169" t="s">
        <v>1242</v>
      </c>
      <c r="F184" s="169" t="s">
        <v>1317</v>
      </c>
      <c r="G184" s="12"/>
      <c r="H184" s="12"/>
      <c r="I184" s="170"/>
      <c r="J184" s="171">
        <f>BK184</f>
        <v>0</v>
      </c>
      <c r="K184" s="12"/>
      <c r="L184" s="167"/>
      <c r="M184" s="172"/>
      <c r="N184" s="173"/>
      <c r="O184" s="173"/>
      <c r="P184" s="174">
        <f>P185</f>
        <v>0</v>
      </c>
      <c r="Q184" s="173"/>
      <c r="R184" s="174">
        <f>R185</f>
        <v>0</v>
      </c>
      <c r="S184" s="173"/>
      <c r="T184" s="175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68" t="s">
        <v>87</v>
      </c>
      <c r="AT184" s="176" t="s">
        <v>78</v>
      </c>
      <c r="AU184" s="176" t="s">
        <v>79</v>
      </c>
      <c r="AY184" s="168" t="s">
        <v>159</v>
      </c>
      <c r="BK184" s="177">
        <f>BK185</f>
        <v>0</v>
      </c>
    </row>
    <row r="185" s="2" customFormat="1" ht="16.5" customHeight="1">
      <c r="A185" s="38"/>
      <c r="B185" s="180"/>
      <c r="C185" s="181" t="s">
        <v>7</v>
      </c>
      <c r="D185" s="181" t="s">
        <v>161</v>
      </c>
      <c r="E185" s="182" t="s">
        <v>1318</v>
      </c>
      <c r="F185" s="183" t="s">
        <v>1319</v>
      </c>
      <c r="G185" s="184" t="s">
        <v>984</v>
      </c>
      <c r="H185" s="185">
        <v>1</v>
      </c>
      <c r="I185" s="186"/>
      <c r="J185" s="187">
        <f>ROUND(I185*H185,2)</f>
        <v>0</v>
      </c>
      <c r="K185" s="183" t="s">
        <v>1</v>
      </c>
      <c r="L185" s="39"/>
      <c r="M185" s="188" t="s">
        <v>1</v>
      </c>
      <c r="N185" s="189" t="s">
        <v>44</v>
      </c>
      <c r="O185" s="77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2" t="s">
        <v>166</v>
      </c>
      <c r="AT185" s="192" t="s">
        <v>161</v>
      </c>
      <c r="AU185" s="192" t="s">
        <v>87</v>
      </c>
      <c r="AY185" s="19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9" t="s">
        <v>87</v>
      </c>
      <c r="BK185" s="193">
        <f>ROUND(I185*H185,2)</f>
        <v>0</v>
      </c>
      <c r="BL185" s="19" t="s">
        <v>166</v>
      </c>
      <c r="BM185" s="192" t="s">
        <v>469</v>
      </c>
    </row>
    <row r="186" s="12" customFormat="1" ht="25.92" customHeight="1">
      <c r="A186" s="12"/>
      <c r="B186" s="167"/>
      <c r="C186" s="12"/>
      <c r="D186" s="168" t="s">
        <v>78</v>
      </c>
      <c r="E186" s="169" t="s">
        <v>1248</v>
      </c>
      <c r="F186" s="169" t="s">
        <v>1320</v>
      </c>
      <c r="G186" s="12"/>
      <c r="H186" s="12"/>
      <c r="I186" s="170"/>
      <c r="J186" s="171">
        <f>BK186</f>
        <v>0</v>
      </c>
      <c r="K186" s="12"/>
      <c r="L186" s="167"/>
      <c r="M186" s="172"/>
      <c r="N186" s="173"/>
      <c r="O186" s="173"/>
      <c r="P186" s="174">
        <f>P187</f>
        <v>0</v>
      </c>
      <c r="Q186" s="173"/>
      <c r="R186" s="174">
        <f>R187</f>
        <v>0</v>
      </c>
      <c r="S186" s="173"/>
      <c r="T186" s="175">
        <f>T187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8" t="s">
        <v>87</v>
      </c>
      <c r="AT186" s="176" t="s">
        <v>78</v>
      </c>
      <c r="AU186" s="176" t="s">
        <v>79</v>
      </c>
      <c r="AY186" s="168" t="s">
        <v>159</v>
      </c>
      <c r="BK186" s="177">
        <f>BK187</f>
        <v>0</v>
      </c>
    </row>
    <row r="187" s="2" customFormat="1" ht="16.5" customHeight="1">
      <c r="A187" s="38"/>
      <c r="B187" s="180"/>
      <c r="C187" s="181" t="s">
        <v>298</v>
      </c>
      <c r="D187" s="181" t="s">
        <v>161</v>
      </c>
      <c r="E187" s="182" t="s">
        <v>1321</v>
      </c>
      <c r="F187" s="183" t="s">
        <v>1322</v>
      </c>
      <c r="G187" s="184" t="s">
        <v>984</v>
      </c>
      <c r="H187" s="185">
        <v>1</v>
      </c>
      <c r="I187" s="186"/>
      <c r="J187" s="187">
        <f>ROUND(I187*H187,2)</f>
        <v>0</v>
      </c>
      <c r="K187" s="183" t="s">
        <v>1</v>
      </c>
      <c r="L187" s="39"/>
      <c r="M187" s="188" t="s">
        <v>1</v>
      </c>
      <c r="N187" s="189" t="s">
        <v>44</v>
      </c>
      <c r="O187" s="77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2" t="s">
        <v>166</v>
      </c>
      <c r="AT187" s="192" t="s">
        <v>161</v>
      </c>
      <c r="AU187" s="192" t="s">
        <v>87</v>
      </c>
      <c r="AY187" s="19" t="s">
        <v>159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9" t="s">
        <v>87</v>
      </c>
      <c r="BK187" s="193">
        <f>ROUND(I187*H187,2)</f>
        <v>0</v>
      </c>
      <c r="BL187" s="19" t="s">
        <v>166</v>
      </c>
      <c r="BM187" s="192" t="s">
        <v>481</v>
      </c>
    </row>
    <row r="188" s="12" customFormat="1" ht="25.92" customHeight="1">
      <c r="A188" s="12"/>
      <c r="B188" s="167"/>
      <c r="C188" s="12"/>
      <c r="D188" s="168" t="s">
        <v>78</v>
      </c>
      <c r="E188" s="169" t="s">
        <v>1252</v>
      </c>
      <c r="F188" s="169" t="s">
        <v>1323</v>
      </c>
      <c r="G188" s="12"/>
      <c r="H188" s="12"/>
      <c r="I188" s="170"/>
      <c r="J188" s="171">
        <f>BK188</f>
        <v>0</v>
      </c>
      <c r="K188" s="12"/>
      <c r="L188" s="167"/>
      <c r="M188" s="172"/>
      <c r="N188" s="173"/>
      <c r="O188" s="173"/>
      <c r="P188" s="174">
        <f>P189</f>
        <v>0</v>
      </c>
      <c r="Q188" s="173"/>
      <c r="R188" s="174">
        <f>R189</f>
        <v>0</v>
      </c>
      <c r="S188" s="173"/>
      <c r="T188" s="175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68" t="s">
        <v>87</v>
      </c>
      <c r="AT188" s="176" t="s">
        <v>78</v>
      </c>
      <c r="AU188" s="176" t="s">
        <v>79</v>
      </c>
      <c r="AY188" s="168" t="s">
        <v>159</v>
      </c>
      <c r="BK188" s="177">
        <f>BK189</f>
        <v>0</v>
      </c>
    </row>
    <row r="189" s="2" customFormat="1" ht="16.5" customHeight="1">
      <c r="A189" s="38"/>
      <c r="B189" s="180"/>
      <c r="C189" s="181" t="s">
        <v>305</v>
      </c>
      <c r="D189" s="181" t="s">
        <v>161</v>
      </c>
      <c r="E189" s="182" t="s">
        <v>1324</v>
      </c>
      <c r="F189" s="183" t="s">
        <v>1325</v>
      </c>
      <c r="G189" s="184" t="s">
        <v>984</v>
      </c>
      <c r="H189" s="185">
        <v>5</v>
      </c>
      <c r="I189" s="186"/>
      <c r="J189" s="187">
        <f>ROUND(I189*H189,2)</f>
        <v>0</v>
      </c>
      <c r="K189" s="183" t="s">
        <v>1</v>
      </c>
      <c r="L189" s="39"/>
      <c r="M189" s="188" t="s">
        <v>1</v>
      </c>
      <c r="N189" s="189" t="s">
        <v>44</v>
      </c>
      <c r="O189" s="77"/>
      <c r="P189" s="190">
        <f>O189*H189</f>
        <v>0</v>
      </c>
      <c r="Q189" s="190">
        <v>0</v>
      </c>
      <c r="R189" s="190">
        <f>Q189*H189</f>
        <v>0</v>
      </c>
      <c r="S189" s="190">
        <v>0</v>
      </c>
      <c r="T189" s="191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92" t="s">
        <v>166</v>
      </c>
      <c r="AT189" s="192" t="s">
        <v>161</v>
      </c>
      <c r="AU189" s="192" t="s">
        <v>87</v>
      </c>
      <c r="AY189" s="19" t="s">
        <v>159</v>
      </c>
      <c r="BE189" s="193">
        <f>IF(N189="základní",J189,0)</f>
        <v>0</v>
      </c>
      <c r="BF189" s="193">
        <f>IF(N189="snížená",J189,0)</f>
        <v>0</v>
      </c>
      <c r="BG189" s="193">
        <f>IF(N189="zákl. přenesená",J189,0)</f>
        <v>0</v>
      </c>
      <c r="BH189" s="193">
        <f>IF(N189="sníž. přenesená",J189,0)</f>
        <v>0</v>
      </c>
      <c r="BI189" s="193">
        <f>IF(N189="nulová",J189,0)</f>
        <v>0</v>
      </c>
      <c r="BJ189" s="19" t="s">
        <v>87</v>
      </c>
      <c r="BK189" s="193">
        <f>ROUND(I189*H189,2)</f>
        <v>0</v>
      </c>
      <c r="BL189" s="19" t="s">
        <v>166</v>
      </c>
      <c r="BM189" s="192" t="s">
        <v>493</v>
      </c>
    </row>
    <row r="190" s="12" customFormat="1" ht="25.92" customHeight="1">
      <c r="A190" s="12"/>
      <c r="B190" s="167"/>
      <c r="C190" s="12"/>
      <c r="D190" s="168" t="s">
        <v>78</v>
      </c>
      <c r="E190" s="169" t="s">
        <v>1256</v>
      </c>
      <c r="F190" s="169" t="s">
        <v>1326</v>
      </c>
      <c r="G190" s="12"/>
      <c r="H190" s="12"/>
      <c r="I190" s="170"/>
      <c r="J190" s="171">
        <f>BK190</f>
        <v>0</v>
      </c>
      <c r="K190" s="12"/>
      <c r="L190" s="167"/>
      <c r="M190" s="172"/>
      <c r="N190" s="173"/>
      <c r="O190" s="173"/>
      <c r="P190" s="174">
        <f>P191</f>
        <v>0</v>
      </c>
      <c r="Q190" s="173"/>
      <c r="R190" s="174">
        <f>R191</f>
        <v>0</v>
      </c>
      <c r="S190" s="173"/>
      <c r="T190" s="175">
        <f>T191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68" t="s">
        <v>87</v>
      </c>
      <c r="AT190" s="176" t="s">
        <v>78</v>
      </c>
      <c r="AU190" s="176" t="s">
        <v>79</v>
      </c>
      <c r="AY190" s="168" t="s">
        <v>159</v>
      </c>
      <c r="BK190" s="177">
        <f>BK191</f>
        <v>0</v>
      </c>
    </row>
    <row r="191" s="2" customFormat="1" ht="16.5" customHeight="1">
      <c r="A191" s="38"/>
      <c r="B191" s="180"/>
      <c r="C191" s="181" t="s">
        <v>310</v>
      </c>
      <c r="D191" s="181" t="s">
        <v>161</v>
      </c>
      <c r="E191" s="182" t="s">
        <v>1327</v>
      </c>
      <c r="F191" s="183" t="s">
        <v>1328</v>
      </c>
      <c r="G191" s="184" t="s">
        <v>984</v>
      </c>
      <c r="H191" s="185">
        <v>1</v>
      </c>
      <c r="I191" s="186"/>
      <c r="J191" s="187">
        <f>ROUND(I191*H191,2)</f>
        <v>0</v>
      </c>
      <c r="K191" s="183" t="s">
        <v>1</v>
      </c>
      <c r="L191" s="39"/>
      <c r="M191" s="188" t="s">
        <v>1</v>
      </c>
      <c r="N191" s="189" t="s">
        <v>44</v>
      </c>
      <c r="O191" s="77"/>
      <c r="P191" s="190">
        <f>O191*H191</f>
        <v>0</v>
      </c>
      <c r="Q191" s="190">
        <v>0</v>
      </c>
      <c r="R191" s="190">
        <f>Q191*H191</f>
        <v>0</v>
      </c>
      <c r="S191" s="190">
        <v>0</v>
      </c>
      <c r="T191" s="191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92" t="s">
        <v>166</v>
      </c>
      <c r="AT191" s="192" t="s">
        <v>161</v>
      </c>
      <c r="AU191" s="192" t="s">
        <v>87</v>
      </c>
      <c r="AY191" s="19" t="s">
        <v>159</v>
      </c>
      <c r="BE191" s="193">
        <f>IF(N191="základní",J191,0)</f>
        <v>0</v>
      </c>
      <c r="BF191" s="193">
        <f>IF(N191="snížená",J191,0)</f>
        <v>0</v>
      </c>
      <c r="BG191" s="193">
        <f>IF(N191="zákl. přenesená",J191,0)</f>
        <v>0</v>
      </c>
      <c r="BH191" s="193">
        <f>IF(N191="sníž. přenesená",J191,0)</f>
        <v>0</v>
      </c>
      <c r="BI191" s="193">
        <f>IF(N191="nulová",J191,0)</f>
        <v>0</v>
      </c>
      <c r="BJ191" s="19" t="s">
        <v>87</v>
      </c>
      <c r="BK191" s="193">
        <f>ROUND(I191*H191,2)</f>
        <v>0</v>
      </c>
      <c r="BL191" s="19" t="s">
        <v>166</v>
      </c>
      <c r="BM191" s="192" t="s">
        <v>503</v>
      </c>
    </row>
    <row r="192" s="12" customFormat="1" ht="25.92" customHeight="1">
      <c r="A192" s="12"/>
      <c r="B192" s="167"/>
      <c r="C192" s="12"/>
      <c r="D192" s="168" t="s">
        <v>78</v>
      </c>
      <c r="E192" s="169" t="s">
        <v>1260</v>
      </c>
      <c r="F192" s="169" t="s">
        <v>1329</v>
      </c>
      <c r="G192" s="12"/>
      <c r="H192" s="12"/>
      <c r="I192" s="170"/>
      <c r="J192" s="171">
        <f>BK192</f>
        <v>0</v>
      </c>
      <c r="K192" s="12"/>
      <c r="L192" s="167"/>
      <c r="M192" s="172"/>
      <c r="N192" s="173"/>
      <c r="O192" s="173"/>
      <c r="P192" s="174">
        <f>P193</f>
        <v>0</v>
      </c>
      <c r="Q192" s="173"/>
      <c r="R192" s="174">
        <f>R193</f>
        <v>0</v>
      </c>
      <c r="S192" s="173"/>
      <c r="T192" s="175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68" t="s">
        <v>87</v>
      </c>
      <c r="AT192" s="176" t="s">
        <v>78</v>
      </c>
      <c r="AU192" s="176" t="s">
        <v>79</v>
      </c>
      <c r="AY192" s="168" t="s">
        <v>159</v>
      </c>
      <c r="BK192" s="177">
        <f>BK193</f>
        <v>0</v>
      </c>
    </row>
    <row r="193" s="2" customFormat="1" ht="16.5" customHeight="1">
      <c r="A193" s="38"/>
      <c r="B193" s="180"/>
      <c r="C193" s="181" t="s">
        <v>317</v>
      </c>
      <c r="D193" s="181" t="s">
        <v>161</v>
      </c>
      <c r="E193" s="182" t="s">
        <v>1330</v>
      </c>
      <c r="F193" s="183" t="s">
        <v>1331</v>
      </c>
      <c r="G193" s="184" t="s">
        <v>984</v>
      </c>
      <c r="H193" s="185">
        <v>7</v>
      </c>
      <c r="I193" s="186"/>
      <c r="J193" s="187">
        <f>ROUND(I193*H193,2)</f>
        <v>0</v>
      </c>
      <c r="K193" s="183" t="s">
        <v>1</v>
      </c>
      <c r="L193" s="39"/>
      <c r="M193" s="188" t="s">
        <v>1</v>
      </c>
      <c r="N193" s="189" t="s">
        <v>44</v>
      </c>
      <c r="O193" s="77"/>
      <c r="P193" s="190">
        <f>O193*H193</f>
        <v>0</v>
      </c>
      <c r="Q193" s="190">
        <v>0</v>
      </c>
      <c r="R193" s="190">
        <f>Q193*H193</f>
        <v>0</v>
      </c>
      <c r="S193" s="190">
        <v>0</v>
      </c>
      <c r="T193" s="191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192" t="s">
        <v>166</v>
      </c>
      <c r="AT193" s="192" t="s">
        <v>161</v>
      </c>
      <c r="AU193" s="192" t="s">
        <v>87</v>
      </c>
      <c r="AY193" s="19" t="s">
        <v>159</v>
      </c>
      <c r="BE193" s="193">
        <f>IF(N193="základní",J193,0)</f>
        <v>0</v>
      </c>
      <c r="BF193" s="193">
        <f>IF(N193="snížená",J193,0)</f>
        <v>0</v>
      </c>
      <c r="BG193" s="193">
        <f>IF(N193="zákl. přenesená",J193,0)</f>
        <v>0</v>
      </c>
      <c r="BH193" s="193">
        <f>IF(N193="sníž. přenesená",J193,0)</f>
        <v>0</v>
      </c>
      <c r="BI193" s="193">
        <f>IF(N193="nulová",J193,0)</f>
        <v>0</v>
      </c>
      <c r="BJ193" s="19" t="s">
        <v>87</v>
      </c>
      <c r="BK193" s="193">
        <f>ROUND(I193*H193,2)</f>
        <v>0</v>
      </c>
      <c r="BL193" s="19" t="s">
        <v>166</v>
      </c>
      <c r="BM193" s="192" t="s">
        <v>514</v>
      </c>
    </row>
    <row r="194" s="12" customFormat="1" ht="25.92" customHeight="1">
      <c r="A194" s="12"/>
      <c r="B194" s="167"/>
      <c r="C194" s="12"/>
      <c r="D194" s="168" t="s">
        <v>78</v>
      </c>
      <c r="E194" s="169" t="s">
        <v>1264</v>
      </c>
      <c r="F194" s="169" t="s">
        <v>1332</v>
      </c>
      <c r="G194" s="12"/>
      <c r="H194" s="12"/>
      <c r="I194" s="170"/>
      <c r="J194" s="171">
        <f>BK194</f>
        <v>0</v>
      </c>
      <c r="K194" s="12"/>
      <c r="L194" s="167"/>
      <c r="M194" s="172"/>
      <c r="N194" s="173"/>
      <c r="O194" s="173"/>
      <c r="P194" s="174">
        <f>SUM(P195:P196)</f>
        <v>0</v>
      </c>
      <c r="Q194" s="173"/>
      <c r="R194" s="174">
        <f>SUM(R195:R196)</f>
        <v>0</v>
      </c>
      <c r="S194" s="173"/>
      <c r="T194" s="175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68" t="s">
        <v>87</v>
      </c>
      <c r="AT194" s="176" t="s">
        <v>78</v>
      </c>
      <c r="AU194" s="176" t="s">
        <v>79</v>
      </c>
      <c r="AY194" s="168" t="s">
        <v>159</v>
      </c>
      <c r="BK194" s="177">
        <f>SUM(BK195:BK196)</f>
        <v>0</v>
      </c>
    </row>
    <row r="195" s="2" customFormat="1" ht="16.5" customHeight="1">
      <c r="A195" s="38"/>
      <c r="B195" s="180"/>
      <c r="C195" s="181" t="s">
        <v>323</v>
      </c>
      <c r="D195" s="181" t="s">
        <v>161</v>
      </c>
      <c r="E195" s="182" t="s">
        <v>1333</v>
      </c>
      <c r="F195" s="183" t="s">
        <v>1334</v>
      </c>
      <c r="G195" s="184" t="s">
        <v>984</v>
      </c>
      <c r="H195" s="185">
        <v>3</v>
      </c>
      <c r="I195" s="186"/>
      <c r="J195" s="187">
        <f>ROUND(I195*H195,2)</f>
        <v>0</v>
      </c>
      <c r="K195" s="183" t="s">
        <v>1</v>
      </c>
      <c r="L195" s="39"/>
      <c r="M195" s="188" t="s">
        <v>1</v>
      </c>
      <c r="N195" s="189" t="s">
        <v>44</v>
      </c>
      <c r="O195" s="77"/>
      <c r="P195" s="190">
        <f>O195*H195</f>
        <v>0</v>
      </c>
      <c r="Q195" s="190">
        <v>0</v>
      </c>
      <c r="R195" s="190">
        <f>Q195*H195</f>
        <v>0</v>
      </c>
      <c r="S195" s="190">
        <v>0</v>
      </c>
      <c r="T195" s="191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2" t="s">
        <v>166</v>
      </c>
      <c r="AT195" s="192" t="s">
        <v>161</v>
      </c>
      <c r="AU195" s="192" t="s">
        <v>87</v>
      </c>
      <c r="AY195" s="19" t="s">
        <v>159</v>
      </c>
      <c r="BE195" s="193">
        <f>IF(N195="základní",J195,0)</f>
        <v>0</v>
      </c>
      <c r="BF195" s="193">
        <f>IF(N195="snížená",J195,0)</f>
        <v>0</v>
      </c>
      <c r="BG195" s="193">
        <f>IF(N195="zákl. přenesená",J195,0)</f>
        <v>0</v>
      </c>
      <c r="BH195" s="193">
        <f>IF(N195="sníž. přenesená",J195,0)</f>
        <v>0</v>
      </c>
      <c r="BI195" s="193">
        <f>IF(N195="nulová",J195,0)</f>
        <v>0</v>
      </c>
      <c r="BJ195" s="19" t="s">
        <v>87</v>
      </c>
      <c r="BK195" s="193">
        <f>ROUND(I195*H195,2)</f>
        <v>0</v>
      </c>
      <c r="BL195" s="19" t="s">
        <v>166</v>
      </c>
      <c r="BM195" s="192" t="s">
        <v>529</v>
      </c>
    </row>
    <row r="196" s="2" customFormat="1" ht="16.5" customHeight="1">
      <c r="A196" s="38"/>
      <c r="B196" s="180"/>
      <c r="C196" s="181" t="s">
        <v>329</v>
      </c>
      <c r="D196" s="181" t="s">
        <v>161</v>
      </c>
      <c r="E196" s="182" t="s">
        <v>1335</v>
      </c>
      <c r="F196" s="183" t="s">
        <v>1336</v>
      </c>
      <c r="G196" s="184" t="s">
        <v>984</v>
      </c>
      <c r="H196" s="185">
        <v>2</v>
      </c>
      <c r="I196" s="186"/>
      <c r="J196" s="187">
        <f>ROUND(I196*H196,2)</f>
        <v>0</v>
      </c>
      <c r="K196" s="183" t="s">
        <v>1</v>
      </c>
      <c r="L196" s="39"/>
      <c r="M196" s="188" t="s">
        <v>1</v>
      </c>
      <c r="N196" s="189" t="s">
        <v>44</v>
      </c>
      <c r="O196" s="77"/>
      <c r="P196" s="190">
        <f>O196*H196</f>
        <v>0</v>
      </c>
      <c r="Q196" s="190">
        <v>0</v>
      </c>
      <c r="R196" s="190">
        <f>Q196*H196</f>
        <v>0</v>
      </c>
      <c r="S196" s="190">
        <v>0</v>
      </c>
      <c r="T196" s="191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2" t="s">
        <v>166</v>
      </c>
      <c r="AT196" s="192" t="s">
        <v>161</v>
      </c>
      <c r="AU196" s="192" t="s">
        <v>87</v>
      </c>
      <c r="AY196" s="19" t="s">
        <v>159</v>
      </c>
      <c r="BE196" s="193">
        <f>IF(N196="základní",J196,0)</f>
        <v>0</v>
      </c>
      <c r="BF196" s="193">
        <f>IF(N196="snížená",J196,0)</f>
        <v>0</v>
      </c>
      <c r="BG196" s="193">
        <f>IF(N196="zákl. přenesená",J196,0)</f>
        <v>0</v>
      </c>
      <c r="BH196" s="193">
        <f>IF(N196="sníž. přenesená",J196,0)</f>
        <v>0</v>
      </c>
      <c r="BI196" s="193">
        <f>IF(N196="nulová",J196,0)</f>
        <v>0</v>
      </c>
      <c r="BJ196" s="19" t="s">
        <v>87</v>
      </c>
      <c r="BK196" s="193">
        <f>ROUND(I196*H196,2)</f>
        <v>0</v>
      </c>
      <c r="BL196" s="19" t="s">
        <v>166</v>
      </c>
      <c r="BM196" s="192" t="s">
        <v>540</v>
      </c>
    </row>
    <row r="197" s="12" customFormat="1" ht="25.92" customHeight="1">
      <c r="A197" s="12"/>
      <c r="B197" s="167"/>
      <c r="C197" s="12"/>
      <c r="D197" s="168" t="s">
        <v>78</v>
      </c>
      <c r="E197" s="169" t="s">
        <v>1269</v>
      </c>
      <c r="F197" s="169" t="s">
        <v>1337</v>
      </c>
      <c r="G197" s="12"/>
      <c r="H197" s="12"/>
      <c r="I197" s="170"/>
      <c r="J197" s="171">
        <f>BK197</f>
        <v>0</v>
      </c>
      <c r="K197" s="12"/>
      <c r="L197" s="167"/>
      <c r="M197" s="172"/>
      <c r="N197" s="173"/>
      <c r="O197" s="173"/>
      <c r="P197" s="174">
        <f>P198</f>
        <v>0</v>
      </c>
      <c r="Q197" s="173"/>
      <c r="R197" s="174">
        <f>R198</f>
        <v>0</v>
      </c>
      <c r="S197" s="173"/>
      <c r="T197" s="175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68" t="s">
        <v>87</v>
      </c>
      <c r="AT197" s="176" t="s">
        <v>78</v>
      </c>
      <c r="AU197" s="176" t="s">
        <v>79</v>
      </c>
      <c r="AY197" s="168" t="s">
        <v>159</v>
      </c>
      <c r="BK197" s="177">
        <f>BK198</f>
        <v>0</v>
      </c>
    </row>
    <row r="198" s="2" customFormat="1" ht="16.5" customHeight="1">
      <c r="A198" s="38"/>
      <c r="B198" s="180"/>
      <c r="C198" s="181" t="s">
        <v>336</v>
      </c>
      <c r="D198" s="181" t="s">
        <v>161</v>
      </c>
      <c r="E198" s="182" t="s">
        <v>1338</v>
      </c>
      <c r="F198" s="183" t="s">
        <v>1339</v>
      </c>
      <c r="G198" s="184" t="s">
        <v>984</v>
      </c>
      <c r="H198" s="185">
        <v>2</v>
      </c>
      <c r="I198" s="186"/>
      <c r="J198" s="187">
        <f>ROUND(I198*H198,2)</f>
        <v>0</v>
      </c>
      <c r="K198" s="183" t="s">
        <v>1</v>
      </c>
      <c r="L198" s="39"/>
      <c r="M198" s="188" t="s">
        <v>1</v>
      </c>
      <c r="N198" s="189" t="s">
        <v>44</v>
      </c>
      <c r="O198" s="77"/>
      <c r="P198" s="190">
        <f>O198*H198</f>
        <v>0</v>
      </c>
      <c r="Q198" s="190">
        <v>0</v>
      </c>
      <c r="R198" s="190">
        <f>Q198*H198</f>
        <v>0</v>
      </c>
      <c r="S198" s="190">
        <v>0</v>
      </c>
      <c r="T198" s="191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2" t="s">
        <v>166</v>
      </c>
      <c r="AT198" s="192" t="s">
        <v>161</v>
      </c>
      <c r="AU198" s="192" t="s">
        <v>87</v>
      </c>
      <c r="AY198" s="19" t="s">
        <v>159</v>
      </c>
      <c r="BE198" s="193">
        <f>IF(N198="základní",J198,0)</f>
        <v>0</v>
      </c>
      <c r="BF198" s="193">
        <f>IF(N198="snížená",J198,0)</f>
        <v>0</v>
      </c>
      <c r="BG198" s="193">
        <f>IF(N198="zákl. přenesená",J198,0)</f>
        <v>0</v>
      </c>
      <c r="BH198" s="193">
        <f>IF(N198="sníž. přenesená",J198,0)</f>
        <v>0</v>
      </c>
      <c r="BI198" s="193">
        <f>IF(N198="nulová",J198,0)</f>
        <v>0</v>
      </c>
      <c r="BJ198" s="19" t="s">
        <v>87</v>
      </c>
      <c r="BK198" s="193">
        <f>ROUND(I198*H198,2)</f>
        <v>0</v>
      </c>
      <c r="BL198" s="19" t="s">
        <v>166</v>
      </c>
      <c r="BM198" s="192" t="s">
        <v>552</v>
      </c>
    </row>
    <row r="199" s="12" customFormat="1" ht="25.92" customHeight="1">
      <c r="A199" s="12"/>
      <c r="B199" s="167"/>
      <c r="C199" s="12"/>
      <c r="D199" s="168" t="s">
        <v>78</v>
      </c>
      <c r="E199" s="169" t="s">
        <v>1340</v>
      </c>
      <c r="F199" s="169" t="s">
        <v>1265</v>
      </c>
      <c r="G199" s="12"/>
      <c r="H199" s="12"/>
      <c r="I199" s="170"/>
      <c r="J199" s="171">
        <f>BK199</f>
        <v>0</v>
      </c>
      <c r="K199" s="12"/>
      <c r="L199" s="167"/>
      <c r="M199" s="172"/>
      <c r="N199" s="173"/>
      <c r="O199" s="173"/>
      <c r="P199" s="174">
        <f>P200</f>
        <v>0</v>
      </c>
      <c r="Q199" s="173"/>
      <c r="R199" s="174">
        <f>R200</f>
        <v>0</v>
      </c>
      <c r="S199" s="173"/>
      <c r="T199" s="175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68" t="s">
        <v>87</v>
      </c>
      <c r="AT199" s="176" t="s">
        <v>78</v>
      </c>
      <c r="AU199" s="176" t="s">
        <v>79</v>
      </c>
      <c r="AY199" s="168" t="s">
        <v>159</v>
      </c>
      <c r="BK199" s="177">
        <f>BK200</f>
        <v>0</v>
      </c>
    </row>
    <row r="200" s="2" customFormat="1" ht="16.5" customHeight="1">
      <c r="A200" s="38"/>
      <c r="B200" s="180"/>
      <c r="C200" s="181" t="s">
        <v>345</v>
      </c>
      <c r="D200" s="181" t="s">
        <v>161</v>
      </c>
      <c r="E200" s="182" t="s">
        <v>1266</v>
      </c>
      <c r="F200" s="183" t="s">
        <v>1267</v>
      </c>
      <c r="G200" s="184" t="s">
        <v>1268</v>
      </c>
      <c r="H200" s="185">
        <v>25</v>
      </c>
      <c r="I200" s="186"/>
      <c r="J200" s="187">
        <f>ROUND(I200*H200,2)</f>
        <v>0</v>
      </c>
      <c r="K200" s="183" t="s">
        <v>1</v>
      </c>
      <c r="L200" s="39"/>
      <c r="M200" s="188" t="s">
        <v>1</v>
      </c>
      <c r="N200" s="189" t="s">
        <v>44</v>
      </c>
      <c r="O200" s="77"/>
      <c r="P200" s="190">
        <f>O200*H200</f>
        <v>0</v>
      </c>
      <c r="Q200" s="190">
        <v>0</v>
      </c>
      <c r="R200" s="190">
        <f>Q200*H200</f>
        <v>0</v>
      </c>
      <c r="S200" s="190">
        <v>0</v>
      </c>
      <c r="T200" s="191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2" t="s">
        <v>166</v>
      </c>
      <c r="AT200" s="192" t="s">
        <v>161</v>
      </c>
      <c r="AU200" s="192" t="s">
        <v>87</v>
      </c>
      <c r="AY200" s="19" t="s">
        <v>159</v>
      </c>
      <c r="BE200" s="193">
        <f>IF(N200="základní",J200,0)</f>
        <v>0</v>
      </c>
      <c r="BF200" s="193">
        <f>IF(N200="snížená",J200,0)</f>
        <v>0</v>
      </c>
      <c r="BG200" s="193">
        <f>IF(N200="zákl. přenesená",J200,0)</f>
        <v>0</v>
      </c>
      <c r="BH200" s="193">
        <f>IF(N200="sníž. přenesená",J200,0)</f>
        <v>0</v>
      </c>
      <c r="BI200" s="193">
        <f>IF(N200="nulová",J200,0)</f>
        <v>0</v>
      </c>
      <c r="BJ200" s="19" t="s">
        <v>87</v>
      </c>
      <c r="BK200" s="193">
        <f>ROUND(I200*H200,2)</f>
        <v>0</v>
      </c>
      <c r="BL200" s="19" t="s">
        <v>166</v>
      </c>
      <c r="BM200" s="192" t="s">
        <v>562</v>
      </c>
    </row>
    <row r="201" s="12" customFormat="1" ht="25.92" customHeight="1">
      <c r="A201" s="12"/>
      <c r="B201" s="167"/>
      <c r="C201" s="12"/>
      <c r="D201" s="168" t="s">
        <v>78</v>
      </c>
      <c r="E201" s="169" t="s">
        <v>1341</v>
      </c>
      <c r="F201" s="169" t="s">
        <v>1342</v>
      </c>
      <c r="G201" s="12"/>
      <c r="H201" s="12"/>
      <c r="I201" s="170"/>
      <c r="J201" s="171">
        <f>BK201</f>
        <v>0</v>
      </c>
      <c r="K201" s="12"/>
      <c r="L201" s="167"/>
      <c r="M201" s="172"/>
      <c r="N201" s="173"/>
      <c r="O201" s="173"/>
      <c r="P201" s="174">
        <f>P202</f>
        <v>0</v>
      </c>
      <c r="Q201" s="173"/>
      <c r="R201" s="174">
        <f>R202</f>
        <v>0</v>
      </c>
      <c r="S201" s="173"/>
      <c r="T201" s="175">
        <f>T202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68" t="s">
        <v>87</v>
      </c>
      <c r="AT201" s="176" t="s">
        <v>78</v>
      </c>
      <c r="AU201" s="176" t="s">
        <v>79</v>
      </c>
      <c r="AY201" s="168" t="s">
        <v>159</v>
      </c>
      <c r="BK201" s="177">
        <f>BK202</f>
        <v>0</v>
      </c>
    </row>
    <row r="202" s="2" customFormat="1" ht="16.5" customHeight="1">
      <c r="A202" s="38"/>
      <c r="B202" s="180"/>
      <c r="C202" s="181" t="s">
        <v>352</v>
      </c>
      <c r="D202" s="181" t="s">
        <v>161</v>
      </c>
      <c r="E202" s="182" t="s">
        <v>1343</v>
      </c>
      <c r="F202" s="183" t="s">
        <v>1344</v>
      </c>
      <c r="G202" s="184" t="s">
        <v>984</v>
      </c>
      <c r="H202" s="185">
        <v>10</v>
      </c>
      <c r="I202" s="186"/>
      <c r="J202" s="187">
        <f>ROUND(I202*H202,2)</f>
        <v>0</v>
      </c>
      <c r="K202" s="183" t="s">
        <v>1</v>
      </c>
      <c r="L202" s="39"/>
      <c r="M202" s="188" t="s">
        <v>1</v>
      </c>
      <c r="N202" s="189" t="s">
        <v>44</v>
      </c>
      <c r="O202" s="77"/>
      <c r="P202" s="190">
        <f>O202*H202</f>
        <v>0</v>
      </c>
      <c r="Q202" s="190">
        <v>0</v>
      </c>
      <c r="R202" s="190">
        <f>Q202*H202</f>
        <v>0</v>
      </c>
      <c r="S202" s="190">
        <v>0</v>
      </c>
      <c r="T202" s="191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192" t="s">
        <v>166</v>
      </c>
      <c r="AT202" s="192" t="s">
        <v>161</v>
      </c>
      <c r="AU202" s="192" t="s">
        <v>87</v>
      </c>
      <c r="AY202" s="19" t="s">
        <v>159</v>
      </c>
      <c r="BE202" s="193">
        <f>IF(N202="základní",J202,0)</f>
        <v>0</v>
      </c>
      <c r="BF202" s="193">
        <f>IF(N202="snížená",J202,0)</f>
        <v>0</v>
      </c>
      <c r="BG202" s="193">
        <f>IF(N202="zákl. přenesená",J202,0)</f>
        <v>0</v>
      </c>
      <c r="BH202" s="193">
        <f>IF(N202="sníž. přenesená",J202,0)</f>
        <v>0</v>
      </c>
      <c r="BI202" s="193">
        <f>IF(N202="nulová",J202,0)</f>
        <v>0</v>
      </c>
      <c r="BJ202" s="19" t="s">
        <v>87</v>
      </c>
      <c r="BK202" s="193">
        <f>ROUND(I202*H202,2)</f>
        <v>0</v>
      </c>
      <c r="BL202" s="19" t="s">
        <v>166</v>
      </c>
      <c r="BM202" s="192" t="s">
        <v>579</v>
      </c>
    </row>
    <row r="203" s="12" customFormat="1" ht="25.92" customHeight="1">
      <c r="A203" s="12"/>
      <c r="B203" s="167"/>
      <c r="C203" s="12"/>
      <c r="D203" s="168" t="s">
        <v>78</v>
      </c>
      <c r="E203" s="169" t="s">
        <v>1345</v>
      </c>
      <c r="F203" s="169" t="s">
        <v>1270</v>
      </c>
      <c r="G203" s="12"/>
      <c r="H203" s="12"/>
      <c r="I203" s="170"/>
      <c r="J203" s="171">
        <f>BK203</f>
        <v>0</v>
      </c>
      <c r="K203" s="12"/>
      <c r="L203" s="167"/>
      <c r="M203" s="172"/>
      <c r="N203" s="173"/>
      <c r="O203" s="173"/>
      <c r="P203" s="174">
        <f>P204</f>
        <v>0</v>
      </c>
      <c r="Q203" s="173"/>
      <c r="R203" s="174">
        <f>R204</f>
        <v>0</v>
      </c>
      <c r="S203" s="173"/>
      <c r="T203" s="175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68" t="s">
        <v>87</v>
      </c>
      <c r="AT203" s="176" t="s">
        <v>78</v>
      </c>
      <c r="AU203" s="176" t="s">
        <v>79</v>
      </c>
      <c r="AY203" s="168" t="s">
        <v>159</v>
      </c>
      <c r="BK203" s="177">
        <f>BK204</f>
        <v>0</v>
      </c>
    </row>
    <row r="204" s="2" customFormat="1" ht="16.5" customHeight="1">
      <c r="A204" s="38"/>
      <c r="B204" s="180"/>
      <c r="C204" s="181" t="s">
        <v>359</v>
      </c>
      <c r="D204" s="181" t="s">
        <v>161</v>
      </c>
      <c r="E204" s="182" t="s">
        <v>1271</v>
      </c>
      <c r="F204" s="183" t="s">
        <v>1272</v>
      </c>
      <c r="G204" s="184" t="s">
        <v>984</v>
      </c>
      <c r="H204" s="185">
        <v>15</v>
      </c>
      <c r="I204" s="186"/>
      <c r="J204" s="187">
        <f>ROUND(I204*H204,2)</f>
        <v>0</v>
      </c>
      <c r="K204" s="183" t="s">
        <v>1</v>
      </c>
      <c r="L204" s="39"/>
      <c r="M204" s="188" t="s">
        <v>1</v>
      </c>
      <c r="N204" s="189" t="s">
        <v>44</v>
      </c>
      <c r="O204" s="77"/>
      <c r="P204" s="190">
        <f>O204*H204</f>
        <v>0</v>
      </c>
      <c r="Q204" s="190">
        <v>0</v>
      </c>
      <c r="R204" s="190">
        <f>Q204*H204</f>
        <v>0</v>
      </c>
      <c r="S204" s="190">
        <v>0</v>
      </c>
      <c r="T204" s="191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192" t="s">
        <v>166</v>
      </c>
      <c r="AT204" s="192" t="s">
        <v>161</v>
      </c>
      <c r="AU204" s="192" t="s">
        <v>87</v>
      </c>
      <c r="AY204" s="19" t="s">
        <v>159</v>
      </c>
      <c r="BE204" s="193">
        <f>IF(N204="základní",J204,0)</f>
        <v>0</v>
      </c>
      <c r="BF204" s="193">
        <f>IF(N204="snížená",J204,0)</f>
        <v>0</v>
      </c>
      <c r="BG204" s="193">
        <f>IF(N204="zákl. přenesená",J204,0)</f>
        <v>0</v>
      </c>
      <c r="BH204" s="193">
        <f>IF(N204="sníž. přenesená",J204,0)</f>
        <v>0</v>
      </c>
      <c r="BI204" s="193">
        <f>IF(N204="nulová",J204,0)</f>
        <v>0</v>
      </c>
      <c r="BJ204" s="19" t="s">
        <v>87</v>
      </c>
      <c r="BK204" s="193">
        <f>ROUND(I204*H204,2)</f>
        <v>0</v>
      </c>
      <c r="BL204" s="19" t="s">
        <v>166</v>
      </c>
      <c r="BM204" s="192" t="s">
        <v>590</v>
      </c>
    </row>
    <row r="205" s="12" customFormat="1" ht="25.92" customHeight="1">
      <c r="A205" s="12"/>
      <c r="B205" s="167"/>
      <c r="C205" s="12"/>
      <c r="D205" s="168" t="s">
        <v>78</v>
      </c>
      <c r="E205" s="169" t="s">
        <v>1346</v>
      </c>
      <c r="F205" s="169" t="s">
        <v>1347</v>
      </c>
      <c r="G205" s="12"/>
      <c r="H205" s="12"/>
      <c r="I205" s="170"/>
      <c r="J205" s="171">
        <f>BK205</f>
        <v>0</v>
      </c>
      <c r="K205" s="12"/>
      <c r="L205" s="167"/>
      <c r="M205" s="172"/>
      <c r="N205" s="173"/>
      <c r="O205" s="173"/>
      <c r="P205" s="174">
        <f>SUM(P206:P213)</f>
        <v>0</v>
      </c>
      <c r="Q205" s="173"/>
      <c r="R205" s="174">
        <f>SUM(R206:R213)</f>
        <v>0</v>
      </c>
      <c r="S205" s="173"/>
      <c r="T205" s="175">
        <f>SUM(T206:T213)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68" t="s">
        <v>87</v>
      </c>
      <c r="AT205" s="176" t="s">
        <v>78</v>
      </c>
      <c r="AU205" s="176" t="s">
        <v>79</v>
      </c>
      <c r="AY205" s="168" t="s">
        <v>159</v>
      </c>
      <c r="BK205" s="177">
        <f>SUM(BK206:BK213)</f>
        <v>0</v>
      </c>
    </row>
    <row r="206" s="2" customFormat="1" ht="16.5" customHeight="1">
      <c r="A206" s="38"/>
      <c r="B206" s="180"/>
      <c r="C206" s="181" t="s">
        <v>364</v>
      </c>
      <c r="D206" s="181" t="s">
        <v>161</v>
      </c>
      <c r="E206" s="182" t="s">
        <v>1348</v>
      </c>
      <c r="F206" s="183" t="s">
        <v>1349</v>
      </c>
      <c r="G206" s="184" t="s">
        <v>164</v>
      </c>
      <c r="H206" s="185">
        <v>55</v>
      </c>
      <c r="I206" s="186"/>
      <c r="J206" s="187">
        <f>ROUND(I206*H206,2)</f>
        <v>0</v>
      </c>
      <c r="K206" s="183" t="s">
        <v>1</v>
      </c>
      <c r="L206" s="39"/>
      <c r="M206" s="188" t="s">
        <v>1</v>
      </c>
      <c r="N206" s="189" t="s">
        <v>44</v>
      </c>
      <c r="O206" s="77"/>
      <c r="P206" s="190">
        <f>O206*H206</f>
        <v>0</v>
      </c>
      <c r="Q206" s="190">
        <v>0</v>
      </c>
      <c r="R206" s="190">
        <f>Q206*H206</f>
        <v>0</v>
      </c>
      <c r="S206" s="190">
        <v>0</v>
      </c>
      <c r="T206" s="191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92" t="s">
        <v>166</v>
      </c>
      <c r="AT206" s="192" t="s">
        <v>161</v>
      </c>
      <c r="AU206" s="192" t="s">
        <v>87</v>
      </c>
      <c r="AY206" s="19" t="s">
        <v>159</v>
      </c>
      <c r="BE206" s="193">
        <f>IF(N206="základní",J206,0)</f>
        <v>0</v>
      </c>
      <c r="BF206" s="193">
        <f>IF(N206="snížená",J206,0)</f>
        <v>0</v>
      </c>
      <c r="BG206" s="193">
        <f>IF(N206="zákl. přenesená",J206,0)</f>
        <v>0</v>
      </c>
      <c r="BH206" s="193">
        <f>IF(N206="sníž. přenesená",J206,0)</f>
        <v>0</v>
      </c>
      <c r="BI206" s="193">
        <f>IF(N206="nulová",J206,0)</f>
        <v>0</v>
      </c>
      <c r="BJ206" s="19" t="s">
        <v>87</v>
      </c>
      <c r="BK206" s="193">
        <f>ROUND(I206*H206,2)</f>
        <v>0</v>
      </c>
      <c r="BL206" s="19" t="s">
        <v>166</v>
      </c>
      <c r="BM206" s="192" t="s">
        <v>602</v>
      </c>
    </row>
    <row r="207" s="2" customFormat="1" ht="16.5" customHeight="1">
      <c r="A207" s="38"/>
      <c r="B207" s="180"/>
      <c r="C207" s="181" t="s">
        <v>370</v>
      </c>
      <c r="D207" s="181" t="s">
        <v>161</v>
      </c>
      <c r="E207" s="182" t="s">
        <v>1350</v>
      </c>
      <c r="F207" s="183" t="s">
        <v>1351</v>
      </c>
      <c r="G207" s="184" t="s">
        <v>164</v>
      </c>
      <c r="H207" s="185">
        <v>35</v>
      </c>
      <c r="I207" s="186"/>
      <c r="J207" s="187">
        <f>ROUND(I207*H207,2)</f>
        <v>0</v>
      </c>
      <c r="K207" s="183" t="s">
        <v>1</v>
      </c>
      <c r="L207" s="39"/>
      <c r="M207" s="188" t="s">
        <v>1</v>
      </c>
      <c r="N207" s="189" t="s">
        <v>44</v>
      </c>
      <c r="O207" s="77"/>
      <c r="P207" s="190">
        <f>O207*H207</f>
        <v>0</v>
      </c>
      <c r="Q207" s="190">
        <v>0</v>
      </c>
      <c r="R207" s="190">
        <f>Q207*H207</f>
        <v>0</v>
      </c>
      <c r="S207" s="190">
        <v>0</v>
      </c>
      <c r="T207" s="191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2" t="s">
        <v>166</v>
      </c>
      <c r="AT207" s="192" t="s">
        <v>161</v>
      </c>
      <c r="AU207" s="192" t="s">
        <v>87</v>
      </c>
      <c r="AY207" s="19" t="s">
        <v>159</v>
      </c>
      <c r="BE207" s="193">
        <f>IF(N207="základní",J207,0)</f>
        <v>0</v>
      </c>
      <c r="BF207" s="193">
        <f>IF(N207="snížená",J207,0)</f>
        <v>0</v>
      </c>
      <c r="BG207" s="193">
        <f>IF(N207="zákl. přenesená",J207,0)</f>
        <v>0</v>
      </c>
      <c r="BH207" s="193">
        <f>IF(N207="sníž. přenesená",J207,0)</f>
        <v>0</v>
      </c>
      <c r="BI207" s="193">
        <f>IF(N207="nulová",J207,0)</f>
        <v>0</v>
      </c>
      <c r="BJ207" s="19" t="s">
        <v>87</v>
      </c>
      <c r="BK207" s="193">
        <f>ROUND(I207*H207,2)</f>
        <v>0</v>
      </c>
      <c r="BL207" s="19" t="s">
        <v>166</v>
      </c>
      <c r="BM207" s="192" t="s">
        <v>613</v>
      </c>
    </row>
    <row r="208" s="2" customFormat="1" ht="16.5" customHeight="1">
      <c r="A208" s="38"/>
      <c r="B208" s="180"/>
      <c r="C208" s="181" t="s">
        <v>378</v>
      </c>
      <c r="D208" s="181" t="s">
        <v>161</v>
      </c>
      <c r="E208" s="182" t="s">
        <v>1352</v>
      </c>
      <c r="F208" s="183" t="s">
        <v>1353</v>
      </c>
      <c r="G208" s="184" t="s">
        <v>164</v>
      </c>
      <c r="H208" s="185">
        <v>55</v>
      </c>
      <c r="I208" s="186"/>
      <c r="J208" s="187">
        <f>ROUND(I208*H208,2)</f>
        <v>0</v>
      </c>
      <c r="K208" s="183" t="s">
        <v>1</v>
      </c>
      <c r="L208" s="39"/>
      <c r="M208" s="188" t="s">
        <v>1</v>
      </c>
      <c r="N208" s="189" t="s">
        <v>44</v>
      </c>
      <c r="O208" s="77"/>
      <c r="P208" s="190">
        <f>O208*H208</f>
        <v>0</v>
      </c>
      <c r="Q208" s="190">
        <v>0</v>
      </c>
      <c r="R208" s="190">
        <f>Q208*H208</f>
        <v>0</v>
      </c>
      <c r="S208" s="190">
        <v>0</v>
      </c>
      <c r="T208" s="191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2" t="s">
        <v>166</v>
      </c>
      <c r="AT208" s="192" t="s">
        <v>161</v>
      </c>
      <c r="AU208" s="192" t="s">
        <v>87</v>
      </c>
      <c r="AY208" s="19" t="s">
        <v>159</v>
      </c>
      <c r="BE208" s="193">
        <f>IF(N208="základní",J208,0)</f>
        <v>0</v>
      </c>
      <c r="BF208" s="193">
        <f>IF(N208="snížená",J208,0)</f>
        <v>0</v>
      </c>
      <c r="BG208" s="193">
        <f>IF(N208="zákl. přenesená",J208,0)</f>
        <v>0</v>
      </c>
      <c r="BH208" s="193">
        <f>IF(N208="sníž. přenesená",J208,0)</f>
        <v>0</v>
      </c>
      <c r="BI208" s="193">
        <f>IF(N208="nulová",J208,0)</f>
        <v>0</v>
      </c>
      <c r="BJ208" s="19" t="s">
        <v>87</v>
      </c>
      <c r="BK208" s="193">
        <f>ROUND(I208*H208,2)</f>
        <v>0</v>
      </c>
      <c r="BL208" s="19" t="s">
        <v>166</v>
      </c>
      <c r="BM208" s="192" t="s">
        <v>624</v>
      </c>
    </row>
    <row r="209" s="2" customFormat="1" ht="16.5" customHeight="1">
      <c r="A209" s="38"/>
      <c r="B209" s="180"/>
      <c r="C209" s="181" t="s">
        <v>387</v>
      </c>
      <c r="D209" s="181" t="s">
        <v>161</v>
      </c>
      <c r="E209" s="182" t="s">
        <v>1354</v>
      </c>
      <c r="F209" s="183" t="s">
        <v>1355</v>
      </c>
      <c r="G209" s="184" t="s">
        <v>164</v>
      </c>
      <c r="H209" s="185">
        <v>35</v>
      </c>
      <c r="I209" s="186"/>
      <c r="J209" s="187">
        <f>ROUND(I209*H209,2)</f>
        <v>0</v>
      </c>
      <c r="K209" s="183" t="s">
        <v>1</v>
      </c>
      <c r="L209" s="39"/>
      <c r="M209" s="188" t="s">
        <v>1</v>
      </c>
      <c r="N209" s="189" t="s">
        <v>44</v>
      </c>
      <c r="O209" s="77"/>
      <c r="P209" s="190">
        <f>O209*H209</f>
        <v>0</v>
      </c>
      <c r="Q209" s="190">
        <v>0</v>
      </c>
      <c r="R209" s="190">
        <f>Q209*H209</f>
        <v>0</v>
      </c>
      <c r="S209" s="190">
        <v>0</v>
      </c>
      <c r="T209" s="191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2" t="s">
        <v>166</v>
      </c>
      <c r="AT209" s="192" t="s">
        <v>161</v>
      </c>
      <c r="AU209" s="192" t="s">
        <v>87</v>
      </c>
      <c r="AY209" s="19" t="s">
        <v>159</v>
      </c>
      <c r="BE209" s="193">
        <f>IF(N209="základní",J209,0)</f>
        <v>0</v>
      </c>
      <c r="BF209" s="193">
        <f>IF(N209="snížená",J209,0)</f>
        <v>0</v>
      </c>
      <c r="BG209" s="193">
        <f>IF(N209="zákl. přenesená",J209,0)</f>
        <v>0</v>
      </c>
      <c r="BH209" s="193">
        <f>IF(N209="sníž. přenesená",J209,0)</f>
        <v>0</v>
      </c>
      <c r="BI209" s="193">
        <f>IF(N209="nulová",J209,0)</f>
        <v>0</v>
      </c>
      <c r="BJ209" s="19" t="s">
        <v>87</v>
      </c>
      <c r="BK209" s="193">
        <f>ROUND(I209*H209,2)</f>
        <v>0</v>
      </c>
      <c r="BL209" s="19" t="s">
        <v>166</v>
      </c>
      <c r="BM209" s="192" t="s">
        <v>634</v>
      </c>
    </row>
    <row r="210" s="2" customFormat="1" ht="16.5" customHeight="1">
      <c r="A210" s="38"/>
      <c r="B210" s="180"/>
      <c r="C210" s="181" t="s">
        <v>398</v>
      </c>
      <c r="D210" s="181" t="s">
        <v>161</v>
      </c>
      <c r="E210" s="182" t="s">
        <v>1356</v>
      </c>
      <c r="F210" s="183" t="s">
        <v>1357</v>
      </c>
      <c r="G210" s="184" t="s">
        <v>164</v>
      </c>
      <c r="H210" s="185">
        <v>55</v>
      </c>
      <c r="I210" s="186"/>
      <c r="J210" s="187">
        <f>ROUND(I210*H210,2)</f>
        <v>0</v>
      </c>
      <c r="K210" s="183" t="s">
        <v>1</v>
      </c>
      <c r="L210" s="39"/>
      <c r="M210" s="188" t="s">
        <v>1</v>
      </c>
      <c r="N210" s="189" t="s">
        <v>44</v>
      </c>
      <c r="O210" s="77"/>
      <c r="P210" s="190">
        <f>O210*H210</f>
        <v>0</v>
      </c>
      <c r="Q210" s="190">
        <v>0</v>
      </c>
      <c r="R210" s="190">
        <f>Q210*H210</f>
        <v>0</v>
      </c>
      <c r="S210" s="190">
        <v>0</v>
      </c>
      <c r="T210" s="191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192" t="s">
        <v>166</v>
      </c>
      <c r="AT210" s="192" t="s">
        <v>161</v>
      </c>
      <c r="AU210" s="192" t="s">
        <v>87</v>
      </c>
      <c r="AY210" s="19" t="s">
        <v>159</v>
      </c>
      <c r="BE210" s="193">
        <f>IF(N210="základní",J210,0)</f>
        <v>0</v>
      </c>
      <c r="BF210" s="193">
        <f>IF(N210="snížená",J210,0)</f>
        <v>0</v>
      </c>
      <c r="BG210" s="193">
        <f>IF(N210="zákl. přenesená",J210,0)</f>
        <v>0</v>
      </c>
      <c r="BH210" s="193">
        <f>IF(N210="sníž. přenesená",J210,0)</f>
        <v>0</v>
      </c>
      <c r="BI210" s="193">
        <f>IF(N210="nulová",J210,0)</f>
        <v>0</v>
      </c>
      <c r="BJ210" s="19" t="s">
        <v>87</v>
      </c>
      <c r="BK210" s="193">
        <f>ROUND(I210*H210,2)</f>
        <v>0</v>
      </c>
      <c r="BL210" s="19" t="s">
        <v>166</v>
      </c>
      <c r="BM210" s="192" t="s">
        <v>647</v>
      </c>
    </row>
    <row r="211" s="2" customFormat="1" ht="16.5" customHeight="1">
      <c r="A211" s="38"/>
      <c r="B211" s="180"/>
      <c r="C211" s="181" t="s">
        <v>405</v>
      </c>
      <c r="D211" s="181" t="s">
        <v>161</v>
      </c>
      <c r="E211" s="182" t="s">
        <v>1358</v>
      </c>
      <c r="F211" s="183" t="s">
        <v>1359</v>
      </c>
      <c r="G211" s="184" t="s">
        <v>164</v>
      </c>
      <c r="H211" s="185">
        <v>35</v>
      </c>
      <c r="I211" s="186"/>
      <c r="J211" s="187">
        <f>ROUND(I211*H211,2)</f>
        <v>0</v>
      </c>
      <c r="K211" s="183" t="s">
        <v>1</v>
      </c>
      <c r="L211" s="39"/>
      <c r="M211" s="188" t="s">
        <v>1</v>
      </c>
      <c r="N211" s="189" t="s">
        <v>44</v>
      </c>
      <c r="O211" s="77"/>
      <c r="P211" s="190">
        <f>O211*H211</f>
        <v>0</v>
      </c>
      <c r="Q211" s="190">
        <v>0</v>
      </c>
      <c r="R211" s="190">
        <f>Q211*H211</f>
        <v>0</v>
      </c>
      <c r="S211" s="190">
        <v>0</v>
      </c>
      <c r="T211" s="191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2" t="s">
        <v>166</v>
      </c>
      <c r="AT211" s="192" t="s">
        <v>161</v>
      </c>
      <c r="AU211" s="192" t="s">
        <v>87</v>
      </c>
      <c r="AY211" s="19" t="s">
        <v>159</v>
      </c>
      <c r="BE211" s="193">
        <f>IF(N211="základní",J211,0)</f>
        <v>0</v>
      </c>
      <c r="BF211" s="193">
        <f>IF(N211="snížená",J211,0)</f>
        <v>0</v>
      </c>
      <c r="BG211" s="193">
        <f>IF(N211="zákl. přenesená",J211,0)</f>
        <v>0</v>
      </c>
      <c r="BH211" s="193">
        <f>IF(N211="sníž. přenesená",J211,0)</f>
        <v>0</v>
      </c>
      <c r="BI211" s="193">
        <f>IF(N211="nulová",J211,0)</f>
        <v>0</v>
      </c>
      <c r="BJ211" s="19" t="s">
        <v>87</v>
      </c>
      <c r="BK211" s="193">
        <f>ROUND(I211*H211,2)</f>
        <v>0</v>
      </c>
      <c r="BL211" s="19" t="s">
        <v>166</v>
      </c>
      <c r="BM211" s="192" t="s">
        <v>658</v>
      </c>
    </row>
    <row r="212" s="2" customFormat="1" ht="16.5" customHeight="1">
      <c r="A212" s="38"/>
      <c r="B212" s="180"/>
      <c r="C212" s="181" t="s">
        <v>410</v>
      </c>
      <c r="D212" s="181" t="s">
        <v>161</v>
      </c>
      <c r="E212" s="182" t="s">
        <v>1360</v>
      </c>
      <c r="F212" s="183" t="s">
        <v>1361</v>
      </c>
      <c r="G212" s="184" t="s">
        <v>164</v>
      </c>
      <c r="H212" s="185">
        <v>55</v>
      </c>
      <c r="I212" s="186"/>
      <c r="J212" s="187">
        <f>ROUND(I212*H212,2)</f>
        <v>0</v>
      </c>
      <c r="K212" s="183" t="s">
        <v>1</v>
      </c>
      <c r="L212" s="39"/>
      <c r="M212" s="188" t="s">
        <v>1</v>
      </c>
      <c r="N212" s="189" t="s">
        <v>44</v>
      </c>
      <c r="O212" s="77"/>
      <c r="P212" s="190">
        <f>O212*H212</f>
        <v>0</v>
      </c>
      <c r="Q212" s="190">
        <v>0</v>
      </c>
      <c r="R212" s="190">
        <f>Q212*H212</f>
        <v>0</v>
      </c>
      <c r="S212" s="190">
        <v>0</v>
      </c>
      <c r="T212" s="191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192" t="s">
        <v>166</v>
      </c>
      <c r="AT212" s="192" t="s">
        <v>161</v>
      </c>
      <c r="AU212" s="192" t="s">
        <v>87</v>
      </c>
      <c r="AY212" s="19" t="s">
        <v>159</v>
      </c>
      <c r="BE212" s="193">
        <f>IF(N212="základní",J212,0)</f>
        <v>0</v>
      </c>
      <c r="BF212" s="193">
        <f>IF(N212="snížená",J212,0)</f>
        <v>0</v>
      </c>
      <c r="BG212" s="193">
        <f>IF(N212="zákl. přenesená",J212,0)</f>
        <v>0</v>
      </c>
      <c r="BH212" s="193">
        <f>IF(N212="sníž. přenesená",J212,0)</f>
        <v>0</v>
      </c>
      <c r="BI212" s="193">
        <f>IF(N212="nulová",J212,0)</f>
        <v>0</v>
      </c>
      <c r="BJ212" s="19" t="s">
        <v>87</v>
      </c>
      <c r="BK212" s="193">
        <f>ROUND(I212*H212,2)</f>
        <v>0</v>
      </c>
      <c r="BL212" s="19" t="s">
        <v>166</v>
      </c>
      <c r="BM212" s="192" t="s">
        <v>670</v>
      </c>
    </row>
    <row r="213" s="2" customFormat="1" ht="16.5" customHeight="1">
      <c r="A213" s="38"/>
      <c r="B213" s="180"/>
      <c r="C213" s="181" t="s">
        <v>420</v>
      </c>
      <c r="D213" s="181" t="s">
        <v>161</v>
      </c>
      <c r="E213" s="182" t="s">
        <v>1362</v>
      </c>
      <c r="F213" s="183" t="s">
        <v>1363</v>
      </c>
      <c r="G213" s="184" t="s">
        <v>164</v>
      </c>
      <c r="H213" s="185">
        <v>35</v>
      </c>
      <c r="I213" s="186"/>
      <c r="J213" s="187">
        <f>ROUND(I213*H213,2)</f>
        <v>0</v>
      </c>
      <c r="K213" s="183" t="s">
        <v>1</v>
      </c>
      <c r="L213" s="39"/>
      <c r="M213" s="242" t="s">
        <v>1</v>
      </c>
      <c r="N213" s="243" t="s">
        <v>44</v>
      </c>
      <c r="O213" s="244"/>
      <c r="P213" s="245">
        <f>O213*H213</f>
        <v>0</v>
      </c>
      <c r="Q213" s="245">
        <v>0</v>
      </c>
      <c r="R213" s="245">
        <f>Q213*H213</f>
        <v>0</v>
      </c>
      <c r="S213" s="245">
        <v>0</v>
      </c>
      <c r="T213" s="246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2" t="s">
        <v>166</v>
      </c>
      <c r="AT213" s="192" t="s">
        <v>161</v>
      </c>
      <c r="AU213" s="192" t="s">
        <v>87</v>
      </c>
      <c r="AY213" s="19" t="s">
        <v>159</v>
      </c>
      <c r="BE213" s="193">
        <f>IF(N213="základní",J213,0)</f>
        <v>0</v>
      </c>
      <c r="BF213" s="193">
        <f>IF(N213="snížená",J213,0)</f>
        <v>0</v>
      </c>
      <c r="BG213" s="193">
        <f>IF(N213="zákl. přenesená",J213,0)</f>
        <v>0</v>
      </c>
      <c r="BH213" s="193">
        <f>IF(N213="sníž. přenesená",J213,0)</f>
        <v>0</v>
      </c>
      <c r="BI213" s="193">
        <f>IF(N213="nulová",J213,0)</f>
        <v>0</v>
      </c>
      <c r="BJ213" s="19" t="s">
        <v>87</v>
      </c>
      <c r="BK213" s="193">
        <f>ROUND(I213*H213,2)</f>
        <v>0</v>
      </c>
      <c r="BL213" s="19" t="s">
        <v>166</v>
      </c>
      <c r="BM213" s="192" t="s">
        <v>684</v>
      </c>
    </row>
    <row r="214" s="2" customFormat="1" ht="6.96" customHeight="1">
      <c r="A214" s="38"/>
      <c r="B214" s="60"/>
      <c r="C214" s="61"/>
      <c r="D214" s="61"/>
      <c r="E214" s="61"/>
      <c r="F214" s="61"/>
      <c r="G214" s="61"/>
      <c r="H214" s="61"/>
      <c r="I214" s="61"/>
      <c r="J214" s="61"/>
      <c r="K214" s="61"/>
      <c r="L214" s="39"/>
      <c r="M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</row>
  </sheetData>
  <autoFilter ref="C142:K213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29:H129"/>
    <mergeCell ref="E133:H133"/>
    <mergeCell ref="E131:H131"/>
    <mergeCell ref="E135:H13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116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Požáry</v>
      </c>
      <c r="F7" s="32"/>
      <c r="G7" s="32"/>
      <c r="H7" s="32"/>
      <c r="L7" s="22"/>
    </row>
    <row r="8">
      <c r="B8" s="22"/>
      <c r="D8" s="32" t="s">
        <v>117</v>
      </c>
      <c r="L8" s="22"/>
    </row>
    <row r="9" s="1" customFormat="1" ht="16.5" customHeight="1">
      <c r="B9" s="22"/>
      <c r="E9" s="130" t="s">
        <v>1170</v>
      </c>
      <c r="F9" s="1"/>
      <c r="G9" s="1"/>
      <c r="H9" s="1"/>
      <c r="L9" s="22"/>
    </row>
    <row r="10" s="1" customFormat="1" ht="12" customHeight="1">
      <c r="B10" s="22"/>
      <c r="D10" s="32" t="s">
        <v>1171</v>
      </c>
      <c r="L10" s="22"/>
    </row>
    <row r="11" s="2" customFormat="1" ht="16.5" customHeight="1">
      <c r="A11" s="38"/>
      <c r="B11" s="39"/>
      <c r="C11" s="38"/>
      <c r="D11" s="38"/>
      <c r="E11" s="135" t="s">
        <v>1172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1173</v>
      </c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6.5" customHeight="1">
      <c r="A13" s="38"/>
      <c r="B13" s="39"/>
      <c r="C13" s="38"/>
      <c r="D13" s="38"/>
      <c r="E13" s="67" t="s">
        <v>1364</v>
      </c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18</v>
      </c>
      <c r="E15" s="38"/>
      <c r="F15" s="27" t="s">
        <v>1</v>
      </c>
      <c r="G15" s="38"/>
      <c r="H15" s="38"/>
      <c r="I15" s="32" t="s">
        <v>19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20</v>
      </c>
      <c r="E16" s="38"/>
      <c r="F16" s="27" t="s">
        <v>26</v>
      </c>
      <c r="G16" s="38"/>
      <c r="H16" s="38"/>
      <c r="I16" s="32" t="s">
        <v>22</v>
      </c>
      <c r="J16" s="69" t="str">
        <f>'Rekapitulace stavby'!AN8</f>
        <v>20. 11. 2025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0.8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24</v>
      </c>
      <c r="E18" s="38"/>
      <c r="F18" s="38"/>
      <c r="G18" s="38"/>
      <c r="H18" s="38"/>
      <c r="I18" s="32" t="s">
        <v>25</v>
      </c>
      <c r="J18" s="27" t="str">
        <f>IF('Rekapitulace stavby'!AN10="","",'Rekapitulace stavby'!AN10)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stavby'!E11="","",'Rekapitulace stavby'!E11)</f>
        <v xml:space="preserve"> </v>
      </c>
      <c r="F19" s="38"/>
      <c r="G19" s="38"/>
      <c r="H19" s="38"/>
      <c r="I19" s="32" t="s">
        <v>27</v>
      </c>
      <c r="J19" s="27" t="str">
        <f>IF('Rekapitulace stavby'!AN11="","",'Rekapitulace stavby'!AN11)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28</v>
      </c>
      <c r="E21" s="38"/>
      <c r="F21" s="38"/>
      <c r="G21" s="38"/>
      <c r="H21" s="38"/>
      <c r="I21" s="32" t="s">
        <v>25</v>
      </c>
      <c r="J21" s="33" t="str">
        <f>'Rekapitulace stavby'!AN13</f>
        <v>Vyplň údaj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33" t="str">
        <f>'Rekapitulace stavby'!E14</f>
        <v>Vyplň údaj</v>
      </c>
      <c r="F22" s="27"/>
      <c r="G22" s="27"/>
      <c r="H22" s="27"/>
      <c r="I22" s="32" t="s">
        <v>27</v>
      </c>
      <c r="J22" s="33" t="str">
        <f>'Rekapitulace stavby'!AN14</f>
        <v>Vyplň údaj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30</v>
      </c>
      <c r="E24" s="38"/>
      <c r="F24" s="38"/>
      <c r="G24" s="38"/>
      <c r="H24" s="38"/>
      <c r="I24" s="32" t="s">
        <v>25</v>
      </c>
      <c r="J24" s="27" t="str">
        <f>IF('Rekapitulace stavby'!AN16="","",'Rekapitulace stavby'!AN16)</f>
        <v>14500493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8" customHeight="1">
      <c r="A25" s="38"/>
      <c r="B25" s="39"/>
      <c r="C25" s="38"/>
      <c r="D25" s="38"/>
      <c r="E25" s="27" t="str">
        <f>IF('Rekapitulace stavby'!E17="","",'Rekapitulace stavby'!E17)</f>
        <v>AGP - nova spol. s r.o.</v>
      </c>
      <c r="F25" s="38"/>
      <c r="G25" s="38"/>
      <c r="H25" s="38"/>
      <c r="I25" s="32" t="s">
        <v>27</v>
      </c>
      <c r="J25" s="27" t="str">
        <f>IF('Rekapitulace stavby'!AN17="","",'Rekapitulace stavby'!AN17)</f>
        <v>CZ14500493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12" customHeight="1">
      <c r="A27" s="38"/>
      <c r="B27" s="39"/>
      <c r="C27" s="38"/>
      <c r="D27" s="32" t="s">
        <v>35</v>
      </c>
      <c r="E27" s="38"/>
      <c r="F27" s="38"/>
      <c r="G27" s="38"/>
      <c r="H27" s="38"/>
      <c r="I27" s="32" t="s">
        <v>25</v>
      </c>
      <c r="J27" s="27" t="str">
        <f>IF('Rekapitulace stavby'!AN19="","",'Rekapitulace stavby'!AN19)</f>
        <v>04767772</v>
      </c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8" customHeight="1">
      <c r="A28" s="38"/>
      <c r="B28" s="39"/>
      <c r="C28" s="38"/>
      <c r="D28" s="38"/>
      <c r="E28" s="27" t="str">
        <f>IF('Rekapitulace stavby'!E20="","",'Rekapitulace stavby'!E20)</f>
        <v>HAVO Consult s.r.o.</v>
      </c>
      <c r="F28" s="38"/>
      <c r="G28" s="38"/>
      <c r="H28" s="38"/>
      <c r="I28" s="32" t="s">
        <v>27</v>
      </c>
      <c r="J28" s="27" t="str">
        <f>IF('Rekapitulace stavby'!AN20="","",'Rekapitulace stavby'!AN20)</f>
        <v/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38"/>
      <c r="E29" s="38"/>
      <c r="F29" s="38"/>
      <c r="G29" s="38"/>
      <c r="H29" s="38"/>
      <c r="I29" s="38"/>
      <c r="J29" s="38"/>
      <c r="K29" s="38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2" customHeight="1">
      <c r="A30" s="38"/>
      <c r="B30" s="39"/>
      <c r="C30" s="38"/>
      <c r="D30" s="32" t="s">
        <v>38</v>
      </c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8" customFormat="1" ht="16.5" customHeight="1">
      <c r="A31" s="131"/>
      <c r="B31" s="132"/>
      <c r="C31" s="131"/>
      <c r="D31" s="131"/>
      <c r="E31" s="36" t="s">
        <v>1</v>
      </c>
      <c r="F31" s="36"/>
      <c r="G31" s="36"/>
      <c r="H31" s="36"/>
      <c r="I31" s="131"/>
      <c r="J31" s="131"/>
      <c r="K31" s="131"/>
      <c r="L31" s="133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</row>
    <row r="32" s="2" customFormat="1" ht="6.96" customHeight="1">
      <c r="A32" s="38"/>
      <c r="B32" s="39"/>
      <c r="C32" s="38"/>
      <c r="D32" s="38"/>
      <c r="E32" s="38"/>
      <c r="F32" s="38"/>
      <c r="G32" s="38"/>
      <c r="H32" s="38"/>
      <c r="I32" s="38"/>
      <c r="J32" s="38"/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25.44" customHeight="1">
      <c r="A34" s="38"/>
      <c r="B34" s="39"/>
      <c r="C34" s="38"/>
      <c r="D34" s="134" t="s">
        <v>39</v>
      </c>
      <c r="E34" s="38"/>
      <c r="F34" s="38"/>
      <c r="G34" s="38"/>
      <c r="H34" s="38"/>
      <c r="I34" s="38"/>
      <c r="J34" s="96">
        <f>ROUND(J131,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6.96" customHeight="1">
      <c r="A35" s="38"/>
      <c r="B35" s="39"/>
      <c r="C35" s="38"/>
      <c r="D35" s="90"/>
      <c r="E35" s="90"/>
      <c r="F35" s="90"/>
      <c r="G35" s="90"/>
      <c r="H35" s="90"/>
      <c r="I35" s="90"/>
      <c r="J35" s="90"/>
      <c r="K35" s="90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8"/>
      <c r="F36" s="43" t="s">
        <v>41</v>
      </c>
      <c r="G36" s="38"/>
      <c r="H36" s="38"/>
      <c r="I36" s="43" t="s">
        <v>40</v>
      </c>
      <c r="J36" s="43" t="s">
        <v>42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14.4" customHeight="1">
      <c r="A37" s="38"/>
      <c r="B37" s="39"/>
      <c r="C37" s="38"/>
      <c r="D37" s="135" t="s">
        <v>43</v>
      </c>
      <c r="E37" s="32" t="s">
        <v>44</v>
      </c>
      <c r="F37" s="136">
        <f>ROUND((SUM(BE131:BE157)),  2)</f>
        <v>0</v>
      </c>
      <c r="G37" s="38"/>
      <c r="H37" s="38"/>
      <c r="I37" s="137">
        <v>0.20999999999999999</v>
      </c>
      <c r="J37" s="136">
        <f>ROUND(((SUM(BE131:BE157))*I37),  2)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2" t="s">
        <v>45</v>
      </c>
      <c r="F38" s="136">
        <f>ROUND((SUM(BF131:BF157)),  2)</f>
        <v>0</v>
      </c>
      <c r="G38" s="38"/>
      <c r="H38" s="38"/>
      <c r="I38" s="137">
        <v>0.12</v>
      </c>
      <c r="J38" s="136">
        <f>ROUND(((SUM(BF131:BF157))*I38),  2)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46</v>
      </c>
      <c r="F39" s="136">
        <f>ROUND((SUM(BG131:BG157)),  2)</f>
        <v>0</v>
      </c>
      <c r="G39" s="38"/>
      <c r="H39" s="38"/>
      <c r="I39" s="137">
        <v>0.20999999999999999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hidden="1" s="2" customFormat="1" ht="14.4" customHeight="1">
      <c r="A40" s="38"/>
      <c r="B40" s="39"/>
      <c r="C40" s="38"/>
      <c r="D40" s="38"/>
      <c r="E40" s="32" t="s">
        <v>47</v>
      </c>
      <c r="F40" s="136">
        <f>ROUND((SUM(BH131:BH157)),  2)</f>
        <v>0</v>
      </c>
      <c r="G40" s="38"/>
      <c r="H40" s="38"/>
      <c r="I40" s="137">
        <v>0.12</v>
      </c>
      <c r="J40" s="136">
        <f>0</f>
        <v>0</v>
      </c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hidden="1" s="2" customFormat="1" ht="14.4" customHeight="1">
      <c r="A41" s="38"/>
      <c r="B41" s="39"/>
      <c r="C41" s="38"/>
      <c r="D41" s="38"/>
      <c r="E41" s="32" t="s">
        <v>48</v>
      </c>
      <c r="F41" s="136">
        <f>ROUND((SUM(BI131:BI157)),  2)</f>
        <v>0</v>
      </c>
      <c r="G41" s="38"/>
      <c r="H41" s="38"/>
      <c r="I41" s="137">
        <v>0</v>
      </c>
      <c r="J41" s="136">
        <f>0</f>
        <v>0</v>
      </c>
      <c r="K41" s="38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6.96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5.44" customHeight="1">
      <c r="A43" s="38"/>
      <c r="B43" s="39"/>
      <c r="C43" s="138"/>
      <c r="D43" s="139" t="s">
        <v>49</v>
      </c>
      <c r="E43" s="81"/>
      <c r="F43" s="81"/>
      <c r="G43" s="140" t="s">
        <v>50</v>
      </c>
      <c r="H43" s="141" t="s">
        <v>51</v>
      </c>
      <c r="I43" s="81"/>
      <c r="J43" s="142">
        <f>SUM(J34:J41)</f>
        <v>0</v>
      </c>
      <c r="K43" s="143"/>
      <c r="L43" s="55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14.4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55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Požáry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117</v>
      </c>
      <c r="L86" s="22"/>
    </row>
    <row r="87" s="1" customFormat="1" ht="16.5" customHeight="1">
      <c r="B87" s="22"/>
      <c r="E87" s="130" t="s">
        <v>1170</v>
      </c>
      <c r="F87" s="1"/>
      <c r="G87" s="1"/>
      <c r="H87" s="1"/>
      <c r="L87" s="22"/>
    </row>
    <row r="88" s="1" customFormat="1" ht="12" customHeight="1">
      <c r="B88" s="22"/>
      <c r="C88" s="32" t="s">
        <v>1171</v>
      </c>
      <c r="L88" s="22"/>
    </row>
    <row r="89" s="2" customFormat="1" ht="16.5" customHeight="1">
      <c r="A89" s="38"/>
      <c r="B89" s="39"/>
      <c r="C89" s="38"/>
      <c r="D89" s="38"/>
      <c r="E89" s="135" t="s">
        <v>1172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2" customHeight="1">
      <c r="A90" s="38"/>
      <c r="B90" s="39"/>
      <c r="C90" s="32" t="s">
        <v>1173</v>
      </c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6.5" customHeight="1">
      <c r="A91" s="38"/>
      <c r="B91" s="39"/>
      <c r="C91" s="38"/>
      <c r="D91" s="38"/>
      <c r="E91" s="67" t="str">
        <f>E13</f>
        <v>02.1.3 - Hromosvody a O.P. SO 02</v>
      </c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2" customHeight="1">
      <c r="A93" s="38"/>
      <c r="B93" s="39"/>
      <c r="C93" s="32" t="s">
        <v>20</v>
      </c>
      <c r="D93" s="38"/>
      <c r="E93" s="38"/>
      <c r="F93" s="27" t="str">
        <f>F16</f>
        <v xml:space="preserve"> </v>
      </c>
      <c r="G93" s="38"/>
      <c r="H93" s="38"/>
      <c r="I93" s="32" t="s">
        <v>22</v>
      </c>
      <c r="J93" s="69" t="str">
        <f>IF(J16="","",J16)</f>
        <v>20. 11. 2025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6.96" customHeight="1">
      <c r="A94" s="38"/>
      <c r="B94" s="39"/>
      <c r="C94" s="38"/>
      <c r="D94" s="38"/>
      <c r="E94" s="38"/>
      <c r="F94" s="38"/>
      <c r="G94" s="38"/>
      <c r="H94" s="38"/>
      <c r="I94" s="38"/>
      <c r="J94" s="38"/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25.65" customHeight="1">
      <c r="A95" s="38"/>
      <c r="B95" s="39"/>
      <c r="C95" s="32" t="s">
        <v>24</v>
      </c>
      <c r="D95" s="38"/>
      <c r="E95" s="38"/>
      <c r="F95" s="27" t="str">
        <f>E19</f>
        <v xml:space="preserve"> </v>
      </c>
      <c r="G95" s="38"/>
      <c r="H95" s="38"/>
      <c r="I95" s="32" t="s">
        <v>30</v>
      </c>
      <c r="J95" s="36" t="str">
        <f>E25</f>
        <v>AGP - nova spol. s r.o.</v>
      </c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15.15" customHeight="1">
      <c r="A96" s="38"/>
      <c r="B96" s="39"/>
      <c r="C96" s="32" t="s">
        <v>28</v>
      </c>
      <c r="D96" s="38"/>
      <c r="E96" s="38"/>
      <c r="F96" s="27" t="str">
        <f>IF(E22="","",E22)</f>
        <v>Vyplň údaj</v>
      </c>
      <c r="G96" s="38"/>
      <c r="H96" s="38"/>
      <c r="I96" s="32" t="s">
        <v>35</v>
      </c>
      <c r="J96" s="36" t="str">
        <f>E28</f>
        <v>HAVO Consult s.r.o.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9.28" customHeight="1">
      <c r="A98" s="38"/>
      <c r="B98" s="39"/>
      <c r="C98" s="146" t="s">
        <v>120</v>
      </c>
      <c r="D98" s="138"/>
      <c r="E98" s="138"/>
      <c r="F98" s="138"/>
      <c r="G98" s="138"/>
      <c r="H98" s="138"/>
      <c r="I98" s="138"/>
      <c r="J98" s="147" t="s">
        <v>121</v>
      </c>
      <c r="K98" s="1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="2" customFormat="1" ht="10.32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22.8" customHeight="1">
      <c r="A100" s="38"/>
      <c r="B100" s="39"/>
      <c r="C100" s="148" t="s">
        <v>122</v>
      </c>
      <c r="D100" s="38"/>
      <c r="E100" s="38"/>
      <c r="F100" s="38"/>
      <c r="G100" s="38"/>
      <c r="H100" s="38"/>
      <c r="I100" s="38"/>
      <c r="J100" s="96">
        <f>J131</f>
        <v>0</v>
      </c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U100" s="19" t="s">
        <v>123</v>
      </c>
    </row>
    <row r="101" s="9" customFormat="1" ht="24.96" customHeight="1">
      <c r="A101" s="9"/>
      <c r="B101" s="149"/>
      <c r="C101" s="9"/>
      <c r="D101" s="150" t="s">
        <v>1365</v>
      </c>
      <c r="E101" s="151"/>
      <c r="F101" s="151"/>
      <c r="G101" s="151"/>
      <c r="H101" s="151"/>
      <c r="I101" s="151"/>
      <c r="J101" s="152">
        <f>J132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9"/>
      <c r="C102" s="9"/>
      <c r="D102" s="150" t="s">
        <v>1366</v>
      </c>
      <c r="E102" s="151"/>
      <c r="F102" s="151"/>
      <c r="G102" s="151"/>
      <c r="H102" s="151"/>
      <c r="I102" s="151"/>
      <c r="J102" s="152">
        <f>J137</f>
        <v>0</v>
      </c>
      <c r="K102" s="9"/>
      <c r="L102" s="14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9"/>
      <c r="C103" s="9"/>
      <c r="D103" s="150" t="s">
        <v>1367</v>
      </c>
      <c r="E103" s="151"/>
      <c r="F103" s="151"/>
      <c r="G103" s="151"/>
      <c r="H103" s="151"/>
      <c r="I103" s="151"/>
      <c r="J103" s="152">
        <f>J140</f>
        <v>0</v>
      </c>
      <c r="K103" s="9"/>
      <c r="L103" s="14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9"/>
      <c r="C104" s="9"/>
      <c r="D104" s="150" t="s">
        <v>1368</v>
      </c>
      <c r="E104" s="151"/>
      <c r="F104" s="151"/>
      <c r="G104" s="151"/>
      <c r="H104" s="151"/>
      <c r="I104" s="151"/>
      <c r="J104" s="152">
        <f>J145</f>
        <v>0</v>
      </c>
      <c r="K104" s="9"/>
      <c r="L104" s="14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9"/>
      <c r="C105" s="9"/>
      <c r="D105" s="150" t="s">
        <v>1369</v>
      </c>
      <c r="E105" s="151"/>
      <c r="F105" s="151"/>
      <c r="G105" s="151"/>
      <c r="H105" s="151"/>
      <c r="I105" s="151"/>
      <c r="J105" s="152">
        <f>J147</f>
        <v>0</v>
      </c>
      <c r="K105" s="9"/>
      <c r="L105" s="14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9"/>
      <c r="C106" s="9"/>
      <c r="D106" s="150" t="s">
        <v>1370</v>
      </c>
      <c r="E106" s="151"/>
      <c r="F106" s="151"/>
      <c r="G106" s="151"/>
      <c r="H106" s="151"/>
      <c r="I106" s="151"/>
      <c r="J106" s="152">
        <f>J149</f>
        <v>0</v>
      </c>
      <c r="K106" s="9"/>
      <c r="L106" s="14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9"/>
      <c r="C107" s="9"/>
      <c r="D107" s="150" t="s">
        <v>1371</v>
      </c>
      <c r="E107" s="151"/>
      <c r="F107" s="151"/>
      <c r="G107" s="151"/>
      <c r="H107" s="151"/>
      <c r="I107" s="151"/>
      <c r="J107" s="152">
        <f>J156</f>
        <v>0</v>
      </c>
      <c r="K107" s="9"/>
      <c r="L107" s="14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144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38"/>
      <c r="D117" s="38"/>
      <c r="E117" s="130" t="str">
        <f>E7</f>
        <v>Modernizace stáje, farma Požáry</v>
      </c>
      <c r="F117" s="32"/>
      <c r="G117" s="32"/>
      <c r="H117" s="32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" customFormat="1" ht="12" customHeight="1">
      <c r="B118" s="22"/>
      <c r="C118" s="32" t="s">
        <v>117</v>
      </c>
      <c r="L118" s="22"/>
    </row>
    <row r="119" s="1" customFormat="1" ht="16.5" customHeight="1">
      <c r="B119" s="22"/>
      <c r="E119" s="130" t="s">
        <v>1170</v>
      </c>
      <c r="F119" s="1"/>
      <c r="G119" s="1"/>
      <c r="H119" s="1"/>
      <c r="L119" s="22"/>
    </row>
    <row r="120" s="1" customFormat="1" ht="12" customHeight="1">
      <c r="B120" s="22"/>
      <c r="C120" s="32" t="s">
        <v>1171</v>
      </c>
      <c r="L120" s="22"/>
    </row>
    <row r="121" s="2" customFormat="1" ht="16.5" customHeight="1">
      <c r="A121" s="38"/>
      <c r="B121" s="39"/>
      <c r="C121" s="38"/>
      <c r="D121" s="38"/>
      <c r="E121" s="135" t="s">
        <v>1172</v>
      </c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1173</v>
      </c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38"/>
      <c r="D123" s="38"/>
      <c r="E123" s="67" t="str">
        <f>E13</f>
        <v>02.1.3 - Hromosvody a O.P. SO 02</v>
      </c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38"/>
      <c r="D124" s="38"/>
      <c r="E124" s="38"/>
      <c r="F124" s="38"/>
      <c r="G124" s="38"/>
      <c r="H124" s="38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20</v>
      </c>
      <c r="D125" s="38"/>
      <c r="E125" s="38"/>
      <c r="F125" s="27" t="str">
        <f>F16</f>
        <v xml:space="preserve"> </v>
      </c>
      <c r="G125" s="38"/>
      <c r="H125" s="38"/>
      <c r="I125" s="32" t="s">
        <v>22</v>
      </c>
      <c r="J125" s="69" t="str">
        <f>IF(J16="","",J16)</f>
        <v>20. 11. 2025</v>
      </c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5.65" customHeight="1">
      <c r="A127" s="38"/>
      <c r="B127" s="39"/>
      <c r="C127" s="32" t="s">
        <v>24</v>
      </c>
      <c r="D127" s="38"/>
      <c r="E127" s="38"/>
      <c r="F127" s="27" t="str">
        <f>E19</f>
        <v xml:space="preserve"> </v>
      </c>
      <c r="G127" s="38"/>
      <c r="H127" s="38"/>
      <c r="I127" s="32" t="s">
        <v>30</v>
      </c>
      <c r="J127" s="36" t="str">
        <f>E25</f>
        <v>AGP - nova spol. s r.o.</v>
      </c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5.15" customHeight="1">
      <c r="A128" s="38"/>
      <c r="B128" s="39"/>
      <c r="C128" s="32" t="s">
        <v>28</v>
      </c>
      <c r="D128" s="38"/>
      <c r="E128" s="38"/>
      <c r="F128" s="27" t="str">
        <f>IF(E22="","",E22)</f>
        <v>Vyplň údaj</v>
      </c>
      <c r="G128" s="38"/>
      <c r="H128" s="38"/>
      <c r="I128" s="32" t="s">
        <v>35</v>
      </c>
      <c r="J128" s="36" t="str">
        <f>E28</f>
        <v>HAVO Consult s.r.o.</v>
      </c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157"/>
      <c r="B130" s="158"/>
      <c r="C130" s="159" t="s">
        <v>145</v>
      </c>
      <c r="D130" s="160" t="s">
        <v>64</v>
      </c>
      <c r="E130" s="160" t="s">
        <v>60</v>
      </c>
      <c r="F130" s="160" t="s">
        <v>61</v>
      </c>
      <c r="G130" s="160" t="s">
        <v>146</v>
      </c>
      <c r="H130" s="160" t="s">
        <v>147</v>
      </c>
      <c r="I130" s="160" t="s">
        <v>148</v>
      </c>
      <c r="J130" s="160" t="s">
        <v>121</v>
      </c>
      <c r="K130" s="161" t="s">
        <v>149</v>
      </c>
      <c r="L130" s="162"/>
      <c r="M130" s="86" t="s">
        <v>1</v>
      </c>
      <c r="N130" s="87" t="s">
        <v>43</v>
      </c>
      <c r="O130" s="87" t="s">
        <v>150</v>
      </c>
      <c r="P130" s="87" t="s">
        <v>151</v>
      </c>
      <c r="Q130" s="87" t="s">
        <v>152</v>
      </c>
      <c r="R130" s="87" t="s">
        <v>153</v>
      </c>
      <c r="S130" s="87" t="s">
        <v>154</v>
      </c>
      <c r="T130" s="88" t="s">
        <v>155</v>
      </c>
      <c r="U130" s="157"/>
      <c r="V130" s="157"/>
      <c r="W130" s="157"/>
      <c r="X130" s="157"/>
      <c r="Y130" s="157"/>
      <c r="Z130" s="157"/>
      <c r="AA130" s="157"/>
      <c r="AB130" s="157"/>
      <c r="AC130" s="157"/>
      <c r="AD130" s="157"/>
      <c r="AE130" s="157"/>
    </row>
    <row r="131" s="2" customFormat="1" ht="22.8" customHeight="1">
      <c r="A131" s="38"/>
      <c r="B131" s="39"/>
      <c r="C131" s="93" t="s">
        <v>156</v>
      </c>
      <c r="D131" s="38"/>
      <c r="E131" s="38"/>
      <c r="F131" s="38"/>
      <c r="G131" s="38"/>
      <c r="H131" s="38"/>
      <c r="I131" s="38"/>
      <c r="J131" s="163">
        <f>BK131</f>
        <v>0</v>
      </c>
      <c r="K131" s="38"/>
      <c r="L131" s="39"/>
      <c r="M131" s="89"/>
      <c r="N131" s="73"/>
      <c r="O131" s="90"/>
      <c r="P131" s="164">
        <f>P132+P137+P140+P145+P147+P149+P156</f>
        <v>0</v>
      </c>
      <c r="Q131" s="90"/>
      <c r="R131" s="164">
        <f>R132+R137+R140+R145+R147+R149+R156</f>
        <v>0</v>
      </c>
      <c r="S131" s="90"/>
      <c r="T131" s="165">
        <f>T132+T137+T140+T145+T147+T149+T156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9" t="s">
        <v>78</v>
      </c>
      <c r="AU131" s="19" t="s">
        <v>123</v>
      </c>
      <c r="BK131" s="166">
        <f>BK132+BK137+BK140+BK145+BK147+BK149+BK156</f>
        <v>0</v>
      </c>
    </row>
    <row r="132" s="12" customFormat="1" ht="25.92" customHeight="1">
      <c r="A132" s="12"/>
      <c r="B132" s="167"/>
      <c r="C132" s="12"/>
      <c r="D132" s="168" t="s">
        <v>78</v>
      </c>
      <c r="E132" s="169" t="s">
        <v>1190</v>
      </c>
      <c r="F132" s="169" t="s">
        <v>1372</v>
      </c>
      <c r="G132" s="12"/>
      <c r="H132" s="12"/>
      <c r="I132" s="170"/>
      <c r="J132" s="171">
        <f>BK132</f>
        <v>0</v>
      </c>
      <c r="K132" s="12"/>
      <c r="L132" s="167"/>
      <c r="M132" s="172"/>
      <c r="N132" s="173"/>
      <c r="O132" s="173"/>
      <c r="P132" s="174">
        <f>SUM(P133:P136)</f>
        <v>0</v>
      </c>
      <c r="Q132" s="173"/>
      <c r="R132" s="174">
        <f>SUM(R133:R136)</f>
        <v>0</v>
      </c>
      <c r="S132" s="173"/>
      <c r="T132" s="175">
        <f>SUM(T133:T136)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68" t="s">
        <v>87</v>
      </c>
      <c r="AT132" s="176" t="s">
        <v>78</v>
      </c>
      <c r="AU132" s="176" t="s">
        <v>79</v>
      </c>
      <c r="AY132" s="168" t="s">
        <v>159</v>
      </c>
      <c r="BK132" s="177">
        <f>SUM(BK133:BK136)</f>
        <v>0</v>
      </c>
    </row>
    <row r="133" s="2" customFormat="1" ht="16.5" customHeight="1">
      <c r="A133" s="38"/>
      <c r="B133" s="180"/>
      <c r="C133" s="181" t="s">
        <v>87</v>
      </c>
      <c r="D133" s="181" t="s">
        <v>161</v>
      </c>
      <c r="E133" s="182" t="s">
        <v>1373</v>
      </c>
      <c r="F133" s="183" t="s">
        <v>1374</v>
      </c>
      <c r="G133" s="184" t="s">
        <v>164</v>
      </c>
      <c r="H133" s="185">
        <v>45</v>
      </c>
      <c r="I133" s="186"/>
      <c r="J133" s="187">
        <f>ROUND(I133*H133,2)</f>
        <v>0</v>
      </c>
      <c r="K133" s="183" t="s">
        <v>1</v>
      </c>
      <c r="L133" s="39"/>
      <c r="M133" s="188" t="s">
        <v>1</v>
      </c>
      <c r="N133" s="189" t="s">
        <v>44</v>
      </c>
      <c r="O133" s="7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2" t="s">
        <v>166</v>
      </c>
      <c r="AT133" s="192" t="s">
        <v>161</v>
      </c>
      <c r="AU133" s="192" t="s">
        <v>87</v>
      </c>
      <c r="AY133" s="19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9" t="s">
        <v>87</v>
      </c>
      <c r="BK133" s="193">
        <f>ROUND(I133*H133,2)</f>
        <v>0</v>
      </c>
      <c r="BL133" s="19" t="s">
        <v>166</v>
      </c>
      <c r="BM133" s="192" t="s">
        <v>89</v>
      </c>
    </row>
    <row r="134" s="2" customFormat="1">
      <c r="A134" s="38"/>
      <c r="B134" s="39"/>
      <c r="C134" s="38"/>
      <c r="D134" s="200" t="s">
        <v>382</v>
      </c>
      <c r="E134" s="38"/>
      <c r="F134" s="233" t="s">
        <v>1219</v>
      </c>
      <c r="G134" s="38"/>
      <c r="H134" s="38"/>
      <c r="I134" s="196"/>
      <c r="J134" s="38"/>
      <c r="K134" s="38"/>
      <c r="L134" s="39"/>
      <c r="M134" s="197"/>
      <c r="N134" s="198"/>
      <c r="O134" s="77"/>
      <c r="P134" s="77"/>
      <c r="Q134" s="77"/>
      <c r="R134" s="77"/>
      <c r="S134" s="77"/>
      <c r="T134" s="7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382</v>
      </c>
      <c r="AU134" s="19" t="s">
        <v>87</v>
      </c>
    </row>
    <row r="135" s="2" customFormat="1" ht="16.5" customHeight="1">
      <c r="A135" s="38"/>
      <c r="B135" s="180"/>
      <c r="C135" s="181" t="s">
        <v>89</v>
      </c>
      <c r="D135" s="181" t="s">
        <v>161</v>
      </c>
      <c r="E135" s="182" t="s">
        <v>1375</v>
      </c>
      <c r="F135" s="183" t="s">
        <v>1376</v>
      </c>
      <c r="G135" s="184" t="s">
        <v>164</v>
      </c>
      <c r="H135" s="185">
        <v>85</v>
      </c>
      <c r="I135" s="186"/>
      <c r="J135" s="187">
        <f>ROUND(I135*H135,2)</f>
        <v>0</v>
      </c>
      <c r="K135" s="183" t="s">
        <v>1</v>
      </c>
      <c r="L135" s="39"/>
      <c r="M135" s="188" t="s">
        <v>1</v>
      </c>
      <c r="N135" s="189" t="s">
        <v>44</v>
      </c>
      <c r="O135" s="7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2" t="s">
        <v>166</v>
      </c>
      <c r="AT135" s="192" t="s">
        <v>161</v>
      </c>
      <c r="AU135" s="192" t="s">
        <v>87</v>
      </c>
      <c r="AY135" s="19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87</v>
      </c>
      <c r="BK135" s="193">
        <f>ROUND(I135*H135,2)</f>
        <v>0</v>
      </c>
      <c r="BL135" s="19" t="s">
        <v>166</v>
      </c>
      <c r="BM135" s="192" t="s">
        <v>166</v>
      </c>
    </row>
    <row r="136" s="2" customFormat="1">
      <c r="A136" s="38"/>
      <c r="B136" s="39"/>
      <c r="C136" s="38"/>
      <c r="D136" s="200" t="s">
        <v>382</v>
      </c>
      <c r="E136" s="38"/>
      <c r="F136" s="233" t="s">
        <v>1306</v>
      </c>
      <c r="G136" s="38"/>
      <c r="H136" s="38"/>
      <c r="I136" s="196"/>
      <c r="J136" s="38"/>
      <c r="K136" s="38"/>
      <c r="L136" s="39"/>
      <c r="M136" s="197"/>
      <c r="N136" s="198"/>
      <c r="O136" s="77"/>
      <c r="P136" s="77"/>
      <c r="Q136" s="77"/>
      <c r="R136" s="77"/>
      <c r="S136" s="77"/>
      <c r="T136" s="7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9" t="s">
        <v>382</v>
      </c>
      <c r="AU136" s="19" t="s">
        <v>87</v>
      </c>
    </row>
    <row r="137" s="12" customFormat="1" ht="25.92" customHeight="1">
      <c r="A137" s="12"/>
      <c r="B137" s="167"/>
      <c r="C137" s="12"/>
      <c r="D137" s="168" t="s">
        <v>78</v>
      </c>
      <c r="E137" s="169" t="s">
        <v>1194</v>
      </c>
      <c r="F137" s="169" t="s">
        <v>1377</v>
      </c>
      <c r="G137" s="12"/>
      <c r="H137" s="12"/>
      <c r="I137" s="170"/>
      <c r="J137" s="171">
        <f>BK137</f>
        <v>0</v>
      </c>
      <c r="K137" s="12"/>
      <c r="L137" s="167"/>
      <c r="M137" s="172"/>
      <c r="N137" s="173"/>
      <c r="O137" s="173"/>
      <c r="P137" s="174">
        <f>SUM(P138:P139)</f>
        <v>0</v>
      </c>
      <c r="Q137" s="173"/>
      <c r="R137" s="174">
        <f>SUM(R138:R139)</f>
        <v>0</v>
      </c>
      <c r="S137" s="173"/>
      <c r="T137" s="175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68" t="s">
        <v>87</v>
      </c>
      <c r="AT137" s="176" t="s">
        <v>78</v>
      </c>
      <c r="AU137" s="176" t="s">
        <v>79</v>
      </c>
      <c r="AY137" s="168" t="s">
        <v>159</v>
      </c>
      <c r="BK137" s="177">
        <f>SUM(BK138:BK139)</f>
        <v>0</v>
      </c>
    </row>
    <row r="138" s="2" customFormat="1" ht="16.5" customHeight="1">
      <c r="A138" s="38"/>
      <c r="B138" s="180"/>
      <c r="C138" s="181" t="s">
        <v>99</v>
      </c>
      <c r="D138" s="181" t="s">
        <v>161</v>
      </c>
      <c r="E138" s="182" t="s">
        <v>1378</v>
      </c>
      <c r="F138" s="183" t="s">
        <v>1379</v>
      </c>
      <c r="G138" s="184" t="s">
        <v>164</v>
      </c>
      <c r="H138" s="185">
        <v>135</v>
      </c>
      <c r="I138" s="186"/>
      <c r="J138" s="187">
        <f>ROUND(I138*H138,2)</f>
        <v>0</v>
      </c>
      <c r="K138" s="183" t="s">
        <v>1</v>
      </c>
      <c r="L138" s="39"/>
      <c r="M138" s="188" t="s">
        <v>1</v>
      </c>
      <c r="N138" s="189" t="s">
        <v>44</v>
      </c>
      <c r="O138" s="7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2" t="s">
        <v>166</v>
      </c>
      <c r="AT138" s="192" t="s">
        <v>161</v>
      </c>
      <c r="AU138" s="192" t="s">
        <v>87</v>
      </c>
      <c r="AY138" s="19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9" t="s">
        <v>87</v>
      </c>
      <c r="BK138" s="193">
        <f>ROUND(I138*H138,2)</f>
        <v>0</v>
      </c>
      <c r="BL138" s="19" t="s">
        <v>166</v>
      </c>
      <c r="BM138" s="192" t="s">
        <v>199</v>
      </c>
    </row>
    <row r="139" s="2" customFormat="1">
      <c r="A139" s="38"/>
      <c r="B139" s="39"/>
      <c r="C139" s="38"/>
      <c r="D139" s="200" t="s">
        <v>382</v>
      </c>
      <c r="E139" s="38"/>
      <c r="F139" s="233" t="s">
        <v>1306</v>
      </c>
      <c r="G139" s="38"/>
      <c r="H139" s="38"/>
      <c r="I139" s="196"/>
      <c r="J139" s="38"/>
      <c r="K139" s="38"/>
      <c r="L139" s="39"/>
      <c r="M139" s="197"/>
      <c r="N139" s="198"/>
      <c r="O139" s="77"/>
      <c r="P139" s="77"/>
      <c r="Q139" s="77"/>
      <c r="R139" s="77"/>
      <c r="S139" s="77"/>
      <c r="T139" s="7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9" t="s">
        <v>382</v>
      </c>
      <c r="AU139" s="19" t="s">
        <v>87</v>
      </c>
    </row>
    <row r="140" s="12" customFormat="1" ht="25.92" customHeight="1">
      <c r="A140" s="12"/>
      <c r="B140" s="167"/>
      <c r="C140" s="12"/>
      <c r="D140" s="168" t="s">
        <v>78</v>
      </c>
      <c r="E140" s="169" t="s">
        <v>1198</v>
      </c>
      <c r="F140" s="169" t="s">
        <v>1380</v>
      </c>
      <c r="G140" s="12"/>
      <c r="H140" s="12"/>
      <c r="I140" s="170"/>
      <c r="J140" s="171">
        <f>BK140</f>
        <v>0</v>
      </c>
      <c r="K140" s="12"/>
      <c r="L140" s="167"/>
      <c r="M140" s="172"/>
      <c r="N140" s="173"/>
      <c r="O140" s="173"/>
      <c r="P140" s="174">
        <f>SUM(P141:P144)</f>
        <v>0</v>
      </c>
      <c r="Q140" s="173"/>
      <c r="R140" s="174">
        <f>SUM(R141:R144)</f>
        <v>0</v>
      </c>
      <c r="S140" s="173"/>
      <c r="T140" s="175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68" t="s">
        <v>87</v>
      </c>
      <c r="AT140" s="176" t="s">
        <v>78</v>
      </c>
      <c r="AU140" s="176" t="s">
        <v>79</v>
      </c>
      <c r="AY140" s="168" t="s">
        <v>159</v>
      </c>
      <c r="BK140" s="177">
        <f>SUM(BK141:BK144)</f>
        <v>0</v>
      </c>
    </row>
    <row r="141" s="2" customFormat="1" ht="16.5" customHeight="1">
      <c r="A141" s="38"/>
      <c r="B141" s="180"/>
      <c r="C141" s="181" t="s">
        <v>166</v>
      </c>
      <c r="D141" s="181" t="s">
        <v>161</v>
      </c>
      <c r="E141" s="182" t="s">
        <v>1381</v>
      </c>
      <c r="F141" s="183" t="s">
        <v>1382</v>
      </c>
      <c r="G141" s="184" t="s">
        <v>164</v>
      </c>
      <c r="H141" s="185">
        <v>65</v>
      </c>
      <c r="I141" s="186"/>
      <c r="J141" s="187">
        <f>ROUND(I141*H141,2)</f>
        <v>0</v>
      </c>
      <c r="K141" s="183" t="s">
        <v>1</v>
      </c>
      <c r="L141" s="39"/>
      <c r="M141" s="188" t="s">
        <v>1</v>
      </c>
      <c r="N141" s="189" t="s">
        <v>44</v>
      </c>
      <c r="O141" s="7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2" t="s">
        <v>166</v>
      </c>
      <c r="AT141" s="192" t="s">
        <v>161</v>
      </c>
      <c r="AU141" s="192" t="s">
        <v>87</v>
      </c>
      <c r="AY141" s="19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87</v>
      </c>
      <c r="BK141" s="193">
        <f>ROUND(I141*H141,2)</f>
        <v>0</v>
      </c>
      <c r="BL141" s="19" t="s">
        <v>166</v>
      </c>
      <c r="BM141" s="192" t="s">
        <v>210</v>
      </c>
    </row>
    <row r="142" s="2" customFormat="1">
      <c r="A142" s="38"/>
      <c r="B142" s="39"/>
      <c r="C142" s="38"/>
      <c r="D142" s="200" t="s">
        <v>382</v>
      </c>
      <c r="E142" s="38"/>
      <c r="F142" s="233" t="s">
        <v>1219</v>
      </c>
      <c r="G142" s="38"/>
      <c r="H142" s="38"/>
      <c r="I142" s="196"/>
      <c r="J142" s="38"/>
      <c r="K142" s="38"/>
      <c r="L142" s="39"/>
      <c r="M142" s="197"/>
      <c r="N142" s="198"/>
      <c r="O142" s="77"/>
      <c r="P142" s="77"/>
      <c r="Q142" s="77"/>
      <c r="R142" s="77"/>
      <c r="S142" s="77"/>
      <c r="T142" s="7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9" t="s">
        <v>382</v>
      </c>
      <c r="AU142" s="19" t="s">
        <v>87</v>
      </c>
    </row>
    <row r="143" s="2" customFormat="1" ht="16.5" customHeight="1">
      <c r="A143" s="38"/>
      <c r="B143" s="180"/>
      <c r="C143" s="181" t="s">
        <v>193</v>
      </c>
      <c r="D143" s="181" t="s">
        <v>161</v>
      </c>
      <c r="E143" s="182" t="s">
        <v>1383</v>
      </c>
      <c r="F143" s="183" t="s">
        <v>1384</v>
      </c>
      <c r="G143" s="184" t="s">
        <v>164</v>
      </c>
      <c r="H143" s="185">
        <v>125</v>
      </c>
      <c r="I143" s="186"/>
      <c r="J143" s="187">
        <f>ROUND(I143*H143,2)</f>
        <v>0</v>
      </c>
      <c r="K143" s="183" t="s">
        <v>1</v>
      </c>
      <c r="L143" s="39"/>
      <c r="M143" s="188" t="s">
        <v>1</v>
      </c>
      <c r="N143" s="189" t="s">
        <v>44</v>
      </c>
      <c r="O143" s="7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2" t="s">
        <v>166</v>
      </c>
      <c r="AT143" s="192" t="s">
        <v>161</v>
      </c>
      <c r="AU143" s="192" t="s">
        <v>87</v>
      </c>
      <c r="AY143" s="19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87</v>
      </c>
      <c r="BK143" s="193">
        <f>ROUND(I143*H143,2)</f>
        <v>0</v>
      </c>
      <c r="BL143" s="19" t="s">
        <v>166</v>
      </c>
      <c r="BM143" s="192" t="s">
        <v>220</v>
      </c>
    </row>
    <row r="144" s="2" customFormat="1">
      <c r="A144" s="38"/>
      <c r="B144" s="39"/>
      <c r="C144" s="38"/>
      <c r="D144" s="200" t="s">
        <v>382</v>
      </c>
      <c r="E144" s="38"/>
      <c r="F144" s="233" t="s">
        <v>1219</v>
      </c>
      <c r="G144" s="38"/>
      <c r="H144" s="38"/>
      <c r="I144" s="196"/>
      <c r="J144" s="38"/>
      <c r="K144" s="38"/>
      <c r="L144" s="39"/>
      <c r="M144" s="197"/>
      <c r="N144" s="198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382</v>
      </c>
      <c r="AU144" s="19" t="s">
        <v>87</v>
      </c>
    </row>
    <row r="145" s="12" customFormat="1" ht="25.92" customHeight="1">
      <c r="A145" s="12"/>
      <c r="B145" s="167"/>
      <c r="C145" s="12"/>
      <c r="D145" s="168" t="s">
        <v>78</v>
      </c>
      <c r="E145" s="169" t="s">
        <v>1210</v>
      </c>
      <c r="F145" s="169" t="s">
        <v>1385</v>
      </c>
      <c r="G145" s="12"/>
      <c r="H145" s="12"/>
      <c r="I145" s="170"/>
      <c r="J145" s="171">
        <f>BK145</f>
        <v>0</v>
      </c>
      <c r="K145" s="12"/>
      <c r="L145" s="167"/>
      <c r="M145" s="172"/>
      <c r="N145" s="173"/>
      <c r="O145" s="173"/>
      <c r="P145" s="174">
        <f>P146</f>
        <v>0</v>
      </c>
      <c r="Q145" s="173"/>
      <c r="R145" s="174">
        <f>R146</f>
        <v>0</v>
      </c>
      <c r="S145" s="173"/>
      <c r="T145" s="175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8" t="s">
        <v>87</v>
      </c>
      <c r="AT145" s="176" t="s">
        <v>78</v>
      </c>
      <c r="AU145" s="176" t="s">
        <v>79</v>
      </c>
      <c r="AY145" s="168" t="s">
        <v>159</v>
      </c>
      <c r="BK145" s="177">
        <f>BK146</f>
        <v>0</v>
      </c>
    </row>
    <row r="146" s="2" customFormat="1" ht="16.5" customHeight="1">
      <c r="A146" s="38"/>
      <c r="B146" s="180"/>
      <c r="C146" s="181" t="s">
        <v>199</v>
      </c>
      <c r="D146" s="181" t="s">
        <v>161</v>
      </c>
      <c r="E146" s="182" t="s">
        <v>1386</v>
      </c>
      <c r="F146" s="183" t="s">
        <v>1387</v>
      </c>
      <c r="G146" s="184" t="s">
        <v>984</v>
      </c>
      <c r="H146" s="185">
        <v>55</v>
      </c>
      <c r="I146" s="186"/>
      <c r="J146" s="187">
        <f>ROUND(I146*H146,2)</f>
        <v>0</v>
      </c>
      <c r="K146" s="183" t="s">
        <v>1</v>
      </c>
      <c r="L146" s="39"/>
      <c r="M146" s="188" t="s">
        <v>1</v>
      </c>
      <c r="N146" s="189" t="s">
        <v>44</v>
      </c>
      <c r="O146" s="7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2" t="s">
        <v>166</v>
      </c>
      <c r="AT146" s="192" t="s">
        <v>161</v>
      </c>
      <c r="AU146" s="192" t="s">
        <v>87</v>
      </c>
      <c r="AY146" s="19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87</v>
      </c>
      <c r="BK146" s="193">
        <f>ROUND(I146*H146,2)</f>
        <v>0</v>
      </c>
      <c r="BL146" s="19" t="s">
        <v>166</v>
      </c>
      <c r="BM146" s="192" t="s">
        <v>254</v>
      </c>
    </row>
    <row r="147" s="12" customFormat="1" ht="25.92" customHeight="1">
      <c r="A147" s="12"/>
      <c r="B147" s="167"/>
      <c r="C147" s="12"/>
      <c r="D147" s="168" t="s">
        <v>78</v>
      </c>
      <c r="E147" s="169" t="s">
        <v>1214</v>
      </c>
      <c r="F147" s="169" t="s">
        <v>1388</v>
      </c>
      <c r="G147" s="12"/>
      <c r="H147" s="12"/>
      <c r="I147" s="170"/>
      <c r="J147" s="171">
        <f>BK147</f>
        <v>0</v>
      </c>
      <c r="K147" s="12"/>
      <c r="L147" s="167"/>
      <c r="M147" s="172"/>
      <c r="N147" s="173"/>
      <c r="O147" s="173"/>
      <c r="P147" s="174">
        <f>P148</f>
        <v>0</v>
      </c>
      <c r="Q147" s="173"/>
      <c r="R147" s="174">
        <f>R148</f>
        <v>0</v>
      </c>
      <c r="S147" s="173"/>
      <c r="T147" s="175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68" t="s">
        <v>87</v>
      </c>
      <c r="AT147" s="176" t="s">
        <v>78</v>
      </c>
      <c r="AU147" s="176" t="s">
        <v>79</v>
      </c>
      <c r="AY147" s="168" t="s">
        <v>159</v>
      </c>
      <c r="BK147" s="177">
        <f>BK148</f>
        <v>0</v>
      </c>
    </row>
    <row r="148" s="2" customFormat="1" ht="16.5" customHeight="1">
      <c r="A148" s="38"/>
      <c r="B148" s="180"/>
      <c r="C148" s="181" t="s">
        <v>204</v>
      </c>
      <c r="D148" s="181" t="s">
        <v>161</v>
      </c>
      <c r="E148" s="182" t="s">
        <v>1389</v>
      </c>
      <c r="F148" s="183" t="s">
        <v>1390</v>
      </c>
      <c r="G148" s="184" t="s">
        <v>984</v>
      </c>
      <c r="H148" s="185">
        <v>4</v>
      </c>
      <c r="I148" s="186"/>
      <c r="J148" s="187">
        <f>ROUND(I148*H148,2)</f>
        <v>0</v>
      </c>
      <c r="K148" s="183" t="s">
        <v>1</v>
      </c>
      <c r="L148" s="39"/>
      <c r="M148" s="188" t="s">
        <v>1</v>
      </c>
      <c r="N148" s="189" t="s">
        <v>44</v>
      </c>
      <c r="O148" s="7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2" t="s">
        <v>166</v>
      </c>
      <c r="AT148" s="192" t="s">
        <v>161</v>
      </c>
      <c r="AU148" s="192" t="s">
        <v>87</v>
      </c>
      <c r="AY148" s="19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87</v>
      </c>
      <c r="BK148" s="193">
        <f>ROUND(I148*H148,2)</f>
        <v>0</v>
      </c>
      <c r="BL148" s="19" t="s">
        <v>166</v>
      </c>
      <c r="BM148" s="192" t="s">
        <v>286</v>
      </c>
    </row>
    <row r="149" s="12" customFormat="1" ht="25.92" customHeight="1">
      <c r="A149" s="12"/>
      <c r="B149" s="167"/>
      <c r="C149" s="12"/>
      <c r="D149" s="168" t="s">
        <v>78</v>
      </c>
      <c r="E149" s="169" t="s">
        <v>1238</v>
      </c>
      <c r="F149" s="169" t="s">
        <v>1391</v>
      </c>
      <c r="G149" s="12"/>
      <c r="H149" s="12"/>
      <c r="I149" s="170"/>
      <c r="J149" s="171">
        <f>BK149</f>
        <v>0</v>
      </c>
      <c r="K149" s="12"/>
      <c r="L149" s="167"/>
      <c r="M149" s="172"/>
      <c r="N149" s="173"/>
      <c r="O149" s="173"/>
      <c r="P149" s="174">
        <f>SUM(P150:P155)</f>
        <v>0</v>
      </c>
      <c r="Q149" s="173"/>
      <c r="R149" s="174">
        <f>SUM(R150:R155)</f>
        <v>0</v>
      </c>
      <c r="S149" s="173"/>
      <c r="T149" s="175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68" t="s">
        <v>87</v>
      </c>
      <c r="AT149" s="176" t="s">
        <v>78</v>
      </c>
      <c r="AU149" s="176" t="s">
        <v>79</v>
      </c>
      <c r="AY149" s="168" t="s">
        <v>159</v>
      </c>
      <c r="BK149" s="177">
        <f>SUM(BK150:BK155)</f>
        <v>0</v>
      </c>
    </row>
    <row r="150" s="2" customFormat="1" ht="16.5" customHeight="1">
      <c r="A150" s="38"/>
      <c r="B150" s="180"/>
      <c r="C150" s="181" t="s">
        <v>210</v>
      </c>
      <c r="D150" s="181" t="s">
        <v>161</v>
      </c>
      <c r="E150" s="182" t="s">
        <v>1392</v>
      </c>
      <c r="F150" s="183" t="s">
        <v>1393</v>
      </c>
      <c r="G150" s="184" t="s">
        <v>984</v>
      </c>
      <c r="H150" s="185">
        <v>25</v>
      </c>
      <c r="I150" s="186"/>
      <c r="J150" s="187">
        <f>ROUND(I150*H150,2)</f>
        <v>0</v>
      </c>
      <c r="K150" s="183" t="s">
        <v>1</v>
      </c>
      <c r="L150" s="39"/>
      <c r="M150" s="188" t="s">
        <v>1</v>
      </c>
      <c r="N150" s="189" t="s">
        <v>44</v>
      </c>
      <c r="O150" s="77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192" t="s">
        <v>166</v>
      </c>
      <c r="AT150" s="192" t="s">
        <v>161</v>
      </c>
      <c r="AU150" s="192" t="s">
        <v>87</v>
      </c>
      <c r="AY150" s="19" t="s">
        <v>159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9" t="s">
        <v>87</v>
      </c>
      <c r="BK150" s="193">
        <f>ROUND(I150*H150,2)</f>
        <v>0</v>
      </c>
      <c r="BL150" s="19" t="s">
        <v>166</v>
      </c>
      <c r="BM150" s="192" t="s">
        <v>298</v>
      </c>
    </row>
    <row r="151" s="2" customFormat="1" ht="16.5" customHeight="1">
      <c r="A151" s="38"/>
      <c r="B151" s="180"/>
      <c r="C151" s="181" t="s">
        <v>215</v>
      </c>
      <c r="D151" s="181" t="s">
        <v>161</v>
      </c>
      <c r="E151" s="182" t="s">
        <v>1394</v>
      </c>
      <c r="F151" s="183" t="s">
        <v>1395</v>
      </c>
      <c r="G151" s="184" t="s">
        <v>984</v>
      </c>
      <c r="H151" s="185">
        <v>15</v>
      </c>
      <c r="I151" s="186"/>
      <c r="J151" s="187">
        <f>ROUND(I151*H151,2)</f>
        <v>0</v>
      </c>
      <c r="K151" s="183" t="s">
        <v>1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166</v>
      </c>
      <c r="AT151" s="192" t="s">
        <v>161</v>
      </c>
      <c r="AU151" s="192" t="s">
        <v>87</v>
      </c>
      <c r="AY151" s="19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166</v>
      </c>
      <c r="BM151" s="192" t="s">
        <v>310</v>
      </c>
    </row>
    <row r="152" s="2" customFormat="1" ht="16.5" customHeight="1">
      <c r="A152" s="38"/>
      <c r="B152" s="180"/>
      <c r="C152" s="181" t="s">
        <v>220</v>
      </c>
      <c r="D152" s="181" t="s">
        <v>161</v>
      </c>
      <c r="E152" s="182" t="s">
        <v>1396</v>
      </c>
      <c r="F152" s="183" t="s">
        <v>1397</v>
      </c>
      <c r="G152" s="184" t="s">
        <v>984</v>
      </c>
      <c r="H152" s="185">
        <v>25</v>
      </c>
      <c r="I152" s="186"/>
      <c r="J152" s="187">
        <f>ROUND(I152*H152,2)</f>
        <v>0</v>
      </c>
      <c r="K152" s="183" t="s">
        <v>1</v>
      </c>
      <c r="L152" s="39"/>
      <c r="M152" s="188" t="s">
        <v>1</v>
      </c>
      <c r="N152" s="189" t="s">
        <v>44</v>
      </c>
      <c r="O152" s="7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2" t="s">
        <v>166</v>
      </c>
      <c r="AT152" s="192" t="s">
        <v>161</v>
      </c>
      <c r="AU152" s="192" t="s">
        <v>87</v>
      </c>
      <c r="AY152" s="19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87</v>
      </c>
      <c r="BK152" s="193">
        <f>ROUND(I152*H152,2)</f>
        <v>0</v>
      </c>
      <c r="BL152" s="19" t="s">
        <v>166</v>
      </c>
      <c r="BM152" s="192" t="s">
        <v>323</v>
      </c>
    </row>
    <row r="153" s="2" customFormat="1" ht="16.5" customHeight="1">
      <c r="A153" s="38"/>
      <c r="B153" s="180"/>
      <c r="C153" s="181" t="s">
        <v>225</v>
      </c>
      <c r="D153" s="181" t="s">
        <v>161</v>
      </c>
      <c r="E153" s="182" t="s">
        <v>1398</v>
      </c>
      <c r="F153" s="183" t="s">
        <v>1399</v>
      </c>
      <c r="G153" s="184" t="s">
        <v>984</v>
      </c>
      <c r="H153" s="185">
        <v>5</v>
      </c>
      <c r="I153" s="186"/>
      <c r="J153" s="187">
        <f>ROUND(I153*H153,2)</f>
        <v>0</v>
      </c>
      <c r="K153" s="183" t="s">
        <v>1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166</v>
      </c>
      <c r="AT153" s="192" t="s">
        <v>161</v>
      </c>
      <c r="AU153" s="192" t="s">
        <v>87</v>
      </c>
      <c r="AY153" s="19" t="s">
        <v>159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166</v>
      </c>
      <c r="BM153" s="192" t="s">
        <v>336</v>
      </c>
    </row>
    <row r="154" s="2" customFormat="1" ht="16.5" customHeight="1">
      <c r="A154" s="38"/>
      <c r="B154" s="180"/>
      <c r="C154" s="181" t="s">
        <v>8</v>
      </c>
      <c r="D154" s="181" t="s">
        <v>161</v>
      </c>
      <c r="E154" s="182" t="s">
        <v>1400</v>
      </c>
      <c r="F154" s="183" t="s">
        <v>1401</v>
      </c>
      <c r="G154" s="184" t="s">
        <v>984</v>
      </c>
      <c r="H154" s="185">
        <v>5</v>
      </c>
      <c r="I154" s="186"/>
      <c r="J154" s="187">
        <f>ROUND(I154*H154,2)</f>
        <v>0</v>
      </c>
      <c r="K154" s="183" t="s">
        <v>1</v>
      </c>
      <c r="L154" s="39"/>
      <c r="M154" s="188" t="s">
        <v>1</v>
      </c>
      <c r="N154" s="189" t="s">
        <v>44</v>
      </c>
      <c r="O154" s="7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2" t="s">
        <v>166</v>
      </c>
      <c r="AT154" s="192" t="s">
        <v>161</v>
      </c>
      <c r="AU154" s="192" t="s">
        <v>87</v>
      </c>
      <c r="AY154" s="19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87</v>
      </c>
      <c r="BK154" s="193">
        <f>ROUND(I154*H154,2)</f>
        <v>0</v>
      </c>
      <c r="BL154" s="19" t="s">
        <v>166</v>
      </c>
      <c r="BM154" s="192" t="s">
        <v>352</v>
      </c>
    </row>
    <row r="155" s="2" customFormat="1" ht="16.5" customHeight="1">
      <c r="A155" s="38"/>
      <c r="B155" s="180"/>
      <c r="C155" s="181" t="s">
        <v>236</v>
      </c>
      <c r="D155" s="181" t="s">
        <v>161</v>
      </c>
      <c r="E155" s="182" t="s">
        <v>1402</v>
      </c>
      <c r="F155" s="183" t="s">
        <v>1403</v>
      </c>
      <c r="G155" s="184" t="s">
        <v>984</v>
      </c>
      <c r="H155" s="185">
        <v>55</v>
      </c>
      <c r="I155" s="186"/>
      <c r="J155" s="187">
        <f>ROUND(I155*H155,2)</f>
        <v>0</v>
      </c>
      <c r="K155" s="183" t="s">
        <v>1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166</v>
      </c>
      <c r="AT155" s="192" t="s">
        <v>161</v>
      </c>
      <c r="AU155" s="192" t="s">
        <v>87</v>
      </c>
      <c r="AY155" s="19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166</v>
      </c>
      <c r="BM155" s="192" t="s">
        <v>364</v>
      </c>
    </row>
    <row r="156" s="12" customFormat="1" ht="25.92" customHeight="1">
      <c r="A156" s="12"/>
      <c r="B156" s="167"/>
      <c r="C156" s="12"/>
      <c r="D156" s="168" t="s">
        <v>78</v>
      </c>
      <c r="E156" s="169" t="s">
        <v>1242</v>
      </c>
      <c r="F156" s="169" t="s">
        <v>1270</v>
      </c>
      <c r="G156" s="12"/>
      <c r="H156" s="12"/>
      <c r="I156" s="170"/>
      <c r="J156" s="171">
        <f>BK156</f>
        <v>0</v>
      </c>
      <c r="K156" s="12"/>
      <c r="L156" s="167"/>
      <c r="M156" s="172"/>
      <c r="N156" s="173"/>
      <c r="O156" s="173"/>
      <c r="P156" s="174">
        <f>P157</f>
        <v>0</v>
      </c>
      <c r="Q156" s="173"/>
      <c r="R156" s="174">
        <f>R157</f>
        <v>0</v>
      </c>
      <c r="S156" s="173"/>
      <c r="T156" s="175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68" t="s">
        <v>87</v>
      </c>
      <c r="AT156" s="176" t="s">
        <v>78</v>
      </c>
      <c r="AU156" s="176" t="s">
        <v>79</v>
      </c>
      <c r="AY156" s="168" t="s">
        <v>159</v>
      </c>
      <c r="BK156" s="177">
        <f>BK157</f>
        <v>0</v>
      </c>
    </row>
    <row r="157" s="2" customFormat="1" ht="16.5" customHeight="1">
      <c r="A157" s="38"/>
      <c r="B157" s="180"/>
      <c r="C157" s="181" t="s">
        <v>242</v>
      </c>
      <c r="D157" s="181" t="s">
        <v>161</v>
      </c>
      <c r="E157" s="182" t="s">
        <v>1404</v>
      </c>
      <c r="F157" s="183" t="s">
        <v>1272</v>
      </c>
      <c r="G157" s="184" t="s">
        <v>1405</v>
      </c>
      <c r="H157" s="185">
        <v>15</v>
      </c>
      <c r="I157" s="186"/>
      <c r="J157" s="187">
        <f>ROUND(I157*H157,2)</f>
        <v>0</v>
      </c>
      <c r="K157" s="183" t="s">
        <v>1</v>
      </c>
      <c r="L157" s="39"/>
      <c r="M157" s="242" t="s">
        <v>1</v>
      </c>
      <c r="N157" s="243" t="s">
        <v>44</v>
      </c>
      <c r="O157" s="244"/>
      <c r="P157" s="245">
        <f>O157*H157</f>
        <v>0</v>
      </c>
      <c r="Q157" s="245">
        <v>0</v>
      </c>
      <c r="R157" s="245">
        <f>Q157*H157</f>
        <v>0</v>
      </c>
      <c r="S157" s="245">
        <v>0</v>
      </c>
      <c r="T157" s="246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166</v>
      </c>
      <c r="AT157" s="192" t="s">
        <v>161</v>
      </c>
      <c r="AU157" s="192" t="s">
        <v>87</v>
      </c>
      <c r="AY157" s="19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166</v>
      </c>
      <c r="BM157" s="192" t="s">
        <v>378</v>
      </c>
    </row>
    <row r="158" s="2" customFormat="1" ht="6.96" customHeight="1">
      <c r="A158" s="38"/>
      <c r="B158" s="60"/>
      <c r="C158" s="61"/>
      <c r="D158" s="61"/>
      <c r="E158" s="61"/>
      <c r="F158" s="61"/>
      <c r="G158" s="61"/>
      <c r="H158" s="61"/>
      <c r="I158" s="61"/>
      <c r="J158" s="61"/>
      <c r="K158" s="61"/>
      <c r="L158" s="39"/>
      <c r="M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</row>
  </sheetData>
  <autoFilter ref="C130:K157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109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116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Požáry</v>
      </c>
      <c r="F7" s="32"/>
      <c r="G7" s="32"/>
      <c r="H7" s="32"/>
      <c r="L7" s="22"/>
    </row>
    <row r="8" s="1" customFormat="1" ht="12" customHeight="1">
      <c r="B8" s="22"/>
      <c r="D8" s="32" t="s">
        <v>117</v>
      </c>
      <c r="L8" s="22"/>
    </row>
    <row r="9" s="2" customFormat="1" ht="16.5" customHeight="1">
      <c r="A9" s="38"/>
      <c r="B9" s="39"/>
      <c r="C9" s="38"/>
      <c r="D9" s="38"/>
      <c r="E9" s="130" t="s">
        <v>1170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1171</v>
      </c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39"/>
      <c r="C11" s="38"/>
      <c r="D11" s="38"/>
      <c r="E11" s="67" t="s">
        <v>1406</v>
      </c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39"/>
      <c r="C12" s="38"/>
      <c r="D12" s="38"/>
      <c r="E12" s="38"/>
      <c r="F12" s="38"/>
      <c r="G12" s="38"/>
      <c r="H12" s="38"/>
      <c r="I12" s="38"/>
      <c r="J12" s="38"/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39"/>
      <c r="C13" s="38"/>
      <c r="D13" s="32" t="s">
        <v>18</v>
      </c>
      <c r="E13" s="38"/>
      <c r="F13" s="27" t="s">
        <v>1</v>
      </c>
      <c r="G13" s="38"/>
      <c r="H13" s="38"/>
      <c r="I13" s="32" t="s">
        <v>19</v>
      </c>
      <c r="J13" s="27" t="s">
        <v>1</v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20</v>
      </c>
      <c r="E14" s="38"/>
      <c r="F14" s="27" t="s">
        <v>26</v>
      </c>
      <c r="G14" s="38"/>
      <c r="H14" s="38"/>
      <c r="I14" s="32" t="s">
        <v>22</v>
      </c>
      <c r="J14" s="69" t="str">
        <f>'Rekapitulace stavby'!AN8</f>
        <v>20. 11. 2025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39"/>
      <c r="C15" s="38"/>
      <c r="D15" s="38"/>
      <c r="E15" s="38"/>
      <c r="F15" s="38"/>
      <c r="G15" s="38"/>
      <c r="H15" s="38"/>
      <c r="I15" s="38"/>
      <c r="J15" s="38"/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39"/>
      <c r="C16" s="38"/>
      <c r="D16" s="32" t="s">
        <v>24</v>
      </c>
      <c r="E16" s="38"/>
      <c r="F16" s="38"/>
      <c r="G16" s="38"/>
      <c r="H16" s="38"/>
      <c r="I16" s="32" t="s">
        <v>25</v>
      </c>
      <c r="J16" s="27" t="str">
        <f>IF('Rekapitulace stavby'!AN10="","",'Rekapitulace stavby'!AN10)</f>
        <v/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39"/>
      <c r="C17" s="38"/>
      <c r="D17" s="38"/>
      <c r="E17" s="27" t="str">
        <f>IF('Rekapitulace stavby'!E11="","",'Rekapitulace stavby'!E11)</f>
        <v xml:space="preserve"> </v>
      </c>
      <c r="F17" s="38"/>
      <c r="G17" s="38"/>
      <c r="H17" s="38"/>
      <c r="I17" s="32" t="s">
        <v>27</v>
      </c>
      <c r="J17" s="27" t="str">
        <f>IF('Rekapitulace stavby'!AN11="","",'Rekapitulace stavby'!AN11)</f>
        <v/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39"/>
      <c r="C18" s="38"/>
      <c r="D18" s="38"/>
      <c r="E18" s="38"/>
      <c r="F18" s="38"/>
      <c r="G18" s="38"/>
      <c r="H18" s="38"/>
      <c r="I18" s="38"/>
      <c r="J18" s="38"/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39"/>
      <c r="C19" s="38"/>
      <c r="D19" s="32" t="s">
        <v>28</v>
      </c>
      <c r="E19" s="38"/>
      <c r="F19" s="38"/>
      <c r="G19" s="38"/>
      <c r="H19" s="38"/>
      <c r="I19" s="32" t="s">
        <v>25</v>
      </c>
      <c r="J19" s="33" t="str">
        <f>'Rekapitulace stavby'!AN13</f>
        <v>Vyplň údaj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39"/>
      <c r="C20" s="38"/>
      <c r="D20" s="38"/>
      <c r="E20" s="33" t="str">
        <f>'Rekapitulace stavby'!E14</f>
        <v>Vyplň údaj</v>
      </c>
      <c r="F20" s="27"/>
      <c r="G20" s="27"/>
      <c r="H20" s="27"/>
      <c r="I20" s="32" t="s">
        <v>27</v>
      </c>
      <c r="J20" s="33" t="str">
        <f>'Rekapitulace stavby'!AN14</f>
        <v>Vyplň údaj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39"/>
      <c r="C21" s="38"/>
      <c r="D21" s="38"/>
      <c r="E21" s="38"/>
      <c r="F21" s="38"/>
      <c r="G21" s="38"/>
      <c r="H21" s="38"/>
      <c r="I21" s="38"/>
      <c r="J21" s="38"/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39"/>
      <c r="C22" s="38"/>
      <c r="D22" s="32" t="s">
        <v>30</v>
      </c>
      <c r="E22" s="38"/>
      <c r="F22" s="38"/>
      <c r="G22" s="38"/>
      <c r="H22" s="38"/>
      <c r="I22" s="32" t="s">
        <v>25</v>
      </c>
      <c r="J22" s="27" t="str">
        <f>IF('Rekapitulace stavby'!AN16="","",'Rekapitulace stavby'!AN16)</f>
        <v>14500493</v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39"/>
      <c r="C23" s="38"/>
      <c r="D23" s="38"/>
      <c r="E23" s="27" t="str">
        <f>IF('Rekapitulace stavby'!E17="","",'Rekapitulace stavby'!E17)</f>
        <v>AGP - nova spol. s r.o.</v>
      </c>
      <c r="F23" s="38"/>
      <c r="G23" s="38"/>
      <c r="H23" s="38"/>
      <c r="I23" s="32" t="s">
        <v>27</v>
      </c>
      <c r="J23" s="27" t="str">
        <f>IF('Rekapitulace stavby'!AN17="","",'Rekapitulace stavby'!AN17)</f>
        <v>CZ14500493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39"/>
      <c r="C24" s="38"/>
      <c r="D24" s="38"/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39"/>
      <c r="C25" s="38"/>
      <c r="D25" s="32" t="s">
        <v>35</v>
      </c>
      <c r="E25" s="38"/>
      <c r="F25" s="38"/>
      <c r="G25" s="38"/>
      <c r="H25" s="38"/>
      <c r="I25" s="32" t="s">
        <v>25</v>
      </c>
      <c r="J25" s="27" t="str">
        <f>IF('Rekapitulace stavby'!AN19="","",'Rekapitulace stavby'!AN19)</f>
        <v>04767772</v>
      </c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39"/>
      <c r="C26" s="38"/>
      <c r="D26" s="38"/>
      <c r="E26" s="27" t="str">
        <f>IF('Rekapitulace stavby'!E20="","",'Rekapitulace stavby'!E20)</f>
        <v>HAVO Consult s.r.o.</v>
      </c>
      <c r="F26" s="38"/>
      <c r="G26" s="38"/>
      <c r="H26" s="38"/>
      <c r="I26" s="32" t="s">
        <v>27</v>
      </c>
      <c r="J26" s="27" t="str">
        <f>IF('Rekapitulace stavby'!AN20="","",'Rekapitulace stavby'!AN20)</f>
        <v/>
      </c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39"/>
      <c r="C28" s="38"/>
      <c r="D28" s="32" t="s">
        <v>38</v>
      </c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31"/>
      <c r="B29" s="132"/>
      <c r="C29" s="131"/>
      <c r="D29" s="131"/>
      <c r="E29" s="36" t="s">
        <v>1</v>
      </c>
      <c r="F29" s="36"/>
      <c r="G29" s="36"/>
      <c r="H29" s="36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8"/>
      <c r="B30" s="39"/>
      <c r="C30" s="38"/>
      <c r="D30" s="38"/>
      <c r="E30" s="38"/>
      <c r="F30" s="38"/>
      <c r="G30" s="38"/>
      <c r="H30" s="38"/>
      <c r="I30" s="38"/>
      <c r="J30" s="38"/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39"/>
      <c r="C32" s="38"/>
      <c r="D32" s="134" t="s">
        <v>39</v>
      </c>
      <c r="E32" s="38"/>
      <c r="F32" s="38"/>
      <c r="G32" s="38"/>
      <c r="H32" s="38"/>
      <c r="I32" s="38"/>
      <c r="J32" s="96">
        <f>ROUND(J123,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39"/>
      <c r="C33" s="38"/>
      <c r="D33" s="90"/>
      <c r="E33" s="90"/>
      <c r="F33" s="90"/>
      <c r="G33" s="90"/>
      <c r="H33" s="90"/>
      <c r="I33" s="90"/>
      <c r="J33" s="90"/>
      <c r="K33" s="90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8"/>
      <c r="F34" s="43" t="s">
        <v>41</v>
      </c>
      <c r="G34" s="38"/>
      <c r="H34" s="38"/>
      <c r="I34" s="43" t="s">
        <v>40</v>
      </c>
      <c r="J34" s="43" t="s">
        <v>42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39"/>
      <c r="C35" s="38"/>
      <c r="D35" s="135" t="s">
        <v>43</v>
      </c>
      <c r="E35" s="32" t="s">
        <v>44</v>
      </c>
      <c r="F35" s="136">
        <f>ROUND((SUM(BE123:BE189)),  2)</f>
        <v>0</v>
      </c>
      <c r="G35" s="38"/>
      <c r="H35" s="38"/>
      <c r="I35" s="137">
        <v>0.20999999999999999</v>
      </c>
      <c r="J35" s="136">
        <f>ROUND(((SUM(BE123:BE189))*I35),  2)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39"/>
      <c r="C36" s="38"/>
      <c r="D36" s="38"/>
      <c r="E36" s="32" t="s">
        <v>45</v>
      </c>
      <c r="F36" s="136">
        <f>ROUND((SUM(BF123:BF189)),  2)</f>
        <v>0</v>
      </c>
      <c r="G36" s="38"/>
      <c r="H36" s="38"/>
      <c r="I36" s="137">
        <v>0.12</v>
      </c>
      <c r="J36" s="136">
        <f>ROUND(((SUM(BF123:BF189))*I36),  2)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46</v>
      </c>
      <c r="F37" s="136">
        <f>ROUND((SUM(BG123:BG189)),  2)</f>
        <v>0</v>
      </c>
      <c r="G37" s="38"/>
      <c r="H37" s="38"/>
      <c r="I37" s="137">
        <v>0.20999999999999999</v>
      </c>
      <c r="J37" s="136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39"/>
      <c r="C38" s="38"/>
      <c r="D38" s="38"/>
      <c r="E38" s="32" t="s">
        <v>47</v>
      </c>
      <c r="F38" s="136">
        <f>ROUND((SUM(BH123:BH189)),  2)</f>
        <v>0</v>
      </c>
      <c r="G38" s="38"/>
      <c r="H38" s="38"/>
      <c r="I38" s="137">
        <v>0.12</v>
      </c>
      <c r="J38" s="136">
        <f>0</f>
        <v>0</v>
      </c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39"/>
      <c r="C39" s="38"/>
      <c r="D39" s="38"/>
      <c r="E39" s="32" t="s">
        <v>48</v>
      </c>
      <c r="F39" s="136">
        <f>ROUND((SUM(BI123:BI189)),  2)</f>
        <v>0</v>
      </c>
      <c r="G39" s="38"/>
      <c r="H39" s="38"/>
      <c r="I39" s="137">
        <v>0</v>
      </c>
      <c r="J39" s="136">
        <f>0</f>
        <v>0</v>
      </c>
      <c r="K39" s="38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39"/>
      <c r="C41" s="138"/>
      <c r="D41" s="139" t="s">
        <v>49</v>
      </c>
      <c r="E41" s="81"/>
      <c r="F41" s="81"/>
      <c r="G41" s="140" t="s">
        <v>50</v>
      </c>
      <c r="H41" s="141" t="s">
        <v>51</v>
      </c>
      <c r="I41" s="81"/>
      <c r="J41" s="142">
        <f>SUM(J32:J39)</f>
        <v>0</v>
      </c>
      <c r="K41" s="143"/>
      <c r="L41" s="55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39"/>
      <c r="C42" s="38"/>
      <c r="D42" s="38"/>
      <c r="E42" s="38"/>
      <c r="F42" s="38"/>
      <c r="G42" s="38"/>
      <c r="H42" s="38"/>
      <c r="I42" s="38"/>
      <c r="J42" s="38"/>
      <c r="K42" s="38"/>
      <c r="L42" s="55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Požáry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2"/>
      <c r="C86" s="32" t="s">
        <v>117</v>
      </c>
      <c r="L86" s="22"/>
    </row>
    <row r="87" s="2" customFormat="1" ht="16.5" customHeight="1">
      <c r="A87" s="38"/>
      <c r="B87" s="39"/>
      <c r="C87" s="38"/>
      <c r="D87" s="38"/>
      <c r="E87" s="130" t="s">
        <v>1170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1171</v>
      </c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38"/>
      <c r="D89" s="38"/>
      <c r="E89" s="67" t="str">
        <f>E11</f>
        <v>02.2 - ZTI - D1.4.1</v>
      </c>
      <c r="F89" s="38"/>
      <c r="G89" s="38"/>
      <c r="H89" s="38"/>
      <c r="I89" s="38"/>
      <c r="J89" s="38"/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38"/>
      <c r="E91" s="38"/>
      <c r="F91" s="27" t="str">
        <f>F14</f>
        <v xml:space="preserve"> </v>
      </c>
      <c r="G91" s="38"/>
      <c r="H91" s="38"/>
      <c r="I91" s="32" t="s">
        <v>22</v>
      </c>
      <c r="J91" s="69" t="str">
        <f>IF(J14="","",J14)</f>
        <v>20. 11. 2025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38"/>
      <c r="D92" s="38"/>
      <c r="E92" s="38"/>
      <c r="F92" s="38"/>
      <c r="G92" s="38"/>
      <c r="H92" s="38"/>
      <c r="I92" s="38"/>
      <c r="J92" s="38"/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38"/>
      <c r="E93" s="38"/>
      <c r="F93" s="27" t="str">
        <f>E17</f>
        <v xml:space="preserve"> </v>
      </c>
      <c r="G93" s="38"/>
      <c r="H93" s="38"/>
      <c r="I93" s="32" t="s">
        <v>30</v>
      </c>
      <c r="J93" s="36" t="str">
        <f>E23</f>
        <v>AGP - nova spol. s r.o.</v>
      </c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38"/>
      <c r="E94" s="38"/>
      <c r="F94" s="27" t="str">
        <f>IF(E20="","",E20)</f>
        <v>Vyplň údaj</v>
      </c>
      <c r="G94" s="38"/>
      <c r="H94" s="38"/>
      <c r="I94" s="32" t="s">
        <v>35</v>
      </c>
      <c r="J94" s="36" t="str">
        <f>E26</f>
        <v>HAVO Consult s.r.o.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46" t="s">
        <v>120</v>
      </c>
      <c r="D96" s="138"/>
      <c r="E96" s="138"/>
      <c r="F96" s="138"/>
      <c r="G96" s="138"/>
      <c r="H96" s="138"/>
      <c r="I96" s="138"/>
      <c r="J96" s="147" t="s">
        <v>121</v>
      </c>
      <c r="K96" s="1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48" t="s">
        <v>122</v>
      </c>
      <c r="D98" s="38"/>
      <c r="E98" s="38"/>
      <c r="F98" s="38"/>
      <c r="G98" s="38"/>
      <c r="H98" s="38"/>
      <c r="I98" s="38"/>
      <c r="J98" s="96">
        <f>J123</f>
        <v>0</v>
      </c>
      <c r="K98" s="38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9" t="s">
        <v>123</v>
      </c>
    </row>
    <row r="99" s="9" customFormat="1" ht="24.96" customHeight="1">
      <c r="A99" s="9"/>
      <c r="B99" s="149"/>
      <c r="C99" s="9"/>
      <c r="D99" s="150" t="s">
        <v>1407</v>
      </c>
      <c r="E99" s="151"/>
      <c r="F99" s="151"/>
      <c r="G99" s="151"/>
      <c r="H99" s="151"/>
      <c r="I99" s="151"/>
      <c r="J99" s="152">
        <f>J134</f>
        <v>0</v>
      </c>
      <c r="K99" s="9"/>
      <c r="L99" s="14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9"/>
      <c r="C100" s="9"/>
      <c r="D100" s="150" t="s">
        <v>1408</v>
      </c>
      <c r="E100" s="151"/>
      <c r="F100" s="151"/>
      <c r="G100" s="151"/>
      <c r="H100" s="151"/>
      <c r="I100" s="151"/>
      <c r="J100" s="152">
        <f>J150</f>
        <v>0</v>
      </c>
      <c r="K100" s="9"/>
      <c r="L100" s="14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9"/>
      <c r="C101" s="9"/>
      <c r="D101" s="150" t="s">
        <v>1409</v>
      </c>
      <c r="E101" s="151"/>
      <c r="F101" s="151"/>
      <c r="G101" s="151"/>
      <c r="H101" s="151"/>
      <c r="I101" s="151"/>
      <c r="J101" s="152">
        <f>J160</f>
        <v>0</v>
      </c>
      <c r="K101" s="9"/>
      <c r="L101" s="14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38"/>
      <c r="D102" s="38"/>
      <c r="E102" s="38"/>
      <c r="F102" s="38"/>
      <c r="G102" s="38"/>
      <c r="H102" s="38"/>
      <c r="I102" s="38"/>
      <c r="J102" s="38"/>
      <c r="K102" s="38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0"/>
      <c r="C103" s="61"/>
      <c r="D103" s="61"/>
      <c r="E103" s="61"/>
      <c r="F103" s="61"/>
      <c r="G103" s="61"/>
      <c r="H103" s="61"/>
      <c r="I103" s="61"/>
      <c r="J103" s="61"/>
      <c r="K103" s="61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144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130" t="str">
        <f>E7</f>
        <v>Modernizace stáje, farma Požáry</v>
      </c>
      <c r="F111" s="32"/>
      <c r="G111" s="32"/>
      <c r="H111" s="32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1" customFormat="1" ht="12" customHeight="1">
      <c r="B112" s="22"/>
      <c r="C112" s="32" t="s">
        <v>117</v>
      </c>
      <c r="L112" s="22"/>
    </row>
    <row r="113" s="2" customFormat="1" ht="16.5" customHeight="1">
      <c r="A113" s="38"/>
      <c r="B113" s="39"/>
      <c r="C113" s="38"/>
      <c r="D113" s="38"/>
      <c r="E113" s="130" t="s">
        <v>1170</v>
      </c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1171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67" t="str">
        <f>E11</f>
        <v>02.2 - ZTI - D1.4.1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38"/>
      <c r="E117" s="38"/>
      <c r="F117" s="27" t="str">
        <f>F14</f>
        <v xml:space="preserve"> </v>
      </c>
      <c r="G117" s="38"/>
      <c r="H117" s="38"/>
      <c r="I117" s="32" t="s">
        <v>22</v>
      </c>
      <c r="J117" s="69" t="str">
        <f>IF(J14="","",J14)</f>
        <v>20. 11. 2025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24</v>
      </c>
      <c r="D119" s="38"/>
      <c r="E119" s="38"/>
      <c r="F119" s="27" t="str">
        <f>E17</f>
        <v xml:space="preserve"> </v>
      </c>
      <c r="G119" s="38"/>
      <c r="H119" s="38"/>
      <c r="I119" s="32" t="s">
        <v>30</v>
      </c>
      <c r="J119" s="36" t="str">
        <f>E23</f>
        <v>AGP - nova spol. s r.o.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38"/>
      <c r="E120" s="38"/>
      <c r="F120" s="27" t="str">
        <f>IF(E20="","",E20)</f>
        <v>Vyplň údaj</v>
      </c>
      <c r="G120" s="38"/>
      <c r="H120" s="38"/>
      <c r="I120" s="32" t="s">
        <v>35</v>
      </c>
      <c r="J120" s="36" t="str">
        <f>E26</f>
        <v>HAVO Consult s.r.o.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57"/>
      <c r="B122" s="158"/>
      <c r="C122" s="159" t="s">
        <v>145</v>
      </c>
      <c r="D122" s="160" t="s">
        <v>64</v>
      </c>
      <c r="E122" s="160" t="s">
        <v>60</v>
      </c>
      <c r="F122" s="160" t="s">
        <v>61</v>
      </c>
      <c r="G122" s="160" t="s">
        <v>146</v>
      </c>
      <c r="H122" s="160" t="s">
        <v>147</v>
      </c>
      <c r="I122" s="160" t="s">
        <v>148</v>
      </c>
      <c r="J122" s="160" t="s">
        <v>121</v>
      </c>
      <c r="K122" s="161" t="s">
        <v>149</v>
      </c>
      <c r="L122" s="162"/>
      <c r="M122" s="86" t="s">
        <v>1</v>
      </c>
      <c r="N122" s="87" t="s">
        <v>43</v>
      </c>
      <c r="O122" s="87" t="s">
        <v>150</v>
      </c>
      <c r="P122" s="87" t="s">
        <v>151</v>
      </c>
      <c r="Q122" s="87" t="s">
        <v>152</v>
      </c>
      <c r="R122" s="87" t="s">
        <v>153</v>
      </c>
      <c r="S122" s="87" t="s">
        <v>154</v>
      </c>
      <c r="T122" s="88" t="s">
        <v>155</v>
      </c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57"/>
      <c r="AE122" s="157"/>
    </row>
    <row r="123" s="2" customFormat="1" ht="22.8" customHeight="1">
      <c r="A123" s="38"/>
      <c r="B123" s="39"/>
      <c r="C123" s="93" t="s">
        <v>156</v>
      </c>
      <c r="D123" s="38"/>
      <c r="E123" s="38"/>
      <c r="F123" s="38"/>
      <c r="G123" s="38"/>
      <c r="H123" s="38"/>
      <c r="I123" s="38"/>
      <c r="J123" s="163">
        <f>BK123</f>
        <v>0</v>
      </c>
      <c r="K123" s="38"/>
      <c r="L123" s="39"/>
      <c r="M123" s="89"/>
      <c r="N123" s="73"/>
      <c r="O123" s="90"/>
      <c r="P123" s="164">
        <f>P124+SUM(P125:P134)+P150+P160</f>
        <v>0</v>
      </c>
      <c r="Q123" s="90"/>
      <c r="R123" s="164">
        <f>R124+SUM(R125:R134)+R150+R160</f>
        <v>0</v>
      </c>
      <c r="S123" s="90"/>
      <c r="T123" s="165">
        <f>T124+SUM(T125:T134)+T150+T160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78</v>
      </c>
      <c r="AU123" s="19" t="s">
        <v>123</v>
      </c>
      <c r="BK123" s="166">
        <f>BK124+SUM(BK125:BK134)+BK150+BK160</f>
        <v>0</v>
      </c>
    </row>
    <row r="124" s="2" customFormat="1" ht="21.75" customHeight="1">
      <c r="A124" s="38"/>
      <c r="B124" s="180"/>
      <c r="C124" s="181" t="s">
        <v>87</v>
      </c>
      <c r="D124" s="181" t="s">
        <v>161</v>
      </c>
      <c r="E124" s="182" t="s">
        <v>1410</v>
      </c>
      <c r="F124" s="183" t="s">
        <v>1411</v>
      </c>
      <c r="G124" s="184" t="s">
        <v>1412</v>
      </c>
      <c r="H124" s="185">
        <v>80</v>
      </c>
      <c r="I124" s="186"/>
      <c r="J124" s="187">
        <f>ROUND(I124*H124,2)</f>
        <v>0</v>
      </c>
      <c r="K124" s="183" t="s">
        <v>1</v>
      </c>
      <c r="L124" s="39"/>
      <c r="M124" s="188" t="s">
        <v>1</v>
      </c>
      <c r="N124" s="189" t="s">
        <v>44</v>
      </c>
      <c r="O124" s="7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2" t="s">
        <v>166</v>
      </c>
      <c r="AT124" s="192" t="s">
        <v>161</v>
      </c>
      <c r="AU124" s="192" t="s">
        <v>79</v>
      </c>
      <c r="AY124" s="19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19" t="s">
        <v>87</v>
      </c>
      <c r="BK124" s="193">
        <f>ROUND(I124*H124,2)</f>
        <v>0</v>
      </c>
      <c r="BL124" s="19" t="s">
        <v>166</v>
      </c>
      <c r="BM124" s="192" t="s">
        <v>89</v>
      </c>
    </row>
    <row r="125" s="2" customFormat="1" ht="21.75" customHeight="1">
      <c r="A125" s="38"/>
      <c r="B125" s="180"/>
      <c r="C125" s="181" t="s">
        <v>89</v>
      </c>
      <c r="D125" s="181" t="s">
        <v>161</v>
      </c>
      <c r="E125" s="182" t="s">
        <v>1413</v>
      </c>
      <c r="F125" s="183" t="s">
        <v>1414</v>
      </c>
      <c r="G125" s="184" t="s">
        <v>1412</v>
      </c>
      <c r="H125" s="185">
        <v>114</v>
      </c>
      <c r="I125" s="186"/>
      <c r="J125" s="187">
        <f>ROUND(I125*H125,2)</f>
        <v>0</v>
      </c>
      <c r="K125" s="183" t="s">
        <v>1</v>
      </c>
      <c r="L125" s="39"/>
      <c r="M125" s="188" t="s">
        <v>1</v>
      </c>
      <c r="N125" s="189" t="s">
        <v>44</v>
      </c>
      <c r="O125" s="77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2" t="s">
        <v>166</v>
      </c>
      <c r="AT125" s="192" t="s">
        <v>161</v>
      </c>
      <c r="AU125" s="192" t="s">
        <v>79</v>
      </c>
      <c r="AY125" s="19" t="s">
        <v>159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9" t="s">
        <v>87</v>
      </c>
      <c r="BK125" s="193">
        <f>ROUND(I125*H125,2)</f>
        <v>0</v>
      </c>
      <c r="BL125" s="19" t="s">
        <v>166</v>
      </c>
      <c r="BM125" s="192" t="s">
        <v>166</v>
      </c>
    </row>
    <row r="126" s="2" customFormat="1" ht="21.75" customHeight="1">
      <c r="A126" s="38"/>
      <c r="B126" s="180"/>
      <c r="C126" s="181" t="s">
        <v>99</v>
      </c>
      <c r="D126" s="181" t="s">
        <v>161</v>
      </c>
      <c r="E126" s="182" t="s">
        <v>1415</v>
      </c>
      <c r="F126" s="183" t="s">
        <v>1416</v>
      </c>
      <c r="G126" s="184" t="s">
        <v>1412</v>
      </c>
      <c r="H126" s="185">
        <v>8</v>
      </c>
      <c r="I126" s="186"/>
      <c r="J126" s="187">
        <f>ROUND(I126*H126,2)</f>
        <v>0</v>
      </c>
      <c r="K126" s="183" t="s">
        <v>1</v>
      </c>
      <c r="L126" s="39"/>
      <c r="M126" s="188" t="s">
        <v>1</v>
      </c>
      <c r="N126" s="189" t="s">
        <v>44</v>
      </c>
      <c r="O126" s="7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2" t="s">
        <v>166</v>
      </c>
      <c r="AT126" s="192" t="s">
        <v>161</v>
      </c>
      <c r="AU126" s="192" t="s">
        <v>79</v>
      </c>
      <c r="AY126" s="19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87</v>
      </c>
      <c r="BK126" s="193">
        <f>ROUND(I126*H126,2)</f>
        <v>0</v>
      </c>
      <c r="BL126" s="19" t="s">
        <v>166</v>
      </c>
      <c r="BM126" s="192" t="s">
        <v>199</v>
      </c>
    </row>
    <row r="127" s="2" customFormat="1" ht="24.15" customHeight="1">
      <c r="A127" s="38"/>
      <c r="B127" s="180"/>
      <c r="C127" s="181" t="s">
        <v>166</v>
      </c>
      <c r="D127" s="181" t="s">
        <v>161</v>
      </c>
      <c r="E127" s="182" t="s">
        <v>1417</v>
      </c>
      <c r="F127" s="183" t="s">
        <v>1418</v>
      </c>
      <c r="G127" s="184" t="s">
        <v>401</v>
      </c>
      <c r="H127" s="185">
        <v>5</v>
      </c>
      <c r="I127" s="186"/>
      <c r="J127" s="187">
        <f>ROUND(I127*H127,2)</f>
        <v>0</v>
      </c>
      <c r="K127" s="183" t="s">
        <v>1</v>
      </c>
      <c r="L127" s="39"/>
      <c r="M127" s="188" t="s">
        <v>1</v>
      </c>
      <c r="N127" s="189" t="s">
        <v>44</v>
      </c>
      <c r="O127" s="7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2" t="s">
        <v>166</v>
      </c>
      <c r="AT127" s="192" t="s">
        <v>161</v>
      </c>
      <c r="AU127" s="192" t="s">
        <v>79</v>
      </c>
      <c r="AY127" s="19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87</v>
      </c>
      <c r="BK127" s="193">
        <f>ROUND(I127*H127,2)</f>
        <v>0</v>
      </c>
      <c r="BL127" s="19" t="s">
        <v>166</v>
      </c>
      <c r="BM127" s="192" t="s">
        <v>210</v>
      </c>
    </row>
    <row r="128" s="2" customFormat="1" ht="16.5" customHeight="1">
      <c r="A128" s="38"/>
      <c r="B128" s="180"/>
      <c r="C128" s="181" t="s">
        <v>193</v>
      </c>
      <c r="D128" s="181" t="s">
        <v>161</v>
      </c>
      <c r="E128" s="182" t="s">
        <v>1419</v>
      </c>
      <c r="F128" s="183" t="s">
        <v>1420</v>
      </c>
      <c r="G128" s="184" t="s">
        <v>984</v>
      </c>
      <c r="H128" s="185">
        <v>2</v>
      </c>
      <c r="I128" s="186"/>
      <c r="J128" s="187">
        <f>ROUND(I128*H128,2)</f>
        <v>0</v>
      </c>
      <c r="K128" s="183" t="s">
        <v>1</v>
      </c>
      <c r="L128" s="39"/>
      <c r="M128" s="188" t="s">
        <v>1</v>
      </c>
      <c r="N128" s="189" t="s">
        <v>44</v>
      </c>
      <c r="O128" s="7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2" t="s">
        <v>166</v>
      </c>
      <c r="AT128" s="192" t="s">
        <v>161</v>
      </c>
      <c r="AU128" s="192" t="s">
        <v>79</v>
      </c>
      <c r="AY128" s="19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9" t="s">
        <v>87</v>
      </c>
      <c r="BK128" s="193">
        <f>ROUND(I128*H128,2)</f>
        <v>0</v>
      </c>
      <c r="BL128" s="19" t="s">
        <v>166</v>
      </c>
      <c r="BM128" s="192" t="s">
        <v>220</v>
      </c>
    </row>
    <row r="129" s="2" customFormat="1" ht="24.15" customHeight="1">
      <c r="A129" s="38"/>
      <c r="B129" s="180"/>
      <c r="C129" s="181" t="s">
        <v>199</v>
      </c>
      <c r="D129" s="181" t="s">
        <v>161</v>
      </c>
      <c r="E129" s="182" t="s">
        <v>1421</v>
      </c>
      <c r="F129" s="183" t="s">
        <v>1422</v>
      </c>
      <c r="G129" s="184" t="s">
        <v>401</v>
      </c>
      <c r="H129" s="185">
        <v>1</v>
      </c>
      <c r="I129" s="186"/>
      <c r="J129" s="187">
        <f>ROUND(I129*H129,2)</f>
        <v>0</v>
      </c>
      <c r="K129" s="183" t="s">
        <v>1</v>
      </c>
      <c r="L129" s="39"/>
      <c r="M129" s="188" t="s">
        <v>1</v>
      </c>
      <c r="N129" s="189" t="s">
        <v>44</v>
      </c>
      <c r="O129" s="7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2" t="s">
        <v>166</v>
      </c>
      <c r="AT129" s="192" t="s">
        <v>161</v>
      </c>
      <c r="AU129" s="192" t="s">
        <v>79</v>
      </c>
      <c r="AY129" s="19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87</v>
      </c>
      <c r="BK129" s="193">
        <f>ROUND(I129*H129,2)</f>
        <v>0</v>
      </c>
      <c r="BL129" s="19" t="s">
        <v>166</v>
      </c>
      <c r="BM129" s="192" t="s">
        <v>8</v>
      </c>
    </row>
    <row r="130" s="2" customFormat="1" ht="16.5" customHeight="1">
      <c r="A130" s="38"/>
      <c r="B130" s="180"/>
      <c r="C130" s="181" t="s">
        <v>204</v>
      </c>
      <c r="D130" s="181" t="s">
        <v>161</v>
      </c>
      <c r="E130" s="182" t="s">
        <v>1423</v>
      </c>
      <c r="F130" s="183" t="s">
        <v>1424</v>
      </c>
      <c r="G130" s="184" t="s">
        <v>174</v>
      </c>
      <c r="H130" s="185">
        <v>9</v>
      </c>
      <c r="I130" s="186"/>
      <c r="J130" s="187">
        <f>ROUND(I130*H130,2)</f>
        <v>0</v>
      </c>
      <c r="K130" s="183" t="s">
        <v>1</v>
      </c>
      <c r="L130" s="39"/>
      <c r="M130" s="188" t="s">
        <v>1</v>
      </c>
      <c r="N130" s="189" t="s">
        <v>44</v>
      </c>
      <c r="O130" s="77"/>
      <c r="P130" s="190">
        <f>O130*H130</f>
        <v>0</v>
      </c>
      <c r="Q130" s="190">
        <v>0</v>
      </c>
      <c r="R130" s="190">
        <f>Q130*H130</f>
        <v>0</v>
      </c>
      <c r="S130" s="190">
        <v>0</v>
      </c>
      <c r="T130" s="191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2" t="s">
        <v>166</v>
      </c>
      <c r="AT130" s="192" t="s">
        <v>161</v>
      </c>
      <c r="AU130" s="192" t="s">
        <v>79</v>
      </c>
      <c r="AY130" s="19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9" t="s">
        <v>87</v>
      </c>
      <c r="BK130" s="193">
        <f>ROUND(I130*H130,2)</f>
        <v>0</v>
      </c>
      <c r="BL130" s="19" t="s">
        <v>166</v>
      </c>
      <c r="BM130" s="192" t="s">
        <v>242</v>
      </c>
    </row>
    <row r="131" s="2" customFormat="1" ht="16.5" customHeight="1">
      <c r="A131" s="38"/>
      <c r="B131" s="180"/>
      <c r="C131" s="181" t="s">
        <v>210</v>
      </c>
      <c r="D131" s="181" t="s">
        <v>161</v>
      </c>
      <c r="E131" s="182" t="s">
        <v>1425</v>
      </c>
      <c r="F131" s="183" t="s">
        <v>1426</v>
      </c>
      <c r="G131" s="184" t="s">
        <v>184</v>
      </c>
      <c r="H131" s="185">
        <v>260</v>
      </c>
      <c r="I131" s="186"/>
      <c r="J131" s="187">
        <f>ROUND(I131*H131,2)</f>
        <v>0</v>
      </c>
      <c r="K131" s="183" t="s">
        <v>1</v>
      </c>
      <c r="L131" s="39"/>
      <c r="M131" s="188" t="s">
        <v>1</v>
      </c>
      <c r="N131" s="189" t="s">
        <v>44</v>
      </c>
      <c r="O131" s="77"/>
      <c r="P131" s="190">
        <f>O131*H131</f>
        <v>0</v>
      </c>
      <c r="Q131" s="190">
        <v>0</v>
      </c>
      <c r="R131" s="190">
        <f>Q131*H131</f>
        <v>0</v>
      </c>
      <c r="S131" s="190">
        <v>0</v>
      </c>
      <c r="T131" s="191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2" t="s">
        <v>166</v>
      </c>
      <c r="AT131" s="192" t="s">
        <v>161</v>
      </c>
      <c r="AU131" s="192" t="s">
        <v>79</v>
      </c>
      <c r="AY131" s="19" t="s">
        <v>159</v>
      </c>
      <c r="BE131" s="193">
        <f>IF(N131="základní",J131,0)</f>
        <v>0</v>
      </c>
      <c r="BF131" s="193">
        <f>IF(N131="snížená",J131,0)</f>
        <v>0</v>
      </c>
      <c r="BG131" s="193">
        <f>IF(N131="zákl. přenesená",J131,0)</f>
        <v>0</v>
      </c>
      <c r="BH131" s="193">
        <f>IF(N131="sníž. přenesená",J131,0)</f>
        <v>0</v>
      </c>
      <c r="BI131" s="193">
        <f>IF(N131="nulová",J131,0)</f>
        <v>0</v>
      </c>
      <c r="BJ131" s="19" t="s">
        <v>87</v>
      </c>
      <c r="BK131" s="193">
        <f>ROUND(I131*H131,2)</f>
        <v>0</v>
      </c>
      <c r="BL131" s="19" t="s">
        <v>166</v>
      </c>
      <c r="BM131" s="192" t="s">
        <v>254</v>
      </c>
    </row>
    <row r="132" s="2" customFormat="1" ht="16.5" customHeight="1">
      <c r="A132" s="38"/>
      <c r="B132" s="180"/>
      <c r="C132" s="181" t="s">
        <v>215</v>
      </c>
      <c r="D132" s="181" t="s">
        <v>161</v>
      </c>
      <c r="E132" s="182" t="s">
        <v>1427</v>
      </c>
      <c r="F132" s="183" t="s">
        <v>1428</v>
      </c>
      <c r="G132" s="184" t="s">
        <v>401</v>
      </c>
      <c r="H132" s="185">
        <v>1</v>
      </c>
      <c r="I132" s="186"/>
      <c r="J132" s="187">
        <f>ROUND(I132*H132,2)</f>
        <v>0</v>
      </c>
      <c r="K132" s="183" t="s">
        <v>1</v>
      </c>
      <c r="L132" s="39"/>
      <c r="M132" s="188" t="s">
        <v>1</v>
      </c>
      <c r="N132" s="189" t="s">
        <v>44</v>
      </c>
      <c r="O132" s="77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2" t="s">
        <v>166</v>
      </c>
      <c r="AT132" s="192" t="s">
        <v>161</v>
      </c>
      <c r="AU132" s="192" t="s">
        <v>79</v>
      </c>
      <c r="AY132" s="19" t="s">
        <v>159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9" t="s">
        <v>87</v>
      </c>
      <c r="BK132" s="193">
        <f>ROUND(I132*H132,2)</f>
        <v>0</v>
      </c>
      <c r="BL132" s="19" t="s">
        <v>166</v>
      </c>
      <c r="BM132" s="192" t="s">
        <v>271</v>
      </c>
    </row>
    <row r="133" s="2" customFormat="1" ht="16.5" customHeight="1">
      <c r="A133" s="38"/>
      <c r="B133" s="180"/>
      <c r="C133" s="181" t="s">
        <v>220</v>
      </c>
      <c r="D133" s="181" t="s">
        <v>161</v>
      </c>
      <c r="E133" s="182" t="s">
        <v>1429</v>
      </c>
      <c r="F133" s="183" t="s">
        <v>1430</v>
      </c>
      <c r="G133" s="184" t="s">
        <v>401</v>
      </c>
      <c r="H133" s="185">
        <v>1</v>
      </c>
      <c r="I133" s="186"/>
      <c r="J133" s="187">
        <f>ROUND(I133*H133,2)</f>
        <v>0</v>
      </c>
      <c r="K133" s="183" t="s">
        <v>1</v>
      </c>
      <c r="L133" s="39"/>
      <c r="M133" s="188" t="s">
        <v>1</v>
      </c>
      <c r="N133" s="189" t="s">
        <v>44</v>
      </c>
      <c r="O133" s="77"/>
      <c r="P133" s="190">
        <f>O133*H133</f>
        <v>0</v>
      </c>
      <c r="Q133" s="190">
        <v>0</v>
      </c>
      <c r="R133" s="190">
        <f>Q133*H133</f>
        <v>0</v>
      </c>
      <c r="S133" s="190">
        <v>0</v>
      </c>
      <c r="T133" s="191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2" t="s">
        <v>166</v>
      </c>
      <c r="AT133" s="192" t="s">
        <v>161</v>
      </c>
      <c r="AU133" s="192" t="s">
        <v>79</v>
      </c>
      <c r="AY133" s="19" t="s">
        <v>159</v>
      </c>
      <c r="BE133" s="193">
        <f>IF(N133="základní",J133,0)</f>
        <v>0</v>
      </c>
      <c r="BF133" s="193">
        <f>IF(N133="snížená",J133,0)</f>
        <v>0</v>
      </c>
      <c r="BG133" s="193">
        <f>IF(N133="zákl. přenesená",J133,0)</f>
        <v>0</v>
      </c>
      <c r="BH133" s="193">
        <f>IF(N133="sníž. přenesená",J133,0)</f>
        <v>0</v>
      </c>
      <c r="BI133" s="193">
        <f>IF(N133="nulová",J133,0)</f>
        <v>0</v>
      </c>
      <c r="BJ133" s="19" t="s">
        <v>87</v>
      </c>
      <c r="BK133" s="193">
        <f>ROUND(I133*H133,2)</f>
        <v>0</v>
      </c>
      <c r="BL133" s="19" t="s">
        <v>166</v>
      </c>
      <c r="BM133" s="192" t="s">
        <v>286</v>
      </c>
    </row>
    <row r="134" s="12" customFormat="1" ht="25.92" customHeight="1">
      <c r="A134" s="12"/>
      <c r="B134" s="167"/>
      <c r="C134" s="12"/>
      <c r="D134" s="168" t="s">
        <v>78</v>
      </c>
      <c r="E134" s="169" t="s">
        <v>1190</v>
      </c>
      <c r="F134" s="169" t="s">
        <v>1431</v>
      </c>
      <c r="G134" s="12"/>
      <c r="H134" s="12"/>
      <c r="I134" s="170"/>
      <c r="J134" s="171">
        <f>BK134</f>
        <v>0</v>
      </c>
      <c r="K134" s="12"/>
      <c r="L134" s="167"/>
      <c r="M134" s="172"/>
      <c r="N134" s="173"/>
      <c r="O134" s="173"/>
      <c r="P134" s="174">
        <f>SUM(P135:P149)</f>
        <v>0</v>
      </c>
      <c r="Q134" s="173"/>
      <c r="R134" s="174">
        <f>SUM(R135:R149)</f>
        <v>0</v>
      </c>
      <c r="S134" s="173"/>
      <c r="T134" s="175">
        <f>SUM(T135:T149)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68" t="s">
        <v>87</v>
      </c>
      <c r="AT134" s="176" t="s">
        <v>78</v>
      </c>
      <c r="AU134" s="176" t="s">
        <v>79</v>
      </c>
      <c r="AY134" s="168" t="s">
        <v>159</v>
      </c>
      <c r="BK134" s="177">
        <f>SUM(BK135:BK149)</f>
        <v>0</v>
      </c>
    </row>
    <row r="135" s="2" customFormat="1" ht="24.15" customHeight="1">
      <c r="A135" s="38"/>
      <c r="B135" s="180"/>
      <c r="C135" s="181" t="s">
        <v>225</v>
      </c>
      <c r="D135" s="181" t="s">
        <v>161</v>
      </c>
      <c r="E135" s="182" t="s">
        <v>1432</v>
      </c>
      <c r="F135" s="183" t="s">
        <v>1433</v>
      </c>
      <c r="G135" s="184" t="s">
        <v>1412</v>
      </c>
      <c r="H135" s="185">
        <v>2</v>
      </c>
      <c r="I135" s="186"/>
      <c r="J135" s="187">
        <f>ROUND(I135*H135,2)</f>
        <v>0</v>
      </c>
      <c r="K135" s="183" t="s">
        <v>1</v>
      </c>
      <c r="L135" s="39"/>
      <c r="M135" s="188" t="s">
        <v>1</v>
      </c>
      <c r="N135" s="189" t="s">
        <v>44</v>
      </c>
      <c r="O135" s="77"/>
      <c r="P135" s="190">
        <f>O135*H135</f>
        <v>0</v>
      </c>
      <c r="Q135" s="190">
        <v>0</v>
      </c>
      <c r="R135" s="190">
        <f>Q135*H135</f>
        <v>0</v>
      </c>
      <c r="S135" s="190">
        <v>0</v>
      </c>
      <c r="T135" s="191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2" t="s">
        <v>166</v>
      </c>
      <c r="AT135" s="192" t="s">
        <v>161</v>
      </c>
      <c r="AU135" s="192" t="s">
        <v>87</v>
      </c>
      <c r="AY135" s="19" t="s">
        <v>159</v>
      </c>
      <c r="BE135" s="193">
        <f>IF(N135="základní",J135,0)</f>
        <v>0</v>
      </c>
      <c r="BF135" s="193">
        <f>IF(N135="snížená",J135,0)</f>
        <v>0</v>
      </c>
      <c r="BG135" s="193">
        <f>IF(N135="zákl. přenesená",J135,0)</f>
        <v>0</v>
      </c>
      <c r="BH135" s="193">
        <f>IF(N135="sníž. přenesená",J135,0)</f>
        <v>0</v>
      </c>
      <c r="BI135" s="193">
        <f>IF(N135="nulová",J135,0)</f>
        <v>0</v>
      </c>
      <c r="BJ135" s="19" t="s">
        <v>87</v>
      </c>
      <c r="BK135" s="193">
        <f>ROUND(I135*H135,2)</f>
        <v>0</v>
      </c>
      <c r="BL135" s="19" t="s">
        <v>166</v>
      </c>
      <c r="BM135" s="192" t="s">
        <v>298</v>
      </c>
    </row>
    <row r="136" s="2" customFormat="1" ht="21.75" customHeight="1">
      <c r="A136" s="38"/>
      <c r="B136" s="180"/>
      <c r="C136" s="181" t="s">
        <v>8</v>
      </c>
      <c r="D136" s="181" t="s">
        <v>161</v>
      </c>
      <c r="E136" s="182" t="s">
        <v>1434</v>
      </c>
      <c r="F136" s="183" t="s">
        <v>1435</v>
      </c>
      <c r="G136" s="184" t="s">
        <v>1412</v>
      </c>
      <c r="H136" s="185">
        <v>20</v>
      </c>
      <c r="I136" s="186"/>
      <c r="J136" s="187">
        <f>ROUND(I136*H136,2)</f>
        <v>0</v>
      </c>
      <c r="K136" s="183" t="s">
        <v>1</v>
      </c>
      <c r="L136" s="39"/>
      <c r="M136" s="188" t="s">
        <v>1</v>
      </c>
      <c r="N136" s="189" t="s">
        <v>44</v>
      </c>
      <c r="O136" s="77"/>
      <c r="P136" s="190">
        <f>O136*H136</f>
        <v>0</v>
      </c>
      <c r="Q136" s="190">
        <v>0</v>
      </c>
      <c r="R136" s="190">
        <f>Q136*H136</f>
        <v>0</v>
      </c>
      <c r="S136" s="190">
        <v>0</v>
      </c>
      <c r="T136" s="191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2" t="s">
        <v>166</v>
      </c>
      <c r="AT136" s="192" t="s">
        <v>161</v>
      </c>
      <c r="AU136" s="192" t="s">
        <v>87</v>
      </c>
      <c r="AY136" s="19" t="s">
        <v>159</v>
      </c>
      <c r="BE136" s="193">
        <f>IF(N136="základní",J136,0)</f>
        <v>0</v>
      </c>
      <c r="BF136" s="193">
        <f>IF(N136="snížená",J136,0)</f>
        <v>0</v>
      </c>
      <c r="BG136" s="193">
        <f>IF(N136="zákl. přenesená",J136,0)</f>
        <v>0</v>
      </c>
      <c r="BH136" s="193">
        <f>IF(N136="sníž. přenesená",J136,0)</f>
        <v>0</v>
      </c>
      <c r="BI136" s="193">
        <f>IF(N136="nulová",J136,0)</f>
        <v>0</v>
      </c>
      <c r="BJ136" s="19" t="s">
        <v>87</v>
      </c>
      <c r="BK136" s="193">
        <f>ROUND(I136*H136,2)</f>
        <v>0</v>
      </c>
      <c r="BL136" s="19" t="s">
        <v>166</v>
      </c>
      <c r="BM136" s="192" t="s">
        <v>310</v>
      </c>
    </row>
    <row r="137" s="2" customFormat="1" ht="21.75" customHeight="1">
      <c r="A137" s="38"/>
      <c r="B137" s="180"/>
      <c r="C137" s="181" t="s">
        <v>236</v>
      </c>
      <c r="D137" s="181" t="s">
        <v>161</v>
      </c>
      <c r="E137" s="182" t="s">
        <v>1436</v>
      </c>
      <c r="F137" s="183" t="s">
        <v>1437</v>
      </c>
      <c r="G137" s="184" t="s">
        <v>1412</v>
      </c>
      <c r="H137" s="185">
        <v>41</v>
      </c>
      <c r="I137" s="186"/>
      <c r="J137" s="187">
        <f>ROUND(I137*H137,2)</f>
        <v>0</v>
      </c>
      <c r="K137" s="183" t="s">
        <v>1</v>
      </c>
      <c r="L137" s="39"/>
      <c r="M137" s="188" t="s">
        <v>1</v>
      </c>
      <c r="N137" s="189" t="s">
        <v>44</v>
      </c>
      <c r="O137" s="7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2" t="s">
        <v>166</v>
      </c>
      <c r="AT137" s="192" t="s">
        <v>161</v>
      </c>
      <c r="AU137" s="192" t="s">
        <v>87</v>
      </c>
      <c r="AY137" s="19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9" t="s">
        <v>87</v>
      </c>
      <c r="BK137" s="193">
        <f>ROUND(I137*H137,2)</f>
        <v>0</v>
      </c>
      <c r="BL137" s="19" t="s">
        <v>166</v>
      </c>
      <c r="BM137" s="192" t="s">
        <v>323</v>
      </c>
    </row>
    <row r="138" s="2" customFormat="1" ht="21.75" customHeight="1">
      <c r="A138" s="38"/>
      <c r="B138" s="180"/>
      <c r="C138" s="181" t="s">
        <v>242</v>
      </c>
      <c r="D138" s="181" t="s">
        <v>161</v>
      </c>
      <c r="E138" s="182" t="s">
        <v>1438</v>
      </c>
      <c r="F138" s="183" t="s">
        <v>1439</v>
      </c>
      <c r="G138" s="184" t="s">
        <v>1412</v>
      </c>
      <c r="H138" s="185">
        <v>33</v>
      </c>
      <c r="I138" s="186"/>
      <c r="J138" s="187">
        <f>ROUND(I138*H138,2)</f>
        <v>0</v>
      </c>
      <c r="K138" s="183" t="s">
        <v>1</v>
      </c>
      <c r="L138" s="39"/>
      <c r="M138" s="188" t="s">
        <v>1</v>
      </c>
      <c r="N138" s="189" t="s">
        <v>44</v>
      </c>
      <c r="O138" s="77"/>
      <c r="P138" s="190">
        <f>O138*H138</f>
        <v>0</v>
      </c>
      <c r="Q138" s="190">
        <v>0</v>
      </c>
      <c r="R138" s="190">
        <f>Q138*H138</f>
        <v>0</v>
      </c>
      <c r="S138" s="190">
        <v>0</v>
      </c>
      <c r="T138" s="191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192" t="s">
        <v>166</v>
      </c>
      <c r="AT138" s="192" t="s">
        <v>161</v>
      </c>
      <c r="AU138" s="192" t="s">
        <v>87</v>
      </c>
      <c r="AY138" s="19" t="s">
        <v>159</v>
      </c>
      <c r="BE138" s="193">
        <f>IF(N138="základní",J138,0)</f>
        <v>0</v>
      </c>
      <c r="BF138" s="193">
        <f>IF(N138="snížená",J138,0)</f>
        <v>0</v>
      </c>
      <c r="BG138" s="193">
        <f>IF(N138="zákl. přenesená",J138,0)</f>
        <v>0</v>
      </c>
      <c r="BH138" s="193">
        <f>IF(N138="sníž. přenesená",J138,0)</f>
        <v>0</v>
      </c>
      <c r="BI138" s="193">
        <f>IF(N138="nulová",J138,0)</f>
        <v>0</v>
      </c>
      <c r="BJ138" s="19" t="s">
        <v>87</v>
      </c>
      <c r="BK138" s="193">
        <f>ROUND(I138*H138,2)</f>
        <v>0</v>
      </c>
      <c r="BL138" s="19" t="s">
        <v>166</v>
      </c>
      <c r="BM138" s="192" t="s">
        <v>336</v>
      </c>
    </row>
    <row r="139" s="2" customFormat="1" ht="16.5" customHeight="1">
      <c r="A139" s="38"/>
      <c r="B139" s="180"/>
      <c r="C139" s="181" t="s">
        <v>247</v>
      </c>
      <c r="D139" s="181" t="s">
        <v>161</v>
      </c>
      <c r="E139" s="182" t="s">
        <v>1440</v>
      </c>
      <c r="F139" s="183" t="s">
        <v>1441</v>
      </c>
      <c r="G139" s="184" t="s">
        <v>1412</v>
      </c>
      <c r="H139" s="185">
        <v>4</v>
      </c>
      <c r="I139" s="186"/>
      <c r="J139" s="187">
        <f>ROUND(I139*H139,2)</f>
        <v>0</v>
      </c>
      <c r="K139" s="183" t="s">
        <v>1</v>
      </c>
      <c r="L139" s="39"/>
      <c r="M139" s="188" t="s">
        <v>1</v>
      </c>
      <c r="N139" s="189" t="s">
        <v>44</v>
      </c>
      <c r="O139" s="77"/>
      <c r="P139" s="190">
        <f>O139*H139</f>
        <v>0</v>
      </c>
      <c r="Q139" s="190">
        <v>0</v>
      </c>
      <c r="R139" s="190">
        <f>Q139*H139</f>
        <v>0</v>
      </c>
      <c r="S139" s="190">
        <v>0</v>
      </c>
      <c r="T139" s="191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2" t="s">
        <v>166</v>
      </c>
      <c r="AT139" s="192" t="s">
        <v>161</v>
      </c>
      <c r="AU139" s="192" t="s">
        <v>87</v>
      </c>
      <c r="AY139" s="19" t="s">
        <v>159</v>
      </c>
      <c r="BE139" s="193">
        <f>IF(N139="základní",J139,0)</f>
        <v>0</v>
      </c>
      <c r="BF139" s="193">
        <f>IF(N139="snížená",J139,0)</f>
        <v>0</v>
      </c>
      <c r="BG139" s="193">
        <f>IF(N139="zákl. přenesená",J139,0)</f>
        <v>0</v>
      </c>
      <c r="BH139" s="193">
        <f>IF(N139="sníž. přenesená",J139,0)</f>
        <v>0</v>
      </c>
      <c r="BI139" s="193">
        <f>IF(N139="nulová",J139,0)</f>
        <v>0</v>
      </c>
      <c r="BJ139" s="19" t="s">
        <v>87</v>
      </c>
      <c r="BK139" s="193">
        <f>ROUND(I139*H139,2)</f>
        <v>0</v>
      </c>
      <c r="BL139" s="19" t="s">
        <v>166</v>
      </c>
      <c r="BM139" s="192" t="s">
        <v>352</v>
      </c>
    </row>
    <row r="140" s="2" customFormat="1" ht="16.5" customHeight="1">
      <c r="A140" s="38"/>
      <c r="B140" s="180"/>
      <c r="C140" s="181" t="s">
        <v>254</v>
      </c>
      <c r="D140" s="181" t="s">
        <v>161</v>
      </c>
      <c r="E140" s="182" t="s">
        <v>1442</v>
      </c>
      <c r="F140" s="183" t="s">
        <v>1443</v>
      </c>
      <c r="G140" s="184" t="s">
        <v>1412</v>
      </c>
      <c r="H140" s="185">
        <v>6</v>
      </c>
      <c r="I140" s="186"/>
      <c r="J140" s="187">
        <f>ROUND(I140*H140,2)</f>
        <v>0</v>
      </c>
      <c r="K140" s="183" t="s">
        <v>1</v>
      </c>
      <c r="L140" s="39"/>
      <c r="M140" s="188" t="s">
        <v>1</v>
      </c>
      <c r="N140" s="189" t="s">
        <v>44</v>
      </c>
      <c r="O140" s="7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2" t="s">
        <v>166</v>
      </c>
      <c r="AT140" s="192" t="s">
        <v>161</v>
      </c>
      <c r="AU140" s="192" t="s">
        <v>87</v>
      </c>
      <c r="AY140" s="19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9" t="s">
        <v>87</v>
      </c>
      <c r="BK140" s="193">
        <f>ROUND(I140*H140,2)</f>
        <v>0</v>
      </c>
      <c r="BL140" s="19" t="s">
        <v>166</v>
      </c>
      <c r="BM140" s="192" t="s">
        <v>364</v>
      </c>
    </row>
    <row r="141" s="2" customFormat="1" ht="16.5" customHeight="1">
      <c r="A141" s="38"/>
      <c r="B141" s="180"/>
      <c r="C141" s="181" t="s">
        <v>259</v>
      </c>
      <c r="D141" s="181" t="s">
        <v>161</v>
      </c>
      <c r="E141" s="182" t="s">
        <v>1444</v>
      </c>
      <c r="F141" s="183" t="s">
        <v>1445</v>
      </c>
      <c r="G141" s="184" t="s">
        <v>1412</v>
      </c>
      <c r="H141" s="185">
        <v>56</v>
      </c>
      <c r="I141" s="186"/>
      <c r="J141" s="187">
        <f>ROUND(I141*H141,2)</f>
        <v>0</v>
      </c>
      <c r="K141" s="183" t="s">
        <v>1</v>
      </c>
      <c r="L141" s="39"/>
      <c r="M141" s="188" t="s">
        <v>1</v>
      </c>
      <c r="N141" s="189" t="s">
        <v>44</v>
      </c>
      <c r="O141" s="77"/>
      <c r="P141" s="190">
        <f>O141*H141</f>
        <v>0</v>
      </c>
      <c r="Q141" s="190">
        <v>0</v>
      </c>
      <c r="R141" s="190">
        <f>Q141*H141</f>
        <v>0</v>
      </c>
      <c r="S141" s="190">
        <v>0</v>
      </c>
      <c r="T141" s="191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2" t="s">
        <v>166</v>
      </c>
      <c r="AT141" s="192" t="s">
        <v>161</v>
      </c>
      <c r="AU141" s="192" t="s">
        <v>87</v>
      </c>
      <c r="AY141" s="19" t="s">
        <v>159</v>
      </c>
      <c r="BE141" s="193">
        <f>IF(N141="základní",J141,0)</f>
        <v>0</v>
      </c>
      <c r="BF141" s="193">
        <f>IF(N141="snížená",J141,0)</f>
        <v>0</v>
      </c>
      <c r="BG141" s="193">
        <f>IF(N141="zákl. přenesená",J141,0)</f>
        <v>0</v>
      </c>
      <c r="BH141" s="193">
        <f>IF(N141="sníž. přenesená",J141,0)</f>
        <v>0</v>
      </c>
      <c r="BI141" s="193">
        <f>IF(N141="nulová",J141,0)</f>
        <v>0</v>
      </c>
      <c r="BJ141" s="19" t="s">
        <v>87</v>
      </c>
      <c r="BK141" s="193">
        <f>ROUND(I141*H141,2)</f>
        <v>0</v>
      </c>
      <c r="BL141" s="19" t="s">
        <v>166</v>
      </c>
      <c r="BM141" s="192" t="s">
        <v>378</v>
      </c>
    </row>
    <row r="142" s="2" customFormat="1" ht="16.5" customHeight="1">
      <c r="A142" s="38"/>
      <c r="B142" s="180"/>
      <c r="C142" s="181" t="s">
        <v>271</v>
      </c>
      <c r="D142" s="181" t="s">
        <v>161</v>
      </c>
      <c r="E142" s="182" t="s">
        <v>1446</v>
      </c>
      <c r="F142" s="183" t="s">
        <v>1447</v>
      </c>
      <c r="G142" s="184" t="s">
        <v>984</v>
      </c>
      <c r="H142" s="185">
        <v>2</v>
      </c>
      <c r="I142" s="186"/>
      <c r="J142" s="187">
        <f>ROUND(I142*H142,2)</f>
        <v>0</v>
      </c>
      <c r="K142" s="183" t="s">
        <v>1</v>
      </c>
      <c r="L142" s="39"/>
      <c r="M142" s="188" t="s">
        <v>1</v>
      </c>
      <c r="N142" s="189" t="s">
        <v>44</v>
      </c>
      <c r="O142" s="77"/>
      <c r="P142" s="190">
        <f>O142*H142</f>
        <v>0</v>
      </c>
      <c r="Q142" s="190">
        <v>0</v>
      </c>
      <c r="R142" s="190">
        <f>Q142*H142</f>
        <v>0</v>
      </c>
      <c r="S142" s="190">
        <v>0</v>
      </c>
      <c r="T142" s="191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2" t="s">
        <v>166</v>
      </c>
      <c r="AT142" s="192" t="s">
        <v>161</v>
      </c>
      <c r="AU142" s="192" t="s">
        <v>87</v>
      </c>
      <c r="AY142" s="19" t="s">
        <v>159</v>
      </c>
      <c r="BE142" s="193">
        <f>IF(N142="základní",J142,0)</f>
        <v>0</v>
      </c>
      <c r="BF142" s="193">
        <f>IF(N142="snížená",J142,0)</f>
        <v>0</v>
      </c>
      <c r="BG142" s="193">
        <f>IF(N142="zákl. přenesená",J142,0)</f>
        <v>0</v>
      </c>
      <c r="BH142" s="193">
        <f>IF(N142="sníž. přenesená",J142,0)</f>
        <v>0</v>
      </c>
      <c r="BI142" s="193">
        <f>IF(N142="nulová",J142,0)</f>
        <v>0</v>
      </c>
      <c r="BJ142" s="19" t="s">
        <v>87</v>
      </c>
      <c r="BK142" s="193">
        <f>ROUND(I142*H142,2)</f>
        <v>0</v>
      </c>
      <c r="BL142" s="19" t="s">
        <v>166</v>
      </c>
      <c r="BM142" s="192" t="s">
        <v>398</v>
      </c>
    </row>
    <row r="143" s="2" customFormat="1" ht="66.75" customHeight="1">
      <c r="A143" s="38"/>
      <c r="B143" s="180"/>
      <c r="C143" s="181" t="s">
        <v>279</v>
      </c>
      <c r="D143" s="181" t="s">
        <v>161</v>
      </c>
      <c r="E143" s="182" t="s">
        <v>1448</v>
      </c>
      <c r="F143" s="183" t="s">
        <v>1449</v>
      </c>
      <c r="G143" s="184" t="s">
        <v>401</v>
      </c>
      <c r="H143" s="185">
        <v>1</v>
      </c>
      <c r="I143" s="186"/>
      <c r="J143" s="187">
        <f>ROUND(I143*H143,2)</f>
        <v>0</v>
      </c>
      <c r="K143" s="183" t="s">
        <v>1</v>
      </c>
      <c r="L143" s="39"/>
      <c r="M143" s="188" t="s">
        <v>1</v>
      </c>
      <c r="N143" s="189" t="s">
        <v>44</v>
      </c>
      <c r="O143" s="77"/>
      <c r="P143" s="190">
        <f>O143*H143</f>
        <v>0</v>
      </c>
      <c r="Q143" s="190">
        <v>0</v>
      </c>
      <c r="R143" s="190">
        <f>Q143*H143</f>
        <v>0</v>
      </c>
      <c r="S143" s="190">
        <v>0</v>
      </c>
      <c r="T143" s="191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2" t="s">
        <v>166</v>
      </c>
      <c r="AT143" s="192" t="s">
        <v>161</v>
      </c>
      <c r="AU143" s="192" t="s">
        <v>87</v>
      </c>
      <c r="AY143" s="19" t="s">
        <v>159</v>
      </c>
      <c r="BE143" s="193">
        <f>IF(N143="základní",J143,0)</f>
        <v>0</v>
      </c>
      <c r="BF143" s="193">
        <f>IF(N143="snížená",J143,0)</f>
        <v>0</v>
      </c>
      <c r="BG143" s="193">
        <f>IF(N143="zákl. přenesená",J143,0)</f>
        <v>0</v>
      </c>
      <c r="BH143" s="193">
        <f>IF(N143="sníž. přenesená",J143,0)</f>
        <v>0</v>
      </c>
      <c r="BI143" s="193">
        <f>IF(N143="nulová",J143,0)</f>
        <v>0</v>
      </c>
      <c r="BJ143" s="19" t="s">
        <v>87</v>
      </c>
      <c r="BK143" s="193">
        <f>ROUND(I143*H143,2)</f>
        <v>0</v>
      </c>
      <c r="BL143" s="19" t="s">
        <v>166</v>
      </c>
      <c r="BM143" s="192" t="s">
        <v>410</v>
      </c>
    </row>
    <row r="144" s="2" customFormat="1" ht="24.15" customHeight="1">
      <c r="A144" s="38"/>
      <c r="B144" s="180"/>
      <c r="C144" s="181" t="s">
        <v>286</v>
      </c>
      <c r="D144" s="181" t="s">
        <v>161</v>
      </c>
      <c r="E144" s="182" t="s">
        <v>1450</v>
      </c>
      <c r="F144" s="183" t="s">
        <v>1451</v>
      </c>
      <c r="G144" s="184" t="s">
        <v>401</v>
      </c>
      <c r="H144" s="185">
        <v>1</v>
      </c>
      <c r="I144" s="186"/>
      <c r="J144" s="187">
        <f>ROUND(I144*H144,2)</f>
        <v>0</v>
      </c>
      <c r="K144" s="183" t="s">
        <v>1</v>
      </c>
      <c r="L144" s="39"/>
      <c r="M144" s="188" t="s">
        <v>1</v>
      </c>
      <c r="N144" s="189" t="s">
        <v>44</v>
      </c>
      <c r="O144" s="77"/>
      <c r="P144" s="190">
        <f>O144*H144</f>
        <v>0</v>
      </c>
      <c r="Q144" s="190">
        <v>0</v>
      </c>
      <c r="R144" s="190">
        <f>Q144*H144</f>
        <v>0</v>
      </c>
      <c r="S144" s="190">
        <v>0</v>
      </c>
      <c r="T144" s="191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2" t="s">
        <v>166</v>
      </c>
      <c r="AT144" s="192" t="s">
        <v>161</v>
      </c>
      <c r="AU144" s="192" t="s">
        <v>87</v>
      </c>
      <c r="AY144" s="19" t="s">
        <v>159</v>
      </c>
      <c r="BE144" s="193">
        <f>IF(N144="základní",J144,0)</f>
        <v>0</v>
      </c>
      <c r="BF144" s="193">
        <f>IF(N144="snížená",J144,0)</f>
        <v>0</v>
      </c>
      <c r="BG144" s="193">
        <f>IF(N144="zákl. přenesená",J144,0)</f>
        <v>0</v>
      </c>
      <c r="BH144" s="193">
        <f>IF(N144="sníž. přenesená",J144,0)</f>
        <v>0</v>
      </c>
      <c r="BI144" s="193">
        <f>IF(N144="nulová",J144,0)</f>
        <v>0</v>
      </c>
      <c r="BJ144" s="19" t="s">
        <v>87</v>
      </c>
      <c r="BK144" s="193">
        <f>ROUND(I144*H144,2)</f>
        <v>0</v>
      </c>
      <c r="BL144" s="19" t="s">
        <v>166</v>
      </c>
      <c r="BM144" s="192" t="s">
        <v>430</v>
      </c>
    </row>
    <row r="145" s="2" customFormat="1" ht="24.15" customHeight="1">
      <c r="A145" s="38"/>
      <c r="B145" s="180"/>
      <c r="C145" s="181" t="s">
        <v>7</v>
      </c>
      <c r="D145" s="181" t="s">
        <v>161</v>
      </c>
      <c r="E145" s="182" t="s">
        <v>1452</v>
      </c>
      <c r="F145" s="183" t="s">
        <v>1453</v>
      </c>
      <c r="G145" s="184" t="s">
        <v>401</v>
      </c>
      <c r="H145" s="185">
        <v>1</v>
      </c>
      <c r="I145" s="186"/>
      <c r="J145" s="187">
        <f>ROUND(I145*H145,2)</f>
        <v>0</v>
      </c>
      <c r="K145" s="183" t="s">
        <v>1</v>
      </c>
      <c r="L145" s="39"/>
      <c r="M145" s="188" t="s">
        <v>1</v>
      </c>
      <c r="N145" s="189" t="s">
        <v>44</v>
      </c>
      <c r="O145" s="77"/>
      <c r="P145" s="190">
        <f>O145*H145</f>
        <v>0</v>
      </c>
      <c r="Q145" s="190">
        <v>0</v>
      </c>
      <c r="R145" s="190">
        <f>Q145*H145</f>
        <v>0</v>
      </c>
      <c r="S145" s="190">
        <v>0</v>
      </c>
      <c r="T145" s="191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2" t="s">
        <v>166</v>
      </c>
      <c r="AT145" s="192" t="s">
        <v>161</v>
      </c>
      <c r="AU145" s="192" t="s">
        <v>87</v>
      </c>
      <c r="AY145" s="19" t="s">
        <v>159</v>
      </c>
      <c r="BE145" s="193">
        <f>IF(N145="základní",J145,0)</f>
        <v>0</v>
      </c>
      <c r="BF145" s="193">
        <f>IF(N145="snížená",J145,0)</f>
        <v>0</v>
      </c>
      <c r="BG145" s="193">
        <f>IF(N145="zákl. přenesená",J145,0)</f>
        <v>0</v>
      </c>
      <c r="BH145" s="193">
        <f>IF(N145="sníž. přenesená",J145,0)</f>
        <v>0</v>
      </c>
      <c r="BI145" s="193">
        <f>IF(N145="nulová",J145,0)</f>
        <v>0</v>
      </c>
      <c r="BJ145" s="19" t="s">
        <v>87</v>
      </c>
      <c r="BK145" s="193">
        <f>ROUND(I145*H145,2)</f>
        <v>0</v>
      </c>
      <c r="BL145" s="19" t="s">
        <v>166</v>
      </c>
      <c r="BM145" s="192" t="s">
        <v>442</v>
      </c>
    </row>
    <row r="146" s="2" customFormat="1" ht="16.5" customHeight="1">
      <c r="A146" s="38"/>
      <c r="B146" s="180"/>
      <c r="C146" s="181" t="s">
        <v>298</v>
      </c>
      <c r="D146" s="181" t="s">
        <v>161</v>
      </c>
      <c r="E146" s="182" t="s">
        <v>1423</v>
      </c>
      <c r="F146" s="183" t="s">
        <v>1424</v>
      </c>
      <c r="G146" s="184" t="s">
        <v>174</v>
      </c>
      <c r="H146" s="185">
        <v>15</v>
      </c>
      <c r="I146" s="186"/>
      <c r="J146" s="187">
        <f>ROUND(I146*H146,2)</f>
        <v>0</v>
      </c>
      <c r="K146" s="183" t="s">
        <v>1</v>
      </c>
      <c r="L146" s="39"/>
      <c r="M146" s="188" t="s">
        <v>1</v>
      </c>
      <c r="N146" s="189" t="s">
        <v>44</v>
      </c>
      <c r="O146" s="77"/>
      <c r="P146" s="190">
        <f>O146*H146</f>
        <v>0</v>
      </c>
      <c r="Q146" s="190">
        <v>0</v>
      </c>
      <c r="R146" s="190">
        <f>Q146*H146</f>
        <v>0</v>
      </c>
      <c r="S146" s="190">
        <v>0</v>
      </c>
      <c r="T146" s="191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2" t="s">
        <v>166</v>
      </c>
      <c r="AT146" s="192" t="s">
        <v>161</v>
      </c>
      <c r="AU146" s="192" t="s">
        <v>87</v>
      </c>
      <c r="AY146" s="19" t="s">
        <v>159</v>
      </c>
      <c r="BE146" s="193">
        <f>IF(N146="základní",J146,0)</f>
        <v>0</v>
      </c>
      <c r="BF146" s="193">
        <f>IF(N146="snížená",J146,0)</f>
        <v>0</v>
      </c>
      <c r="BG146" s="193">
        <f>IF(N146="zákl. přenesená",J146,0)</f>
        <v>0</v>
      </c>
      <c r="BH146" s="193">
        <f>IF(N146="sníž. přenesená",J146,0)</f>
        <v>0</v>
      </c>
      <c r="BI146" s="193">
        <f>IF(N146="nulová",J146,0)</f>
        <v>0</v>
      </c>
      <c r="BJ146" s="19" t="s">
        <v>87</v>
      </c>
      <c r="BK146" s="193">
        <f>ROUND(I146*H146,2)</f>
        <v>0</v>
      </c>
      <c r="BL146" s="19" t="s">
        <v>166</v>
      </c>
      <c r="BM146" s="192" t="s">
        <v>457</v>
      </c>
    </row>
    <row r="147" s="2" customFormat="1" ht="16.5" customHeight="1">
      <c r="A147" s="38"/>
      <c r="B147" s="180"/>
      <c r="C147" s="181" t="s">
        <v>305</v>
      </c>
      <c r="D147" s="181" t="s">
        <v>161</v>
      </c>
      <c r="E147" s="182" t="s">
        <v>1454</v>
      </c>
      <c r="F147" s="183" t="s">
        <v>160</v>
      </c>
      <c r="G147" s="184" t="s">
        <v>184</v>
      </c>
      <c r="H147" s="185">
        <v>165</v>
      </c>
      <c r="I147" s="186"/>
      <c r="J147" s="187">
        <f>ROUND(I147*H147,2)</f>
        <v>0</v>
      </c>
      <c r="K147" s="183" t="s">
        <v>1</v>
      </c>
      <c r="L147" s="39"/>
      <c r="M147" s="188" t="s">
        <v>1</v>
      </c>
      <c r="N147" s="189" t="s">
        <v>44</v>
      </c>
      <c r="O147" s="77"/>
      <c r="P147" s="190">
        <f>O147*H147</f>
        <v>0</v>
      </c>
      <c r="Q147" s="190">
        <v>0</v>
      </c>
      <c r="R147" s="190">
        <f>Q147*H147</f>
        <v>0</v>
      </c>
      <c r="S147" s="190">
        <v>0</v>
      </c>
      <c r="T147" s="191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2" t="s">
        <v>166</v>
      </c>
      <c r="AT147" s="192" t="s">
        <v>161</v>
      </c>
      <c r="AU147" s="192" t="s">
        <v>87</v>
      </c>
      <c r="AY147" s="19" t="s">
        <v>159</v>
      </c>
      <c r="BE147" s="193">
        <f>IF(N147="základní",J147,0)</f>
        <v>0</v>
      </c>
      <c r="BF147" s="193">
        <f>IF(N147="snížená",J147,0)</f>
        <v>0</v>
      </c>
      <c r="BG147" s="193">
        <f>IF(N147="zákl. přenesená",J147,0)</f>
        <v>0</v>
      </c>
      <c r="BH147" s="193">
        <f>IF(N147="sníž. přenesená",J147,0)</f>
        <v>0</v>
      </c>
      <c r="BI147" s="193">
        <f>IF(N147="nulová",J147,0)</f>
        <v>0</v>
      </c>
      <c r="BJ147" s="19" t="s">
        <v>87</v>
      </c>
      <c r="BK147" s="193">
        <f>ROUND(I147*H147,2)</f>
        <v>0</v>
      </c>
      <c r="BL147" s="19" t="s">
        <v>166</v>
      </c>
      <c r="BM147" s="192" t="s">
        <v>469</v>
      </c>
    </row>
    <row r="148" s="2" customFormat="1" ht="16.5" customHeight="1">
      <c r="A148" s="38"/>
      <c r="B148" s="180"/>
      <c r="C148" s="181" t="s">
        <v>310</v>
      </c>
      <c r="D148" s="181" t="s">
        <v>161</v>
      </c>
      <c r="E148" s="182" t="s">
        <v>1455</v>
      </c>
      <c r="F148" s="183" t="s">
        <v>1428</v>
      </c>
      <c r="G148" s="184" t="s">
        <v>401</v>
      </c>
      <c r="H148" s="185">
        <v>1</v>
      </c>
      <c r="I148" s="186"/>
      <c r="J148" s="187">
        <f>ROUND(I148*H148,2)</f>
        <v>0</v>
      </c>
      <c r="K148" s="183" t="s">
        <v>1</v>
      </c>
      <c r="L148" s="39"/>
      <c r="M148" s="188" t="s">
        <v>1</v>
      </c>
      <c r="N148" s="189" t="s">
        <v>44</v>
      </c>
      <c r="O148" s="77"/>
      <c r="P148" s="190">
        <f>O148*H148</f>
        <v>0</v>
      </c>
      <c r="Q148" s="190">
        <v>0</v>
      </c>
      <c r="R148" s="190">
        <f>Q148*H148</f>
        <v>0</v>
      </c>
      <c r="S148" s="190">
        <v>0</v>
      </c>
      <c r="T148" s="191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192" t="s">
        <v>166</v>
      </c>
      <c r="AT148" s="192" t="s">
        <v>161</v>
      </c>
      <c r="AU148" s="192" t="s">
        <v>87</v>
      </c>
      <c r="AY148" s="19" t="s">
        <v>159</v>
      </c>
      <c r="BE148" s="193">
        <f>IF(N148="základní",J148,0)</f>
        <v>0</v>
      </c>
      <c r="BF148" s="193">
        <f>IF(N148="snížená",J148,0)</f>
        <v>0</v>
      </c>
      <c r="BG148" s="193">
        <f>IF(N148="zákl. přenesená",J148,0)</f>
        <v>0</v>
      </c>
      <c r="BH148" s="193">
        <f>IF(N148="sníž. přenesená",J148,0)</f>
        <v>0</v>
      </c>
      <c r="BI148" s="193">
        <f>IF(N148="nulová",J148,0)</f>
        <v>0</v>
      </c>
      <c r="BJ148" s="19" t="s">
        <v>87</v>
      </c>
      <c r="BK148" s="193">
        <f>ROUND(I148*H148,2)</f>
        <v>0</v>
      </c>
      <c r="BL148" s="19" t="s">
        <v>166</v>
      </c>
      <c r="BM148" s="192" t="s">
        <v>481</v>
      </c>
    </row>
    <row r="149" s="2" customFormat="1" ht="16.5" customHeight="1">
      <c r="A149" s="38"/>
      <c r="B149" s="180"/>
      <c r="C149" s="181" t="s">
        <v>317</v>
      </c>
      <c r="D149" s="181" t="s">
        <v>161</v>
      </c>
      <c r="E149" s="182" t="s">
        <v>1456</v>
      </c>
      <c r="F149" s="183" t="s">
        <v>1430</v>
      </c>
      <c r="G149" s="184" t="s">
        <v>401</v>
      </c>
      <c r="H149" s="185">
        <v>1</v>
      </c>
      <c r="I149" s="186"/>
      <c r="J149" s="187">
        <f>ROUND(I149*H149,2)</f>
        <v>0</v>
      </c>
      <c r="K149" s="183" t="s">
        <v>1</v>
      </c>
      <c r="L149" s="39"/>
      <c r="M149" s="188" t="s">
        <v>1</v>
      </c>
      <c r="N149" s="189" t="s">
        <v>44</v>
      </c>
      <c r="O149" s="77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2" t="s">
        <v>166</v>
      </c>
      <c r="AT149" s="192" t="s">
        <v>161</v>
      </c>
      <c r="AU149" s="192" t="s">
        <v>87</v>
      </c>
      <c r="AY149" s="19" t="s">
        <v>159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9" t="s">
        <v>87</v>
      </c>
      <c r="BK149" s="193">
        <f>ROUND(I149*H149,2)</f>
        <v>0</v>
      </c>
      <c r="BL149" s="19" t="s">
        <v>166</v>
      </c>
      <c r="BM149" s="192" t="s">
        <v>493</v>
      </c>
    </row>
    <row r="150" s="12" customFormat="1" ht="25.92" customHeight="1">
      <c r="A150" s="12"/>
      <c r="B150" s="167"/>
      <c r="C150" s="12"/>
      <c r="D150" s="168" t="s">
        <v>78</v>
      </c>
      <c r="E150" s="169" t="s">
        <v>1194</v>
      </c>
      <c r="F150" s="169" t="s">
        <v>1457</v>
      </c>
      <c r="G150" s="12"/>
      <c r="H150" s="12"/>
      <c r="I150" s="170"/>
      <c r="J150" s="171">
        <f>BK150</f>
        <v>0</v>
      </c>
      <c r="K150" s="12"/>
      <c r="L150" s="167"/>
      <c r="M150" s="172"/>
      <c r="N150" s="173"/>
      <c r="O150" s="173"/>
      <c r="P150" s="174">
        <f>SUM(P151:P159)</f>
        <v>0</v>
      </c>
      <c r="Q150" s="173"/>
      <c r="R150" s="174">
        <f>SUM(R151:R159)</f>
        <v>0</v>
      </c>
      <c r="S150" s="173"/>
      <c r="T150" s="175">
        <f>SUM(T151:T159)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68" t="s">
        <v>87</v>
      </c>
      <c r="AT150" s="176" t="s">
        <v>78</v>
      </c>
      <c r="AU150" s="176" t="s">
        <v>79</v>
      </c>
      <c r="AY150" s="168" t="s">
        <v>159</v>
      </c>
      <c r="BK150" s="177">
        <f>SUM(BK151:BK159)</f>
        <v>0</v>
      </c>
    </row>
    <row r="151" s="2" customFormat="1" ht="33" customHeight="1">
      <c r="A151" s="38"/>
      <c r="B151" s="180"/>
      <c r="C151" s="181" t="s">
        <v>323</v>
      </c>
      <c r="D151" s="181" t="s">
        <v>161</v>
      </c>
      <c r="E151" s="182" t="s">
        <v>1458</v>
      </c>
      <c r="F151" s="183" t="s">
        <v>1459</v>
      </c>
      <c r="G151" s="184" t="s">
        <v>1412</v>
      </c>
      <c r="H151" s="185">
        <v>213</v>
      </c>
      <c r="I151" s="186"/>
      <c r="J151" s="187">
        <f>ROUND(I151*H151,2)</f>
        <v>0</v>
      </c>
      <c r="K151" s="183" t="s">
        <v>1</v>
      </c>
      <c r="L151" s="39"/>
      <c r="M151" s="188" t="s">
        <v>1</v>
      </c>
      <c r="N151" s="189" t="s">
        <v>44</v>
      </c>
      <c r="O151" s="77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2" t="s">
        <v>166</v>
      </c>
      <c r="AT151" s="192" t="s">
        <v>161</v>
      </c>
      <c r="AU151" s="192" t="s">
        <v>87</v>
      </c>
      <c r="AY151" s="19" t="s">
        <v>159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9" t="s">
        <v>87</v>
      </c>
      <c r="BK151" s="193">
        <f>ROUND(I151*H151,2)</f>
        <v>0</v>
      </c>
      <c r="BL151" s="19" t="s">
        <v>166</v>
      </c>
      <c r="BM151" s="192" t="s">
        <v>503</v>
      </c>
    </row>
    <row r="152" s="2" customFormat="1" ht="37.8" customHeight="1">
      <c r="A152" s="38"/>
      <c r="B152" s="180"/>
      <c r="C152" s="181" t="s">
        <v>329</v>
      </c>
      <c r="D152" s="181" t="s">
        <v>161</v>
      </c>
      <c r="E152" s="182" t="s">
        <v>1460</v>
      </c>
      <c r="F152" s="183" t="s">
        <v>1461</v>
      </c>
      <c r="G152" s="184" t="s">
        <v>1412</v>
      </c>
      <c r="H152" s="185">
        <v>2</v>
      </c>
      <c r="I152" s="186"/>
      <c r="J152" s="187">
        <f>ROUND(I152*H152,2)</f>
        <v>0</v>
      </c>
      <c r="K152" s="183" t="s">
        <v>1</v>
      </c>
      <c r="L152" s="39"/>
      <c r="M152" s="188" t="s">
        <v>1</v>
      </c>
      <c r="N152" s="189" t="s">
        <v>44</v>
      </c>
      <c r="O152" s="77"/>
      <c r="P152" s="190">
        <f>O152*H152</f>
        <v>0</v>
      </c>
      <c r="Q152" s="190">
        <v>0</v>
      </c>
      <c r="R152" s="190">
        <f>Q152*H152</f>
        <v>0</v>
      </c>
      <c r="S152" s="190">
        <v>0</v>
      </c>
      <c r="T152" s="191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92" t="s">
        <v>166</v>
      </c>
      <c r="AT152" s="192" t="s">
        <v>161</v>
      </c>
      <c r="AU152" s="192" t="s">
        <v>87</v>
      </c>
      <c r="AY152" s="19" t="s">
        <v>159</v>
      </c>
      <c r="BE152" s="193">
        <f>IF(N152="základní",J152,0)</f>
        <v>0</v>
      </c>
      <c r="BF152" s="193">
        <f>IF(N152="snížená",J152,0)</f>
        <v>0</v>
      </c>
      <c r="BG152" s="193">
        <f>IF(N152="zákl. přenesená",J152,0)</f>
        <v>0</v>
      </c>
      <c r="BH152" s="193">
        <f>IF(N152="sníž. přenesená",J152,0)</f>
        <v>0</v>
      </c>
      <c r="BI152" s="193">
        <f>IF(N152="nulová",J152,0)</f>
        <v>0</v>
      </c>
      <c r="BJ152" s="19" t="s">
        <v>87</v>
      </c>
      <c r="BK152" s="193">
        <f>ROUND(I152*H152,2)</f>
        <v>0</v>
      </c>
      <c r="BL152" s="19" t="s">
        <v>166</v>
      </c>
      <c r="BM152" s="192" t="s">
        <v>514</v>
      </c>
    </row>
    <row r="153" s="2" customFormat="1" ht="16.5" customHeight="1">
      <c r="A153" s="38"/>
      <c r="B153" s="180"/>
      <c r="C153" s="181" t="s">
        <v>336</v>
      </c>
      <c r="D153" s="181" t="s">
        <v>161</v>
      </c>
      <c r="E153" s="182" t="s">
        <v>1462</v>
      </c>
      <c r="F153" s="183" t="s">
        <v>1463</v>
      </c>
      <c r="G153" s="184" t="s">
        <v>984</v>
      </c>
      <c r="H153" s="185">
        <v>2</v>
      </c>
      <c r="I153" s="186"/>
      <c r="J153" s="187">
        <f>ROUND(I153*H153,2)</f>
        <v>0</v>
      </c>
      <c r="K153" s="183" t="s">
        <v>1</v>
      </c>
      <c r="L153" s="39"/>
      <c r="M153" s="188" t="s">
        <v>1</v>
      </c>
      <c r="N153" s="189" t="s">
        <v>44</v>
      </c>
      <c r="O153" s="77"/>
      <c r="P153" s="190">
        <f>O153*H153</f>
        <v>0</v>
      </c>
      <c r="Q153" s="190">
        <v>0</v>
      </c>
      <c r="R153" s="190">
        <f>Q153*H153</f>
        <v>0</v>
      </c>
      <c r="S153" s="190">
        <v>0</v>
      </c>
      <c r="T153" s="191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2" t="s">
        <v>166</v>
      </c>
      <c r="AT153" s="192" t="s">
        <v>161</v>
      </c>
      <c r="AU153" s="192" t="s">
        <v>87</v>
      </c>
      <c r="AY153" s="19" t="s">
        <v>159</v>
      </c>
      <c r="BE153" s="193">
        <f>IF(N153="základní",J153,0)</f>
        <v>0</v>
      </c>
      <c r="BF153" s="193">
        <f>IF(N153="snížená",J153,0)</f>
        <v>0</v>
      </c>
      <c r="BG153" s="193">
        <f>IF(N153="zákl. přenesená",J153,0)</f>
        <v>0</v>
      </c>
      <c r="BH153" s="193">
        <f>IF(N153="sníž. přenesená",J153,0)</f>
        <v>0</v>
      </c>
      <c r="BI153" s="193">
        <f>IF(N153="nulová",J153,0)</f>
        <v>0</v>
      </c>
      <c r="BJ153" s="19" t="s">
        <v>87</v>
      </c>
      <c r="BK153" s="193">
        <f>ROUND(I153*H153,2)</f>
        <v>0</v>
      </c>
      <c r="BL153" s="19" t="s">
        <v>166</v>
      </c>
      <c r="BM153" s="192" t="s">
        <v>529</v>
      </c>
    </row>
    <row r="154" s="2" customFormat="1" ht="16.5" customHeight="1">
      <c r="A154" s="38"/>
      <c r="B154" s="180"/>
      <c r="C154" s="181" t="s">
        <v>345</v>
      </c>
      <c r="D154" s="181" t="s">
        <v>161</v>
      </c>
      <c r="E154" s="182" t="s">
        <v>1464</v>
      </c>
      <c r="F154" s="183" t="s">
        <v>1465</v>
      </c>
      <c r="G154" s="184" t="s">
        <v>401</v>
      </c>
      <c r="H154" s="185">
        <v>1</v>
      </c>
      <c r="I154" s="186"/>
      <c r="J154" s="187">
        <f>ROUND(I154*H154,2)</f>
        <v>0</v>
      </c>
      <c r="K154" s="183" t="s">
        <v>1</v>
      </c>
      <c r="L154" s="39"/>
      <c r="M154" s="188" t="s">
        <v>1</v>
      </c>
      <c r="N154" s="189" t="s">
        <v>44</v>
      </c>
      <c r="O154" s="77"/>
      <c r="P154" s="190">
        <f>O154*H154</f>
        <v>0</v>
      </c>
      <c r="Q154" s="190">
        <v>0</v>
      </c>
      <c r="R154" s="190">
        <f>Q154*H154</f>
        <v>0</v>
      </c>
      <c r="S154" s="190">
        <v>0</v>
      </c>
      <c r="T154" s="191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192" t="s">
        <v>166</v>
      </c>
      <c r="AT154" s="192" t="s">
        <v>161</v>
      </c>
      <c r="AU154" s="192" t="s">
        <v>87</v>
      </c>
      <c r="AY154" s="19" t="s">
        <v>159</v>
      </c>
      <c r="BE154" s="193">
        <f>IF(N154="základní",J154,0)</f>
        <v>0</v>
      </c>
      <c r="BF154" s="193">
        <f>IF(N154="snížená",J154,0)</f>
        <v>0</v>
      </c>
      <c r="BG154" s="193">
        <f>IF(N154="zákl. přenesená",J154,0)</f>
        <v>0</v>
      </c>
      <c r="BH154" s="193">
        <f>IF(N154="sníž. přenesená",J154,0)</f>
        <v>0</v>
      </c>
      <c r="BI154" s="193">
        <f>IF(N154="nulová",J154,0)</f>
        <v>0</v>
      </c>
      <c r="BJ154" s="19" t="s">
        <v>87</v>
      </c>
      <c r="BK154" s="193">
        <f>ROUND(I154*H154,2)</f>
        <v>0</v>
      </c>
      <c r="BL154" s="19" t="s">
        <v>166</v>
      </c>
      <c r="BM154" s="192" t="s">
        <v>540</v>
      </c>
    </row>
    <row r="155" s="2" customFormat="1" ht="21.75" customHeight="1">
      <c r="A155" s="38"/>
      <c r="B155" s="180"/>
      <c r="C155" s="181" t="s">
        <v>352</v>
      </c>
      <c r="D155" s="181" t="s">
        <v>161</v>
      </c>
      <c r="E155" s="182" t="s">
        <v>1466</v>
      </c>
      <c r="F155" s="183" t="s">
        <v>1467</v>
      </c>
      <c r="G155" s="184" t="s">
        <v>984</v>
      </c>
      <c r="H155" s="185">
        <v>3</v>
      </c>
      <c r="I155" s="186"/>
      <c r="J155" s="187">
        <f>ROUND(I155*H155,2)</f>
        <v>0</v>
      </c>
      <c r="K155" s="183" t="s">
        <v>1</v>
      </c>
      <c r="L155" s="39"/>
      <c r="M155" s="188" t="s">
        <v>1</v>
      </c>
      <c r="N155" s="189" t="s">
        <v>44</v>
      </c>
      <c r="O155" s="77"/>
      <c r="P155" s="190">
        <f>O155*H155</f>
        <v>0</v>
      </c>
      <c r="Q155" s="190">
        <v>0</v>
      </c>
      <c r="R155" s="190">
        <f>Q155*H155</f>
        <v>0</v>
      </c>
      <c r="S155" s="190">
        <v>0</v>
      </c>
      <c r="T155" s="191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2" t="s">
        <v>166</v>
      </c>
      <c r="AT155" s="192" t="s">
        <v>161</v>
      </c>
      <c r="AU155" s="192" t="s">
        <v>87</v>
      </c>
      <c r="AY155" s="19" t="s">
        <v>159</v>
      </c>
      <c r="BE155" s="193">
        <f>IF(N155="základní",J155,0)</f>
        <v>0</v>
      </c>
      <c r="BF155" s="193">
        <f>IF(N155="snížená",J155,0)</f>
        <v>0</v>
      </c>
      <c r="BG155" s="193">
        <f>IF(N155="zákl. přenesená",J155,0)</f>
        <v>0</v>
      </c>
      <c r="BH155" s="193">
        <f>IF(N155="sníž. přenesená",J155,0)</f>
        <v>0</v>
      </c>
      <c r="BI155" s="193">
        <f>IF(N155="nulová",J155,0)</f>
        <v>0</v>
      </c>
      <c r="BJ155" s="19" t="s">
        <v>87</v>
      </c>
      <c r="BK155" s="193">
        <f>ROUND(I155*H155,2)</f>
        <v>0</v>
      </c>
      <c r="BL155" s="19" t="s">
        <v>166</v>
      </c>
      <c r="BM155" s="192" t="s">
        <v>552</v>
      </c>
    </row>
    <row r="156" s="2" customFormat="1" ht="16.5" customHeight="1">
      <c r="A156" s="38"/>
      <c r="B156" s="180"/>
      <c r="C156" s="181" t="s">
        <v>359</v>
      </c>
      <c r="D156" s="181" t="s">
        <v>161</v>
      </c>
      <c r="E156" s="182" t="s">
        <v>1468</v>
      </c>
      <c r="F156" s="183" t="s">
        <v>1469</v>
      </c>
      <c r="G156" s="184" t="s">
        <v>1412</v>
      </c>
      <c r="H156" s="185">
        <v>1</v>
      </c>
      <c r="I156" s="186"/>
      <c r="J156" s="187">
        <f>ROUND(I156*H156,2)</f>
        <v>0</v>
      </c>
      <c r="K156" s="183" t="s">
        <v>1</v>
      </c>
      <c r="L156" s="39"/>
      <c r="M156" s="188" t="s">
        <v>1</v>
      </c>
      <c r="N156" s="189" t="s">
        <v>44</v>
      </c>
      <c r="O156" s="77"/>
      <c r="P156" s="190">
        <f>O156*H156</f>
        <v>0</v>
      </c>
      <c r="Q156" s="190">
        <v>0</v>
      </c>
      <c r="R156" s="190">
        <f>Q156*H156</f>
        <v>0</v>
      </c>
      <c r="S156" s="190">
        <v>0</v>
      </c>
      <c r="T156" s="191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2" t="s">
        <v>166</v>
      </c>
      <c r="AT156" s="192" t="s">
        <v>161</v>
      </c>
      <c r="AU156" s="192" t="s">
        <v>87</v>
      </c>
      <c r="AY156" s="19" t="s">
        <v>159</v>
      </c>
      <c r="BE156" s="193">
        <f>IF(N156="základní",J156,0)</f>
        <v>0</v>
      </c>
      <c r="BF156" s="193">
        <f>IF(N156="snížená",J156,0)</f>
        <v>0</v>
      </c>
      <c r="BG156" s="193">
        <f>IF(N156="zákl. přenesená",J156,0)</f>
        <v>0</v>
      </c>
      <c r="BH156" s="193">
        <f>IF(N156="sníž. přenesená",J156,0)</f>
        <v>0</v>
      </c>
      <c r="BI156" s="193">
        <f>IF(N156="nulová",J156,0)</f>
        <v>0</v>
      </c>
      <c r="BJ156" s="19" t="s">
        <v>87</v>
      </c>
      <c r="BK156" s="193">
        <f>ROUND(I156*H156,2)</f>
        <v>0</v>
      </c>
      <c r="BL156" s="19" t="s">
        <v>166</v>
      </c>
      <c r="BM156" s="192" t="s">
        <v>562</v>
      </c>
    </row>
    <row r="157" s="2" customFormat="1" ht="16.5" customHeight="1">
      <c r="A157" s="38"/>
      <c r="B157" s="180"/>
      <c r="C157" s="181" t="s">
        <v>364</v>
      </c>
      <c r="D157" s="181" t="s">
        <v>161</v>
      </c>
      <c r="E157" s="182" t="s">
        <v>1454</v>
      </c>
      <c r="F157" s="183" t="s">
        <v>160</v>
      </c>
      <c r="G157" s="184" t="s">
        <v>184</v>
      </c>
      <c r="H157" s="185">
        <v>230</v>
      </c>
      <c r="I157" s="186"/>
      <c r="J157" s="187">
        <f>ROUND(I157*H157,2)</f>
        <v>0</v>
      </c>
      <c r="K157" s="183" t="s">
        <v>1</v>
      </c>
      <c r="L157" s="39"/>
      <c r="M157" s="188" t="s">
        <v>1</v>
      </c>
      <c r="N157" s="189" t="s">
        <v>44</v>
      </c>
      <c r="O157" s="77"/>
      <c r="P157" s="190">
        <f>O157*H157</f>
        <v>0</v>
      </c>
      <c r="Q157" s="190">
        <v>0</v>
      </c>
      <c r="R157" s="190">
        <f>Q157*H157</f>
        <v>0</v>
      </c>
      <c r="S157" s="190">
        <v>0</v>
      </c>
      <c r="T157" s="191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2" t="s">
        <v>166</v>
      </c>
      <c r="AT157" s="192" t="s">
        <v>161</v>
      </c>
      <c r="AU157" s="192" t="s">
        <v>87</v>
      </c>
      <c r="AY157" s="19" t="s">
        <v>159</v>
      </c>
      <c r="BE157" s="193">
        <f>IF(N157="základní",J157,0)</f>
        <v>0</v>
      </c>
      <c r="BF157" s="193">
        <f>IF(N157="snížená",J157,0)</f>
        <v>0</v>
      </c>
      <c r="BG157" s="193">
        <f>IF(N157="zákl. přenesená",J157,0)</f>
        <v>0</v>
      </c>
      <c r="BH157" s="193">
        <f>IF(N157="sníž. přenesená",J157,0)</f>
        <v>0</v>
      </c>
      <c r="BI157" s="193">
        <f>IF(N157="nulová",J157,0)</f>
        <v>0</v>
      </c>
      <c r="BJ157" s="19" t="s">
        <v>87</v>
      </c>
      <c r="BK157" s="193">
        <f>ROUND(I157*H157,2)</f>
        <v>0</v>
      </c>
      <c r="BL157" s="19" t="s">
        <v>166</v>
      </c>
      <c r="BM157" s="192" t="s">
        <v>579</v>
      </c>
    </row>
    <row r="158" s="2" customFormat="1" ht="16.5" customHeight="1">
      <c r="A158" s="38"/>
      <c r="B158" s="180"/>
      <c r="C158" s="181" t="s">
        <v>370</v>
      </c>
      <c r="D158" s="181" t="s">
        <v>161</v>
      </c>
      <c r="E158" s="182" t="s">
        <v>1470</v>
      </c>
      <c r="F158" s="183" t="s">
        <v>1428</v>
      </c>
      <c r="G158" s="184" t="s">
        <v>401</v>
      </c>
      <c r="H158" s="185">
        <v>1</v>
      </c>
      <c r="I158" s="186"/>
      <c r="J158" s="187">
        <f>ROUND(I158*H158,2)</f>
        <v>0</v>
      </c>
      <c r="K158" s="183" t="s">
        <v>1</v>
      </c>
      <c r="L158" s="39"/>
      <c r="M158" s="188" t="s">
        <v>1</v>
      </c>
      <c r="N158" s="189" t="s">
        <v>44</v>
      </c>
      <c r="O158" s="77"/>
      <c r="P158" s="190">
        <f>O158*H158</f>
        <v>0</v>
      </c>
      <c r="Q158" s="190">
        <v>0</v>
      </c>
      <c r="R158" s="190">
        <f>Q158*H158</f>
        <v>0</v>
      </c>
      <c r="S158" s="190">
        <v>0</v>
      </c>
      <c r="T158" s="191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192" t="s">
        <v>166</v>
      </c>
      <c r="AT158" s="192" t="s">
        <v>161</v>
      </c>
      <c r="AU158" s="192" t="s">
        <v>87</v>
      </c>
      <c r="AY158" s="19" t="s">
        <v>159</v>
      </c>
      <c r="BE158" s="193">
        <f>IF(N158="základní",J158,0)</f>
        <v>0</v>
      </c>
      <c r="BF158" s="193">
        <f>IF(N158="snížená",J158,0)</f>
        <v>0</v>
      </c>
      <c r="BG158" s="193">
        <f>IF(N158="zákl. přenesená",J158,0)</f>
        <v>0</v>
      </c>
      <c r="BH158" s="193">
        <f>IF(N158="sníž. přenesená",J158,0)</f>
        <v>0</v>
      </c>
      <c r="BI158" s="193">
        <f>IF(N158="nulová",J158,0)</f>
        <v>0</v>
      </c>
      <c r="BJ158" s="19" t="s">
        <v>87</v>
      </c>
      <c r="BK158" s="193">
        <f>ROUND(I158*H158,2)</f>
        <v>0</v>
      </c>
      <c r="BL158" s="19" t="s">
        <v>166</v>
      </c>
      <c r="BM158" s="192" t="s">
        <v>590</v>
      </c>
    </row>
    <row r="159" s="2" customFormat="1" ht="16.5" customHeight="1">
      <c r="A159" s="38"/>
      <c r="B159" s="180"/>
      <c r="C159" s="181" t="s">
        <v>378</v>
      </c>
      <c r="D159" s="181" t="s">
        <v>161</v>
      </c>
      <c r="E159" s="182" t="s">
        <v>1471</v>
      </c>
      <c r="F159" s="183" t="s">
        <v>1430</v>
      </c>
      <c r="G159" s="184" t="s">
        <v>401</v>
      </c>
      <c r="H159" s="185">
        <v>1</v>
      </c>
      <c r="I159" s="186"/>
      <c r="J159" s="187">
        <f>ROUND(I159*H159,2)</f>
        <v>0</v>
      </c>
      <c r="K159" s="183" t="s">
        <v>1</v>
      </c>
      <c r="L159" s="39"/>
      <c r="M159" s="188" t="s">
        <v>1</v>
      </c>
      <c r="N159" s="189" t="s">
        <v>44</v>
      </c>
      <c r="O159" s="77"/>
      <c r="P159" s="190">
        <f>O159*H159</f>
        <v>0</v>
      </c>
      <c r="Q159" s="190">
        <v>0</v>
      </c>
      <c r="R159" s="190">
        <f>Q159*H159</f>
        <v>0</v>
      </c>
      <c r="S159" s="190">
        <v>0</v>
      </c>
      <c r="T159" s="191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192" t="s">
        <v>166</v>
      </c>
      <c r="AT159" s="192" t="s">
        <v>161</v>
      </c>
      <c r="AU159" s="192" t="s">
        <v>87</v>
      </c>
      <c r="AY159" s="19" t="s">
        <v>159</v>
      </c>
      <c r="BE159" s="193">
        <f>IF(N159="základní",J159,0)</f>
        <v>0</v>
      </c>
      <c r="BF159" s="193">
        <f>IF(N159="snížená",J159,0)</f>
        <v>0</v>
      </c>
      <c r="BG159" s="193">
        <f>IF(N159="zákl. přenesená",J159,0)</f>
        <v>0</v>
      </c>
      <c r="BH159" s="193">
        <f>IF(N159="sníž. přenesená",J159,0)</f>
        <v>0</v>
      </c>
      <c r="BI159" s="193">
        <f>IF(N159="nulová",J159,0)</f>
        <v>0</v>
      </c>
      <c r="BJ159" s="19" t="s">
        <v>87</v>
      </c>
      <c r="BK159" s="193">
        <f>ROUND(I159*H159,2)</f>
        <v>0</v>
      </c>
      <c r="BL159" s="19" t="s">
        <v>166</v>
      </c>
      <c r="BM159" s="192" t="s">
        <v>602</v>
      </c>
    </row>
    <row r="160" s="12" customFormat="1" ht="25.92" customHeight="1">
      <c r="A160" s="12"/>
      <c r="B160" s="167"/>
      <c r="C160" s="12"/>
      <c r="D160" s="168" t="s">
        <v>78</v>
      </c>
      <c r="E160" s="169" t="s">
        <v>1198</v>
      </c>
      <c r="F160" s="169" t="s">
        <v>1472</v>
      </c>
      <c r="G160" s="12"/>
      <c r="H160" s="12"/>
      <c r="I160" s="170"/>
      <c r="J160" s="171">
        <f>BK160</f>
        <v>0</v>
      </c>
      <c r="K160" s="12"/>
      <c r="L160" s="167"/>
      <c r="M160" s="172"/>
      <c r="N160" s="173"/>
      <c r="O160" s="173"/>
      <c r="P160" s="174">
        <f>SUM(P161:P189)</f>
        <v>0</v>
      </c>
      <c r="Q160" s="173"/>
      <c r="R160" s="174">
        <f>SUM(R161:R189)</f>
        <v>0</v>
      </c>
      <c r="S160" s="173"/>
      <c r="T160" s="175">
        <f>SUM(T161:T189)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68" t="s">
        <v>87</v>
      </c>
      <c r="AT160" s="176" t="s">
        <v>78</v>
      </c>
      <c r="AU160" s="176" t="s">
        <v>79</v>
      </c>
      <c r="AY160" s="168" t="s">
        <v>159</v>
      </c>
      <c r="BK160" s="177">
        <f>SUM(BK161:BK189)</f>
        <v>0</v>
      </c>
    </row>
    <row r="161" s="2" customFormat="1" ht="24.15" customHeight="1">
      <c r="A161" s="38"/>
      <c r="B161" s="180"/>
      <c r="C161" s="181" t="s">
        <v>387</v>
      </c>
      <c r="D161" s="181" t="s">
        <v>161</v>
      </c>
      <c r="E161" s="182" t="s">
        <v>1473</v>
      </c>
      <c r="F161" s="183" t="s">
        <v>1474</v>
      </c>
      <c r="G161" s="184" t="s">
        <v>1412</v>
      </c>
      <c r="H161" s="185">
        <v>8</v>
      </c>
      <c r="I161" s="186"/>
      <c r="J161" s="187">
        <f>ROUND(I161*H161,2)</f>
        <v>0</v>
      </c>
      <c r="K161" s="183" t="s">
        <v>1</v>
      </c>
      <c r="L161" s="39"/>
      <c r="M161" s="188" t="s">
        <v>1</v>
      </c>
      <c r="N161" s="189" t="s">
        <v>44</v>
      </c>
      <c r="O161" s="77"/>
      <c r="P161" s="190">
        <f>O161*H161</f>
        <v>0</v>
      </c>
      <c r="Q161" s="190">
        <v>0</v>
      </c>
      <c r="R161" s="190">
        <f>Q161*H161</f>
        <v>0</v>
      </c>
      <c r="S161" s="190">
        <v>0</v>
      </c>
      <c r="T161" s="191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2" t="s">
        <v>166</v>
      </c>
      <c r="AT161" s="192" t="s">
        <v>161</v>
      </c>
      <c r="AU161" s="192" t="s">
        <v>87</v>
      </c>
      <c r="AY161" s="19" t="s">
        <v>159</v>
      </c>
      <c r="BE161" s="193">
        <f>IF(N161="základní",J161,0)</f>
        <v>0</v>
      </c>
      <c r="BF161" s="193">
        <f>IF(N161="snížená",J161,0)</f>
        <v>0</v>
      </c>
      <c r="BG161" s="193">
        <f>IF(N161="zákl. přenesená",J161,0)</f>
        <v>0</v>
      </c>
      <c r="BH161" s="193">
        <f>IF(N161="sníž. přenesená",J161,0)</f>
        <v>0</v>
      </c>
      <c r="BI161" s="193">
        <f>IF(N161="nulová",J161,0)</f>
        <v>0</v>
      </c>
      <c r="BJ161" s="19" t="s">
        <v>87</v>
      </c>
      <c r="BK161" s="193">
        <f>ROUND(I161*H161,2)</f>
        <v>0</v>
      </c>
      <c r="BL161" s="19" t="s">
        <v>166</v>
      </c>
      <c r="BM161" s="192" t="s">
        <v>613</v>
      </c>
    </row>
    <row r="162" s="2" customFormat="1" ht="24.15" customHeight="1">
      <c r="A162" s="38"/>
      <c r="B162" s="180"/>
      <c r="C162" s="181" t="s">
        <v>398</v>
      </c>
      <c r="D162" s="181" t="s">
        <v>161</v>
      </c>
      <c r="E162" s="182" t="s">
        <v>1475</v>
      </c>
      <c r="F162" s="183" t="s">
        <v>1476</v>
      </c>
      <c r="G162" s="184" t="s">
        <v>1412</v>
      </c>
      <c r="H162" s="185">
        <v>40</v>
      </c>
      <c r="I162" s="186"/>
      <c r="J162" s="187">
        <f>ROUND(I162*H162,2)</f>
        <v>0</v>
      </c>
      <c r="K162" s="183" t="s">
        <v>1</v>
      </c>
      <c r="L162" s="39"/>
      <c r="M162" s="188" t="s">
        <v>1</v>
      </c>
      <c r="N162" s="189" t="s">
        <v>44</v>
      </c>
      <c r="O162" s="77"/>
      <c r="P162" s="190">
        <f>O162*H162</f>
        <v>0</v>
      </c>
      <c r="Q162" s="190">
        <v>0</v>
      </c>
      <c r="R162" s="190">
        <f>Q162*H162</f>
        <v>0</v>
      </c>
      <c r="S162" s="190">
        <v>0</v>
      </c>
      <c r="T162" s="191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2" t="s">
        <v>166</v>
      </c>
      <c r="AT162" s="192" t="s">
        <v>161</v>
      </c>
      <c r="AU162" s="192" t="s">
        <v>87</v>
      </c>
      <c r="AY162" s="19" t="s">
        <v>159</v>
      </c>
      <c r="BE162" s="193">
        <f>IF(N162="základní",J162,0)</f>
        <v>0</v>
      </c>
      <c r="BF162" s="193">
        <f>IF(N162="snížená",J162,0)</f>
        <v>0</v>
      </c>
      <c r="BG162" s="193">
        <f>IF(N162="zákl. přenesená",J162,0)</f>
        <v>0</v>
      </c>
      <c r="BH162" s="193">
        <f>IF(N162="sníž. přenesená",J162,0)</f>
        <v>0</v>
      </c>
      <c r="BI162" s="193">
        <f>IF(N162="nulová",J162,0)</f>
        <v>0</v>
      </c>
      <c r="BJ162" s="19" t="s">
        <v>87</v>
      </c>
      <c r="BK162" s="193">
        <f>ROUND(I162*H162,2)</f>
        <v>0</v>
      </c>
      <c r="BL162" s="19" t="s">
        <v>166</v>
      </c>
      <c r="BM162" s="192" t="s">
        <v>624</v>
      </c>
    </row>
    <row r="163" s="2" customFormat="1" ht="24.15" customHeight="1">
      <c r="A163" s="38"/>
      <c r="B163" s="180"/>
      <c r="C163" s="181" t="s">
        <v>405</v>
      </c>
      <c r="D163" s="181" t="s">
        <v>161</v>
      </c>
      <c r="E163" s="182" t="s">
        <v>1477</v>
      </c>
      <c r="F163" s="183" t="s">
        <v>1478</v>
      </c>
      <c r="G163" s="184" t="s">
        <v>1412</v>
      </c>
      <c r="H163" s="185">
        <v>26</v>
      </c>
      <c r="I163" s="186"/>
      <c r="J163" s="187">
        <f>ROUND(I163*H163,2)</f>
        <v>0</v>
      </c>
      <c r="K163" s="183" t="s">
        <v>1</v>
      </c>
      <c r="L163" s="39"/>
      <c r="M163" s="188" t="s">
        <v>1</v>
      </c>
      <c r="N163" s="189" t="s">
        <v>44</v>
      </c>
      <c r="O163" s="77"/>
      <c r="P163" s="190">
        <f>O163*H163</f>
        <v>0</v>
      </c>
      <c r="Q163" s="190">
        <v>0</v>
      </c>
      <c r="R163" s="190">
        <f>Q163*H163</f>
        <v>0</v>
      </c>
      <c r="S163" s="190">
        <v>0</v>
      </c>
      <c r="T163" s="191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2" t="s">
        <v>166</v>
      </c>
      <c r="AT163" s="192" t="s">
        <v>161</v>
      </c>
      <c r="AU163" s="192" t="s">
        <v>87</v>
      </c>
      <c r="AY163" s="19" t="s">
        <v>159</v>
      </c>
      <c r="BE163" s="193">
        <f>IF(N163="základní",J163,0)</f>
        <v>0</v>
      </c>
      <c r="BF163" s="193">
        <f>IF(N163="snížená",J163,0)</f>
        <v>0</v>
      </c>
      <c r="BG163" s="193">
        <f>IF(N163="zákl. přenesená",J163,0)</f>
        <v>0</v>
      </c>
      <c r="BH163" s="193">
        <f>IF(N163="sníž. přenesená",J163,0)</f>
        <v>0</v>
      </c>
      <c r="BI163" s="193">
        <f>IF(N163="nulová",J163,0)</f>
        <v>0</v>
      </c>
      <c r="BJ163" s="19" t="s">
        <v>87</v>
      </c>
      <c r="BK163" s="193">
        <f>ROUND(I163*H163,2)</f>
        <v>0</v>
      </c>
      <c r="BL163" s="19" t="s">
        <v>166</v>
      </c>
      <c r="BM163" s="192" t="s">
        <v>634</v>
      </c>
    </row>
    <row r="164" s="2" customFormat="1" ht="44.25" customHeight="1">
      <c r="A164" s="38"/>
      <c r="B164" s="180"/>
      <c r="C164" s="181" t="s">
        <v>410</v>
      </c>
      <c r="D164" s="181" t="s">
        <v>161</v>
      </c>
      <c r="E164" s="182" t="s">
        <v>1479</v>
      </c>
      <c r="F164" s="183" t="s">
        <v>1480</v>
      </c>
      <c r="G164" s="184" t="s">
        <v>1412</v>
      </c>
      <c r="H164" s="185">
        <v>28</v>
      </c>
      <c r="I164" s="186"/>
      <c r="J164" s="187">
        <f>ROUND(I164*H164,2)</f>
        <v>0</v>
      </c>
      <c r="K164" s="183" t="s">
        <v>1</v>
      </c>
      <c r="L164" s="39"/>
      <c r="M164" s="188" t="s">
        <v>1</v>
      </c>
      <c r="N164" s="189" t="s">
        <v>44</v>
      </c>
      <c r="O164" s="77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2" t="s">
        <v>166</v>
      </c>
      <c r="AT164" s="192" t="s">
        <v>161</v>
      </c>
      <c r="AU164" s="192" t="s">
        <v>87</v>
      </c>
      <c r="AY164" s="19" t="s">
        <v>159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9" t="s">
        <v>87</v>
      </c>
      <c r="BK164" s="193">
        <f>ROUND(I164*H164,2)</f>
        <v>0</v>
      </c>
      <c r="BL164" s="19" t="s">
        <v>166</v>
      </c>
      <c r="BM164" s="192" t="s">
        <v>647</v>
      </c>
    </row>
    <row r="165" s="2" customFormat="1" ht="24.15" customHeight="1">
      <c r="A165" s="38"/>
      <c r="B165" s="180"/>
      <c r="C165" s="181" t="s">
        <v>420</v>
      </c>
      <c r="D165" s="181" t="s">
        <v>161</v>
      </c>
      <c r="E165" s="182" t="s">
        <v>1481</v>
      </c>
      <c r="F165" s="183" t="s">
        <v>1482</v>
      </c>
      <c r="G165" s="184" t="s">
        <v>1412</v>
      </c>
      <c r="H165" s="185">
        <v>44</v>
      </c>
      <c r="I165" s="186"/>
      <c r="J165" s="187">
        <f>ROUND(I165*H165,2)</f>
        <v>0</v>
      </c>
      <c r="K165" s="183" t="s">
        <v>1</v>
      </c>
      <c r="L165" s="39"/>
      <c r="M165" s="188" t="s">
        <v>1</v>
      </c>
      <c r="N165" s="189" t="s">
        <v>44</v>
      </c>
      <c r="O165" s="77"/>
      <c r="P165" s="190">
        <f>O165*H165</f>
        <v>0</v>
      </c>
      <c r="Q165" s="190">
        <v>0</v>
      </c>
      <c r="R165" s="190">
        <f>Q165*H165</f>
        <v>0</v>
      </c>
      <c r="S165" s="190">
        <v>0</v>
      </c>
      <c r="T165" s="191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2" t="s">
        <v>166</v>
      </c>
      <c r="AT165" s="192" t="s">
        <v>161</v>
      </c>
      <c r="AU165" s="192" t="s">
        <v>87</v>
      </c>
      <c r="AY165" s="19" t="s">
        <v>159</v>
      </c>
      <c r="BE165" s="193">
        <f>IF(N165="základní",J165,0)</f>
        <v>0</v>
      </c>
      <c r="BF165" s="193">
        <f>IF(N165="snížená",J165,0)</f>
        <v>0</v>
      </c>
      <c r="BG165" s="193">
        <f>IF(N165="zákl. přenesená",J165,0)</f>
        <v>0</v>
      </c>
      <c r="BH165" s="193">
        <f>IF(N165="sníž. přenesená",J165,0)</f>
        <v>0</v>
      </c>
      <c r="BI165" s="193">
        <f>IF(N165="nulová",J165,0)</f>
        <v>0</v>
      </c>
      <c r="BJ165" s="19" t="s">
        <v>87</v>
      </c>
      <c r="BK165" s="193">
        <f>ROUND(I165*H165,2)</f>
        <v>0</v>
      </c>
      <c r="BL165" s="19" t="s">
        <v>166</v>
      </c>
      <c r="BM165" s="192" t="s">
        <v>658</v>
      </c>
    </row>
    <row r="166" s="2" customFormat="1" ht="24.15" customHeight="1">
      <c r="A166" s="38"/>
      <c r="B166" s="180"/>
      <c r="C166" s="181" t="s">
        <v>430</v>
      </c>
      <c r="D166" s="181" t="s">
        <v>161</v>
      </c>
      <c r="E166" s="182" t="s">
        <v>1483</v>
      </c>
      <c r="F166" s="183" t="s">
        <v>1484</v>
      </c>
      <c r="G166" s="184" t="s">
        <v>1412</v>
      </c>
      <c r="H166" s="185">
        <v>19</v>
      </c>
      <c r="I166" s="186"/>
      <c r="J166" s="187">
        <f>ROUND(I166*H166,2)</f>
        <v>0</v>
      </c>
      <c r="K166" s="183" t="s">
        <v>1</v>
      </c>
      <c r="L166" s="39"/>
      <c r="M166" s="188" t="s">
        <v>1</v>
      </c>
      <c r="N166" s="189" t="s">
        <v>44</v>
      </c>
      <c r="O166" s="77"/>
      <c r="P166" s="190">
        <f>O166*H166</f>
        <v>0</v>
      </c>
      <c r="Q166" s="190">
        <v>0</v>
      </c>
      <c r="R166" s="190">
        <f>Q166*H166</f>
        <v>0</v>
      </c>
      <c r="S166" s="190">
        <v>0</v>
      </c>
      <c r="T166" s="191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2" t="s">
        <v>166</v>
      </c>
      <c r="AT166" s="192" t="s">
        <v>161</v>
      </c>
      <c r="AU166" s="192" t="s">
        <v>87</v>
      </c>
      <c r="AY166" s="19" t="s">
        <v>159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9" t="s">
        <v>87</v>
      </c>
      <c r="BK166" s="193">
        <f>ROUND(I166*H166,2)</f>
        <v>0</v>
      </c>
      <c r="BL166" s="19" t="s">
        <v>166</v>
      </c>
      <c r="BM166" s="192" t="s">
        <v>670</v>
      </c>
    </row>
    <row r="167" s="2" customFormat="1" ht="37.8" customHeight="1">
      <c r="A167" s="38"/>
      <c r="B167" s="180"/>
      <c r="C167" s="181" t="s">
        <v>435</v>
      </c>
      <c r="D167" s="181" t="s">
        <v>161</v>
      </c>
      <c r="E167" s="182" t="s">
        <v>1485</v>
      </c>
      <c r="F167" s="183" t="s">
        <v>1486</v>
      </c>
      <c r="G167" s="184" t="s">
        <v>1412</v>
      </c>
      <c r="H167" s="185">
        <v>15</v>
      </c>
      <c r="I167" s="186"/>
      <c r="J167" s="187">
        <f>ROUND(I167*H167,2)</f>
        <v>0</v>
      </c>
      <c r="K167" s="183" t="s">
        <v>1</v>
      </c>
      <c r="L167" s="39"/>
      <c r="M167" s="188" t="s">
        <v>1</v>
      </c>
      <c r="N167" s="189" t="s">
        <v>44</v>
      </c>
      <c r="O167" s="77"/>
      <c r="P167" s="190">
        <f>O167*H167</f>
        <v>0</v>
      </c>
      <c r="Q167" s="190">
        <v>0</v>
      </c>
      <c r="R167" s="190">
        <f>Q167*H167</f>
        <v>0</v>
      </c>
      <c r="S167" s="190">
        <v>0</v>
      </c>
      <c r="T167" s="191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2" t="s">
        <v>166</v>
      </c>
      <c r="AT167" s="192" t="s">
        <v>161</v>
      </c>
      <c r="AU167" s="192" t="s">
        <v>87</v>
      </c>
      <c r="AY167" s="19" t="s">
        <v>159</v>
      </c>
      <c r="BE167" s="193">
        <f>IF(N167="základní",J167,0)</f>
        <v>0</v>
      </c>
      <c r="BF167" s="193">
        <f>IF(N167="snížená",J167,0)</f>
        <v>0</v>
      </c>
      <c r="BG167" s="193">
        <f>IF(N167="zákl. přenesená",J167,0)</f>
        <v>0</v>
      </c>
      <c r="BH167" s="193">
        <f>IF(N167="sníž. přenesená",J167,0)</f>
        <v>0</v>
      </c>
      <c r="BI167" s="193">
        <f>IF(N167="nulová",J167,0)</f>
        <v>0</v>
      </c>
      <c r="BJ167" s="19" t="s">
        <v>87</v>
      </c>
      <c r="BK167" s="193">
        <f>ROUND(I167*H167,2)</f>
        <v>0</v>
      </c>
      <c r="BL167" s="19" t="s">
        <v>166</v>
      </c>
      <c r="BM167" s="192" t="s">
        <v>684</v>
      </c>
    </row>
    <row r="168" s="2" customFormat="1" ht="37.8" customHeight="1">
      <c r="A168" s="38"/>
      <c r="B168" s="180"/>
      <c r="C168" s="181" t="s">
        <v>442</v>
      </c>
      <c r="D168" s="181" t="s">
        <v>161</v>
      </c>
      <c r="E168" s="182" t="s">
        <v>1487</v>
      </c>
      <c r="F168" s="183" t="s">
        <v>1488</v>
      </c>
      <c r="G168" s="184" t="s">
        <v>1412</v>
      </c>
      <c r="H168" s="185">
        <v>8</v>
      </c>
      <c r="I168" s="186"/>
      <c r="J168" s="187">
        <f>ROUND(I168*H168,2)</f>
        <v>0</v>
      </c>
      <c r="K168" s="183" t="s">
        <v>1</v>
      </c>
      <c r="L168" s="39"/>
      <c r="M168" s="188" t="s">
        <v>1</v>
      </c>
      <c r="N168" s="189" t="s">
        <v>44</v>
      </c>
      <c r="O168" s="77"/>
      <c r="P168" s="190">
        <f>O168*H168</f>
        <v>0</v>
      </c>
      <c r="Q168" s="190">
        <v>0</v>
      </c>
      <c r="R168" s="190">
        <f>Q168*H168</f>
        <v>0</v>
      </c>
      <c r="S168" s="190">
        <v>0</v>
      </c>
      <c r="T168" s="191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2" t="s">
        <v>166</v>
      </c>
      <c r="AT168" s="192" t="s">
        <v>161</v>
      </c>
      <c r="AU168" s="192" t="s">
        <v>87</v>
      </c>
      <c r="AY168" s="19" t="s">
        <v>159</v>
      </c>
      <c r="BE168" s="193">
        <f>IF(N168="základní",J168,0)</f>
        <v>0</v>
      </c>
      <c r="BF168" s="193">
        <f>IF(N168="snížená",J168,0)</f>
        <v>0</v>
      </c>
      <c r="BG168" s="193">
        <f>IF(N168="zákl. přenesená",J168,0)</f>
        <v>0</v>
      </c>
      <c r="BH168" s="193">
        <f>IF(N168="sníž. přenesená",J168,0)</f>
        <v>0</v>
      </c>
      <c r="BI168" s="193">
        <f>IF(N168="nulová",J168,0)</f>
        <v>0</v>
      </c>
      <c r="BJ168" s="19" t="s">
        <v>87</v>
      </c>
      <c r="BK168" s="193">
        <f>ROUND(I168*H168,2)</f>
        <v>0</v>
      </c>
      <c r="BL168" s="19" t="s">
        <v>166</v>
      </c>
      <c r="BM168" s="192" t="s">
        <v>694</v>
      </c>
    </row>
    <row r="169" s="2" customFormat="1" ht="37.8" customHeight="1">
      <c r="A169" s="38"/>
      <c r="B169" s="180"/>
      <c r="C169" s="181" t="s">
        <v>450</v>
      </c>
      <c r="D169" s="181" t="s">
        <v>161</v>
      </c>
      <c r="E169" s="182" t="s">
        <v>1489</v>
      </c>
      <c r="F169" s="183" t="s">
        <v>1490</v>
      </c>
      <c r="G169" s="184" t="s">
        <v>1412</v>
      </c>
      <c r="H169" s="185">
        <v>138</v>
      </c>
      <c r="I169" s="186"/>
      <c r="J169" s="187">
        <f>ROUND(I169*H169,2)</f>
        <v>0</v>
      </c>
      <c r="K169" s="183" t="s">
        <v>1</v>
      </c>
      <c r="L169" s="39"/>
      <c r="M169" s="188" t="s">
        <v>1</v>
      </c>
      <c r="N169" s="189" t="s">
        <v>44</v>
      </c>
      <c r="O169" s="77"/>
      <c r="P169" s="190">
        <f>O169*H169</f>
        <v>0</v>
      </c>
      <c r="Q169" s="190">
        <v>0</v>
      </c>
      <c r="R169" s="190">
        <f>Q169*H169</f>
        <v>0</v>
      </c>
      <c r="S169" s="190">
        <v>0</v>
      </c>
      <c r="T169" s="191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2" t="s">
        <v>166</v>
      </c>
      <c r="AT169" s="192" t="s">
        <v>161</v>
      </c>
      <c r="AU169" s="192" t="s">
        <v>87</v>
      </c>
      <c r="AY169" s="19" t="s">
        <v>159</v>
      </c>
      <c r="BE169" s="193">
        <f>IF(N169="základní",J169,0)</f>
        <v>0</v>
      </c>
      <c r="BF169" s="193">
        <f>IF(N169="snížená",J169,0)</f>
        <v>0</v>
      </c>
      <c r="BG169" s="193">
        <f>IF(N169="zákl. přenesená",J169,0)</f>
        <v>0</v>
      </c>
      <c r="BH169" s="193">
        <f>IF(N169="sníž. přenesená",J169,0)</f>
        <v>0</v>
      </c>
      <c r="BI169" s="193">
        <f>IF(N169="nulová",J169,0)</f>
        <v>0</v>
      </c>
      <c r="BJ169" s="19" t="s">
        <v>87</v>
      </c>
      <c r="BK169" s="193">
        <f>ROUND(I169*H169,2)</f>
        <v>0</v>
      </c>
      <c r="BL169" s="19" t="s">
        <v>166</v>
      </c>
      <c r="BM169" s="192" t="s">
        <v>704</v>
      </c>
    </row>
    <row r="170" s="2" customFormat="1" ht="37.8" customHeight="1">
      <c r="A170" s="38"/>
      <c r="B170" s="180"/>
      <c r="C170" s="181" t="s">
        <v>457</v>
      </c>
      <c r="D170" s="181" t="s">
        <v>161</v>
      </c>
      <c r="E170" s="182" t="s">
        <v>1491</v>
      </c>
      <c r="F170" s="183" t="s">
        <v>1492</v>
      </c>
      <c r="G170" s="184" t="s">
        <v>1412</v>
      </c>
      <c r="H170" s="185">
        <v>19</v>
      </c>
      <c r="I170" s="186"/>
      <c r="J170" s="187">
        <f>ROUND(I170*H170,2)</f>
        <v>0</v>
      </c>
      <c r="K170" s="183" t="s">
        <v>1</v>
      </c>
      <c r="L170" s="39"/>
      <c r="M170" s="188" t="s">
        <v>1</v>
      </c>
      <c r="N170" s="189" t="s">
        <v>44</v>
      </c>
      <c r="O170" s="77"/>
      <c r="P170" s="190">
        <f>O170*H170</f>
        <v>0</v>
      </c>
      <c r="Q170" s="190">
        <v>0</v>
      </c>
      <c r="R170" s="190">
        <f>Q170*H170</f>
        <v>0</v>
      </c>
      <c r="S170" s="190">
        <v>0</v>
      </c>
      <c r="T170" s="191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92" t="s">
        <v>166</v>
      </c>
      <c r="AT170" s="192" t="s">
        <v>161</v>
      </c>
      <c r="AU170" s="192" t="s">
        <v>87</v>
      </c>
      <c r="AY170" s="19" t="s">
        <v>159</v>
      </c>
      <c r="BE170" s="193">
        <f>IF(N170="základní",J170,0)</f>
        <v>0</v>
      </c>
      <c r="BF170" s="193">
        <f>IF(N170="snížená",J170,0)</f>
        <v>0</v>
      </c>
      <c r="BG170" s="193">
        <f>IF(N170="zákl. přenesená",J170,0)</f>
        <v>0</v>
      </c>
      <c r="BH170" s="193">
        <f>IF(N170="sníž. přenesená",J170,0)</f>
        <v>0</v>
      </c>
      <c r="BI170" s="193">
        <f>IF(N170="nulová",J170,0)</f>
        <v>0</v>
      </c>
      <c r="BJ170" s="19" t="s">
        <v>87</v>
      </c>
      <c r="BK170" s="193">
        <f>ROUND(I170*H170,2)</f>
        <v>0</v>
      </c>
      <c r="BL170" s="19" t="s">
        <v>166</v>
      </c>
      <c r="BM170" s="192" t="s">
        <v>715</v>
      </c>
    </row>
    <row r="171" s="2" customFormat="1" ht="21.75" customHeight="1">
      <c r="A171" s="38"/>
      <c r="B171" s="180"/>
      <c r="C171" s="181" t="s">
        <v>464</v>
      </c>
      <c r="D171" s="181" t="s">
        <v>161</v>
      </c>
      <c r="E171" s="182" t="s">
        <v>1493</v>
      </c>
      <c r="F171" s="183" t="s">
        <v>1494</v>
      </c>
      <c r="G171" s="184" t="s">
        <v>1412</v>
      </c>
      <c r="H171" s="185">
        <v>180</v>
      </c>
      <c r="I171" s="186"/>
      <c r="J171" s="187">
        <f>ROUND(I171*H171,2)</f>
        <v>0</v>
      </c>
      <c r="K171" s="183" t="s">
        <v>1</v>
      </c>
      <c r="L171" s="39"/>
      <c r="M171" s="188" t="s">
        <v>1</v>
      </c>
      <c r="N171" s="189" t="s">
        <v>44</v>
      </c>
      <c r="O171" s="77"/>
      <c r="P171" s="190">
        <f>O171*H171</f>
        <v>0</v>
      </c>
      <c r="Q171" s="190">
        <v>0</v>
      </c>
      <c r="R171" s="190">
        <f>Q171*H171</f>
        <v>0</v>
      </c>
      <c r="S171" s="190">
        <v>0</v>
      </c>
      <c r="T171" s="191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92" t="s">
        <v>166</v>
      </c>
      <c r="AT171" s="192" t="s">
        <v>161</v>
      </c>
      <c r="AU171" s="192" t="s">
        <v>87</v>
      </c>
      <c r="AY171" s="19" t="s">
        <v>159</v>
      </c>
      <c r="BE171" s="193">
        <f>IF(N171="základní",J171,0)</f>
        <v>0</v>
      </c>
      <c r="BF171" s="193">
        <f>IF(N171="snížená",J171,0)</f>
        <v>0</v>
      </c>
      <c r="BG171" s="193">
        <f>IF(N171="zákl. přenesená",J171,0)</f>
        <v>0</v>
      </c>
      <c r="BH171" s="193">
        <f>IF(N171="sníž. přenesená",J171,0)</f>
        <v>0</v>
      </c>
      <c r="BI171" s="193">
        <f>IF(N171="nulová",J171,0)</f>
        <v>0</v>
      </c>
      <c r="BJ171" s="19" t="s">
        <v>87</v>
      </c>
      <c r="BK171" s="193">
        <f>ROUND(I171*H171,2)</f>
        <v>0</v>
      </c>
      <c r="BL171" s="19" t="s">
        <v>166</v>
      </c>
      <c r="BM171" s="192" t="s">
        <v>729</v>
      </c>
    </row>
    <row r="172" s="2" customFormat="1" ht="16.5" customHeight="1">
      <c r="A172" s="38"/>
      <c r="B172" s="180"/>
      <c r="C172" s="181" t="s">
        <v>469</v>
      </c>
      <c r="D172" s="181" t="s">
        <v>161</v>
      </c>
      <c r="E172" s="182" t="s">
        <v>1495</v>
      </c>
      <c r="F172" s="183" t="s">
        <v>1496</v>
      </c>
      <c r="G172" s="184" t="s">
        <v>1412</v>
      </c>
      <c r="H172" s="185">
        <v>180</v>
      </c>
      <c r="I172" s="186"/>
      <c r="J172" s="187">
        <f>ROUND(I172*H172,2)</f>
        <v>0</v>
      </c>
      <c r="K172" s="183" t="s">
        <v>1</v>
      </c>
      <c r="L172" s="39"/>
      <c r="M172" s="188" t="s">
        <v>1</v>
      </c>
      <c r="N172" s="189" t="s">
        <v>44</v>
      </c>
      <c r="O172" s="77"/>
      <c r="P172" s="190">
        <f>O172*H172</f>
        <v>0</v>
      </c>
      <c r="Q172" s="190">
        <v>0</v>
      </c>
      <c r="R172" s="190">
        <f>Q172*H172</f>
        <v>0</v>
      </c>
      <c r="S172" s="190">
        <v>0</v>
      </c>
      <c r="T172" s="191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2" t="s">
        <v>166</v>
      </c>
      <c r="AT172" s="192" t="s">
        <v>161</v>
      </c>
      <c r="AU172" s="192" t="s">
        <v>87</v>
      </c>
      <c r="AY172" s="19" t="s">
        <v>159</v>
      </c>
      <c r="BE172" s="193">
        <f>IF(N172="základní",J172,0)</f>
        <v>0</v>
      </c>
      <c r="BF172" s="193">
        <f>IF(N172="snížená",J172,0)</f>
        <v>0</v>
      </c>
      <c r="BG172" s="193">
        <f>IF(N172="zákl. přenesená",J172,0)</f>
        <v>0</v>
      </c>
      <c r="BH172" s="193">
        <f>IF(N172="sníž. přenesená",J172,0)</f>
        <v>0</v>
      </c>
      <c r="BI172" s="193">
        <f>IF(N172="nulová",J172,0)</f>
        <v>0</v>
      </c>
      <c r="BJ172" s="19" t="s">
        <v>87</v>
      </c>
      <c r="BK172" s="193">
        <f>ROUND(I172*H172,2)</f>
        <v>0</v>
      </c>
      <c r="BL172" s="19" t="s">
        <v>166</v>
      </c>
      <c r="BM172" s="192" t="s">
        <v>739</v>
      </c>
    </row>
    <row r="173" s="2" customFormat="1" ht="16.5" customHeight="1">
      <c r="A173" s="38"/>
      <c r="B173" s="180"/>
      <c r="C173" s="181" t="s">
        <v>476</v>
      </c>
      <c r="D173" s="181" t="s">
        <v>161</v>
      </c>
      <c r="E173" s="182" t="s">
        <v>1497</v>
      </c>
      <c r="F173" s="183" t="s">
        <v>1498</v>
      </c>
      <c r="G173" s="184" t="s">
        <v>984</v>
      </c>
      <c r="H173" s="185">
        <v>13</v>
      </c>
      <c r="I173" s="186"/>
      <c r="J173" s="187">
        <f>ROUND(I173*H173,2)</f>
        <v>0</v>
      </c>
      <c r="K173" s="183" t="s">
        <v>1</v>
      </c>
      <c r="L173" s="39"/>
      <c r="M173" s="188" t="s">
        <v>1</v>
      </c>
      <c r="N173" s="189" t="s">
        <v>44</v>
      </c>
      <c r="O173" s="77"/>
      <c r="P173" s="190">
        <f>O173*H173</f>
        <v>0</v>
      </c>
      <c r="Q173" s="190">
        <v>0</v>
      </c>
      <c r="R173" s="190">
        <f>Q173*H173</f>
        <v>0</v>
      </c>
      <c r="S173" s="190">
        <v>0</v>
      </c>
      <c r="T173" s="191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92" t="s">
        <v>166</v>
      </c>
      <c r="AT173" s="192" t="s">
        <v>161</v>
      </c>
      <c r="AU173" s="192" t="s">
        <v>87</v>
      </c>
      <c r="AY173" s="19" t="s">
        <v>159</v>
      </c>
      <c r="BE173" s="193">
        <f>IF(N173="základní",J173,0)</f>
        <v>0</v>
      </c>
      <c r="BF173" s="193">
        <f>IF(N173="snížená",J173,0)</f>
        <v>0</v>
      </c>
      <c r="BG173" s="193">
        <f>IF(N173="zákl. přenesená",J173,0)</f>
        <v>0</v>
      </c>
      <c r="BH173" s="193">
        <f>IF(N173="sníž. přenesená",J173,0)</f>
        <v>0</v>
      </c>
      <c r="BI173" s="193">
        <f>IF(N173="nulová",J173,0)</f>
        <v>0</v>
      </c>
      <c r="BJ173" s="19" t="s">
        <v>87</v>
      </c>
      <c r="BK173" s="193">
        <f>ROUND(I173*H173,2)</f>
        <v>0</v>
      </c>
      <c r="BL173" s="19" t="s">
        <v>166</v>
      </c>
      <c r="BM173" s="192" t="s">
        <v>752</v>
      </c>
    </row>
    <row r="174" s="2" customFormat="1" ht="16.5" customHeight="1">
      <c r="A174" s="38"/>
      <c r="B174" s="180"/>
      <c r="C174" s="181" t="s">
        <v>481</v>
      </c>
      <c r="D174" s="181" t="s">
        <v>161</v>
      </c>
      <c r="E174" s="182" t="s">
        <v>1499</v>
      </c>
      <c r="F174" s="183" t="s">
        <v>1500</v>
      </c>
      <c r="G174" s="184" t="s">
        <v>984</v>
      </c>
      <c r="H174" s="185">
        <v>4</v>
      </c>
      <c r="I174" s="186"/>
      <c r="J174" s="187">
        <f>ROUND(I174*H174,2)</f>
        <v>0</v>
      </c>
      <c r="K174" s="183" t="s">
        <v>1</v>
      </c>
      <c r="L174" s="39"/>
      <c r="M174" s="188" t="s">
        <v>1</v>
      </c>
      <c r="N174" s="189" t="s">
        <v>44</v>
      </c>
      <c r="O174" s="77"/>
      <c r="P174" s="190">
        <f>O174*H174</f>
        <v>0</v>
      </c>
      <c r="Q174" s="190">
        <v>0</v>
      </c>
      <c r="R174" s="190">
        <f>Q174*H174</f>
        <v>0</v>
      </c>
      <c r="S174" s="190">
        <v>0</v>
      </c>
      <c r="T174" s="191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2" t="s">
        <v>166</v>
      </c>
      <c r="AT174" s="192" t="s">
        <v>161</v>
      </c>
      <c r="AU174" s="192" t="s">
        <v>87</v>
      </c>
      <c r="AY174" s="19" t="s">
        <v>159</v>
      </c>
      <c r="BE174" s="193">
        <f>IF(N174="základní",J174,0)</f>
        <v>0</v>
      </c>
      <c r="BF174" s="193">
        <f>IF(N174="snížená",J174,0)</f>
        <v>0</v>
      </c>
      <c r="BG174" s="193">
        <f>IF(N174="zákl. přenesená",J174,0)</f>
        <v>0</v>
      </c>
      <c r="BH174" s="193">
        <f>IF(N174="sníž. přenesená",J174,0)</f>
        <v>0</v>
      </c>
      <c r="BI174" s="193">
        <f>IF(N174="nulová",J174,0)</f>
        <v>0</v>
      </c>
      <c r="BJ174" s="19" t="s">
        <v>87</v>
      </c>
      <c r="BK174" s="193">
        <f>ROUND(I174*H174,2)</f>
        <v>0</v>
      </c>
      <c r="BL174" s="19" t="s">
        <v>166</v>
      </c>
      <c r="BM174" s="192" t="s">
        <v>770</v>
      </c>
    </row>
    <row r="175" s="2" customFormat="1" ht="16.5" customHeight="1">
      <c r="A175" s="38"/>
      <c r="B175" s="180"/>
      <c r="C175" s="181" t="s">
        <v>487</v>
      </c>
      <c r="D175" s="181" t="s">
        <v>161</v>
      </c>
      <c r="E175" s="182" t="s">
        <v>1501</v>
      </c>
      <c r="F175" s="183" t="s">
        <v>1502</v>
      </c>
      <c r="G175" s="184" t="s">
        <v>984</v>
      </c>
      <c r="H175" s="185">
        <v>2</v>
      </c>
      <c r="I175" s="186"/>
      <c r="J175" s="187">
        <f>ROUND(I175*H175,2)</f>
        <v>0</v>
      </c>
      <c r="K175" s="183" t="s">
        <v>1</v>
      </c>
      <c r="L175" s="39"/>
      <c r="M175" s="188" t="s">
        <v>1</v>
      </c>
      <c r="N175" s="189" t="s">
        <v>44</v>
      </c>
      <c r="O175" s="77"/>
      <c r="P175" s="190">
        <f>O175*H175</f>
        <v>0</v>
      </c>
      <c r="Q175" s="190">
        <v>0</v>
      </c>
      <c r="R175" s="190">
        <f>Q175*H175</f>
        <v>0</v>
      </c>
      <c r="S175" s="190">
        <v>0</v>
      </c>
      <c r="T175" s="191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92" t="s">
        <v>166</v>
      </c>
      <c r="AT175" s="192" t="s">
        <v>161</v>
      </c>
      <c r="AU175" s="192" t="s">
        <v>87</v>
      </c>
      <c r="AY175" s="19" t="s">
        <v>159</v>
      </c>
      <c r="BE175" s="193">
        <f>IF(N175="základní",J175,0)</f>
        <v>0</v>
      </c>
      <c r="BF175" s="193">
        <f>IF(N175="snížená",J175,0)</f>
        <v>0</v>
      </c>
      <c r="BG175" s="193">
        <f>IF(N175="zákl. přenesená",J175,0)</f>
        <v>0</v>
      </c>
      <c r="BH175" s="193">
        <f>IF(N175="sníž. přenesená",J175,0)</f>
        <v>0</v>
      </c>
      <c r="BI175" s="193">
        <f>IF(N175="nulová",J175,0)</f>
        <v>0</v>
      </c>
      <c r="BJ175" s="19" t="s">
        <v>87</v>
      </c>
      <c r="BK175" s="193">
        <f>ROUND(I175*H175,2)</f>
        <v>0</v>
      </c>
      <c r="BL175" s="19" t="s">
        <v>166</v>
      </c>
      <c r="BM175" s="192" t="s">
        <v>784</v>
      </c>
    </row>
    <row r="176" s="2" customFormat="1" ht="16.5" customHeight="1">
      <c r="A176" s="38"/>
      <c r="B176" s="180"/>
      <c r="C176" s="181" t="s">
        <v>493</v>
      </c>
      <c r="D176" s="181" t="s">
        <v>161</v>
      </c>
      <c r="E176" s="182" t="s">
        <v>1503</v>
      </c>
      <c r="F176" s="183" t="s">
        <v>1504</v>
      </c>
      <c r="G176" s="184" t="s">
        <v>984</v>
      </c>
      <c r="H176" s="185">
        <v>3</v>
      </c>
      <c r="I176" s="186"/>
      <c r="J176" s="187">
        <f>ROUND(I176*H176,2)</f>
        <v>0</v>
      </c>
      <c r="K176" s="183" t="s">
        <v>1</v>
      </c>
      <c r="L176" s="39"/>
      <c r="M176" s="188" t="s">
        <v>1</v>
      </c>
      <c r="N176" s="189" t="s">
        <v>44</v>
      </c>
      <c r="O176" s="77"/>
      <c r="P176" s="190">
        <f>O176*H176</f>
        <v>0</v>
      </c>
      <c r="Q176" s="190">
        <v>0</v>
      </c>
      <c r="R176" s="190">
        <f>Q176*H176</f>
        <v>0</v>
      </c>
      <c r="S176" s="190">
        <v>0</v>
      </c>
      <c r="T176" s="191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2" t="s">
        <v>166</v>
      </c>
      <c r="AT176" s="192" t="s">
        <v>161</v>
      </c>
      <c r="AU176" s="192" t="s">
        <v>87</v>
      </c>
      <c r="AY176" s="19" t="s">
        <v>159</v>
      </c>
      <c r="BE176" s="193">
        <f>IF(N176="základní",J176,0)</f>
        <v>0</v>
      </c>
      <c r="BF176" s="193">
        <f>IF(N176="snížená",J176,0)</f>
        <v>0</v>
      </c>
      <c r="BG176" s="193">
        <f>IF(N176="zákl. přenesená",J176,0)</f>
        <v>0</v>
      </c>
      <c r="BH176" s="193">
        <f>IF(N176="sníž. přenesená",J176,0)</f>
        <v>0</v>
      </c>
      <c r="BI176" s="193">
        <f>IF(N176="nulová",J176,0)</f>
        <v>0</v>
      </c>
      <c r="BJ176" s="19" t="s">
        <v>87</v>
      </c>
      <c r="BK176" s="193">
        <f>ROUND(I176*H176,2)</f>
        <v>0</v>
      </c>
      <c r="BL176" s="19" t="s">
        <v>166</v>
      </c>
      <c r="BM176" s="192" t="s">
        <v>794</v>
      </c>
    </row>
    <row r="177" s="2" customFormat="1" ht="16.5" customHeight="1">
      <c r="A177" s="38"/>
      <c r="B177" s="180"/>
      <c r="C177" s="181" t="s">
        <v>498</v>
      </c>
      <c r="D177" s="181" t="s">
        <v>161</v>
      </c>
      <c r="E177" s="182" t="s">
        <v>1505</v>
      </c>
      <c r="F177" s="183" t="s">
        <v>1506</v>
      </c>
      <c r="G177" s="184" t="s">
        <v>984</v>
      </c>
      <c r="H177" s="185">
        <v>2</v>
      </c>
      <c r="I177" s="186"/>
      <c r="J177" s="187">
        <f>ROUND(I177*H177,2)</f>
        <v>0</v>
      </c>
      <c r="K177" s="183" t="s">
        <v>1</v>
      </c>
      <c r="L177" s="39"/>
      <c r="M177" s="188" t="s">
        <v>1</v>
      </c>
      <c r="N177" s="189" t="s">
        <v>44</v>
      </c>
      <c r="O177" s="77"/>
      <c r="P177" s="190">
        <f>O177*H177</f>
        <v>0</v>
      </c>
      <c r="Q177" s="190">
        <v>0</v>
      </c>
      <c r="R177" s="190">
        <f>Q177*H177</f>
        <v>0</v>
      </c>
      <c r="S177" s="190">
        <v>0</v>
      </c>
      <c r="T177" s="191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92" t="s">
        <v>166</v>
      </c>
      <c r="AT177" s="192" t="s">
        <v>161</v>
      </c>
      <c r="AU177" s="192" t="s">
        <v>87</v>
      </c>
      <c r="AY177" s="19" t="s">
        <v>159</v>
      </c>
      <c r="BE177" s="193">
        <f>IF(N177="základní",J177,0)</f>
        <v>0</v>
      </c>
      <c r="BF177" s="193">
        <f>IF(N177="snížená",J177,0)</f>
        <v>0</v>
      </c>
      <c r="BG177" s="193">
        <f>IF(N177="zákl. přenesená",J177,0)</f>
        <v>0</v>
      </c>
      <c r="BH177" s="193">
        <f>IF(N177="sníž. přenesená",J177,0)</f>
        <v>0</v>
      </c>
      <c r="BI177" s="193">
        <f>IF(N177="nulová",J177,0)</f>
        <v>0</v>
      </c>
      <c r="BJ177" s="19" t="s">
        <v>87</v>
      </c>
      <c r="BK177" s="193">
        <f>ROUND(I177*H177,2)</f>
        <v>0</v>
      </c>
      <c r="BL177" s="19" t="s">
        <v>166</v>
      </c>
      <c r="BM177" s="192" t="s">
        <v>805</v>
      </c>
    </row>
    <row r="178" s="2" customFormat="1" ht="16.5" customHeight="1">
      <c r="A178" s="38"/>
      <c r="B178" s="180"/>
      <c r="C178" s="181" t="s">
        <v>503</v>
      </c>
      <c r="D178" s="181" t="s">
        <v>161</v>
      </c>
      <c r="E178" s="182" t="s">
        <v>1507</v>
      </c>
      <c r="F178" s="183" t="s">
        <v>1508</v>
      </c>
      <c r="G178" s="184" t="s">
        <v>984</v>
      </c>
      <c r="H178" s="185">
        <v>2</v>
      </c>
      <c r="I178" s="186"/>
      <c r="J178" s="187">
        <f>ROUND(I178*H178,2)</f>
        <v>0</v>
      </c>
      <c r="K178" s="183" t="s">
        <v>1</v>
      </c>
      <c r="L178" s="39"/>
      <c r="M178" s="188" t="s">
        <v>1</v>
      </c>
      <c r="N178" s="189" t="s">
        <v>44</v>
      </c>
      <c r="O178" s="77"/>
      <c r="P178" s="190">
        <f>O178*H178</f>
        <v>0</v>
      </c>
      <c r="Q178" s="190">
        <v>0</v>
      </c>
      <c r="R178" s="190">
        <f>Q178*H178</f>
        <v>0</v>
      </c>
      <c r="S178" s="190">
        <v>0</v>
      </c>
      <c r="T178" s="191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2" t="s">
        <v>166</v>
      </c>
      <c r="AT178" s="192" t="s">
        <v>161</v>
      </c>
      <c r="AU178" s="192" t="s">
        <v>87</v>
      </c>
      <c r="AY178" s="19" t="s">
        <v>159</v>
      </c>
      <c r="BE178" s="193">
        <f>IF(N178="základní",J178,0)</f>
        <v>0</v>
      </c>
      <c r="BF178" s="193">
        <f>IF(N178="snížená",J178,0)</f>
        <v>0</v>
      </c>
      <c r="BG178" s="193">
        <f>IF(N178="zákl. přenesená",J178,0)</f>
        <v>0</v>
      </c>
      <c r="BH178" s="193">
        <f>IF(N178="sníž. přenesená",J178,0)</f>
        <v>0</v>
      </c>
      <c r="BI178" s="193">
        <f>IF(N178="nulová",J178,0)</f>
        <v>0</v>
      </c>
      <c r="BJ178" s="19" t="s">
        <v>87</v>
      </c>
      <c r="BK178" s="193">
        <f>ROUND(I178*H178,2)</f>
        <v>0</v>
      </c>
      <c r="BL178" s="19" t="s">
        <v>166</v>
      </c>
      <c r="BM178" s="192" t="s">
        <v>814</v>
      </c>
    </row>
    <row r="179" s="2" customFormat="1" ht="16.5" customHeight="1">
      <c r="A179" s="38"/>
      <c r="B179" s="180"/>
      <c r="C179" s="181" t="s">
        <v>508</v>
      </c>
      <c r="D179" s="181" t="s">
        <v>161</v>
      </c>
      <c r="E179" s="182" t="s">
        <v>1509</v>
      </c>
      <c r="F179" s="183" t="s">
        <v>1510</v>
      </c>
      <c r="G179" s="184" t="s">
        <v>984</v>
      </c>
      <c r="H179" s="185">
        <v>6</v>
      </c>
      <c r="I179" s="186"/>
      <c r="J179" s="187">
        <f>ROUND(I179*H179,2)</f>
        <v>0</v>
      </c>
      <c r="K179" s="183" t="s">
        <v>1</v>
      </c>
      <c r="L179" s="39"/>
      <c r="M179" s="188" t="s">
        <v>1</v>
      </c>
      <c r="N179" s="189" t="s">
        <v>44</v>
      </c>
      <c r="O179" s="77"/>
      <c r="P179" s="190">
        <f>O179*H179</f>
        <v>0</v>
      </c>
      <c r="Q179" s="190">
        <v>0</v>
      </c>
      <c r="R179" s="190">
        <f>Q179*H179</f>
        <v>0</v>
      </c>
      <c r="S179" s="190">
        <v>0</v>
      </c>
      <c r="T179" s="191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2" t="s">
        <v>166</v>
      </c>
      <c r="AT179" s="192" t="s">
        <v>161</v>
      </c>
      <c r="AU179" s="192" t="s">
        <v>87</v>
      </c>
      <c r="AY179" s="19" t="s">
        <v>159</v>
      </c>
      <c r="BE179" s="193">
        <f>IF(N179="základní",J179,0)</f>
        <v>0</v>
      </c>
      <c r="BF179" s="193">
        <f>IF(N179="snížená",J179,0)</f>
        <v>0</v>
      </c>
      <c r="BG179" s="193">
        <f>IF(N179="zákl. přenesená",J179,0)</f>
        <v>0</v>
      </c>
      <c r="BH179" s="193">
        <f>IF(N179="sníž. přenesená",J179,0)</f>
        <v>0</v>
      </c>
      <c r="BI179" s="193">
        <f>IF(N179="nulová",J179,0)</f>
        <v>0</v>
      </c>
      <c r="BJ179" s="19" t="s">
        <v>87</v>
      </c>
      <c r="BK179" s="193">
        <f>ROUND(I179*H179,2)</f>
        <v>0</v>
      </c>
      <c r="BL179" s="19" t="s">
        <v>166</v>
      </c>
      <c r="BM179" s="192" t="s">
        <v>822</v>
      </c>
    </row>
    <row r="180" s="2" customFormat="1" ht="16.5" customHeight="1">
      <c r="A180" s="38"/>
      <c r="B180" s="180"/>
      <c r="C180" s="181" t="s">
        <v>514</v>
      </c>
      <c r="D180" s="181" t="s">
        <v>161</v>
      </c>
      <c r="E180" s="182" t="s">
        <v>1511</v>
      </c>
      <c r="F180" s="183" t="s">
        <v>1512</v>
      </c>
      <c r="G180" s="184" t="s">
        <v>984</v>
      </c>
      <c r="H180" s="185">
        <v>3</v>
      </c>
      <c r="I180" s="186"/>
      <c r="J180" s="187">
        <f>ROUND(I180*H180,2)</f>
        <v>0</v>
      </c>
      <c r="K180" s="183" t="s">
        <v>1</v>
      </c>
      <c r="L180" s="39"/>
      <c r="M180" s="188" t="s">
        <v>1</v>
      </c>
      <c r="N180" s="189" t="s">
        <v>44</v>
      </c>
      <c r="O180" s="77"/>
      <c r="P180" s="190">
        <f>O180*H180</f>
        <v>0</v>
      </c>
      <c r="Q180" s="190">
        <v>0</v>
      </c>
      <c r="R180" s="190">
        <f>Q180*H180</f>
        <v>0</v>
      </c>
      <c r="S180" s="190">
        <v>0</v>
      </c>
      <c r="T180" s="191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92" t="s">
        <v>166</v>
      </c>
      <c r="AT180" s="192" t="s">
        <v>161</v>
      </c>
      <c r="AU180" s="192" t="s">
        <v>87</v>
      </c>
      <c r="AY180" s="19" t="s">
        <v>159</v>
      </c>
      <c r="BE180" s="193">
        <f>IF(N180="základní",J180,0)</f>
        <v>0</v>
      </c>
      <c r="BF180" s="193">
        <f>IF(N180="snížená",J180,0)</f>
        <v>0</v>
      </c>
      <c r="BG180" s="193">
        <f>IF(N180="zákl. přenesená",J180,0)</f>
        <v>0</v>
      </c>
      <c r="BH180" s="193">
        <f>IF(N180="sníž. přenesená",J180,0)</f>
        <v>0</v>
      </c>
      <c r="BI180" s="193">
        <f>IF(N180="nulová",J180,0)</f>
        <v>0</v>
      </c>
      <c r="BJ180" s="19" t="s">
        <v>87</v>
      </c>
      <c r="BK180" s="193">
        <f>ROUND(I180*H180,2)</f>
        <v>0</v>
      </c>
      <c r="BL180" s="19" t="s">
        <v>166</v>
      </c>
      <c r="BM180" s="192" t="s">
        <v>832</v>
      </c>
    </row>
    <row r="181" s="2" customFormat="1" ht="16.5" customHeight="1">
      <c r="A181" s="38"/>
      <c r="B181" s="180"/>
      <c r="C181" s="181" t="s">
        <v>524</v>
      </c>
      <c r="D181" s="181" t="s">
        <v>161</v>
      </c>
      <c r="E181" s="182" t="s">
        <v>1513</v>
      </c>
      <c r="F181" s="183" t="s">
        <v>1514</v>
      </c>
      <c r="G181" s="184" t="s">
        <v>984</v>
      </c>
      <c r="H181" s="185">
        <v>1</v>
      </c>
      <c r="I181" s="186"/>
      <c r="J181" s="187">
        <f>ROUND(I181*H181,2)</f>
        <v>0</v>
      </c>
      <c r="K181" s="183" t="s">
        <v>1</v>
      </c>
      <c r="L181" s="39"/>
      <c r="M181" s="188" t="s">
        <v>1</v>
      </c>
      <c r="N181" s="189" t="s">
        <v>44</v>
      </c>
      <c r="O181" s="77"/>
      <c r="P181" s="190">
        <f>O181*H181</f>
        <v>0</v>
      </c>
      <c r="Q181" s="190">
        <v>0</v>
      </c>
      <c r="R181" s="190">
        <f>Q181*H181</f>
        <v>0</v>
      </c>
      <c r="S181" s="190">
        <v>0</v>
      </c>
      <c r="T181" s="191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2" t="s">
        <v>166</v>
      </c>
      <c r="AT181" s="192" t="s">
        <v>161</v>
      </c>
      <c r="AU181" s="192" t="s">
        <v>87</v>
      </c>
      <c r="AY181" s="19" t="s">
        <v>159</v>
      </c>
      <c r="BE181" s="193">
        <f>IF(N181="základní",J181,0)</f>
        <v>0</v>
      </c>
      <c r="BF181" s="193">
        <f>IF(N181="snížená",J181,0)</f>
        <v>0</v>
      </c>
      <c r="BG181" s="193">
        <f>IF(N181="zákl. přenesená",J181,0)</f>
        <v>0</v>
      </c>
      <c r="BH181" s="193">
        <f>IF(N181="sníž. přenesená",J181,0)</f>
        <v>0</v>
      </c>
      <c r="BI181" s="193">
        <f>IF(N181="nulová",J181,0)</f>
        <v>0</v>
      </c>
      <c r="BJ181" s="19" t="s">
        <v>87</v>
      </c>
      <c r="BK181" s="193">
        <f>ROUND(I181*H181,2)</f>
        <v>0</v>
      </c>
      <c r="BL181" s="19" t="s">
        <v>166</v>
      </c>
      <c r="BM181" s="192" t="s">
        <v>843</v>
      </c>
    </row>
    <row r="182" s="2" customFormat="1" ht="37.8" customHeight="1">
      <c r="A182" s="38"/>
      <c r="B182" s="180"/>
      <c r="C182" s="181" t="s">
        <v>529</v>
      </c>
      <c r="D182" s="181" t="s">
        <v>161</v>
      </c>
      <c r="E182" s="182" t="s">
        <v>1515</v>
      </c>
      <c r="F182" s="183" t="s">
        <v>1516</v>
      </c>
      <c r="G182" s="184" t="s">
        <v>984</v>
      </c>
      <c r="H182" s="185">
        <v>2</v>
      </c>
      <c r="I182" s="186"/>
      <c r="J182" s="187">
        <f>ROUND(I182*H182,2)</f>
        <v>0</v>
      </c>
      <c r="K182" s="183" t="s">
        <v>1</v>
      </c>
      <c r="L182" s="39"/>
      <c r="M182" s="188" t="s">
        <v>1</v>
      </c>
      <c r="N182" s="189" t="s">
        <v>44</v>
      </c>
      <c r="O182" s="77"/>
      <c r="P182" s="190">
        <f>O182*H182</f>
        <v>0</v>
      </c>
      <c r="Q182" s="190">
        <v>0</v>
      </c>
      <c r="R182" s="190">
        <f>Q182*H182</f>
        <v>0</v>
      </c>
      <c r="S182" s="190">
        <v>0</v>
      </c>
      <c r="T182" s="191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2" t="s">
        <v>166</v>
      </c>
      <c r="AT182" s="192" t="s">
        <v>161</v>
      </c>
      <c r="AU182" s="192" t="s">
        <v>87</v>
      </c>
      <c r="AY182" s="19" t="s">
        <v>159</v>
      </c>
      <c r="BE182" s="193">
        <f>IF(N182="základní",J182,0)</f>
        <v>0</v>
      </c>
      <c r="BF182" s="193">
        <f>IF(N182="snížená",J182,0)</f>
        <v>0</v>
      </c>
      <c r="BG182" s="193">
        <f>IF(N182="zákl. přenesená",J182,0)</f>
        <v>0</v>
      </c>
      <c r="BH182" s="193">
        <f>IF(N182="sníž. přenesená",J182,0)</f>
        <v>0</v>
      </c>
      <c r="BI182" s="193">
        <f>IF(N182="nulová",J182,0)</f>
        <v>0</v>
      </c>
      <c r="BJ182" s="19" t="s">
        <v>87</v>
      </c>
      <c r="BK182" s="193">
        <f>ROUND(I182*H182,2)</f>
        <v>0</v>
      </c>
      <c r="BL182" s="19" t="s">
        <v>166</v>
      </c>
      <c r="BM182" s="192" t="s">
        <v>855</v>
      </c>
    </row>
    <row r="183" s="2" customFormat="1" ht="37.8" customHeight="1">
      <c r="A183" s="38"/>
      <c r="B183" s="180"/>
      <c r="C183" s="181" t="s">
        <v>535</v>
      </c>
      <c r="D183" s="181" t="s">
        <v>161</v>
      </c>
      <c r="E183" s="182" t="s">
        <v>1517</v>
      </c>
      <c r="F183" s="183" t="s">
        <v>1518</v>
      </c>
      <c r="G183" s="184" t="s">
        <v>984</v>
      </c>
      <c r="H183" s="185">
        <v>1</v>
      </c>
      <c r="I183" s="186"/>
      <c r="J183" s="187">
        <f>ROUND(I183*H183,2)</f>
        <v>0</v>
      </c>
      <c r="K183" s="183" t="s">
        <v>1</v>
      </c>
      <c r="L183" s="39"/>
      <c r="M183" s="188" t="s">
        <v>1</v>
      </c>
      <c r="N183" s="189" t="s">
        <v>44</v>
      </c>
      <c r="O183" s="77"/>
      <c r="P183" s="190">
        <f>O183*H183</f>
        <v>0</v>
      </c>
      <c r="Q183" s="190">
        <v>0</v>
      </c>
      <c r="R183" s="190">
        <f>Q183*H183</f>
        <v>0</v>
      </c>
      <c r="S183" s="190">
        <v>0</v>
      </c>
      <c r="T183" s="191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2" t="s">
        <v>166</v>
      </c>
      <c r="AT183" s="192" t="s">
        <v>161</v>
      </c>
      <c r="AU183" s="192" t="s">
        <v>87</v>
      </c>
      <c r="AY183" s="19" t="s">
        <v>159</v>
      </c>
      <c r="BE183" s="193">
        <f>IF(N183="základní",J183,0)</f>
        <v>0</v>
      </c>
      <c r="BF183" s="193">
        <f>IF(N183="snížená",J183,0)</f>
        <v>0</v>
      </c>
      <c r="BG183" s="193">
        <f>IF(N183="zákl. přenesená",J183,0)</f>
        <v>0</v>
      </c>
      <c r="BH183" s="193">
        <f>IF(N183="sníž. přenesená",J183,0)</f>
        <v>0</v>
      </c>
      <c r="BI183" s="193">
        <f>IF(N183="nulová",J183,0)</f>
        <v>0</v>
      </c>
      <c r="BJ183" s="19" t="s">
        <v>87</v>
      </c>
      <c r="BK183" s="193">
        <f>ROUND(I183*H183,2)</f>
        <v>0</v>
      </c>
      <c r="BL183" s="19" t="s">
        <v>166</v>
      </c>
      <c r="BM183" s="192" t="s">
        <v>866</v>
      </c>
    </row>
    <row r="184" s="2" customFormat="1" ht="49.05" customHeight="1">
      <c r="A184" s="38"/>
      <c r="B184" s="180"/>
      <c r="C184" s="181" t="s">
        <v>540</v>
      </c>
      <c r="D184" s="181" t="s">
        <v>161</v>
      </c>
      <c r="E184" s="182" t="s">
        <v>1519</v>
      </c>
      <c r="F184" s="183" t="s">
        <v>1520</v>
      </c>
      <c r="G184" s="184" t="s">
        <v>984</v>
      </c>
      <c r="H184" s="185">
        <v>2</v>
      </c>
      <c r="I184" s="186"/>
      <c r="J184" s="187">
        <f>ROUND(I184*H184,2)</f>
        <v>0</v>
      </c>
      <c r="K184" s="183" t="s">
        <v>1</v>
      </c>
      <c r="L184" s="39"/>
      <c r="M184" s="188" t="s">
        <v>1</v>
      </c>
      <c r="N184" s="189" t="s">
        <v>44</v>
      </c>
      <c r="O184" s="77"/>
      <c r="P184" s="190">
        <f>O184*H184</f>
        <v>0</v>
      </c>
      <c r="Q184" s="190">
        <v>0</v>
      </c>
      <c r="R184" s="190">
        <f>Q184*H184</f>
        <v>0</v>
      </c>
      <c r="S184" s="190">
        <v>0</v>
      </c>
      <c r="T184" s="191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2" t="s">
        <v>166</v>
      </c>
      <c r="AT184" s="192" t="s">
        <v>161</v>
      </c>
      <c r="AU184" s="192" t="s">
        <v>87</v>
      </c>
      <c r="AY184" s="19" t="s">
        <v>159</v>
      </c>
      <c r="BE184" s="193">
        <f>IF(N184="základní",J184,0)</f>
        <v>0</v>
      </c>
      <c r="BF184" s="193">
        <f>IF(N184="snížená",J184,0)</f>
        <v>0</v>
      </c>
      <c r="BG184" s="193">
        <f>IF(N184="zákl. přenesená",J184,0)</f>
        <v>0</v>
      </c>
      <c r="BH184" s="193">
        <f>IF(N184="sníž. přenesená",J184,0)</f>
        <v>0</v>
      </c>
      <c r="BI184" s="193">
        <f>IF(N184="nulová",J184,0)</f>
        <v>0</v>
      </c>
      <c r="BJ184" s="19" t="s">
        <v>87</v>
      </c>
      <c r="BK184" s="193">
        <f>ROUND(I184*H184,2)</f>
        <v>0</v>
      </c>
      <c r="BL184" s="19" t="s">
        <v>166</v>
      </c>
      <c r="BM184" s="192" t="s">
        <v>877</v>
      </c>
    </row>
    <row r="185" s="2" customFormat="1" ht="37.8" customHeight="1">
      <c r="A185" s="38"/>
      <c r="B185" s="180"/>
      <c r="C185" s="181" t="s">
        <v>546</v>
      </c>
      <c r="D185" s="181" t="s">
        <v>161</v>
      </c>
      <c r="E185" s="182" t="s">
        <v>1521</v>
      </c>
      <c r="F185" s="183" t="s">
        <v>1522</v>
      </c>
      <c r="G185" s="184" t="s">
        <v>984</v>
      </c>
      <c r="H185" s="185">
        <v>1</v>
      </c>
      <c r="I185" s="186"/>
      <c r="J185" s="187">
        <f>ROUND(I185*H185,2)</f>
        <v>0</v>
      </c>
      <c r="K185" s="183" t="s">
        <v>1</v>
      </c>
      <c r="L185" s="39"/>
      <c r="M185" s="188" t="s">
        <v>1</v>
      </c>
      <c r="N185" s="189" t="s">
        <v>44</v>
      </c>
      <c r="O185" s="77"/>
      <c r="P185" s="190">
        <f>O185*H185</f>
        <v>0</v>
      </c>
      <c r="Q185" s="190">
        <v>0</v>
      </c>
      <c r="R185" s="190">
        <f>Q185*H185</f>
        <v>0</v>
      </c>
      <c r="S185" s="190">
        <v>0</v>
      </c>
      <c r="T185" s="191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2" t="s">
        <v>166</v>
      </c>
      <c r="AT185" s="192" t="s">
        <v>161</v>
      </c>
      <c r="AU185" s="192" t="s">
        <v>87</v>
      </c>
      <c r="AY185" s="19" t="s">
        <v>159</v>
      </c>
      <c r="BE185" s="193">
        <f>IF(N185="základní",J185,0)</f>
        <v>0</v>
      </c>
      <c r="BF185" s="193">
        <f>IF(N185="snížená",J185,0)</f>
        <v>0</v>
      </c>
      <c r="BG185" s="193">
        <f>IF(N185="zákl. přenesená",J185,0)</f>
        <v>0</v>
      </c>
      <c r="BH185" s="193">
        <f>IF(N185="sníž. přenesená",J185,0)</f>
        <v>0</v>
      </c>
      <c r="BI185" s="193">
        <f>IF(N185="nulová",J185,0)</f>
        <v>0</v>
      </c>
      <c r="BJ185" s="19" t="s">
        <v>87</v>
      </c>
      <c r="BK185" s="193">
        <f>ROUND(I185*H185,2)</f>
        <v>0</v>
      </c>
      <c r="BL185" s="19" t="s">
        <v>166</v>
      </c>
      <c r="BM185" s="192" t="s">
        <v>890</v>
      </c>
    </row>
    <row r="186" s="2" customFormat="1" ht="44.25" customHeight="1">
      <c r="A186" s="38"/>
      <c r="B186" s="180"/>
      <c r="C186" s="181" t="s">
        <v>552</v>
      </c>
      <c r="D186" s="181" t="s">
        <v>161</v>
      </c>
      <c r="E186" s="182" t="s">
        <v>1523</v>
      </c>
      <c r="F186" s="183" t="s">
        <v>1524</v>
      </c>
      <c r="G186" s="184" t="s">
        <v>401</v>
      </c>
      <c r="H186" s="185">
        <v>2</v>
      </c>
      <c r="I186" s="186"/>
      <c r="J186" s="187">
        <f>ROUND(I186*H186,2)</f>
        <v>0</v>
      </c>
      <c r="K186" s="183" t="s">
        <v>1</v>
      </c>
      <c r="L186" s="39"/>
      <c r="M186" s="188" t="s">
        <v>1</v>
      </c>
      <c r="N186" s="189" t="s">
        <v>44</v>
      </c>
      <c r="O186" s="77"/>
      <c r="P186" s="190">
        <f>O186*H186</f>
        <v>0</v>
      </c>
      <c r="Q186" s="190">
        <v>0</v>
      </c>
      <c r="R186" s="190">
        <f>Q186*H186</f>
        <v>0</v>
      </c>
      <c r="S186" s="190">
        <v>0</v>
      </c>
      <c r="T186" s="191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92" t="s">
        <v>166</v>
      </c>
      <c r="AT186" s="192" t="s">
        <v>161</v>
      </c>
      <c r="AU186" s="192" t="s">
        <v>87</v>
      </c>
      <c r="AY186" s="19" t="s">
        <v>159</v>
      </c>
      <c r="BE186" s="193">
        <f>IF(N186="základní",J186,0)</f>
        <v>0</v>
      </c>
      <c r="BF186" s="193">
        <f>IF(N186="snížená",J186,0)</f>
        <v>0</v>
      </c>
      <c r="BG186" s="193">
        <f>IF(N186="zákl. přenesená",J186,0)</f>
        <v>0</v>
      </c>
      <c r="BH186" s="193">
        <f>IF(N186="sníž. přenesená",J186,0)</f>
        <v>0</v>
      </c>
      <c r="BI186" s="193">
        <f>IF(N186="nulová",J186,0)</f>
        <v>0</v>
      </c>
      <c r="BJ186" s="19" t="s">
        <v>87</v>
      </c>
      <c r="BK186" s="193">
        <f>ROUND(I186*H186,2)</f>
        <v>0</v>
      </c>
      <c r="BL186" s="19" t="s">
        <v>166</v>
      </c>
      <c r="BM186" s="192" t="s">
        <v>900</v>
      </c>
    </row>
    <row r="187" s="2" customFormat="1" ht="16.5" customHeight="1">
      <c r="A187" s="38"/>
      <c r="B187" s="180"/>
      <c r="C187" s="181" t="s">
        <v>557</v>
      </c>
      <c r="D187" s="181" t="s">
        <v>161</v>
      </c>
      <c r="E187" s="182" t="s">
        <v>1427</v>
      </c>
      <c r="F187" s="183" t="s">
        <v>1428</v>
      </c>
      <c r="G187" s="184" t="s">
        <v>401</v>
      </c>
      <c r="H187" s="185">
        <v>1</v>
      </c>
      <c r="I187" s="186"/>
      <c r="J187" s="187">
        <f>ROUND(I187*H187,2)</f>
        <v>0</v>
      </c>
      <c r="K187" s="183" t="s">
        <v>1</v>
      </c>
      <c r="L187" s="39"/>
      <c r="M187" s="188" t="s">
        <v>1</v>
      </c>
      <c r="N187" s="189" t="s">
        <v>44</v>
      </c>
      <c r="O187" s="77"/>
      <c r="P187" s="190">
        <f>O187*H187</f>
        <v>0</v>
      </c>
      <c r="Q187" s="190">
        <v>0</v>
      </c>
      <c r="R187" s="190">
        <f>Q187*H187</f>
        <v>0</v>
      </c>
      <c r="S187" s="190">
        <v>0</v>
      </c>
      <c r="T187" s="191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2" t="s">
        <v>166</v>
      </c>
      <c r="AT187" s="192" t="s">
        <v>161</v>
      </c>
      <c r="AU187" s="192" t="s">
        <v>87</v>
      </c>
      <c r="AY187" s="19" t="s">
        <v>159</v>
      </c>
      <c r="BE187" s="193">
        <f>IF(N187="základní",J187,0)</f>
        <v>0</v>
      </c>
      <c r="BF187" s="193">
        <f>IF(N187="snížená",J187,0)</f>
        <v>0</v>
      </c>
      <c r="BG187" s="193">
        <f>IF(N187="zákl. přenesená",J187,0)</f>
        <v>0</v>
      </c>
      <c r="BH187" s="193">
        <f>IF(N187="sníž. přenesená",J187,0)</f>
        <v>0</v>
      </c>
      <c r="BI187" s="193">
        <f>IF(N187="nulová",J187,0)</f>
        <v>0</v>
      </c>
      <c r="BJ187" s="19" t="s">
        <v>87</v>
      </c>
      <c r="BK187" s="193">
        <f>ROUND(I187*H187,2)</f>
        <v>0</v>
      </c>
      <c r="BL187" s="19" t="s">
        <v>166</v>
      </c>
      <c r="BM187" s="192" t="s">
        <v>911</v>
      </c>
    </row>
    <row r="188" s="2" customFormat="1" ht="16.5" customHeight="1">
      <c r="A188" s="38"/>
      <c r="B188" s="180"/>
      <c r="C188" s="181" t="s">
        <v>562</v>
      </c>
      <c r="D188" s="181" t="s">
        <v>161</v>
      </c>
      <c r="E188" s="182" t="s">
        <v>1429</v>
      </c>
      <c r="F188" s="183" t="s">
        <v>1430</v>
      </c>
      <c r="G188" s="184" t="s">
        <v>401</v>
      </c>
      <c r="H188" s="185">
        <v>1</v>
      </c>
      <c r="I188" s="186"/>
      <c r="J188" s="187">
        <f>ROUND(I188*H188,2)</f>
        <v>0</v>
      </c>
      <c r="K188" s="183" t="s">
        <v>1</v>
      </c>
      <c r="L188" s="39"/>
      <c r="M188" s="188" t="s">
        <v>1</v>
      </c>
      <c r="N188" s="189" t="s">
        <v>44</v>
      </c>
      <c r="O188" s="77"/>
      <c r="P188" s="190">
        <f>O188*H188</f>
        <v>0</v>
      </c>
      <c r="Q188" s="190">
        <v>0</v>
      </c>
      <c r="R188" s="190">
        <f>Q188*H188</f>
        <v>0</v>
      </c>
      <c r="S188" s="190">
        <v>0</v>
      </c>
      <c r="T188" s="191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2" t="s">
        <v>166</v>
      </c>
      <c r="AT188" s="192" t="s">
        <v>161</v>
      </c>
      <c r="AU188" s="192" t="s">
        <v>87</v>
      </c>
      <c r="AY188" s="19" t="s">
        <v>159</v>
      </c>
      <c r="BE188" s="193">
        <f>IF(N188="základní",J188,0)</f>
        <v>0</v>
      </c>
      <c r="BF188" s="193">
        <f>IF(N188="snížená",J188,0)</f>
        <v>0</v>
      </c>
      <c r="BG188" s="193">
        <f>IF(N188="zákl. přenesená",J188,0)</f>
        <v>0</v>
      </c>
      <c r="BH188" s="193">
        <f>IF(N188="sníž. přenesená",J188,0)</f>
        <v>0</v>
      </c>
      <c r="BI188" s="193">
        <f>IF(N188="nulová",J188,0)</f>
        <v>0</v>
      </c>
      <c r="BJ188" s="19" t="s">
        <v>87</v>
      </c>
      <c r="BK188" s="193">
        <f>ROUND(I188*H188,2)</f>
        <v>0</v>
      </c>
      <c r="BL188" s="19" t="s">
        <v>166</v>
      </c>
      <c r="BM188" s="192" t="s">
        <v>923</v>
      </c>
    </row>
    <row r="189" s="2" customFormat="1">
      <c r="A189" s="38"/>
      <c r="B189" s="39"/>
      <c r="C189" s="38"/>
      <c r="D189" s="200" t="s">
        <v>382</v>
      </c>
      <c r="E189" s="38"/>
      <c r="F189" s="233" t="s">
        <v>1525</v>
      </c>
      <c r="G189" s="38"/>
      <c r="H189" s="38"/>
      <c r="I189" s="196"/>
      <c r="J189" s="38"/>
      <c r="K189" s="38"/>
      <c r="L189" s="39"/>
      <c r="M189" s="247"/>
      <c r="N189" s="248"/>
      <c r="O189" s="244"/>
      <c r="P189" s="244"/>
      <c r="Q189" s="244"/>
      <c r="R189" s="244"/>
      <c r="S189" s="244"/>
      <c r="T189" s="249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382</v>
      </c>
      <c r="AU189" s="19" t="s">
        <v>87</v>
      </c>
    </row>
    <row r="190" s="2" customFormat="1" ht="6.96" customHeight="1">
      <c r="A190" s="38"/>
      <c r="B190" s="60"/>
      <c r="C190" s="61"/>
      <c r="D190" s="61"/>
      <c r="E190" s="61"/>
      <c r="F190" s="61"/>
      <c r="G190" s="61"/>
      <c r="H190" s="61"/>
      <c r="I190" s="61"/>
      <c r="J190" s="61"/>
      <c r="K190" s="61"/>
      <c r="L190" s="39"/>
      <c r="M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</row>
  </sheetData>
  <autoFilter ref="C122:K18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112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116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Požáry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1526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26</v>
      </c>
      <c r="G12" s="38"/>
      <c r="H12" s="38"/>
      <c r="I12" s="32" t="s">
        <v>22</v>
      </c>
      <c r="J12" s="69" t="str">
        <f>'Rekapitulace stavby'!AN8</f>
        <v>20. 11. 2025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 xml:space="preserve"> </v>
      </c>
      <c r="F15" s="38"/>
      <c r="G15" s="38"/>
      <c r="H15" s="38"/>
      <c r="I15" s="32" t="s">
        <v>27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tr">
        <f>IF('Rekapitulace stavby'!AN16="","",'Rekapitulace stavby'!AN16)</f>
        <v>14500493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tr">
        <f>IF('Rekapitulace stavby'!E17="","",'Rekapitulace stavby'!E17)</f>
        <v>AGP - nova spol. s r.o.</v>
      </c>
      <c r="F21" s="38"/>
      <c r="G21" s="38"/>
      <c r="H21" s="38"/>
      <c r="I21" s="32" t="s">
        <v>27</v>
      </c>
      <c r="J21" s="27" t="str">
        <f>IF('Rekapitulace stavby'!AN17="","",'Rekapitulace stavby'!AN17)</f>
        <v>CZ14500493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tr">
        <f>IF('Rekapitulace stavby'!AN19="","",'Rekapitulace stavby'!AN19)</f>
        <v>04767772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tr">
        <f>IF('Rekapitulace stavby'!E20="","",'Rekapitulace stavby'!E20)</f>
        <v>HAVO Consult s.r.o.</v>
      </c>
      <c r="F24" s="38"/>
      <c r="G24" s="38"/>
      <c r="H24" s="38"/>
      <c r="I24" s="32" t="s">
        <v>27</v>
      </c>
      <c r="J24" s="27" t="str">
        <f>IF('Rekapitulace stavby'!AN20="","",'Rekapitulace stavby'!AN20)</f>
        <v/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38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1"/>
      <c r="B27" s="132"/>
      <c r="C27" s="131"/>
      <c r="D27" s="131"/>
      <c r="E27" s="36" t="s">
        <v>1</v>
      </c>
      <c r="F27" s="36"/>
      <c r="G27" s="36"/>
      <c r="H27" s="36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4" t="s">
        <v>39</v>
      </c>
      <c r="E30" s="38"/>
      <c r="F30" s="38"/>
      <c r="G30" s="38"/>
      <c r="H30" s="38"/>
      <c r="I30" s="38"/>
      <c r="J30" s="96">
        <f>ROUND(J116,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41</v>
      </c>
      <c r="G32" s="38"/>
      <c r="H32" s="38"/>
      <c r="I32" s="43" t="s">
        <v>40</v>
      </c>
      <c r="J32" s="43" t="s">
        <v>42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5" t="s">
        <v>43</v>
      </c>
      <c r="E33" s="32" t="s">
        <v>44</v>
      </c>
      <c r="F33" s="136">
        <f>ROUND((SUM(BE116:BE130)),  2)</f>
        <v>0</v>
      </c>
      <c r="G33" s="38"/>
      <c r="H33" s="38"/>
      <c r="I33" s="137">
        <v>0.20999999999999999</v>
      </c>
      <c r="J33" s="136">
        <f>ROUND(((SUM(BE116:BE130))*I33),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45</v>
      </c>
      <c r="F34" s="136">
        <f>ROUND((SUM(BF116:BF130)),  2)</f>
        <v>0</v>
      </c>
      <c r="G34" s="38"/>
      <c r="H34" s="38"/>
      <c r="I34" s="137">
        <v>0.12</v>
      </c>
      <c r="J34" s="136">
        <f>ROUND(((SUM(BF116:BF130))*I34),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46</v>
      </c>
      <c r="F35" s="136">
        <f>ROUND((SUM(BG116:BG130)),  2)</f>
        <v>0</v>
      </c>
      <c r="G35" s="38"/>
      <c r="H35" s="38"/>
      <c r="I35" s="137">
        <v>0.20999999999999999</v>
      </c>
      <c r="J35" s="136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47</v>
      </c>
      <c r="F36" s="136">
        <f>ROUND((SUM(BH116:BH130)),  2)</f>
        <v>0</v>
      </c>
      <c r="G36" s="38"/>
      <c r="H36" s="38"/>
      <c r="I36" s="137">
        <v>0.12</v>
      </c>
      <c r="J36" s="136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48</v>
      </c>
      <c r="F37" s="136">
        <f>ROUND((SUM(BI116:BI130)),  2)</f>
        <v>0</v>
      </c>
      <c r="G37" s="38"/>
      <c r="H37" s="38"/>
      <c r="I37" s="137">
        <v>0</v>
      </c>
      <c r="J37" s="136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8"/>
      <c r="D39" s="139" t="s">
        <v>49</v>
      </c>
      <c r="E39" s="81"/>
      <c r="F39" s="81"/>
      <c r="G39" s="140" t="s">
        <v>50</v>
      </c>
      <c r="H39" s="141" t="s">
        <v>51</v>
      </c>
      <c r="I39" s="81"/>
      <c r="J39" s="142">
        <f>SUM(J30:J37)</f>
        <v>0</v>
      </c>
      <c r="K39" s="143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Požáry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03 - Technologie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 </v>
      </c>
      <c r="G89" s="38"/>
      <c r="H89" s="38"/>
      <c r="I89" s="32" t="s">
        <v>22</v>
      </c>
      <c r="J89" s="69" t="str">
        <f>IF(J12="","",J12)</f>
        <v>20. 11. 2025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 </v>
      </c>
      <c r="G91" s="38"/>
      <c r="H91" s="38"/>
      <c r="I91" s="32" t="s">
        <v>30</v>
      </c>
      <c r="J91" s="36" t="str">
        <f>E21</f>
        <v>AGP - nova spol. s 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>HAVO Consult s.r.o.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6" t="s">
        <v>120</v>
      </c>
      <c r="D94" s="138"/>
      <c r="E94" s="138"/>
      <c r="F94" s="138"/>
      <c r="G94" s="138"/>
      <c r="H94" s="138"/>
      <c r="I94" s="138"/>
      <c r="J94" s="147" t="s">
        <v>121</v>
      </c>
      <c r="K94" s="1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8" t="s">
        <v>122</v>
      </c>
      <c r="D96" s="38"/>
      <c r="E96" s="38"/>
      <c r="F96" s="38"/>
      <c r="G96" s="38"/>
      <c r="H96" s="38"/>
      <c r="I96" s="38"/>
      <c r="J96" s="96">
        <f>J116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123</v>
      </c>
    </row>
    <row r="97" s="2" customFormat="1" ht="21.84" customHeight="1">
      <c r="A97" s="38"/>
      <c r="B97" s="39"/>
      <c r="C97" s="38"/>
      <c r="D97" s="38"/>
      <c r="E97" s="38"/>
      <c r="F97" s="38"/>
      <c r="G97" s="38"/>
      <c r="H97" s="38"/>
      <c r="I97" s="38"/>
      <c r="J97" s="38"/>
      <c r="K97" s="38"/>
      <c r="L97" s="55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0"/>
      <c r="C98" s="61"/>
      <c r="D98" s="61"/>
      <c r="E98" s="61"/>
      <c r="F98" s="61"/>
      <c r="G98" s="61"/>
      <c r="H98" s="61"/>
      <c r="I98" s="61"/>
      <c r="J98" s="61"/>
      <c r="K98" s="61"/>
      <c r="L98" s="55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2"/>
      <c r="C102" s="63"/>
      <c r="D102" s="63"/>
      <c r="E102" s="63"/>
      <c r="F102" s="63"/>
      <c r="G102" s="63"/>
      <c r="H102" s="63"/>
      <c r="I102" s="63"/>
      <c r="J102" s="63"/>
      <c r="K102" s="63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144</v>
      </c>
      <c r="D103" s="38"/>
      <c r="E103" s="38"/>
      <c r="F103" s="38"/>
      <c r="G103" s="38"/>
      <c r="H103" s="38"/>
      <c r="I103" s="38"/>
      <c r="J103" s="38"/>
      <c r="K103" s="38"/>
      <c r="L103" s="55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38"/>
      <c r="D104" s="38"/>
      <c r="E104" s="38"/>
      <c r="F104" s="38"/>
      <c r="G104" s="38"/>
      <c r="H104" s="38"/>
      <c r="I104" s="38"/>
      <c r="J104" s="38"/>
      <c r="K104" s="38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38"/>
      <c r="D106" s="38"/>
      <c r="E106" s="130" t="str">
        <f>E7</f>
        <v>Modernizace stáje, farma Požáry</v>
      </c>
      <c r="F106" s="32"/>
      <c r="G106" s="32"/>
      <c r="H106" s="32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117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38"/>
      <c r="D108" s="38"/>
      <c r="E108" s="67" t="str">
        <f>E9</f>
        <v>03 - Technologie</v>
      </c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38"/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38"/>
      <c r="E110" s="38"/>
      <c r="F110" s="27" t="str">
        <f>F12</f>
        <v xml:space="preserve"> </v>
      </c>
      <c r="G110" s="38"/>
      <c r="H110" s="38"/>
      <c r="I110" s="32" t="s">
        <v>22</v>
      </c>
      <c r="J110" s="69" t="str">
        <f>IF(J12="","",J12)</f>
        <v>20. 11. 2025</v>
      </c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5.65" customHeight="1">
      <c r="A112" s="38"/>
      <c r="B112" s="39"/>
      <c r="C112" s="32" t="s">
        <v>24</v>
      </c>
      <c r="D112" s="38"/>
      <c r="E112" s="38"/>
      <c r="F112" s="27" t="str">
        <f>E15</f>
        <v xml:space="preserve"> </v>
      </c>
      <c r="G112" s="38"/>
      <c r="H112" s="38"/>
      <c r="I112" s="32" t="s">
        <v>30</v>
      </c>
      <c r="J112" s="36" t="str">
        <f>E21</f>
        <v>AGP - nova spol. s r.o.</v>
      </c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28</v>
      </c>
      <c r="D113" s="38"/>
      <c r="E113" s="38"/>
      <c r="F113" s="27" t="str">
        <f>IF(E18="","",E18)</f>
        <v>Vyplň údaj</v>
      </c>
      <c r="G113" s="38"/>
      <c r="H113" s="38"/>
      <c r="I113" s="32" t="s">
        <v>35</v>
      </c>
      <c r="J113" s="36" t="str">
        <f>E24</f>
        <v>HAVO Consult s.r.o.</v>
      </c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57"/>
      <c r="B115" s="158"/>
      <c r="C115" s="159" t="s">
        <v>145</v>
      </c>
      <c r="D115" s="160" t="s">
        <v>64</v>
      </c>
      <c r="E115" s="160" t="s">
        <v>60</v>
      </c>
      <c r="F115" s="160" t="s">
        <v>61</v>
      </c>
      <c r="G115" s="160" t="s">
        <v>146</v>
      </c>
      <c r="H115" s="160" t="s">
        <v>147</v>
      </c>
      <c r="I115" s="160" t="s">
        <v>148</v>
      </c>
      <c r="J115" s="160" t="s">
        <v>121</v>
      </c>
      <c r="K115" s="161" t="s">
        <v>149</v>
      </c>
      <c r="L115" s="162"/>
      <c r="M115" s="86" t="s">
        <v>1</v>
      </c>
      <c r="N115" s="87" t="s">
        <v>43</v>
      </c>
      <c r="O115" s="87" t="s">
        <v>150</v>
      </c>
      <c r="P115" s="87" t="s">
        <v>151</v>
      </c>
      <c r="Q115" s="87" t="s">
        <v>152</v>
      </c>
      <c r="R115" s="87" t="s">
        <v>153</v>
      </c>
      <c r="S115" s="87" t="s">
        <v>154</v>
      </c>
      <c r="T115" s="88" t="s">
        <v>155</v>
      </c>
      <c r="U115" s="157"/>
      <c r="V115" s="157"/>
      <c r="W115" s="157"/>
      <c r="X115" s="157"/>
      <c r="Y115" s="157"/>
      <c r="Z115" s="157"/>
      <c r="AA115" s="157"/>
      <c r="AB115" s="157"/>
      <c r="AC115" s="157"/>
      <c r="AD115" s="157"/>
      <c r="AE115" s="157"/>
    </row>
    <row r="116" s="2" customFormat="1" ht="22.8" customHeight="1">
      <c r="A116" s="38"/>
      <c r="B116" s="39"/>
      <c r="C116" s="93" t="s">
        <v>156</v>
      </c>
      <c r="D116" s="38"/>
      <c r="E116" s="38"/>
      <c r="F116" s="38"/>
      <c r="G116" s="38"/>
      <c r="H116" s="38"/>
      <c r="I116" s="38"/>
      <c r="J116" s="163">
        <f>BK116</f>
        <v>0</v>
      </c>
      <c r="K116" s="38"/>
      <c r="L116" s="39"/>
      <c r="M116" s="89"/>
      <c r="N116" s="73"/>
      <c r="O116" s="90"/>
      <c r="P116" s="164">
        <f>SUM(P117:P130)</f>
        <v>0</v>
      </c>
      <c r="Q116" s="90"/>
      <c r="R116" s="164">
        <f>SUM(R117:R130)</f>
        <v>0</v>
      </c>
      <c r="S116" s="90"/>
      <c r="T116" s="165">
        <f>SUM(T117:T130)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9" t="s">
        <v>78</v>
      </c>
      <c r="AU116" s="19" t="s">
        <v>123</v>
      </c>
      <c r="BK116" s="166">
        <f>SUM(BK117:BK130)</f>
        <v>0</v>
      </c>
    </row>
    <row r="117" s="2" customFormat="1" ht="16.5" customHeight="1">
      <c r="A117" s="38"/>
      <c r="B117" s="180"/>
      <c r="C117" s="181" t="s">
        <v>87</v>
      </c>
      <c r="D117" s="181" t="s">
        <v>161</v>
      </c>
      <c r="E117" s="182" t="s">
        <v>1527</v>
      </c>
      <c r="F117" s="183" t="s">
        <v>1528</v>
      </c>
      <c r="G117" s="184" t="s">
        <v>984</v>
      </c>
      <c r="H117" s="185">
        <v>3</v>
      </c>
      <c r="I117" s="186"/>
      <c r="J117" s="187">
        <f>ROUND(I117*H117,2)</f>
        <v>0</v>
      </c>
      <c r="K117" s="183" t="s">
        <v>1</v>
      </c>
      <c r="L117" s="39"/>
      <c r="M117" s="188" t="s">
        <v>1</v>
      </c>
      <c r="N117" s="189" t="s">
        <v>44</v>
      </c>
      <c r="O117" s="77"/>
      <c r="P117" s="190">
        <f>O117*H117</f>
        <v>0</v>
      </c>
      <c r="Q117" s="190">
        <v>0</v>
      </c>
      <c r="R117" s="190">
        <f>Q117*H117</f>
        <v>0</v>
      </c>
      <c r="S117" s="190">
        <v>0</v>
      </c>
      <c r="T117" s="191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2" t="s">
        <v>166</v>
      </c>
      <c r="AT117" s="192" t="s">
        <v>161</v>
      </c>
      <c r="AU117" s="192" t="s">
        <v>79</v>
      </c>
      <c r="AY117" s="19" t="s">
        <v>159</v>
      </c>
      <c r="BE117" s="193">
        <f>IF(N117="základní",J117,0)</f>
        <v>0</v>
      </c>
      <c r="BF117" s="193">
        <f>IF(N117="snížená",J117,0)</f>
        <v>0</v>
      </c>
      <c r="BG117" s="193">
        <f>IF(N117="zákl. přenesená",J117,0)</f>
        <v>0</v>
      </c>
      <c r="BH117" s="193">
        <f>IF(N117="sníž. přenesená",J117,0)</f>
        <v>0</v>
      </c>
      <c r="BI117" s="193">
        <f>IF(N117="nulová",J117,0)</f>
        <v>0</v>
      </c>
      <c r="BJ117" s="19" t="s">
        <v>87</v>
      </c>
      <c r="BK117" s="193">
        <f>ROUND(I117*H117,2)</f>
        <v>0</v>
      </c>
      <c r="BL117" s="19" t="s">
        <v>166</v>
      </c>
      <c r="BM117" s="192" t="s">
        <v>89</v>
      </c>
    </row>
    <row r="118" s="2" customFormat="1" ht="16.5" customHeight="1">
      <c r="A118" s="38"/>
      <c r="B118" s="180"/>
      <c r="C118" s="181" t="s">
        <v>89</v>
      </c>
      <c r="D118" s="181" t="s">
        <v>161</v>
      </c>
      <c r="E118" s="182" t="s">
        <v>1529</v>
      </c>
      <c r="F118" s="183" t="s">
        <v>1530</v>
      </c>
      <c r="G118" s="184" t="s">
        <v>984</v>
      </c>
      <c r="H118" s="185">
        <v>1</v>
      </c>
      <c r="I118" s="186"/>
      <c r="J118" s="187">
        <f>ROUND(I118*H118,2)</f>
        <v>0</v>
      </c>
      <c r="K118" s="183" t="s">
        <v>1</v>
      </c>
      <c r="L118" s="39"/>
      <c r="M118" s="188" t="s">
        <v>1</v>
      </c>
      <c r="N118" s="189" t="s">
        <v>44</v>
      </c>
      <c r="O118" s="77"/>
      <c r="P118" s="190">
        <f>O118*H118</f>
        <v>0</v>
      </c>
      <c r="Q118" s="190">
        <v>0</v>
      </c>
      <c r="R118" s="190">
        <f>Q118*H118</f>
        <v>0</v>
      </c>
      <c r="S118" s="190">
        <v>0</v>
      </c>
      <c r="T118" s="191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2" t="s">
        <v>166</v>
      </c>
      <c r="AT118" s="192" t="s">
        <v>161</v>
      </c>
      <c r="AU118" s="192" t="s">
        <v>79</v>
      </c>
      <c r="AY118" s="19" t="s">
        <v>159</v>
      </c>
      <c r="BE118" s="193">
        <f>IF(N118="základní",J118,0)</f>
        <v>0</v>
      </c>
      <c r="BF118" s="193">
        <f>IF(N118="snížená",J118,0)</f>
        <v>0</v>
      </c>
      <c r="BG118" s="193">
        <f>IF(N118="zákl. přenesená",J118,0)</f>
        <v>0</v>
      </c>
      <c r="BH118" s="193">
        <f>IF(N118="sníž. přenesená",J118,0)</f>
        <v>0</v>
      </c>
      <c r="BI118" s="193">
        <f>IF(N118="nulová",J118,0)</f>
        <v>0</v>
      </c>
      <c r="BJ118" s="19" t="s">
        <v>87</v>
      </c>
      <c r="BK118" s="193">
        <f>ROUND(I118*H118,2)</f>
        <v>0</v>
      </c>
      <c r="BL118" s="19" t="s">
        <v>166</v>
      </c>
      <c r="BM118" s="192" t="s">
        <v>166</v>
      </c>
    </row>
    <row r="119" s="2" customFormat="1" ht="16.5" customHeight="1">
      <c r="A119" s="38"/>
      <c r="B119" s="180"/>
      <c r="C119" s="181" t="s">
        <v>99</v>
      </c>
      <c r="D119" s="181" t="s">
        <v>161</v>
      </c>
      <c r="E119" s="182" t="s">
        <v>1531</v>
      </c>
      <c r="F119" s="183" t="s">
        <v>1532</v>
      </c>
      <c r="G119" s="184" t="s">
        <v>984</v>
      </c>
      <c r="H119" s="185">
        <v>1</v>
      </c>
      <c r="I119" s="186"/>
      <c r="J119" s="187">
        <f>ROUND(I119*H119,2)</f>
        <v>0</v>
      </c>
      <c r="K119" s="183" t="s">
        <v>1</v>
      </c>
      <c r="L119" s="39"/>
      <c r="M119" s="188" t="s">
        <v>1</v>
      </c>
      <c r="N119" s="189" t="s">
        <v>44</v>
      </c>
      <c r="O119" s="77"/>
      <c r="P119" s="190">
        <f>O119*H119</f>
        <v>0</v>
      </c>
      <c r="Q119" s="190">
        <v>0</v>
      </c>
      <c r="R119" s="190">
        <f>Q119*H119</f>
        <v>0</v>
      </c>
      <c r="S119" s="190">
        <v>0</v>
      </c>
      <c r="T119" s="191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2" t="s">
        <v>166</v>
      </c>
      <c r="AT119" s="192" t="s">
        <v>161</v>
      </c>
      <c r="AU119" s="192" t="s">
        <v>79</v>
      </c>
      <c r="AY119" s="19" t="s">
        <v>159</v>
      </c>
      <c r="BE119" s="193">
        <f>IF(N119="základní",J119,0)</f>
        <v>0</v>
      </c>
      <c r="BF119" s="193">
        <f>IF(N119="snížená",J119,0)</f>
        <v>0</v>
      </c>
      <c r="BG119" s="193">
        <f>IF(N119="zákl. přenesená",J119,0)</f>
        <v>0</v>
      </c>
      <c r="BH119" s="193">
        <f>IF(N119="sníž. přenesená",J119,0)</f>
        <v>0</v>
      </c>
      <c r="BI119" s="193">
        <f>IF(N119="nulová",J119,0)</f>
        <v>0</v>
      </c>
      <c r="BJ119" s="19" t="s">
        <v>87</v>
      </c>
      <c r="BK119" s="193">
        <f>ROUND(I119*H119,2)</f>
        <v>0</v>
      </c>
      <c r="BL119" s="19" t="s">
        <v>166</v>
      </c>
      <c r="BM119" s="192" t="s">
        <v>199</v>
      </c>
    </row>
    <row r="120" s="2" customFormat="1" ht="16.5" customHeight="1">
      <c r="A120" s="38"/>
      <c r="B120" s="180"/>
      <c r="C120" s="181" t="s">
        <v>166</v>
      </c>
      <c r="D120" s="181" t="s">
        <v>161</v>
      </c>
      <c r="E120" s="182" t="s">
        <v>1533</v>
      </c>
      <c r="F120" s="183" t="s">
        <v>1534</v>
      </c>
      <c r="G120" s="184" t="s">
        <v>984</v>
      </c>
      <c r="H120" s="185">
        <v>1</v>
      </c>
      <c r="I120" s="186"/>
      <c r="J120" s="187">
        <f>ROUND(I120*H120,2)</f>
        <v>0</v>
      </c>
      <c r="K120" s="183" t="s">
        <v>1</v>
      </c>
      <c r="L120" s="39"/>
      <c r="M120" s="188" t="s">
        <v>1</v>
      </c>
      <c r="N120" s="189" t="s">
        <v>44</v>
      </c>
      <c r="O120" s="7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2" t="s">
        <v>166</v>
      </c>
      <c r="AT120" s="192" t="s">
        <v>161</v>
      </c>
      <c r="AU120" s="192" t="s">
        <v>79</v>
      </c>
      <c r="AY120" s="19" t="s">
        <v>159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9" t="s">
        <v>87</v>
      </c>
      <c r="BK120" s="193">
        <f>ROUND(I120*H120,2)</f>
        <v>0</v>
      </c>
      <c r="BL120" s="19" t="s">
        <v>166</v>
      </c>
      <c r="BM120" s="192" t="s">
        <v>210</v>
      </c>
    </row>
    <row r="121" s="2" customFormat="1" ht="24.15" customHeight="1">
      <c r="A121" s="38"/>
      <c r="B121" s="180"/>
      <c r="C121" s="181" t="s">
        <v>193</v>
      </c>
      <c r="D121" s="181" t="s">
        <v>161</v>
      </c>
      <c r="E121" s="182" t="s">
        <v>1535</v>
      </c>
      <c r="F121" s="183" t="s">
        <v>1536</v>
      </c>
      <c r="G121" s="184" t="s">
        <v>984</v>
      </c>
      <c r="H121" s="185">
        <v>1</v>
      </c>
      <c r="I121" s="186"/>
      <c r="J121" s="187">
        <f>ROUND(I121*H121,2)</f>
        <v>0</v>
      </c>
      <c r="K121" s="183" t="s">
        <v>1</v>
      </c>
      <c r="L121" s="39"/>
      <c r="M121" s="188" t="s">
        <v>1</v>
      </c>
      <c r="N121" s="189" t="s">
        <v>44</v>
      </c>
      <c r="O121" s="77"/>
      <c r="P121" s="190">
        <f>O121*H121</f>
        <v>0</v>
      </c>
      <c r="Q121" s="190">
        <v>0</v>
      </c>
      <c r="R121" s="190">
        <f>Q121*H121</f>
        <v>0</v>
      </c>
      <c r="S121" s="190">
        <v>0</v>
      </c>
      <c r="T121" s="191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2" t="s">
        <v>166</v>
      </c>
      <c r="AT121" s="192" t="s">
        <v>161</v>
      </c>
      <c r="AU121" s="192" t="s">
        <v>79</v>
      </c>
      <c r="AY121" s="19" t="s">
        <v>159</v>
      </c>
      <c r="BE121" s="193">
        <f>IF(N121="základní",J121,0)</f>
        <v>0</v>
      </c>
      <c r="BF121" s="193">
        <f>IF(N121="snížená",J121,0)</f>
        <v>0</v>
      </c>
      <c r="BG121" s="193">
        <f>IF(N121="zákl. přenesená",J121,0)</f>
        <v>0</v>
      </c>
      <c r="BH121" s="193">
        <f>IF(N121="sníž. přenesená",J121,0)</f>
        <v>0</v>
      </c>
      <c r="BI121" s="193">
        <f>IF(N121="nulová",J121,0)</f>
        <v>0</v>
      </c>
      <c r="BJ121" s="19" t="s">
        <v>87</v>
      </c>
      <c r="BK121" s="193">
        <f>ROUND(I121*H121,2)</f>
        <v>0</v>
      </c>
      <c r="BL121" s="19" t="s">
        <v>166</v>
      </c>
      <c r="BM121" s="192" t="s">
        <v>220</v>
      </c>
    </row>
    <row r="122" s="2" customFormat="1" ht="21.75" customHeight="1">
      <c r="A122" s="38"/>
      <c r="B122" s="180"/>
      <c r="C122" s="181" t="s">
        <v>199</v>
      </c>
      <c r="D122" s="181" t="s">
        <v>161</v>
      </c>
      <c r="E122" s="182" t="s">
        <v>1537</v>
      </c>
      <c r="F122" s="183" t="s">
        <v>1538</v>
      </c>
      <c r="G122" s="184" t="s">
        <v>984</v>
      </c>
      <c r="H122" s="185">
        <v>1</v>
      </c>
      <c r="I122" s="186"/>
      <c r="J122" s="187">
        <f>ROUND(I122*H122,2)</f>
        <v>0</v>
      </c>
      <c r="K122" s="183" t="s">
        <v>1</v>
      </c>
      <c r="L122" s="39"/>
      <c r="M122" s="188" t="s">
        <v>1</v>
      </c>
      <c r="N122" s="189" t="s">
        <v>44</v>
      </c>
      <c r="O122" s="77"/>
      <c r="P122" s="190">
        <f>O122*H122</f>
        <v>0</v>
      </c>
      <c r="Q122" s="190">
        <v>0</v>
      </c>
      <c r="R122" s="190">
        <f>Q122*H122</f>
        <v>0</v>
      </c>
      <c r="S122" s="190">
        <v>0</v>
      </c>
      <c r="T122" s="191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2" t="s">
        <v>166</v>
      </c>
      <c r="AT122" s="192" t="s">
        <v>161</v>
      </c>
      <c r="AU122" s="192" t="s">
        <v>79</v>
      </c>
      <c r="AY122" s="19" t="s">
        <v>159</v>
      </c>
      <c r="BE122" s="193">
        <f>IF(N122="základní",J122,0)</f>
        <v>0</v>
      </c>
      <c r="BF122" s="193">
        <f>IF(N122="snížená",J122,0)</f>
        <v>0</v>
      </c>
      <c r="BG122" s="193">
        <f>IF(N122="zákl. přenesená",J122,0)</f>
        <v>0</v>
      </c>
      <c r="BH122" s="193">
        <f>IF(N122="sníž. přenesená",J122,0)</f>
        <v>0</v>
      </c>
      <c r="BI122" s="193">
        <f>IF(N122="nulová",J122,0)</f>
        <v>0</v>
      </c>
      <c r="BJ122" s="19" t="s">
        <v>87</v>
      </c>
      <c r="BK122" s="193">
        <f>ROUND(I122*H122,2)</f>
        <v>0</v>
      </c>
      <c r="BL122" s="19" t="s">
        <v>166</v>
      </c>
      <c r="BM122" s="192" t="s">
        <v>8</v>
      </c>
    </row>
    <row r="123" s="2" customFormat="1" ht="16.5" customHeight="1">
      <c r="A123" s="38"/>
      <c r="B123" s="180"/>
      <c r="C123" s="181" t="s">
        <v>204</v>
      </c>
      <c r="D123" s="181" t="s">
        <v>161</v>
      </c>
      <c r="E123" s="182" t="s">
        <v>1539</v>
      </c>
      <c r="F123" s="183" t="s">
        <v>1540</v>
      </c>
      <c r="G123" s="184" t="s">
        <v>984</v>
      </c>
      <c r="H123" s="185">
        <v>2</v>
      </c>
      <c r="I123" s="186"/>
      <c r="J123" s="187">
        <f>ROUND(I123*H123,2)</f>
        <v>0</v>
      </c>
      <c r="K123" s="183" t="s">
        <v>1</v>
      </c>
      <c r="L123" s="39"/>
      <c r="M123" s="188" t="s">
        <v>1</v>
      </c>
      <c r="N123" s="189" t="s">
        <v>44</v>
      </c>
      <c r="O123" s="77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2" t="s">
        <v>166</v>
      </c>
      <c r="AT123" s="192" t="s">
        <v>161</v>
      </c>
      <c r="AU123" s="192" t="s">
        <v>79</v>
      </c>
      <c r="AY123" s="19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9" t="s">
        <v>87</v>
      </c>
      <c r="BK123" s="193">
        <f>ROUND(I123*H123,2)</f>
        <v>0</v>
      </c>
      <c r="BL123" s="19" t="s">
        <v>166</v>
      </c>
      <c r="BM123" s="192" t="s">
        <v>242</v>
      </c>
    </row>
    <row r="124" s="2" customFormat="1" ht="16.5" customHeight="1">
      <c r="A124" s="38"/>
      <c r="B124" s="180"/>
      <c r="C124" s="181" t="s">
        <v>210</v>
      </c>
      <c r="D124" s="181" t="s">
        <v>161</v>
      </c>
      <c r="E124" s="182" t="s">
        <v>1541</v>
      </c>
      <c r="F124" s="183" t="s">
        <v>1542</v>
      </c>
      <c r="G124" s="184" t="s">
        <v>984</v>
      </c>
      <c r="H124" s="185">
        <v>2</v>
      </c>
      <c r="I124" s="186"/>
      <c r="J124" s="187">
        <f>ROUND(I124*H124,2)</f>
        <v>0</v>
      </c>
      <c r="K124" s="183" t="s">
        <v>1</v>
      </c>
      <c r="L124" s="39"/>
      <c r="M124" s="188" t="s">
        <v>1</v>
      </c>
      <c r="N124" s="189" t="s">
        <v>44</v>
      </c>
      <c r="O124" s="77"/>
      <c r="P124" s="190">
        <f>O124*H124</f>
        <v>0</v>
      </c>
      <c r="Q124" s="190">
        <v>0</v>
      </c>
      <c r="R124" s="190">
        <f>Q124*H124</f>
        <v>0</v>
      </c>
      <c r="S124" s="190">
        <v>0</v>
      </c>
      <c r="T124" s="191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192" t="s">
        <v>166</v>
      </c>
      <c r="AT124" s="192" t="s">
        <v>161</v>
      </c>
      <c r="AU124" s="192" t="s">
        <v>79</v>
      </c>
      <c r="AY124" s="19" t="s">
        <v>159</v>
      </c>
      <c r="BE124" s="193">
        <f>IF(N124="základní",J124,0)</f>
        <v>0</v>
      </c>
      <c r="BF124" s="193">
        <f>IF(N124="snížená",J124,0)</f>
        <v>0</v>
      </c>
      <c r="BG124" s="193">
        <f>IF(N124="zákl. přenesená",J124,0)</f>
        <v>0</v>
      </c>
      <c r="BH124" s="193">
        <f>IF(N124="sníž. přenesená",J124,0)</f>
        <v>0</v>
      </c>
      <c r="BI124" s="193">
        <f>IF(N124="nulová",J124,0)</f>
        <v>0</v>
      </c>
      <c r="BJ124" s="19" t="s">
        <v>87</v>
      </c>
      <c r="BK124" s="193">
        <f>ROUND(I124*H124,2)</f>
        <v>0</v>
      </c>
      <c r="BL124" s="19" t="s">
        <v>166</v>
      </c>
      <c r="BM124" s="192" t="s">
        <v>254</v>
      </c>
    </row>
    <row r="125" s="2" customFormat="1" ht="16.5" customHeight="1">
      <c r="A125" s="38"/>
      <c r="B125" s="180"/>
      <c r="C125" s="181" t="s">
        <v>215</v>
      </c>
      <c r="D125" s="181" t="s">
        <v>161</v>
      </c>
      <c r="E125" s="182" t="s">
        <v>1543</v>
      </c>
      <c r="F125" s="183" t="s">
        <v>1544</v>
      </c>
      <c r="G125" s="184" t="s">
        <v>984</v>
      </c>
      <c r="H125" s="185">
        <v>2</v>
      </c>
      <c r="I125" s="186"/>
      <c r="J125" s="187">
        <f>ROUND(I125*H125,2)</f>
        <v>0</v>
      </c>
      <c r="K125" s="183" t="s">
        <v>1</v>
      </c>
      <c r="L125" s="39"/>
      <c r="M125" s="188" t="s">
        <v>1</v>
      </c>
      <c r="N125" s="189" t="s">
        <v>44</v>
      </c>
      <c r="O125" s="77"/>
      <c r="P125" s="190">
        <f>O125*H125</f>
        <v>0</v>
      </c>
      <c r="Q125" s="190">
        <v>0</v>
      </c>
      <c r="R125" s="190">
        <f>Q125*H125</f>
        <v>0</v>
      </c>
      <c r="S125" s="190">
        <v>0</v>
      </c>
      <c r="T125" s="191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92" t="s">
        <v>166</v>
      </c>
      <c r="AT125" s="192" t="s">
        <v>161</v>
      </c>
      <c r="AU125" s="192" t="s">
        <v>79</v>
      </c>
      <c r="AY125" s="19" t="s">
        <v>159</v>
      </c>
      <c r="BE125" s="193">
        <f>IF(N125="základní",J125,0)</f>
        <v>0</v>
      </c>
      <c r="BF125" s="193">
        <f>IF(N125="snížená",J125,0)</f>
        <v>0</v>
      </c>
      <c r="BG125" s="193">
        <f>IF(N125="zákl. přenesená",J125,0)</f>
        <v>0</v>
      </c>
      <c r="BH125" s="193">
        <f>IF(N125="sníž. přenesená",J125,0)</f>
        <v>0</v>
      </c>
      <c r="BI125" s="193">
        <f>IF(N125="nulová",J125,0)</f>
        <v>0</v>
      </c>
      <c r="BJ125" s="19" t="s">
        <v>87</v>
      </c>
      <c r="BK125" s="193">
        <f>ROUND(I125*H125,2)</f>
        <v>0</v>
      </c>
      <c r="BL125" s="19" t="s">
        <v>166</v>
      </c>
      <c r="BM125" s="192" t="s">
        <v>271</v>
      </c>
    </row>
    <row r="126" s="2" customFormat="1" ht="16.5" customHeight="1">
      <c r="A126" s="38"/>
      <c r="B126" s="180"/>
      <c r="C126" s="181" t="s">
        <v>220</v>
      </c>
      <c r="D126" s="181" t="s">
        <v>161</v>
      </c>
      <c r="E126" s="182" t="s">
        <v>1545</v>
      </c>
      <c r="F126" s="183" t="s">
        <v>1546</v>
      </c>
      <c r="G126" s="184" t="s">
        <v>984</v>
      </c>
      <c r="H126" s="185">
        <v>2</v>
      </c>
      <c r="I126" s="186"/>
      <c r="J126" s="187">
        <f>ROUND(I126*H126,2)</f>
        <v>0</v>
      </c>
      <c r="K126" s="183" t="s">
        <v>1</v>
      </c>
      <c r="L126" s="39"/>
      <c r="M126" s="188" t="s">
        <v>1</v>
      </c>
      <c r="N126" s="189" t="s">
        <v>44</v>
      </c>
      <c r="O126" s="7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2" t="s">
        <v>166</v>
      </c>
      <c r="AT126" s="192" t="s">
        <v>161</v>
      </c>
      <c r="AU126" s="192" t="s">
        <v>79</v>
      </c>
      <c r="AY126" s="19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87</v>
      </c>
      <c r="BK126" s="193">
        <f>ROUND(I126*H126,2)</f>
        <v>0</v>
      </c>
      <c r="BL126" s="19" t="s">
        <v>166</v>
      </c>
      <c r="BM126" s="192" t="s">
        <v>286</v>
      </c>
    </row>
    <row r="127" s="2" customFormat="1" ht="16.5" customHeight="1">
      <c r="A127" s="38"/>
      <c r="B127" s="180"/>
      <c r="C127" s="181" t="s">
        <v>225</v>
      </c>
      <c r="D127" s="181" t="s">
        <v>161</v>
      </c>
      <c r="E127" s="182" t="s">
        <v>1547</v>
      </c>
      <c r="F127" s="183" t="s">
        <v>1548</v>
      </c>
      <c r="G127" s="184" t="s">
        <v>984</v>
      </c>
      <c r="H127" s="185">
        <v>1</v>
      </c>
      <c r="I127" s="186"/>
      <c r="J127" s="187">
        <f>ROUND(I127*H127,2)</f>
        <v>0</v>
      </c>
      <c r="K127" s="183" t="s">
        <v>1</v>
      </c>
      <c r="L127" s="39"/>
      <c r="M127" s="188" t="s">
        <v>1</v>
      </c>
      <c r="N127" s="189" t="s">
        <v>44</v>
      </c>
      <c r="O127" s="77"/>
      <c r="P127" s="190">
        <f>O127*H127</f>
        <v>0</v>
      </c>
      <c r="Q127" s="190">
        <v>0</v>
      </c>
      <c r="R127" s="190">
        <f>Q127*H127</f>
        <v>0</v>
      </c>
      <c r="S127" s="190">
        <v>0</v>
      </c>
      <c r="T127" s="191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2" t="s">
        <v>166</v>
      </c>
      <c r="AT127" s="192" t="s">
        <v>161</v>
      </c>
      <c r="AU127" s="192" t="s">
        <v>79</v>
      </c>
      <c r="AY127" s="19" t="s">
        <v>159</v>
      </c>
      <c r="BE127" s="193">
        <f>IF(N127="základní",J127,0)</f>
        <v>0</v>
      </c>
      <c r="BF127" s="193">
        <f>IF(N127="snížená",J127,0)</f>
        <v>0</v>
      </c>
      <c r="BG127" s="193">
        <f>IF(N127="zákl. přenesená",J127,0)</f>
        <v>0</v>
      </c>
      <c r="BH127" s="193">
        <f>IF(N127="sníž. přenesená",J127,0)</f>
        <v>0</v>
      </c>
      <c r="BI127" s="193">
        <f>IF(N127="nulová",J127,0)</f>
        <v>0</v>
      </c>
      <c r="BJ127" s="19" t="s">
        <v>87</v>
      </c>
      <c r="BK127" s="193">
        <f>ROUND(I127*H127,2)</f>
        <v>0</v>
      </c>
      <c r="BL127" s="19" t="s">
        <v>166</v>
      </c>
      <c r="BM127" s="192" t="s">
        <v>298</v>
      </c>
    </row>
    <row r="128" s="2" customFormat="1" ht="24.15" customHeight="1">
      <c r="A128" s="38"/>
      <c r="B128" s="180"/>
      <c r="C128" s="181" t="s">
        <v>8</v>
      </c>
      <c r="D128" s="181" t="s">
        <v>161</v>
      </c>
      <c r="E128" s="182" t="s">
        <v>1549</v>
      </c>
      <c r="F128" s="183" t="s">
        <v>1550</v>
      </c>
      <c r="G128" s="184" t="s">
        <v>984</v>
      </c>
      <c r="H128" s="185">
        <v>140</v>
      </c>
      <c r="I128" s="186"/>
      <c r="J128" s="187">
        <f>ROUND(I128*H128,2)</f>
        <v>0</v>
      </c>
      <c r="K128" s="183" t="s">
        <v>1</v>
      </c>
      <c r="L128" s="39"/>
      <c r="M128" s="188" t="s">
        <v>1</v>
      </c>
      <c r="N128" s="189" t="s">
        <v>44</v>
      </c>
      <c r="O128" s="77"/>
      <c r="P128" s="190">
        <f>O128*H128</f>
        <v>0</v>
      </c>
      <c r="Q128" s="190">
        <v>0</v>
      </c>
      <c r="R128" s="190">
        <f>Q128*H128</f>
        <v>0</v>
      </c>
      <c r="S128" s="190">
        <v>0</v>
      </c>
      <c r="T128" s="191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2" t="s">
        <v>166</v>
      </c>
      <c r="AT128" s="192" t="s">
        <v>161</v>
      </c>
      <c r="AU128" s="192" t="s">
        <v>79</v>
      </c>
      <c r="AY128" s="19" t="s">
        <v>159</v>
      </c>
      <c r="BE128" s="193">
        <f>IF(N128="základní",J128,0)</f>
        <v>0</v>
      </c>
      <c r="BF128" s="193">
        <f>IF(N128="snížená",J128,0)</f>
        <v>0</v>
      </c>
      <c r="BG128" s="193">
        <f>IF(N128="zákl. přenesená",J128,0)</f>
        <v>0</v>
      </c>
      <c r="BH128" s="193">
        <f>IF(N128="sníž. přenesená",J128,0)</f>
        <v>0</v>
      </c>
      <c r="BI128" s="193">
        <f>IF(N128="nulová",J128,0)</f>
        <v>0</v>
      </c>
      <c r="BJ128" s="19" t="s">
        <v>87</v>
      </c>
      <c r="BK128" s="193">
        <f>ROUND(I128*H128,2)</f>
        <v>0</v>
      </c>
      <c r="BL128" s="19" t="s">
        <v>166</v>
      </c>
      <c r="BM128" s="192" t="s">
        <v>310</v>
      </c>
    </row>
    <row r="129" s="2" customFormat="1" ht="16.5" customHeight="1">
      <c r="A129" s="38"/>
      <c r="B129" s="180"/>
      <c r="C129" s="181" t="s">
        <v>236</v>
      </c>
      <c r="D129" s="181" t="s">
        <v>161</v>
      </c>
      <c r="E129" s="182" t="s">
        <v>1551</v>
      </c>
      <c r="F129" s="183" t="s">
        <v>1552</v>
      </c>
      <c r="G129" s="184" t="s">
        <v>984</v>
      </c>
      <c r="H129" s="185">
        <v>1</v>
      </c>
      <c r="I129" s="186"/>
      <c r="J129" s="187">
        <f>ROUND(I129*H129,2)</f>
        <v>0</v>
      </c>
      <c r="K129" s="183" t="s">
        <v>1</v>
      </c>
      <c r="L129" s="39"/>
      <c r="M129" s="188" t="s">
        <v>1</v>
      </c>
      <c r="N129" s="189" t="s">
        <v>44</v>
      </c>
      <c r="O129" s="7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2" t="s">
        <v>166</v>
      </c>
      <c r="AT129" s="192" t="s">
        <v>161</v>
      </c>
      <c r="AU129" s="192" t="s">
        <v>79</v>
      </c>
      <c r="AY129" s="19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87</v>
      </c>
      <c r="BK129" s="193">
        <f>ROUND(I129*H129,2)</f>
        <v>0</v>
      </c>
      <c r="BL129" s="19" t="s">
        <v>166</v>
      </c>
      <c r="BM129" s="192" t="s">
        <v>323</v>
      </c>
    </row>
    <row r="130" s="2" customFormat="1" ht="16.5" customHeight="1">
      <c r="A130" s="38"/>
      <c r="B130" s="180"/>
      <c r="C130" s="181" t="s">
        <v>242</v>
      </c>
      <c r="D130" s="181" t="s">
        <v>161</v>
      </c>
      <c r="E130" s="182" t="s">
        <v>1553</v>
      </c>
      <c r="F130" s="183" t="s">
        <v>1554</v>
      </c>
      <c r="G130" s="184" t="s">
        <v>984</v>
      </c>
      <c r="H130" s="185">
        <v>1</v>
      </c>
      <c r="I130" s="186"/>
      <c r="J130" s="187">
        <f>ROUND(I130*H130,2)</f>
        <v>0</v>
      </c>
      <c r="K130" s="183" t="s">
        <v>1</v>
      </c>
      <c r="L130" s="39"/>
      <c r="M130" s="242" t="s">
        <v>1</v>
      </c>
      <c r="N130" s="243" t="s">
        <v>44</v>
      </c>
      <c r="O130" s="244"/>
      <c r="P130" s="245">
        <f>O130*H130</f>
        <v>0</v>
      </c>
      <c r="Q130" s="245">
        <v>0</v>
      </c>
      <c r="R130" s="245">
        <f>Q130*H130</f>
        <v>0</v>
      </c>
      <c r="S130" s="245">
        <v>0</v>
      </c>
      <c r="T130" s="24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2" t="s">
        <v>166</v>
      </c>
      <c r="AT130" s="192" t="s">
        <v>161</v>
      </c>
      <c r="AU130" s="192" t="s">
        <v>79</v>
      </c>
      <c r="AY130" s="19" t="s">
        <v>159</v>
      </c>
      <c r="BE130" s="193">
        <f>IF(N130="základní",J130,0)</f>
        <v>0</v>
      </c>
      <c r="BF130" s="193">
        <f>IF(N130="snížená",J130,0)</f>
        <v>0</v>
      </c>
      <c r="BG130" s="193">
        <f>IF(N130="zákl. přenesená",J130,0)</f>
        <v>0</v>
      </c>
      <c r="BH130" s="193">
        <f>IF(N130="sníž. přenesená",J130,0)</f>
        <v>0</v>
      </c>
      <c r="BI130" s="193">
        <f>IF(N130="nulová",J130,0)</f>
        <v>0</v>
      </c>
      <c r="BJ130" s="19" t="s">
        <v>87</v>
      </c>
      <c r="BK130" s="193">
        <f>ROUND(I130*H130,2)</f>
        <v>0</v>
      </c>
      <c r="BL130" s="19" t="s">
        <v>166</v>
      </c>
      <c r="BM130" s="192" t="s">
        <v>336</v>
      </c>
    </row>
    <row r="131" s="2" customFormat="1" ht="6.96" customHeight="1">
      <c r="A131" s="38"/>
      <c r="B131" s="60"/>
      <c r="C131" s="61"/>
      <c r="D131" s="61"/>
      <c r="E131" s="61"/>
      <c r="F131" s="61"/>
      <c r="G131" s="61"/>
      <c r="H131" s="61"/>
      <c r="I131" s="61"/>
      <c r="J131" s="61"/>
      <c r="K131" s="61"/>
      <c r="L131" s="39"/>
      <c r="M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</sheetData>
  <autoFilter ref="C115:K130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89</v>
      </c>
    </row>
    <row r="4" s="1" customFormat="1" ht="24.96" customHeight="1">
      <c r="B4" s="22"/>
      <c r="D4" s="23" t="s">
        <v>116</v>
      </c>
      <c r="L4" s="22"/>
      <c r="M4" s="129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16.5" customHeight="1">
      <c r="B7" s="22"/>
      <c r="E7" s="130" t="str">
        <f>'Rekapitulace stavby'!K6</f>
        <v>Modernizace stáje, farma Požáry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117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1555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20. 11. 2025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tr">
        <f>IF('Rekapitulace stavby'!AN10="","",'Rekapitulace stavby'!AN10)</f>
        <v/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tr">
        <f>IF('Rekapitulace stavby'!E11="","",'Rekapitulace stavby'!E11)</f>
        <v xml:space="preserve"> </v>
      </c>
      <c r="F15" s="38"/>
      <c r="G15" s="38"/>
      <c r="H15" s="38"/>
      <c r="I15" s="32" t="s">
        <v>27</v>
      </c>
      <c r="J15" s="27" t="str">
        <f>IF('Rekapitulace stavby'!AN11="","",'Rekapitulace stavby'!AN11)</f>
        <v/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31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32</v>
      </c>
      <c r="F21" s="38"/>
      <c r="G21" s="38"/>
      <c r="H21" s="38"/>
      <c r="I21" s="32" t="s">
        <v>27</v>
      </c>
      <c r="J21" s="27" t="s">
        <v>33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35</v>
      </c>
      <c r="E23" s="38"/>
      <c r="F23" s="38"/>
      <c r="G23" s="38"/>
      <c r="H23" s="38"/>
      <c r="I23" s="32" t="s">
        <v>25</v>
      </c>
      <c r="J23" s="27" t="s">
        <v>36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37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38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1"/>
      <c r="B27" s="132"/>
      <c r="C27" s="131"/>
      <c r="D27" s="131"/>
      <c r="E27" s="36" t="s">
        <v>1</v>
      </c>
      <c r="F27" s="36"/>
      <c r="G27" s="36"/>
      <c r="H27" s="36"/>
      <c r="I27" s="131"/>
      <c r="J27" s="131"/>
      <c r="K27" s="131"/>
      <c r="L27" s="133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34" t="s">
        <v>39</v>
      </c>
      <c r="E30" s="38"/>
      <c r="F30" s="38"/>
      <c r="G30" s="38"/>
      <c r="H30" s="38"/>
      <c r="I30" s="38"/>
      <c r="J30" s="96">
        <f>ROUND(J118,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41</v>
      </c>
      <c r="G32" s="38"/>
      <c r="H32" s="38"/>
      <c r="I32" s="43" t="s">
        <v>40</v>
      </c>
      <c r="J32" s="43" t="s">
        <v>42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35" t="s">
        <v>43</v>
      </c>
      <c r="E33" s="32" t="s">
        <v>44</v>
      </c>
      <c r="F33" s="136">
        <f>ROUND((SUM(BE118:BE142)),  2)</f>
        <v>0</v>
      </c>
      <c r="G33" s="38"/>
      <c r="H33" s="38"/>
      <c r="I33" s="137">
        <v>0.20999999999999999</v>
      </c>
      <c r="J33" s="136">
        <f>ROUND(((SUM(BE118:BE142))*I33),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45</v>
      </c>
      <c r="F34" s="136">
        <f>ROUND((SUM(BF118:BF142)),  2)</f>
        <v>0</v>
      </c>
      <c r="G34" s="38"/>
      <c r="H34" s="38"/>
      <c r="I34" s="137">
        <v>0.12</v>
      </c>
      <c r="J34" s="136">
        <f>ROUND(((SUM(BF118:BF142))*I34),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46</v>
      </c>
      <c r="F35" s="136">
        <f>ROUND((SUM(BG118:BG142)),  2)</f>
        <v>0</v>
      </c>
      <c r="G35" s="38"/>
      <c r="H35" s="38"/>
      <c r="I35" s="137">
        <v>0.20999999999999999</v>
      </c>
      <c r="J35" s="136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47</v>
      </c>
      <c r="F36" s="136">
        <f>ROUND((SUM(BH118:BH142)),  2)</f>
        <v>0</v>
      </c>
      <c r="G36" s="38"/>
      <c r="H36" s="38"/>
      <c r="I36" s="137">
        <v>0.12</v>
      </c>
      <c r="J36" s="136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48</v>
      </c>
      <c r="F37" s="136">
        <f>ROUND((SUM(BI118:BI142)),  2)</f>
        <v>0</v>
      </c>
      <c r="G37" s="38"/>
      <c r="H37" s="38"/>
      <c r="I37" s="137">
        <v>0</v>
      </c>
      <c r="J37" s="136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38"/>
      <c r="D39" s="139" t="s">
        <v>49</v>
      </c>
      <c r="E39" s="81"/>
      <c r="F39" s="81"/>
      <c r="G39" s="140" t="s">
        <v>50</v>
      </c>
      <c r="H39" s="141" t="s">
        <v>51</v>
      </c>
      <c r="I39" s="81"/>
      <c r="J39" s="142">
        <f>SUM(J30:J37)</f>
        <v>0</v>
      </c>
      <c r="K39" s="143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52</v>
      </c>
      <c r="E50" s="57"/>
      <c r="F50" s="57"/>
      <c r="G50" s="56" t="s">
        <v>53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54</v>
      </c>
      <c r="E61" s="41"/>
      <c r="F61" s="144" t="s">
        <v>55</v>
      </c>
      <c r="G61" s="58" t="s">
        <v>54</v>
      </c>
      <c r="H61" s="41"/>
      <c r="I61" s="41"/>
      <c r="J61" s="145" t="s">
        <v>55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56</v>
      </c>
      <c r="E65" s="59"/>
      <c r="F65" s="59"/>
      <c r="G65" s="56" t="s">
        <v>57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54</v>
      </c>
      <c r="E76" s="41"/>
      <c r="F76" s="144" t="s">
        <v>55</v>
      </c>
      <c r="G76" s="58" t="s">
        <v>54</v>
      </c>
      <c r="H76" s="41"/>
      <c r="I76" s="41"/>
      <c r="J76" s="145" t="s">
        <v>55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119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130" t="str">
        <f>E7</f>
        <v>Modernizace stáje, farma Požáry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117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04 - VRN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 xml:space="preserve">Městečko u Křivoklátu </v>
      </c>
      <c r="G89" s="38"/>
      <c r="H89" s="38"/>
      <c r="I89" s="32" t="s">
        <v>22</v>
      </c>
      <c r="J89" s="69" t="str">
        <f>IF(J12="","",J12)</f>
        <v>20. 11. 2025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38"/>
      <c r="E91" s="38"/>
      <c r="F91" s="27" t="str">
        <f>E15</f>
        <v xml:space="preserve"> </v>
      </c>
      <c r="G91" s="38"/>
      <c r="H91" s="38"/>
      <c r="I91" s="32" t="s">
        <v>30</v>
      </c>
      <c r="J91" s="36" t="str">
        <f>E21</f>
        <v>AGP - nova spol. s r.o.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35</v>
      </c>
      <c r="J92" s="36" t="str">
        <f>E24</f>
        <v>HAVO Consult s.r.o.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46" t="s">
        <v>120</v>
      </c>
      <c r="D94" s="138"/>
      <c r="E94" s="138"/>
      <c r="F94" s="138"/>
      <c r="G94" s="138"/>
      <c r="H94" s="138"/>
      <c r="I94" s="138"/>
      <c r="J94" s="147" t="s">
        <v>121</v>
      </c>
      <c r="K94" s="1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48" t="s">
        <v>122</v>
      </c>
      <c r="D96" s="38"/>
      <c r="E96" s="38"/>
      <c r="F96" s="38"/>
      <c r="G96" s="38"/>
      <c r="H96" s="38"/>
      <c r="I96" s="38"/>
      <c r="J96" s="96">
        <f>J118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123</v>
      </c>
    </row>
    <row r="97" s="9" customFormat="1" ht="24.96" customHeight="1">
      <c r="A97" s="9"/>
      <c r="B97" s="149"/>
      <c r="C97" s="9"/>
      <c r="D97" s="150" t="s">
        <v>1556</v>
      </c>
      <c r="E97" s="151"/>
      <c r="F97" s="151"/>
      <c r="G97" s="151"/>
      <c r="H97" s="151"/>
      <c r="I97" s="151"/>
      <c r="J97" s="152">
        <f>J119</f>
        <v>0</v>
      </c>
      <c r="K97" s="9"/>
      <c r="L97" s="14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9"/>
      <c r="C98" s="9"/>
      <c r="D98" s="150" t="s">
        <v>1557</v>
      </c>
      <c r="E98" s="151"/>
      <c r="F98" s="151"/>
      <c r="G98" s="151"/>
      <c r="H98" s="151"/>
      <c r="I98" s="151"/>
      <c r="J98" s="152">
        <f>J136</f>
        <v>0</v>
      </c>
      <c r="K98" s="9"/>
      <c r="L98" s="14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8"/>
      <c r="B99" s="39"/>
      <c r="C99" s="38"/>
      <c r="D99" s="38"/>
      <c r="E99" s="38"/>
      <c r="F99" s="38"/>
      <c r="G99" s="38"/>
      <c r="H99" s="38"/>
      <c r="I99" s="38"/>
      <c r="J99" s="38"/>
      <c r="K99" s="38"/>
      <c r="L99" s="55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0"/>
      <c r="C100" s="61"/>
      <c r="D100" s="61"/>
      <c r="E100" s="61"/>
      <c r="F100" s="61"/>
      <c r="G100" s="61"/>
      <c r="H100" s="61"/>
      <c r="I100" s="61"/>
      <c r="J100" s="61"/>
      <c r="K100" s="61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2"/>
      <c r="C104" s="63"/>
      <c r="D104" s="63"/>
      <c r="E104" s="63"/>
      <c r="F104" s="63"/>
      <c r="G104" s="63"/>
      <c r="H104" s="63"/>
      <c r="I104" s="63"/>
      <c r="J104" s="63"/>
      <c r="K104" s="63"/>
      <c r="L104" s="55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144</v>
      </c>
      <c r="D105" s="38"/>
      <c r="E105" s="38"/>
      <c r="F105" s="38"/>
      <c r="G105" s="38"/>
      <c r="H105" s="38"/>
      <c r="I105" s="38"/>
      <c r="J105" s="38"/>
      <c r="K105" s="38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38"/>
      <c r="D108" s="38"/>
      <c r="E108" s="130" t="str">
        <f>E7</f>
        <v>Modernizace stáje, farma Požáry</v>
      </c>
      <c r="F108" s="32"/>
      <c r="G108" s="32"/>
      <c r="H108" s="32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117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38"/>
      <c r="D110" s="38"/>
      <c r="E110" s="67" t="str">
        <f>E9</f>
        <v>04 - VRN</v>
      </c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38"/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38"/>
      <c r="E112" s="38"/>
      <c r="F112" s="27" t="str">
        <f>F12</f>
        <v xml:space="preserve">Městečko u Křivoklátu </v>
      </c>
      <c r="G112" s="38"/>
      <c r="H112" s="38"/>
      <c r="I112" s="32" t="s">
        <v>22</v>
      </c>
      <c r="J112" s="69" t="str">
        <f>IF(J12="","",J12)</f>
        <v>20. 11. 2025</v>
      </c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5.65" customHeight="1">
      <c r="A114" s="38"/>
      <c r="B114" s="39"/>
      <c r="C114" s="32" t="s">
        <v>24</v>
      </c>
      <c r="D114" s="38"/>
      <c r="E114" s="38"/>
      <c r="F114" s="27" t="str">
        <f>E15</f>
        <v xml:space="preserve"> </v>
      </c>
      <c r="G114" s="38"/>
      <c r="H114" s="38"/>
      <c r="I114" s="32" t="s">
        <v>30</v>
      </c>
      <c r="J114" s="36" t="str">
        <f>E21</f>
        <v>AGP - nova spol. s r.o.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28</v>
      </c>
      <c r="D115" s="38"/>
      <c r="E115" s="38"/>
      <c r="F115" s="27" t="str">
        <f>IF(E18="","",E18)</f>
        <v>Vyplň údaj</v>
      </c>
      <c r="G115" s="38"/>
      <c r="H115" s="38"/>
      <c r="I115" s="32" t="s">
        <v>35</v>
      </c>
      <c r="J115" s="36" t="str">
        <f>E24</f>
        <v>HAVO Consult s.r.o.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57"/>
      <c r="B117" s="158"/>
      <c r="C117" s="159" t="s">
        <v>145</v>
      </c>
      <c r="D117" s="160" t="s">
        <v>64</v>
      </c>
      <c r="E117" s="160" t="s">
        <v>60</v>
      </c>
      <c r="F117" s="160" t="s">
        <v>61</v>
      </c>
      <c r="G117" s="160" t="s">
        <v>146</v>
      </c>
      <c r="H117" s="160" t="s">
        <v>147</v>
      </c>
      <c r="I117" s="160" t="s">
        <v>148</v>
      </c>
      <c r="J117" s="160" t="s">
        <v>121</v>
      </c>
      <c r="K117" s="161" t="s">
        <v>149</v>
      </c>
      <c r="L117" s="162"/>
      <c r="M117" s="86" t="s">
        <v>1</v>
      </c>
      <c r="N117" s="87" t="s">
        <v>43</v>
      </c>
      <c r="O117" s="87" t="s">
        <v>150</v>
      </c>
      <c r="P117" s="87" t="s">
        <v>151</v>
      </c>
      <c r="Q117" s="87" t="s">
        <v>152</v>
      </c>
      <c r="R117" s="87" t="s">
        <v>153</v>
      </c>
      <c r="S117" s="87" t="s">
        <v>154</v>
      </c>
      <c r="T117" s="88" t="s">
        <v>155</v>
      </c>
      <c r="U117" s="157"/>
      <c r="V117" s="157"/>
      <c r="W117" s="157"/>
      <c r="X117" s="157"/>
      <c r="Y117" s="157"/>
      <c r="Z117" s="157"/>
      <c r="AA117" s="157"/>
      <c r="AB117" s="157"/>
      <c r="AC117" s="157"/>
      <c r="AD117" s="157"/>
      <c r="AE117" s="157"/>
    </row>
    <row r="118" s="2" customFormat="1" ht="22.8" customHeight="1">
      <c r="A118" s="38"/>
      <c r="B118" s="39"/>
      <c r="C118" s="93" t="s">
        <v>156</v>
      </c>
      <c r="D118" s="38"/>
      <c r="E118" s="38"/>
      <c r="F118" s="38"/>
      <c r="G118" s="38"/>
      <c r="H118" s="38"/>
      <c r="I118" s="38"/>
      <c r="J118" s="163">
        <f>BK118</f>
        <v>0</v>
      </c>
      <c r="K118" s="38"/>
      <c r="L118" s="39"/>
      <c r="M118" s="89"/>
      <c r="N118" s="73"/>
      <c r="O118" s="90"/>
      <c r="P118" s="164">
        <f>P119+P136</f>
        <v>0</v>
      </c>
      <c r="Q118" s="90"/>
      <c r="R118" s="164">
        <f>R119+R136</f>
        <v>0</v>
      </c>
      <c r="S118" s="90"/>
      <c r="T118" s="165">
        <f>T119+T136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9" t="s">
        <v>78</v>
      </c>
      <c r="AU118" s="19" t="s">
        <v>123</v>
      </c>
      <c r="BK118" s="166">
        <f>BK119+BK136</f>
        <v>0</v>
      </c>
    </row>
    <row r="119" s="12" customFormat="1" ht="25.92" customHeight="1">
      <c r="A119" s="12"/>
      <c r="B119" s="167"/>
      <c r="C119" s="12"/>
      <c r="D119" s="168" t="s">
        <v>78</v>
      </c>
      <c r="E119" s="169" t="s">
        <v>1558</v>
      </c>
      <c r="F119" s="169" t="s">
        <v>1559</v>
      </c>
      <c r="G119" s="12"/>
      <c r="H119" s="12"/>
      <c r="I119" s="170"/>
      <c r="J119" s="171">
        <f>BK119</f>
        <v>0</v>
      </c>
      <c r="K119" s="12"/>
      <c r="L119" s="167"/>
      <c r="M119" s="172"/>
      <c r="N119" s="173"/>
      <c r="O119" s="173"/>
      <c r="P119" s="174">
        <f>SUM(P120:P135)</f>
        <v>0</v>
      </c>
      <c r="Q119" s="173"/>
      <c r="R119" s="174">
        <f>SUM(R120:R135)</f>
        <v>0</v>
      </c>
      <c r="S119" s="173"/>
      <c r="T119" s="175">
        <f>SUM(T120:T135)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68" t="s">
        <v>87</v>
      </c>
      <c r="AT119" s="176" t="s">
        <v>78</v>
      </c>
      <c r="AU119" s="176" t="s">
        <v>79</v>
      </c>
      <c r="AY119" s="168" t="s">
        <v>159</v>
      </c>
      <c r="BK119" s="177">
        <f>SUM(BK120:BK135)</f>
        <v>0</v>
      </c>
    </row>
    <row r="120" s="2" customFormat="1" ht="24.15" customHeight="1">
      <c r="A120" s="38"/>
      <c r="B120" s="180"/>
      <c r="C120" s="181" t="s">
        <v>87</v>
      </c>
      <c r="D120" s="181" t="s">
        <v>161</v>
      </c>
      <c r="E120" s="182" t="s">
        <v>1560</v>
      </c>
      <c r="F120" s="183" t="s">
        <v>1561</v>
      </c>
      <c r="G120" s="184" t="s">
        <v>1562</v>
      </c>
      <c r="H120" s="185">
        <v>1</v>
      </c>
      <c r="I120" s="186"/>
      <c r="J120" s="187">
        <f>ROUND(I120*H120,2)</f>
        <v>0</v>
      </c>
      <c r="K120" s="183" t="s">
        <v>1</v>
      </c>
      <c r="L120" s="39"/>
      <c r="M120" s="188" t="s">
        <v>1</v>
      </c>
      <c r="N120" s="189" t="s">
        <v>44</v>
      </c>
      <c r="O120" s="77"/>
      <c r="P120" s="190">
        <f>O120*H120</f>
        <v>0</v>
      </c>
      <c r="Q120" s="190">
        <v>0</v>
      </c>
      <c r="R120" s="190">
        <f>Q120*H120</f>
        <v>0</v>
      </c>
      <c r="S120" s="190">
        <v>0</v>
      </c>
      <c r="T120" s="191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192" t="s">
        <v>1563</v>
      </c>
      <c r="AT120" s="192" t="s">
        <v>161</v>
      </c>
      <c r="AU120" s="192" t="s">
        <v>87</v>
      </c>
      <c r="AY120" s="19" t="s">
        <v>159</v>
      </c>
      <c r="BE120" s="193">
        <f>IF(N120="základní",J120,0)</f>
        <v>0</v>
      </c>
      <c r="BF120" s="193">
        <f>IF(N120="snížená",J120,0)</f>
        <v>0</v>
      </c>
      <c r="BG120" s="193">
        <f>IF(N120="zákl. přenesená",J120,0)</f>
        <v>0</v>
      </c>
      <c r="BH120" s="193">
        <f>IF(N120="sníž. přenesená",J120,0)</f>
        <v>0</v>
      </c>
      <c r="BI120" s="193">
        <f>IF(N120="nulová",J120,0)</f>
        <v>0</v>
      </c>
      <c r="BJ120" s="19" t="s">
        <v>87</v>
      </c>
      <c r="BK120" s="193">
        <f>ROUND(I120*H120,2)</f>
        <v>0</v>
      </c>
      <c r="BL120" s="19" t="s">
        <v>1563</v>
      </c>
      <c r="BM120" s="192" t="s">
        <v>1564</v>
      </c>
    </row>
    <row r="121" s="13" customFormat="1">
      <c r="A121" s="13"/>
      <c r="B121" s="199"/>
      <c r="C121" s="13"/>
      <c r="D121" s="200" t="s">
        <v>170</v>
      </c>
      <c r="E121" s="201" t="s">
        <v>1</v>
      </c>
      <c r="F121" s="202" t="s">
        <v>87</v>
      </c>
      <c r="G121" s="13"/>
      <c r="H121" s="203">
        <v>1</v>
      </c>
      <c r="I121" s="204"/>
      <c r="J121" s="13"/>
      <c r="K121" s="13"/>
      <c r="L121" s="199"/>
      <c r="M121" s="205"/>
      <c r="N121" s="206"/>
      <c r="O121" s="206"/>
      <c r="P121" s="206"/>
      <c r="Q121" s="206"/>
      <c r="R121" s="206"/>
      <c r="S121" s="206"/>
      <c r="T121" s="20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01" t="s">
        <v>170</v>
      </c>
      <c r="AU121" s="201" t="s">
        <v>87</v>
      </c>
      <c r="AV121" s="13" t="s">
        <v>89</v>
      </c>
      <c r="AW121" s="13" t="s">
        <v>34</v>
      </c>
      <c r="AX121" s="13" t="s">
        <v>79</v>
      </c>
      <c r="AY121" s="201" t="s">
        <v>159</v>
      </c>
    </row>
    <row r="122" s="15" customFormat="1">
      <c r="A122" s="15"/>
      <c r="B122" s="215"/>
      <c r="C122" s="15"/>
      <c r="D122" s="200" t="s">
        <v>170</v>
      </c>
      <c r="E122" s="216" t="s">
        <v>1</v>
      </c>
      <c r="F122" s="217" t="s">
        <v>181</v>
      </c>
      <c r="G122" s="15"/>
      <c r="H122" s="218">
        <v>1</v>
      </c>
      <c r="I122" s="219"/>
      <c r="J122" s="15"/>
      <c r="K122" s="15"/>
      <c r="L122" s="215"/>
      <c r="M122" s="220"/>
      <c r="N122" s="221"/>
      <c r="O122" s="221"/>
      <c r="P122" s="221"/>
      <c r="Q122" s="221"/>
      <c r="R122" s="221"/>
      <c r="S122" s="221"/>
      <c r="T122" s="222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T122" s="216" t="s">
        <v>170</v>
      </c>
      <c r="AU122" s="216" t="s">
        <v>87</v>
      </c>
      <c r="AV122" s="15" t="s">
        <v>166</v>
      </c>
      <c r="AW122" s="15" t="s">
        <v>34</v>
      </c>
      <c r="AX122" s="15" t="s">
        <v>87</v>
      </c>
      <c r="AY122" s="216" t="s">
        <v>159</v>
      </c>
    </row>
    <row r="123" s="2" customFormat="1" ht="24.15" customHeight="1">
      <c r="A123" s="38"/>
      <c r="B123" s="180"/>
      <c r="C123" s="181" t="s">
        <v>89</v>
      </c>
      <c r="D123" s="181" t="s">
        <v>161</v>
      </c>
      <c r="E123" s="182" t="s">
        <v>1565</v>
      </c>
      <c r="F123" s="183" t="s">
        <v>1566</v>
      </c>
      <c r="G123" s="184" t="s">
        <v>1562</v>
      </c>
      <c r="H123" s="185">
        <v>1</v>
      </c>
      <c r="I123" s="186"/>
      <c r="J123" s="187">
        <f>ROUND(I123*H123,2)</f>
        <v>0</v>
      </c>
      <c r="K123" s="183" t="s">
        <v>1</v>
      </c>
      <c r="L123" s="39"/>
      <c r="M123" s="188" t="s">
        <v>1</v>
      </c>
      <c r="N123" s="189" t="s">
        <v>44</v>
      </c>
      <c r="O123" s="77"/>
      <c r="P123" s="190">
        <f>O123*H123</f>
        <v>0</v>
      </c>
      <c r="Q123" s="190">
        <v>0</v>
      </c>
      <c r="R123" s="190">
        <f>Q123*H123</f>
        <v>0</v>
      </c>
      <c r="S123" s="190">
        <v>0</v>
      </c>
      <c r="T123" s="191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92" t="s">
        <v>1563</v>
      </c>
      <c r="AT123" s="192" t="s">
        <v>161</v>
      </c>
      <c r="AU123" s="192" t="s">
        <v>87</v>
      </c>
      <c r="AY123" s="19" t="s">
        <v>159</v>
      </c>
      <c r="BE123" s="193">
        <f>IF(N123="základní",J123,0)</f>
        <v>0</v>
      </c>
      <c r="BF123" s="193">
        <f>IF(N123="snížená",J123,0)</f>
        <v>0</v>
      </c>
      <c r="BG123" s="193">
        <f>IF(N123="zákl. přenesená",J123,0)</f>
        <v>0</v>
      </c>
      <c r="BH123" s="193">
        <f>IF(N123="sníž. přenesená",J123,0)</f>
        <v>0</v>
      </c>
      <c r="BI123" s="193">
        <f>IF(N123="nulová",J123,0)</f>
        <v>0</v>
      </c>
      <c r="BJ123" s="19" t="s">
        <v>87</v>
      </c>
      <c r="BK123" s="193">
        <f>ROUND(I123*H123,2)</f>
        <v>0</v>
      </c>
      <c r="BL123" s="19" t="s">
        <v>1563</v>
      </c>
      <c r="BM123" s="192" t="s">
        <v>1567</v>
      </c>
    </row>
    <row r="124" s="13" customFormat="1">
      <c r="A124" s="13"/>
      <c r="B124" s="199"/>
      <c r="C124" s="13"/>
      <c r="D124" s="200" t="s">
        <v>170</v>
      </c>
      <c r="E124" s="201" t="s">
        <v>1</v>
      </c>
      <c r="F124" s="202" t="s">
        <v>87</v>
      </c>
      <c r="G124" s="13"/>
      <c r="H124" s="203">
        <v>1</v>
      </c>
      <c r="I124" s="204"/>
      <c r="J124" s="13"/>
      <c r="K124" s="13"/>
      <c r="L124" s="199"/>
      <c r="M124" s="205"/>
      <c r="N124" s="206"/>
      <c r="O124" s="206"/>
      <c r="P124" s="206"/>
      <c r="Q124" s="206"/>
      <c r="R124" s="206"/>
      <c r="S124" s="206"/>
      <c r="T124" s="20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01" t="s">
        <v>170</v>
      </c>
      <c r="AU124" s="201" t="s">
        <v>87</v>
      </c>
      <c r="AV124" s="13" t="s">
        <v>89</v>
      </c>
      <c r="AW124" s="13" t="s">
        <v>34</v>
      </c>
      <c r="AX124" s="13" t="s">
        <v>79</v>
      </c>
      <c r="AY124" s="201" t="s">
        <v>159</v>
      </c>
    </row>
    <row r="125" s="15" customFormat="1">
      <c r="A125" s="15"/>
      <c r="B125" s="215"/>
      <c r="C125" s="15"/>
      <c r="D125" s="200" t="s">
        <v>170</v>
      </c>
      <c r="E125" s="216" t="s">
        <v>1</v>
      </c>
      <c r="F125" s="217" t="s">
        <v>181</v>
      </c>
      <c r="G125" s="15"/>
      <c r="H125" s="218">
        <v>1</v>
      </c>
      <c r="I125" s="219"/>
      <c r="J125" s="15"/>
      <c r="K125" s="15"/>
      <c r="L125" s="215"/>
      <c r="M125" s="220"/>
      <c r="N125" s="221"/>
      <c r="O125" s="221"/>
      <c r="P125" s="221"/>
      <c r="Q125" s="221"/>
      <c r="R125" s="221"/>
      <c r="S125" s="221"/>
      <c r="T125" s="222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16" t="s">
        <v>170</v>
      </c>
      <c r="AU125" s="216" t="s">
        <v>87</v>
      </c>
      <c r="AV125" s="15" t="s">
        <v>166</v>
      </c>
      <c r="AW125" s="15" t="s">
        <v>34</v>
      </c>
      <c r="AX125" s="15" t="s">
        <v>87</v>
      </c>
      <c r="AY125" s="216" t="s">
        <v>159</v>
      </c>
    </row>
    <row r="126" s="2" customFormat="1" ht="24.15" customHeight="1">
      <c r="A126" s="38"/>
      <c r="B126" s="180"/>
      <c r="C126" s="181" t="s">
        <v>99</v>
      </c>
      <c r="D126" s="181" t="s">
        <v>161</v>
      </c>
      <c r="E126" s="182" t="s">
        <v>1568</v>
      </c>
      <c r="F126" s="183" t="s">
        <v>1569</v>
      </c>
      <c r="G126" s="184" t="s">
        <v>1562</v>
      </c>
      <c r="H126" s="185">
        <v>1</v>
      </c>
      <c r="I126" s="186"/>
      <c r="J126" s="187">
        <f>ROUND(I126*H126,2)</f>
        <v>0</v>
      </c>
      <c r="K126" s="183" t="s">
        <v>1</v>
      </c>
      <c r="L126" s="39"/>
      <c r="M126" s="188" t="s">
        <v>1</v>
      </c>
      <c r="N126" s="189" t="s">
        <v>44</v>
      </c>
      <c r="O126" s="77"/>
      <c r="P126" s="190">
        <f>O126*H126</f>
        <v>0</v>
      </c>
      <c r="Q126" s="190">
        <v>0</v>
      </c>
      <c r="R126" s="190">
        <f>Q126*H126</f>
        <v>0</v>
      </c>
      <c r="S126" s="190">
        <v>0</v>
      </c>
      <c r="T126" s="191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2" t="s">
        <v>1563</v>
      </c>
      <c r="AT126" s="192" t="s">
        <v>161</v>
      </c>
      <c r="AU126" s="192" t="s">
        <v>87</v>
      </c>
      <c r="AY126" s="19" t="s">
        <v>159</v>
      </c>
      <c r="BE126" s="193">
        <f>IF(N126="základní",J126,0)</f>
        <v>0</v>
      </c>
      <c r="BF126" s="193">
        <f>IF(N126="snížená",J126,0)</f>
        <v>0</v>
      </c>
      <c r="BG126" s="193">
        <f>IF(N126="zákl. přenesená",J126,0)</f>
        <v>0</v>
      </c>
      <c r="BH126" s="193">
        <f>IF(N126="sníž. přenesená",J126,0)</f>
        <v>0</v>
      </c>
      <c r="BI126" s="193">
        <f>IF(N126="nulová",J126,0)</f>
        <v>0</v>
      </c>
      <c r="BJ126" s="19" t="s">
        <v>87</v>
      </c>
      <c r="BK126" s="193">
        <f>ROUND(I126*H126,2)</f>
        <v>0</v>
      </c>
      <c r="BL126" s="19" t="s">
        <v>1563</v>
      </c>
      <c r="BM126" s="192" t="s">
        <v>1570</v>
      </c>
    </row>
    <row r="127" s="13" customFormat="1">
      <c r="A127" s="13"/>
      <c r="B127" s="199"/>
      <c r="C127" s="13"/>
      <c r="D127" s="200" t="s">
        <v>170</v>
      </c>
      <c r="E127" s="201" t="s">
        <v>1</v>
      </c>
      <c r="F127" s="202" t="s">
        <v>87</v>
      </c>
      <c r="G127" s="13"/>
      <c r="H127" s="203">
        <v>1</v>
      </c>
      <c r="I127" s="204"/>
      <c r="J127" s="13"/>
      <c r="K127" s="13"/>
      <c r="L127" s="199"/>
      <c r="M127" s="205"/>
      <c r="N127" s="206"/>
      <c r="O127" s="206"/>
      <c r="P127" s="206"/>
      <c r="Q127" s="206"/>
      <c r="R127" s="206"/>
      <c r="S127" s="206"/>
      <c r="T127" s="20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01" t="s">
        <v>170</v>
      </c>
      <c r="AU127" s="201" t="s">
        <v>87</v>
      </c>
      <c r="AV127" s="13" t="s">
        <v>89</v>
      </c>
      <c r="AW127" s="13" t="s">
        <v>34</v>
      </c>
      <c r="AX127" s="13" t="s">
        <v>79</v>
      </c>
      <c r="AY127" s="201" t="s">
        <v>159</v>
      </c>
    </row>
    <row r="128" s="15" customFormat="1">
      <c r="A128" s="15"/>
      <c r="B128" s="215"/>
      <c r="C128" s="15"/>
      <c r="D128" s="200" t="s">
        <v>170</v>
      </c>
      <c r="E128" s="216" t="s">
        <v>1</v>
      </c>
      <c r="F128" s="217" t="s">
        <v>181</v>
      </c>
      <c r="G128" s="15"/>
      <c r="H128" s="218">
        <v>1</v>
      </c>
      <c r="I128" s="219"/>
      <c r="J128" s="15"/>
      <c r="K128" s="15"/>
      <c r="L128" s="215"/>
      <c r="M128" s="220"/>
      <c r="N128" s="221"/>
      <c r="O128" s="221"/>
      <c r="P128" s="221"/>
      <c r="Q128" s="221"/>
      <c r="R128" s="221"/>
      <c r="S128" s="221"/>
      <c r="T128" s="222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16" t="s">
        <v>170</v>
      </c>
      <c r="AU128" s="216" t="s">
        <v>87</v>
      </c>
      <c r="AV128" s="15" t="s">
        <v>166</v>
      </c>
      <c r="AW128" s="15" t="s">
        <v>34</v>
      </c>
      <c r="AX128" s="15" t="s">
        <v>87</v>
      </c>
      <c r="AY128" s="216" t="s">
        <v>159</v>
      </c>
    </row>
    <row r="129" s="2" customFormat="1" ht="24.15" customHeight="1">
      <c r="A129" s="38"/>
      <c r="B129" s="180"/>
      <c r="C129" s="181" t="s">
        <v>166</v>
      </c>
      <c r="D129" s="181" t="s">
        <v>161</v>
      </c>
      <c r="E129" s="182" t="s">
        <v>1571</v>
      </c>
      <c r="F129" s="183" t="s">
        <v>1572</v>
      </c>
      <c r="G129" s="184" t="s">
        <v>1562</v>
      </c>
      <c r="H129" s="185">
        <v>1</v>
      </c>
      <c r="I129" s="186"/>
      <c r="J129" s="187">
        <f>ROUND(I129*H129,2)</f>
        <v>0</v>
      </c>
      <c r="K129" s="183" t="s">
        <v>1</v>
      </c>
      <c r="L129" s="39"/>
      <c r="M129" s="188" t="s">
        <v>1</v>
      </c>
      <c r="N129" s="189" t="s">
        <v>44</v>
      </c>
      <c r="O129" s="77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2" t="s">
        <v>1563</v>
      </c>
      <c r="AT129" s="192" t="s">
        <v>161</v>
      </c>
      <c r="AU129" s="192" t="s">
        <v>87</v>
      </c>
      <c r="AY129" s="19" t="s">
        <v>159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9" t="s">
        <v>87</v>
      </c>
      <c r="BK129" s="193">
        <f>ROUND(I129*H129,2)</f>
        <v>0</v>
      </c>
      <c r="BL129" s="19" t="s">
        <v>1563</v>
      </c>
      <c r="BM129" s="192" t="s">
        <v>1573</v>
      </c>
    </row>
    <row r="130" s="13" customFormat="1">
      <c r="A130" s="13"/>
      <c r="B130" s="199"/>
      <c r="C130" s="13"/>
      <c r="D130" s="200" t="s">
        <v>170</v>
      </c>
      <c r="E130" s="201" t="s">
        <v>1</v>
      </c>
      <c r="F130" s="202" t="s">
        <v>87</v>
      </c>
      <c r="G130" s="13"/>
      <c r="H130" s="203">
        <v>1</v>
      </c>
      <c r="I130" s="204"/>
      <c r="J130" s="13"/>
      <c r="K130" s="13"/>
      <c r="L130" s="199"/>
      <c r="M130" s="205"/>
      <c r="N130" s="206"/>
      <c r="O130" s="206"/>
      <c r="P130" s="206"/>
      <c r="Q130" s="206"/>
      <c r="R130" s="206"/>
      <c r="S130" s="206"/>
      <c r="T130" s="20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01" t="s">
        <v>170</v>
      </c>
      <c r="AU130" s="201" t="s">
        <v>87</v>
      </c>
      <c r="AV130" s="13" t="s">
        <v>89</v>
      </c>
      <c r="AW130" s="13" t="s">
        <v>34</v>
      </c>
      <c r="AX130" s="13" t="s">
        <v>79</v>
      </c>
      <c r="AY130" s="201" t="s">
        <v>159</v>
      </c>
    </row>
    <row r="131" s="15" customFormat="1">
      <c r="A131" s="15"/>
      <c r="B131" s="215"/>
      <c r="C131" s="15"/>
      <c r="D131" s="200" t="s">
        <v>170</v>
      </c>
      <c r="E131" s="216" t="s">
        <v>1</v>
      </c>
      <c r="F131" s="217" t="s">
        <v>181</v>
      </c>
      <c r="G131" s="15"/>
      <c r="H131" s="218">
        <v>1</v>
      </c>
      <c r="I131" s="219"/>
      <c r="J131" s="15"/>
      <c r="K131" s="15"/>
      <c r="L131" s="215"/>
      <c r="M131" s="220"/>
      <c r="N131" s="221"/>
      <c r="O131" s="221"/>
      <c r="P131" s="221"/>
      <c r="Q131" s="221"/>
      <c r="R131" s="221"/>
      <c r="S131" s="221"/>
      <c r="T131" s="222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16" t="s">
        <v>170</v>
      </c>
      <c r="AU131" s="216" t="s">
        <v>87</v>
      </c>
      <c r="AV131" s="15" t="s">
        <v>166</v>
      </c>
      <c r="AW131" s="15" t="s">
        <v>34</v>
      </c>
      <c r="AX131" s="15" t="s">
        <v>87</v>
      </c>
      <c r="AY131" s="216" t="s">
        <v>159</v>
      </c>
    </row>
    <row r="132" s="2" customFormat="1" ht="49.05" customHeight="1">
      <c r="A132" s="38"/>
      <c r="B132" s="180"/>
      <c r="C132" s="181" t="s">
        <v>193</v>
      </c>
      <c r="D132" s="181" t="s">
        <v>161</v>
      </c>
      <c r="E132" s="182" t="s">
        <v>1574</v>
      </c>
      <c r="F132" s="183" t="s">
        <v>1575</v>
      </c>
      <c r="G132" s="184" t="s">
        <v>1562</v>
      </c>
      <c r="H132" s="185">
        <v>1</v>
      </c>
      <c r="I132" s="186"/>
      <c r="J132" s="187">
        <f>ROUND(I132*H132,2)</f>
        <v>0</v>
      </c>
      <c r="K132" s="183" t="s">
        <v>1</v>
      </c>
      <c r="L132" s="39"/>
      <c r="M132" s="188" t="s">
        <v>1</v>
      </c>
      <c r="N132" s="189" t="s">
        <v>44</v>
      </c>
      <c r="O132" s="77"/>
      <c r="P132" s="190">
        <f>O132*H132</f>
        <v>0</v>
      </c>
      <c r="Q132" s="190">
        <v>0</v>
      </c>
      <c r="R132" s="190">
        <f>Q132*H132</f>
        <v>0</v>
      </c>
      <c r="S132" s="190">
        <v>0</v>
      </c>
      <c r="T132" s="191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2" t="s">
        <v>1563</v>
      </c>
      <c r="AT132" s="192" t="s">
        <v>161</v>
      </c>
      <c r="AU132" s="192" t="s">
        <v>87</v>
      </c>
      <c r="AY132" s="19" t="s">
        <v>159</v>
      </c>
      <c r="BE132" s="193">
        <f>IF(N132="základní",J132,0)</f>
        <v>0</v>
      </c>
      <c r="BF132" s="193">
        <f>IF(N132="snížená",J132,0)</f>
        <v>0</v>
      </c>
      <c r="BG132" s="193">
        <f>IF(N132="zákl. přenesená",J132,0)</f>
        <v>0</v>
      </c>
      <c r="BH132" s="193">
        <f>IF(N132="sníž. přenesená",J132,0)</f>
        <v>0</v>
      </c>
      <c r="BI132" s="193">
        <f>IF(N132="nulová",J132,0)</f>
        <v>0</v>
      </c>
      <c r="BJ132" s="19" t="s">
        <v>87</v>
      </c>
      <c r="BK132" s="193">
        <f>ROUND(I132*H132,2)</f>
        <v>0</v>
      </c>
      <c r="BL132" s="19" t="s">
        <v>1563</v>
      </c>
      <c r="BM132" s="192" t="s">
        <v>1576</v>
      </c>
    </row>
    <row r="133" s="2" customFormat="1">
      <c r="A133" s="38"/>
      <c r="B133" s="39"/>
      <c r="C133" s="38"/>
      <c r="D133" s="200" t="s">
        <v>382</v>
      </c>
      <c r="E133" s="38"/>
      <c r="F133" s="233" t="s">
        <v>1577</v>
      </c>
      <c r="G133" s="38"/>
      <c r="H133" s="38"/>
      <c r="I133" s="196"/>
      <c r="J133" s="38"/>
      <c r="K133" s="38"/>
      <c r="L133" s="39"/>
      <c r="M133" s="197"/>
      <c r="N133" s="198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382</v>
      </c>
      <c r="AU133" s="19" t="s">
        <v>87</v>
      </c>
    </row>
    <row r="134" s="13" customFormat="1">
      <c r="A134" s="13"/>
      <c r="B134" s="199"/>
      <c r="C134" s="13"/>
      <c r="D134" s="200" t="s">
        <v>170</v>
      </c>
      <c r="E134" s="201" t="s">
        <v>1</v>
      </c>
      <c r="F134" s="202" t="s">
        <v>87</v>
      </c>
      <c r="G134" s="13"/>
      <c r="H134" s="203">
        <v>1</v>
      </c>
      <c r="I134" s="204"/>
      <c r="J134" s="13"/>
      <c r="K134" s="13"/>
      <c r="L134" s="199"/>
      <c r="M134" s="205"/>
      <c r="N134" s="206"/>
      <c r="O134" s="206"/>
      <c r="P134" s="206"/>
      <c r="Q134" s="206"/>
      <c r="R134" s="206"/>
      <c r="S134" s="206"/>
      <c r="T134" s="20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01" t="s">
        <v>170</v>
      </c>
      <c r="AU134" s="201" t="s">
        <v>87</v>
      </c>
      <c r="AV134" s="13" t="s">
        <v>89</v>
      </c>
      <c r="AW134" s="13" t="s">
        <v>34</v>
      </c>
      <c r="AX134" s="13" t="s">
        <v>79</v>
      </c>
      <c r="AY134" s="201" t="s">
        <v>159</v>
      </c>
    </row>
    <row r="135" s="15" customFormat="1">
      <c r="A135" s="15"/>
      <c r="B135" s="215"/>
      <c r="C135" s="15"/>
      <c r="D135" s="200" t="s">
        <v>170</v>
      </c>
      <c r="E135" s="216" t="s">
        <v>1</v>
      </c>
      <c r="F135" s="217" t="s">
        <v>181</v>
      </c>
      <c r="G135" s="15"/>
      <c r="H135" s="218">
        <v>1</v>
      </c>
      <c r="I135" s="219"/>
      <c r="J135" s="15"/>
      <c r="K135" s="15"/>
      <c r="L135" s="215"/>
      <c r="M135" s="220"/>
      <c r="N135" s="221"/>
      <c r="O135" s="221"/>
      <c r="P135" s="221"/>
      <c r="Q135" s="221"/>
      <c r="R135" s="221"/>
      <c r="S135" s="221"/>
      <c r="T135" s="222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16" t="s">
        <v>170</v>
      </c>
      <c r="AU135" s="216" t="s">
        <v>87</v>
      </c>
      <c r="AV135" s="15" t="s">
        <v>166</v>
      </c>
      <c r="AW135" s="15" t="s">
        <v>34</v>
      </c>
      <c r="AX135" s="15" t="s">
        <v>87</v>
      </c>
      <c r="AY135" s="216" t="s">
        <v>159</v>
      </c>
    </row>
    <row r="136" s="12" customFormat="1" ht="25.92" customHeight="1">
      <c r="A136" s="12"/>
      <c r="B136" s="167"/>
      <c r="C136" s="12"/>
      <c r="D136" s="168" t="s">
        <v>78</v>
      </c>
      <c r="E136" s="169" t="s">
        <v>114</v>
      </c>
      <c r="F136" s="169" t="s">
        <v>1578</v>
      </c>
      <c r="G136" s="12"/>
      <c r="H136" s="12"/>
      <c r="I136" s="170"/>
      <c r="J136" s="171">
        <f>BK136</f>
        <v>0</v>
      </c>
      <c r="K136" s="12"/>
      <c r="L136" s="167"/>
      <c r="M136" s="172"/>
      <c r="N136" s="173"/>
      <c r="O136" s="173"/>
      <c r="P136" s="174">
        <f>SUM(P137:P142)</f>
        <v>0</v>
      </c>
      <c r="Q136" s="173"/>
      <c r="R136" s="174">
        <f>SUM(R137:R142)</f>
        <v>0</v>
      </c>
      <c r="S136" s="173"/>
      <c r="T136" s="175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68" t="s">
        <v>87</v>
      </c>
      <c r="AT136" s="176" t="s">
        <v>78</v>
      </c>
      <c r="AU136" s="176" t="s">
        <v>79</v>
      </c>
      <c r="AY136" s="168" t="s">
        <v>159</v>
      </c>
      <c r="BK136" s="177">
        <f>SUM(BK137:BK142)</f>
        <v>0</v>
      </c>
    </row>
    <row r="137" s="2" customFormat="1" ht="33" customHeight="1">
      <c r="A137" s="38"/>
      <c r="B137" s="180"/>
      <c r="C137" s="181" t="s">
        <v>199</v>
      </c>
      <c r="D137" s="181" t="s">
        <v>161</v>
      </c>
      <c r="E137" s="182" t="s">
        <v>1579</v>
      </c>
      <c r="F137" s="183" t="s">
        <v>1580</v>
      </c>
      <c r="G137" s="184" t="s">
        <v>1562</v>
      </c>
      <c r="H137" s="185">
        <v>1</v>
      </c>
      <c r="I137" s="186"/>
      <c r="J137" s="187">
        <f>ROUND(I137*H137,2)</f>
        <v>0</v>
      </c>
      <c r="K137" s="183" t="s">
        <v>1</v>
      </c>
      <c r="L137" s="39"/>
      <c r="M137" s="188" t="s">
        <v>1</v>
      </c>
      <c r="N137" s="189" t="s">
        <v>44</v>
      </c>
      <c r="O137" s="77"/>
      <c r="P137" s="190">
        <f>O137*H137</f>
        <v>0</v>
      </c>
      <c r="Q137" s="190">
        <v>0</v>
      </c>
      <c r="R137" s="190">
        <f>Q137*H137</f>
        <v>0</v>
      </c>
      <c r="S137" s="190">
        <v>0</v>
      </c>
      <c r="T137" s="191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2" t="s">
        <v>1563</v>
      </c>
      <c r="AT137" s="192" t="s">
        <v>161</v>
      </c>
      <c r="AU137" s="192" t="s">
        <v>87</v>
      </c>
      <c r="AY137" s="19" t="s">
        <v>159</v>
      </c>
      <c r="BE137" s="193">
        <f>IF(N137="základní",J137,0)</f>
        <v>0</v>
      </c>
      <c r="BF137" s="193">
        <f>IF(N137="snížená",J137,0)</f>
        <v>0</v>
      </c>
      <c r="BG137" s="193">
        <f>IF(N137="zákl. přenesená",J137,0)</f>
        <v>0</v>
      </c>
      <c r="BH137" s="193">
        <f>IF(N137="sníž. přenesená",J137,0)</f>
        <v>0</v>
      </c>
      <c r="BI137" s="193">
        <f>IF(N137="nulová",J137,0)</f>
        <v>0</v>
      </c>
      <c r="BJ137" s="19" t="s">
        <v>87</v>
      </c>
      <c r="BK137" s="193">
        <f>ROUND(I137*H137,2)</f>
        <v>0</v>
      </c>
      <c r="BL137" s="19" t="s">
        <v>1563</v>
      </c>
      <c r="BM137" s="192" t="s">
        <v>1581</v>
      </c>
    </row>
    <row r="138" s="13" customFormat="1">
      <c r="A138" s="13"/>
      <c r="B138" s="199"/>
      <c r="C138" s="13"/>
      <c r="D138" s="200" t="s">
        <v>170</v>
      </c>
      <c r="E138" s="201" t="s">
        <v>1</v>
      </c>
      <c r="F138" s="202" t="s">
        <v>87</v>
      </c>
      <c r="G138" s="13"/>
      <c r="H138" s="203">
        <v>1</v>
      </c>
      <c r="I138" s="204"/>
      <c r="J138" s="13"/>
      <c r="K138" s="13"/>
      <c r="L138" s="199"/>
      <c r="M138" s="205"/>
      <c r="N138" s="206"/>
      <c r="O138" s="206"/>
      <c r="P138" s="206"/>
      <c r="Q138" s="206"/>
      <c r="R138" s="206"/>
      <c r="S138" s="206"/>
      <c r="T138" s="20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01" t="s">
        <v>170</v>
      </c>
      <c r="AU138" s="201" t="s">
        <v>87</v>
      </c>
      <c r="AV138" s="13" t="s">
        <v>89</v>
      </c>
      <c r="AW138" s="13" t="s">
        <v>34</v>
      </c>
      <c r="AX138" s="13" t="s">
        <v>79</v>
      </c>
      <c r="AY138" s="201" t="s">
        <v>159</v>
      </c>
    </row>
    <row r="139" s="15" customFormat="1">
      <c r="A139" s="15"/>
      <c r="B139" s="215"/>
      <c r="C139" s="15"/>
      <c r="D139" s="200" t="s">
        <v>170</v>
      </c>
      <c r="E139" s="216" t="s">
        <v>1</v>
      </c>
      <c r="F139" s="217" t="s">
        <v>181</v>
      </c>
      <c r="G139" s="15"/>
      <c r="H139" s="218">
        <v>1</v>
      </c>
      <c r="I139" s="219"/>
      <c r="J139" s="15"/>
      <c r="K139" s="15"/>
      <c r="L139" s="215"/>
      <c r="M139" s="220"/>
      <c r="N139" s="221"/>
      <c r="O139" s="221"/>
      <c r="P139" s="221"/>
      <c r="Q139" s="221"/>
      <c r="R139" s="221"/>
      <c r="S139" s="221"/>
      <c r="T139" s="222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16" t="s">
        <v>170</v>
      </c>
      <c r="AU139" s="216" t="s">
        <v>87</v>
      </c>
      <c r="AV139" s="15" t="s">
        <v>166</v>
      </c>
      <c r="AW139" s="15" t="s">
        <v>34</v>
      </c>
      <c r="AX139" s="15" t="s">
        <v>87</v>
      </c>
      <c r="AY139" s="216" t="s">
        <v>159</v>
      </c>
    </row>
    <row r="140" s="2" customFormat="1" ht="49.05" customHeight="1">
      <c r="A140" s="38"/>
      <c r="B140" s="180"/>
      <c r="C140" s="181" t="s">
        <v>204</v>
      </c>
      <c r="D140" s="181" t="s">
        <v>161</v>
      </c>
      <c r="E140" s="182" t="s">
        <v>1582</v>
      </c>
      <c r="F140" s="183" t="s">
        <v>1583</v>
      </c>
      <c r="G140" s="184" t="s">
        <v>1562</v>
      </c>
      <c r="H140" s="185">
        <v>1</v>
      </c>
      <c r="I140" s="186"/>
      <c r="J140" s="187">
        <f>ROUND(I140*H140,2)</f>
        <v>0</v>
      </c>
      <c r="K140" s="183" t="s">
        <v>1</v>
      </c>
      <c r="L140" s="39"/>
      <c r="M140" s="188" t="s">
        <v>1</v>
      </c>
      <c r="N140" s="189" t="s">
        <v>44</v>
      </c>
      <c r="O140" s="77"/>
      <c r="P140" s="190">
        <f>O140*H140</f>
        <v>0</v>
      </c>
      <c r="Q140" s="190">
        <v>0</v>
      </c>
      <c r="R140" s="190">
        <f>Q140*H140</f>
        <v>0</v>
      </c>
      <c r="S140" s="190">
        <v>0</v>
      </c>
      <c r="T140" s="191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2" t="s">
        <v>1563</v>
      </c>
      <c r="AT140" s="192" t="s">
        <v>161</v>
      </c>
      <c r="AU140" s="192" t="s">
        <v>87</v>
      </c>
      <c r="AY140" s="19" t="s">
        <v>159</v>
      </c>
      <c r="BE140" s="193">
        <f>IF(N140="základní",J140,0)</f>
        <v>0</v>
      </c>
      <c r="BF140" s="193">
        <f>IF(N140="snížená",J140,0)</f>
        <v>0</v>
      </c>
      <c r="BG140" s="193">
        <f>IF(N140="zákl. přenesená",J140,0)</f>
        <v>0</v>
      </c>
      <c r="BH140" s="193">
        <f>IF(N140="sníž. přenesená",J140,0)</f>
        <v>0</v>
      </c>
      <c r="BI140" s="193">
        <f>IF(N140="nulová",J140,0)</f>
        <v>0</v>
      </c>
      <c r="BJ140" s="19" t="s">
        <v>87</v>
      </c>
      <c r="BK140" s="193">
        <f>ROUND(I140*H140,2)</f>
        <v>0</v>
      </c>
      <c r="BL140" s="19" t="s">
        <v>1563</v>
      </c>
      <c r="BM140" s="192" t="s">
        <v>1584</v>
      </c>
    </row>
    <row r="141" s="13" customFormat="1">
      <c r="A141" s="13"/>
      <c r="B141" s="199"/>
      <c r="C141" s="13"/>
      <c r="D141" s="200" t="s">
        <v>170</v>
      </c>
      <c r="E141" s="201" t="s">
        <v>1</v>
      </c>
      <c r="F141" s="202" t="s">
        <v>87</v>
      </c>
      <c r="G141" s="13"/>
      <c r="H141" s="203">
        <v>1</v>
      </c>
      <c r="I141" s="204"/>
      <c r="J141" s="13"/>
      <c r="K141" s="13"/>
      <c r="L141" s="199"/>
      <c r="M141" s="205"/>
      <c r="N141" s="206"/>
      <c r="O141" s="206"/>
      <c r="P141" s="206"/>
      <c r="Q141" s="206"/>
      <c r="R141" s="206"/>
      <c r="S141" s="206"/>
      <c r="T141" s="20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01" t="s">
        <v>170</v>
      </c>
      <c r="AU141" s="201" t="s">
        <v>87</v>
      </c>
      <c r="AV141" s="13" t="s">
        <v>89</v>
      </c>
      <c r="AW141" s="13" t="s">
        <v>34</v>
      </c>
      <c r="AX141" s="13" t="s">
        <v>79</v>
      </c>
      <c r="AY141" s="201" t="s">
        <v>159</v>
      </c>
    </row>
    <row r="142" s="15" customFormat="1">
      <c r="A142" s="15"/>
      <c r="B142" s="215"/>
      <c r="C142" s="15"/>
      <c r="D142" s="200" t="s">
        <v>170</v>
      </c>
      <c r="E142" s="216" t="s">
        <v>1</v>
      </c>
      <c r="F142" s="217" t="s">
        <v>181</v>
      </c>
      <c r="G142" s="15"/>
      <c r="H142" s="218">
        <v>1</v>
      </c>
      <c r="I142" s="219"/>
      <c r="J142" s="15"/>
      <c r="K142" s="15"/>
      <c r="L142" s="215"/>
      <c r="M142" s="250"/>
      <c r="N142" s="251"/>
      <c r="O142" s="251"/>
      <c r="P142" s="251"/>
      <c r="Q142" s="251"/>
      <c r="R142" s="251"/>
      <c r="S142" s="251"/>
      <c r="T142" s="252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16" t="s">
        <v>170</v>
      </c>
      <c r="AU142" s="216" t="s">
        <v>87</v>
      </c>
      <c r="AV142" s="15" t="s">
        <v>166</v>
      </c>
      <c r="AW142" s="15" t="s">
        <v>34</v>
      </c>
      <c r="AX142" s="15" t="s">
        <v>87</v>
      </c>
      <c r="AY142" s="216" t="s">
        <v>159</v>
      </c>
    </row>
    <row r="143" s="2" customFormat="1" ht="6.96" customHeight="1">
      <c r="A143" s="38"/>
      <c r="B143" s="60"/>
      <c r="C143" s="61"/>
      <c r="D143" s="61"/>
      <c r="E143" s="61"/>
      <c r="F143" s="61"/>
      <c r="G143" s="61"/>
      <c r="H143" s="61"/>
      <c r="I143" s="61"/>
      <c r="J143" s="61"/>
      <c r="K143" s="61"/>
      <c r="L143" s="39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autoFilter ref="C117:K142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D3A5CCC763E44AB9E7F6AF5FBF3CA3" ma:contentTypeVersion="13" ma:contentTypeDescription="Vytvoří nový dokument" ma:contentTypeScope="" ma:versionID="0ffe61212603f584432de0e3cbddcc5d">
  <xsd:schema xmlns:xsd="http://www.w3.org/2001/XMLSchema" xmlns:xs="http://www.w3.org/2001/XMLSchema" xmlns:p="http://schemas.microsoft.com/office/2006/metadata/properties" xmlns:ns2="ca80445c-accd-4ed7-8024-03f82965f3b7" xmlns:ns3="c388477a-a758-4022-9b36-ad54e87434db" targetNamespace="http://schemas.microsoft.com/office/2006/metadata/properties" ma:root="true" ma:fieldsID="b61d3c8dbfa3db41e085b3a14161bae2" ns2:_="" ns3:_="">
    <xsd:import namespace="ca80445c-accd-4ed7-8024-03f82965f3b7"/>
    <xsd:import namespace="c388477a-a758-4022-9b36-ad54e8743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0445c-accd-4ed7-8024-03f82965f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8477a-a758-4022-9b36-ad54e87434d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b37ea7-7ce3-4c33-8241-1d39cd391d6e}" ma:internalName="TaxCatchAll" ma:showField="CatchAllData" ma:web="c388477a-a758-4022-9b36-ad54e87434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80445c-accd-4ed7-8024-03f82965f3b7">
      <Terms xmlns="http://schemas.microsoft.com/office/infopath/2007/PartnerControls"/>
    </lcf76f155ced4ddcb4097134ff3c332f>
    <TaxCatchAll xmlns="c388477a-a758-4022-9b36-ad54e87434db" xsi:nil="true"/>
  </documentManagement>
</p:properties>
</file>

<file path=customXml/itemProps1.xml><?xml version="1.0" encoding="utf-8"?>
<ds:datastoreItem xmlns:ds="http://schemas.openxmlformats.org/officeDocument/2006/customXml" ds:itemID="{0A3840D2-398D-4DAC-A29F-48624E56202D}"/>
</file>

<file path=customXml/itemProps2.xml><?xml version="1.0" encoding="utf-8"?>
<ds:datastoreItem xmlns:ds="http://schemas.openxmlformats.org/officeDocument/2006/customXml" ds:itemID="{18F3B6D3-99E7-4DA6-80B6-C53213045E75}"/>
</file>

<file path=customXml/itemProps3.xml><?xml version="1.0" encoding="utf-8"?>
<ds:datastoreItem xmlns:ds="http://schemas.openxmlformats.org/officeDocument/2006/customXml" ds:itemID="{3B67E2B8-046A-41C7-B261-CF9782BEC6F4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2026-02-03T09:35:07Z</dcterms:created>
  <dcterms:modified xsi:type="dcterms:W3CDTF">2026-02-03T09:35:13Z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0x010100DCD3A5CCC763E44AB9E7F6AF5FBF3CA3</vt:lpwstr>
  </property>
</Properties>
</file>