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zuvpraze.sharepoint.com/sites/CZU-T-PRAVNI_ODDELENI/Sdilene dokumenty/General/ZAKÁZKY/1037_Rekonstrukce skleníku na fóliovník/K podpisu/"/>
    </mc:Choice>
  </mc:AlternateContent>
  <xr:revisionPtr revIDLastSave="14" documentId="13_ncr:11_{66684655-1EFC-4C65-BF08-0E0F519E59AC}" xr6:coauthVersionLast="47" xr6:coauthVersionMax="47" xr10:uidLastSave="{270404BF-29DA-4A56-BA4D-0E83116148FF}"/>
  <bookViews>
    <workbookView xWindow="-120" yWindow="-120" windowWidth="38640" windowHeight="21120" xr2:uid="{00000000-000D-0000-FFFF-FFFF00000000}"/>
  </bookViews>
  <sheets>
    <sheet name="Rekapitulace" sheetId="1" r:id="rId1"/>
    <sheet name="VzorPolozky" sheetId="10" state="hidden" r:id="rId2"/>
    <sheet name="01 stavební" sheetId="12" r:id="rId3"/>
    <sheet name="02 ZTI" sheetId="13" r:id="rId4"/>
    <sheet name="03 VYT" sheetId="14" r:id="rId5"/>
    <sheet name="04 VZT" sheetId="15" r:id="rId6"/>
    <sheet name="05 EL" sheetId="16" r:id="rId7"/>
    <sheet name="06 VRN" sheetId="17" r:id="rId8"/>
  </sheets>
  <externalReferences>
    <externalReference r:id="rId9"/>
  </externalReferences>
  <definedNames>
    <definedName name="CelkemDPHVypocet" localSheetId="0">Rekapitulace!$H$52</definedName>
    <definedName name="CenaCelkem">Rekapitulace!$G$29</definedName>
    <definedName name="CenaCelkemBezDPH">Rekapitulace!$G$28</definedName>
    <definedName name="CenaCelkemVypocet" localSheetId="0">Rekapitulace!$I$52</definedName>
    <definedName name="cisloobjektu">Rekapitulace!$D$3</definedName>
    <definedName name="CisloRozpoctu">'[1]Krycí list'!$C$2</definedName>
    <definedName name="CisloStavby" localSheetId="0">Rekapitulace!$D$2</definedName>
    <definedName name="cislostavby">'[1]Krycí list'!$A$7</definedName>
    <definedName name="CisloStavebnihoRozpoctu">Rekapitulace!$D$4</definedName>
    <definedName name="dadresa">Rekapitulace!$D$12:$G$12</definedName>
    <definedName name="DIČ" localSheetId="0">Rekapitulace!$I$12</definedName>
    <definedName name="dmisto">Rekapitulace!$E$13:$G$13</definedName>
    <definedName name="DPHSni">Rekapitulace!$G$24</definedName>
    <definedName name="DPHZakl">Rekapitulace!$G$26</definedName>
    <definedName name="dpsc" localSheetId="0">Rekapitulace!$D$13</definedName>
    <definedName name="IČO" localSheetId="0">Rekapitulace!$I$11</definedName>
    <definedName name="Mena">Rekapitulace!$J$29</definedName>
    <definedName name="MistoStavby">Rekapitulace!$D$4</definedName>
    <definedName name="nazevobjektu">Rekapitulace!$E$3</definedName>
    <definedName name="NazevRozpoctu">'[1]Krycí list'!$D$2</definedName>
    <definedName name="NazevStavby" localSheetId="0">Rekapitulace!$E$2</definedName>
    <definedName name="nazevstavby">'[1]Krycí list'!$C$7</definedName>
    <definedName name="NazevStavebnihoRozpoctu">Rekapitulace!$E$4</definedName>
    <definedName name="_xlnm.Print_Titles" localSheetId="2">'01 stavební'!$1:$7</definedName>
    <definedName name="_xlnm.Print_Titles" localSheetId="3">'02 ZTI'!$1:$7</definedName>
    <definedName name="_xlnm.Print_Titles" localSheetId="4">'03 VYT'!$1:$7</definedName>
    <definedName name="_xlnm.Print_Titles" localSheetId="5">'04 VZT'!$1:$7</definedName>
    <definedName name="_xlnm.Print_Titles" localSheetId="6">'05 EL'!$1:$7</definedName>
    <definedName name="_xlnm.Print_Titles" localSheetId="7">'06 VRN'!$1:$7</definedName>
    <definedName name="oadresa">Rekapitulace!$D$6</definedName>
    <definedName name="Objednatel" localSheetId="0">Rekapitulace!$D$5</definedName>
    <definedName name="Objekt" localSheetId="0">Rekapitulace!$B$38</definedName>
    <definedName name="_xlnm.Print_Area" localSheetId="2">'01 stavební'!$A$1:$Y$316</definedName>
    <definedName name="_xlnm.Print_Area" localSheetId="3">'02 ZTI'!$A$1:$Y$89</definedName>
    <definedName name="_xlnm.Print_Area" localSheetId="4">'03 VYT'!$A$1:$Y$36</definedName>
    <definedName name="_xlnm.Print_Area" localSheetId="5">'04 VZT'!$A$1:$Y$41</definedName>
    <definedName name="_xlnm.Print_Area" localSheetId="6">'05 EL'!$A$1:$Y$115</definedName>
    <definedName name="_xlnm.Print_Area" localSheetId="7">'06 VRN'!$A$1:$Y$33</definedName>
    <definedName name="_xlnm.Print_Area" localSheetId="0">Rekapitulace!$A$1:$J$91</definedName>
    <definedName name="odic" localSheetId="0">Rekapitulace!$I$6</definedName>
    <definedName name="oico" localSheetId="0">Rekapitulace!$I$5</definedName>
    <definedName name="omisto" localSheetId="0">Rekapitulace!$E$7</definedName>
    <definedName name="onazev" localSheetId="0">Rekapitulace!$D$6</definedName>
    <definedName name="opsc" localSheetId="0">Rekapitulace!$D$7</definedName>
    <definedName name="padresa">Rekapitulace!$D$9</definedName>
    <definedName name="pdic">Rekapitulace!$I$9</definedName>
    <definedName name="pico">Rekapitulace!$I$8</definedName>
    <definedName name="pmisto">Rekapitulace!$E$10</definedName>
    <definedName name="PocetMJ">#REF!</definedName>
    <definedName name="PoptavkaID">Rekapitulace!$A$1</definedName>
    <definedName name="pPSC">Rekapitulace!$D$10</definedName>
    <definedName name="Projektant">Rekapitulace!$D$8</definedName>
    <definedName name="SazbaDPH1" localSheetId="0">Rekapitulace!$E$23</definedName>
    <definedName name="SazbaDPH1">'[1]Krycí list'!$C$30</definedName>
    <definedName name="SazbaDPH2" localSheetId="0">Rekapitulace!$E$25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Rekapitulace!$D$14</definedName>
    <definedName name="Z_B7E7C763_C459_487D_8ABA_5CFDDFBD5A84_.wvu.Cols" localSheetId="0" hidden="1">Rekapitulace!$A:$A</definedName>
    <definedName name="Z_B7E7C763_C459_487D_8ABA_5CFDDFBD5A84_.wvu.PrintArea" localSheetId="0" hidden="1">Rekapitulace!$B$1:$J$36</definedName>
    <definedName name="ZakladDPHSni">Rekapitulace!$G$23</definedName>
    <definedName name="ZakladDPHSniVypocet" localSheetId="0">Rekapitulace!$F$52</definedName>
    <definedName name="ZakladDPHZakl">Rekapitulace!$G$25</definedName>
    <definedName name="ZakladDPHZaklVypocet" localSheetId="0">Rekapitulace!$G$52</definedName>
    <definedName name="ZaObjednatele">Rekapitulace!$G$34</definedName>
    <definedName name="Zaokrouhleni">Rekapitulace!$G$27</definedName>
    <definedName name="ZaZhotovitele">Rekapitulace!$D$34</definedName>
    <definedName name="Zhotovitel">Rekapitulace!$D$11:$G$11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8" i="1" l="1"/>
  <c r="F45" i="1"/>
  <c r="BA16" i="17"/>
  <c r="BA14" i="17"/>
  <c r="BA12" i="17"/>
  <c r="BA10" i="17"/>
  <c r="G9" i="17"/>
  <c r="I9" i="17"/>
  <c r="K9" i="17"/>
  <c r="O9" i="17"/>
  <c r="Q9" i="17"/>
  <c r="V9" i="17"/>
  <c r="G11" i="17"/>
  <c r="M11" i="17" s="1"/>
  <c r="I11" i="17"/>
  <c r="K11" i="17"/>
  <c r="O11" i="17"/>
  <c r="Q11" i="17"/>
  <c r="V11" i="17"/>
  <c r="G13" i="17"/>
  <c r="M13" i="17" s="1"/>
  <c r="I13" i="17"/>
  <c r="K13" i="17"/>
  <c r="O13" i="17"/>
  <c r="Q13" i="17"/>
  <c r="V13" i="17"/>
  <c r="G15" i="17"/>
  <c r="I15" i="17"/>
  <c r="K15" i="17"/>
  <c r="M15" i="17"/>
  <c r="O15" i="17"/>
  <c r="Q15" i="17"/>
  <c r="V15" i="17"/>
  <c r="G17" i="17"/>
  <c r="M17" i="17" s="1"/>
  <c r="I17" i="17"/>
  <c r="K17" i="17"/>
  <c r="O17" i="17"/>
  <c r="Q17" i="17"/>
  <c r="V17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AE23" i="17"/>
  <c r="F51" i="1" s="1"/>
  <c r="G9" i="16"/>
  <c r="AF105" i="16" s="1"/>
  <c r="I9" i="16"/>
  <c r="K9" i="16"/>
  <c r="M9" i="16"/>
  <c r="O9" i="16"/>
  <c r="Q9" i="16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1" i="16"/>
  <c r="M51" i="16" s="1"/>
  <c r="I51" i="16"/>
  <c r="K51" i="16"/>
  <c r="O51" i="16"/>
  <c r="Q51" i="16"/>
  <c r="V51" i="16"/>
  <c r="G52" i="16"/>
  <c r="I52" i="16"/>
  <c r="K52" i="16"/>
  <c r="M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M55" i="16" s="1"/>
  <c r="I55" i="16"/>
  <c r="K55" i="16"/>
  <c r="O55" i="16"/>
  <c r="Q55" i="16"/>
  <c r="V55" i="16"/>
  <c r="G56" i="16"/>
  <c r="I56" i="16"/>
  <c r="K56" i="16"/>
  <c r="M56" i="16"/>
  <c r="O56" i="16"/>
  <c r="Q56" i="16"/>
  <c r="V56" i="16"/>
  <c r="G57" i="16"/>
  <c r="M57" i="16" s="1"/>
  <c r="I57" i="16"/>
  <c r="K57" i="16"/>
  <c r="O57" i="16"/>
  <c r="Q57" i="16"/>
  <c r="V57" i="16"/>
  <c r="G58" i="16"/>
  <c r="I58" i="16"/>
  <c r="K58" i="16"/>
  <c r="M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6" i="16"/>
  <c r="I66" i="16"/>
  <c r="K66" i="16"/>
  <c r="M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K68" i="16"/>
  <c r="M68" i="16"/>
  <c r="O68" i="16"/>
  <c r="Q68" i="16"/>
  <c r="V68" i="16"/>
  <c r="G69" i="16"/>
  <c r="M69" i="16" s="1"/>
  <c r="I69" i="16"/>
  <c r="K69" i="16"/>
  <c r="O69" i="16"/>
  <c r="Q69" i="16"/>
  <c r="V69" i="16"/>
  <c r="G70" i="16"/>
  <c r="M70" i="16" s="1"/>
  <c r="I70" i="16"/>
  <c r="K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M74" i="16" s="1"/>
  <c r="I74" i="16"/>
  <c r="K74" i="16"/>
  <c r="O74" i="16"/>
  <c r="Q74" i="16"/>
  <c r="V74" i="16"/>
  <c r="G75" i="16"/>
  <c r="M75" i="16" s="1"/>
  <c r="I75" i="16"/>
  <c r="K75" i="16"/>
  <c r="O75" i="16"/>
  <c r="Q75" i="16"/>
  <c r="V75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G80" i="16"/>
  <c r="I80" i="16"/>
  <c r="K80" i="16"/>
  <c r="M80" i="16"/>
  <c r="O80" i="16"/>
  <c r="Q80" i="16"/>
  <c r="V80" i="16"/>
  <c r="G81" i="16"/>
  <c r="M81" i="16" s="1"/>
  <c r="I81" i="16"/>
  <c r="K81" i="16"/>
  <c r="O81" i="16"/>
  <c r="Q81" i="16"/>
  <c r="V81" i="16"/>
  <c r="G82" i="16"/>
  <c r="I82" i="16"/>
  <c r="K82" i="16"/>
  <c r="M82" i="16"/>
  <c r="O82" i="16"/>
  <c r="Q82" i="16"/>
  <c r="V82" i="16"/>
  <c r="G83" i="16"/>
  <c r="M83" i="16" s="1"/>
  <c r="I83" i="16"/>
  <c r="K83" i="16"/>
  <c r="O83" i="16"/>
  <c r="Q83" i="16"/>
  <c r="V83" i="16"/>
  <c r="G84" i="16"/>
  <c r="I84" i="16"/>
  <c r="K84" i="16"/>
  <c r="M84" i="16"/>
  <c r="O84" i="16"/>
  <c r="Q84" i="16"/>
  <c r="V84" i="16"/>
  <c r="G90" i="16"/>
  <c r="M90" i="16" s="1"/>
  <c r="I90" i="16"/>
  <c r="K90" i="16"/>
  <c r="O90" i="16"/>
  <c r="Q90" i="16"/>
  <c r="V90" i="16"/>
  <c r="G91" i="16"/>
  <c r="I91" i="16"/>
  <c r="K91" i="16"/>
  <c r="M91" i="16"/>
  <c r="O91" i="16"/>
  <c r="Q91" i="16"/>
  <c r="V91" i="16"/>
  <c r="G92" i="16"/>
  <c r="M92" i="16" s="1"/>
  <c r="I92" i="16"/>
  <c r="K92" i="16"/>
  <c r="O92" i="16"/>
  <c r="Q92" i="16"/>
  <c r="V92" i="16"/>
  <c r="G93" i="16"/>
  <c r="I93" i="16"/>
  <c r="K93" i="16"/>
  <c r="M93" i="16"/>
  <c r="O93" i="16"/>
  <c r="Q93" i="16"/>
  <c r="V93" i="16"/>
  <c r="G94" i="16"/>
  <c r="M94" i="16" s="1"/>
  <c r="I94" i="16"/>
  <c r="K94" i="16"/>
  <c r="O94" i="16"/>
  <c r="Q94" i="16"/>
  <c r="V94" i="16"/>
  <c r="G96" i="16"/>
  <c r="I96" i="16"/>
  <c r="K96" i="16"/>
  <c r="M96" i="16"/>
  <c r="O96" i="16"/>
  <c r="Q96" i="16"/>
  <c r="V96" i="16"/>
  <c r="G97" i="16"/>
  <c r="M97" i="16" s="1"/>
  <c r="I97" i="16"/>
  <c r="K97" i="16"/>
  <c r="O97" i="16"/>
  <c r="Q97" i="16"/>
  <c r="V97" i="16"/>
  <c r="G98" i="16"/>
  <c r="I98" i="16"/>
  <c r="K98" i="16"/>
  <c r="M98" i="16"/>
  <c r="O98" i="16"/>
  <c r="Q98" i="16"/>
  <c r="V98" i="16"/>
  <c r="G99" i="16"/>
  <c r="M99" i="16" s="1"/>
  <c r="I99" i="16"/>
  <c r="K99" i="16"/>
  <c r="O99" i="16"/>
  <c r="Q99" i="16"/>
  <c r="V99" i="16"/>
  <c r="G100" i="16"/>
  <c r="I100" i="16"/>
  <c r="K100" i="16"/>
  <c r="M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I102" i="16"/>
  <c r="K102" i="16"/>
  <c r="M102" i="16"/>
  <c r="O102" i="16"/>
  <c r="Q102" i="16"/>
  <c r="V102" i="16"/>
  <c r="G103" i="16"/>
  <c r="M103" i="16" s="1"/>
  <c r="I103" i="16"/>
  <c r="K103" i="16"/>
  <c r="O103" i="16"/>
  <c r="Q103" i="16"/>
  <c r="V103" i="16"/>
  <c r="AE105" i="16"/>
  <c r="F49" i="1" s="1"/>
  <c r="G9" i="15"/>
  <c r="M9" i="15" s="1"/>
  <c r="I9" i="15"/>
  <c r="K9" i="15"/>
  <c r="O9" i="15"/>
  <c r="Q9" i="15"/>
  <c r="V9" i="15"/>
  <c r="G11" i="15"/>
  <c r="I11" i="15"/>
  <c r="K11" i="15"/>
  <c r="M11" i="15"/>
  <c r="O11" i="15"/>
  <c r="Q11" i="15"/>
  <c r="V11" i="15"/>
  <c r="G13" i="15"/>
  <c r="M13" i="15" s="1"/>
  <c r="I13" i="15"/>
  <c r="K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AE31" i="15"/>
  <c r="F47" i="1" s="1"/>
  <c r="G9" i="14"/>
  <c r="M9" i="14" s="1"/>
  <c r="I9" i="14"/>
  <c r="K9" i="14"/>
  <c r="O9" i="14"/>
  <c r="Q9" i="14"/>
  <c r="V9" i="14"/>
  <c r="G10" i="14"/>
  <c r="M10" i="14" s="1"/>
  <c r="I10" i="14"/>
  <c r="K10" i="14"/>
  <c r="O10" i="14"/>
  <c r="Q10" i="14"/>
  <c r="V10" i="14"/>
  <c r="G11" i="14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5" i="14"/>
  <c r="M15" i="14" s="1"/>
  <c r="I15" i="14"/>
  <c r="K15" i="14"/>
  <c r="O15" i="14"/>
  <c r="Q15" i="14"/>
  <c r="V15" i="14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AE26" i="14"/>
  <c r="F44" i="1" s="1"/>
  <c r="G9" i="13"/>
  <c r="M9" i="13" s="1"/>
  <c r="I9" i="13"/>
  <c r="K9" i="13"/>
  <c r="O9" i="13"/>
  <c r="Q9" i="13"/>
  <c r="V9" i="13"/>
  <c r="G10" i="13"/>
  <c r="M10" i="13" s="1"/>
  <c r="I10" i="13"/>
  <c r="K10" i="13"/>
  <c r="O10" i="13"/>
  <c r="Q10" i="13"/>
  <c r="V10" i="13"/>
  <c r="G12" i="13"/>
  <c r="M12" i="13" s="1"/>
  <c r="I12" i="13"/>
  <c r="K12" i="13"/>
  <c r="O12" i="13"/>
  <c r="Q12" i="13"/>
  <c r="V12" i="13"/>
  <c r="G15" i="13"/>
  <c r="M15" i="13" s="1"/>
  <c r="I15" i="13"/>
  <c r="K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21" i="13"/>
  <c r="M21" i="13" s="1"/>
  <c r="I21" i="13"/>
  <c r="K21" i="13"/>
  <c r="O21" i="13"/>
  <c r="Q21" i="13"/>
  <c r="V21" i="13"/>
  <c r="G22" i="13"/>
  <c r="M22" i="13" s="1"/>
  <c r="I22" i="13"/>
  <c r="K22" i="13"/>
  <c r="O22" i="13"/>
  <c r="Q22" i="13"/>
  <c r="V22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7" i="13"/>
  <c r="M27" i="13" s="1"/>
  <c r="I27" i="13"/>
  <c r="K27" i="13"/>
  <c r="O27" i="13"/>
  <c r="Q27" i="13"/>
  <c r="V27" i="13"/>
  <c r="G30" i="13"/>
  <c r="I30" i="13"/>
  <c r="K30" i="13"/>
  <c r="M30" i="13"/>
  <c r="O30" i="13"/>
  <c r="Q30" i="13"/>
  <c r="V30" i="13"/>
  <c r="G33" i="13"/>
  <c r="M33" i="13" s="1"/>
  <c r="I33" i="13"/>
  <c r="K33" i="13"/>
  <c r="O33" i="13"/>
  <c r="Q33" i="13"/>
  <c r="V33" i="13"/>
  <c r="G34" i="13"/>
  <c r="M34" i="13" s="1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40" i="13"/>
  <c r="G39" i="13" s="1"/>
  <c r="I40" i="13"/>
  <c r="I39" i="13" s="1"/>
  <c r="K40" i="13"/>
  <c r="K39" i="13" s="1"/>
  <c r="O40" i="13"/>
  <c r="O39" i="13" s="1"/>
  <c r="Q40" i="13"/>
  <c r="Q39" i="13" s="1"/>
  <c r="V40" i="13"/>
  <c r="V39" i="13" s="1"/>
  <c r="G42" i="13"/>
  <c r="G41" i="13" s="1"/>
  <c r="I42" i="13"/>
  <c r="I41" i="13" s="1"/>
  <c r="K42" i="13"/>
  <c r="K41" i="13" s="1"/>
  <c r="M42" i="13"/>
  <c r="M41" i="13" s="1"/>
  <c r="O42" i="13"/>
  <c r="O41" i="13" s="1"/>
  <c r="Q42" i="13"/>
  <c r="Q41" i="13" s="1"/>
  <c r="V42" i="13"/>
  <c r="V41" i="13" s="1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8" i="13"/>
  <c r="M48" i="13" s="1"/>
  <c r="I48" i="13"/>
  <c r="K48" i="13"/>
  <c r="O48" i="13"/>
  <c r="Q48" i="13"/>
  <c r="V48" i="13"/>
  <c r="G49" i="13"/>
  <c r="M49" i="13" s="1"/>
  <c r="I49" i="13"/>
  <c r="K49" i="13"/>
  <c r="O49" i="13"/>
  <c r="Q49" i="13"/>
  <c r="V49" i="13"/>
  <c r="G50" i="13"/>
  <c r="M50" i="13" s="1"/>
  <c r="I50" i="13"/>
  <c r="K50" i="13"/>
  <c r="O50" i="13"/>
  <c r="Q50" i="13"/>
  <c r="V50" i="13"/>
  <c r="G51" i="13"/>
  <c r="M51" i="13" s="1"/>
  <c r="I51" i="13"/>
  <c r="K51" i="13"/>
  <c r="O51" i="13"/>
  <c r="Q51" i="13"/>
  <c r="V51" i="13"/>
  <c r="G52" i="13"/>
  <c r="I52" i="13"/>
  <c r="K52" i="13"/>
  <c r="M52" i="13"/>
  <c r="O52" i="13"/>
  <c r="Q52" i="13"/>
  <c r="V52" i="13"/>
  <c r="G55" i="13"/>
  <c r="M55" i="13" s="1"/>
  <c r="I55" i="13"/>
  <c r="K55" i="13"/>
  <c r="O55" i="13"/>
  <c r="Q55" i="13"/>
  <c r="V55" i="13"/>
  <c r="G56" i="13"/>
  <c r="I56" i="13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61" i="13"/>
  <c r="M61" i="13" s="1"/>
  <c r="I61" i="13"/>
  <c r="K61" i="13"/>
  <c r="O61" i="13"/>
  <c r="Q61" i="13"/>
  <c r="V61" i="13"/>
  <c r="G62" i="13"/>
  <c r="M62" i="13" s="1"/>
  <c r="I62" i="13"/>
  <c r="K62" i="13"/>
  <c r="O62" i="13"/>
  <c r="Q62" i="13"/>
  <c r="V62" i="13"/>
  <c r="G63" i="13"/>
  <c r="M63" i="13" s="1"/>
  <c r="I63" i="13"/>
  <c r="K63" i="13"/>
  <c r="O63" i="13"/>
  <c r="Q63" i="13"/>
  <c r="V63" i="13"/>
  <c r="G66" i="13"/>
  <c r="M66" i="13" s="1"/>
  <c r="I66" i="13"/>
  <c r="K66" i="13"/>
  <c r="O66" i="13"/>
  <c r="Q66" i="13"/>
  <c r="V66" i="13"/>
  <c r="G67" i="13"/>
  <c r="M67" i="13" s="1"/>
  <c r="I67" i="13"/>
  <c r="K67" i="13"/>
  <c r="O67" i="13"/>
  <c r="Q67" i="13"/>
  <c r="V67" i="13"/>
  <c r="G68" i="13"/>
  <c r="M68" i="13" s="1"/>
  <c r="I68" i="13"/>
  <c r="K68" i="13"/>
  <c r="O68" i="13"/>
  <c r="Q68" i="13"/>
  <c r="V68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1" i="13"/>
  <c r="M71" i="13" s="1"/>
  <c r="I71" i="13"/>
  <c r="K71" i="13"/>
  <c r="O71" i="13"/>
  <c r="Q71" i="13"/>
  <c r="V71" i="13"/>
  <c r="G72" i="13"/>
  <c r="I72" i="13"/>
  <c r="K72" i="13"/>
  <c r="M72" i="13"/>
  <c r="O72" i="13"/>
  <c r="Q72" i="13"/>
  <c r="V72" i="13"/>
  <c r="G73" i="13"/>
  <c r="M73" i="13" s="1"/>
  <c r="I73" i="13"/>
  <c r="K73" i="13"/>
  <c r="O73" i="13"/>
  <c r="Q73" i="13"/>
  <c r="V73" i="13"/>
  <c r="G74" i="13"/>
  <c r="M74" i="13" s="1"/>
  <c r="I74" i="13"/>
  <c r="K74" i="13"/>
  <c r="O74" i="13"/>
  <c r="Q74" i="13"/>
  <c r="V74" i="13"/>
  <c r="G75" i="13"/>
  <c r="M75" i="13" s="1"/>
  <c r="I75" i="13"/>
  <c r="K75" i="13"/>
  <c r="O75" i="13"/>
  <c r="Q75" i="13"/>
  <c r="V75" i="13"/>
  <c r="G76" i="13"/>
  <c r="M76" i="13" s="1"/>
  <c r="I76" i="13"/>
  <c r="K76" i="13"/>
  <c r="O76" i="13"/>
  <c r="Q76" i="13"/>
  <c r="V76" i="13"/>
  <c r="G77" i="13"/>
  <c r="M77" i="13" s="1"/>
  <c r="I77" i="13"/>
  <c r="K77" i="13"/>
  <c r="O77" i="13"/>
  <c r="Q77" i="13"/>
  <c r="V77" i="13"/>
  <c r="AE79" i="13"/>
  <c r="F43" i="1" s="1"/>
  <c r="BA271" i="12"/>
  <c r="G9" i="12"/>
  <c r="M9" i="12" s="1"/>
  <c r="I9" i="12"/>
  <c r="K9" i="12"/>
  <c r="O9" i="12"/>
  <c r="Q9" i="12"/>
  <c r="V9" i="12"/>
  <c r="G12" i="12"/>
  <c r="M12" i="12" s="1"/>
  <c r="I12" i="12"/>
  <c r="K12" i="12"/>
  <c r="O12" i="12"/>
  <c r="Q12" i="12"/>
  <c r="V12" i="12"/>
  <c r="G13" i="12"/>
  <c r="I13" i="12"/>
  <c r="K13" i="12"/>
  <c r="M13" i="12"/>
  <c r="O13" i="12"/>
  <c r="Q13" i="12"/>
  <c r="V13" i="12"/>
  <c r="G20" i="12"/>
  <c r="M20" i="12" s="1"/>
  <c r="I20" i="12"/>
  <c r="K20" i="12"/>
  <c r="O20" i="12"/>
  <c r="Q20" i="12"/>
  <c r="V20" i="12"/>
  <c r="G23" i="12"/>
  <c r="M23" i="12" s="1"/>
  <c r="I23" i="12"/>
  <c r="K23" i="12"/>
  <c r="O23" i="12"/>
  <c r="Q23" i="12"/>
  <c r="V23" i="12"/>
  <c r="G32" i="12"/>
  <c r="M32" i="12" s="1"/>
  <c r="I32" i="12"/>
  <c r="K32" i="12"/>
  <c r="O32" i="12"/>
  <c r="Q32" i="12"/>
  <c r="V32" i="12"/>
  <c r="G34" i="12"/>
  <c r="M34" i="12" s="1"/>
  <c r="I34" i="12"/>
  <c r="K34" i="12"/>
  <c r="O34" i="12"/>
  <c r="Q34" i="12"/>
  <c r="V34" i="12"/>
  <c r="G41" i="12"/>
  <c r="M41" i="12" s="1"/>
  <c r="I41" i="12"/>
  <c r="K41" i="12"/>
  <c r="O41" i="12"/>
  <c r="Q41" i="12"/>
  <c r="V41" i="12"/>
  <c r="G43" i="12"/>
  <c r="M43" i="12" s="1"/>
  <c r="I43" i="12"/>
  <c r="K43" i="12"/>
  <c r="O43" i="12"/>
  <c r="Q43" i="12"/>
  <c r="V43" i="12"/>
  <c r="G46" i="12"/>
  <c r="M46" i="12" s="1"/>
  <c r="I46" i="12"/>
  <c r="K46" i="12"/>
  <c r="O46" i="12"/>
  <c r="Q46" i="12"/>
  <c r="V46" i="12"/>
  <c r="G48" i="12"/>
  <c r="M48" i="12" s="1"/>
  <c r="I48" i="12"/>
  <c r="K48" i="12"/>
  <c r="O48" i="12"/>
  <c r="Q48" i="12"/>
  <c r="V48" i="12"/>
  <c r="G56" i="12"/>
  <c r="M56" i="12" s="1"/>
  <c r="I56" i="12"/>
  <c r="K56" i="12"/>
  <c r="O56" i="12"/>
  <c r="Q56" i="12"/>
  <c r="V56" i="12"/>
  <c r="G61" i="12"/>
  <c r="M61" i="12" s="1"/>
  <c r="I61" i="12"/>
  <c r="K61" i="12"/>
  <c r="O61" i="12"/>
  <c r="Q61" i="12"/>
  <c r="V61" i="12"/>
  <c r="G65" i="12"/>
  <c r="M65" i="12" s="1"/>
  <c r="I65" i="12"/>
  <c r="K65" i="12"/>
  <c r="O65" i="12"/>
  <c r="Q65" i="12"/>
  <c r="V65" i="12"/>
  <c r="G69" i="12"/>
  <c r="M69" i="12" s="1"/>
  <c r="I69" i="12"/>
  <c r="K69" i="12"/>
  <c r="O69" i="12"/>
  <c r="Q69" i="12"/>
  <c r="V69" i="12"/>
  <c r="G71" i="12"/>
  <c r="M71" i="12" s="1"/>
  <c r="I71" i="12"/>
  <c r="K71" i="12"/>
  <c r="O71" i="12"/>
  <c r="Q71" i="12"/>
  <c r="V71" i="12"/>
  <c r="G75" i="12"/>
  <c r="M75" i="12" s="1"/>
  <c r="I75" i="12"/>
  <c r="K75" i="12"/>
  <c r="O75" i="12"/>
  <c r="Q75" i="12"/>
  <c r="V75" i="12"/>
  <c r="G78" i="12"/>
  <c r="M78" i="12" s="1"/>
  <c r="I78" i="12"/>
  <c r="K78" i="12"/>
  <c r="O78" i="12"/>
  <c r="Q78" i="12"/>
  <c r="V78" i="12"/>
  <c r="G80" i="12"/>
  <c r="M80" i="12" s="1"/>
  <c r="I80" i="12"/>
  <c r="K80" i="12"/>
  <c r="O80" i="12"/>
  <c r="Q80" i="12"/>
  <c r="V80" i="12"/>
  <c r="G83" i="12"/>
  <c r="M83" i="12" s="1"/>
  <c r="I83" i="12"/>
  <c r="K83" i="12"/>
  <c r="O83" i="12"/>
  <c r="Q83" i="12"/>
  <c r="V83" i="12"/>
  <c r="G85" i="12"/>
  <c r="M85" i="12" s="1"/>
  <c r="I85" i="12"/>
  <c r="K85" i="12"/>
  <c r="O85" i="12"/>
  <c r="Q85" i="12"/>
  <c r="V85" i="12"/>
  <c r="G87" i="12"/>
  <c r="M87" i="12" s="1"/>
  <c r="I87" i="12"/>
  <c r="K87" i="12"/>
  <c r="O87" i="12"/>
  <c r="Q87" i="12"/>
  <c r="V87" i="12"/>
  <c r="G90" i="12"/>
  <c r="M90" i="12" s="1"/>
  <c r="I90" i="12"/>
  <c r="K90" i="12"/>
  <c r="O90" i="12"/>
  <c r="Q90" i="12"/>
  <c r="V90" i="12"/>
  <c r="G92" i="12"/>
  <c r="M92" i="12" s="1"/>
  <c r="I92" i="12"/>
  <c r="K92" i="12"/>
  <c r="O92" i="12"/>
  <c r="Q92" i="12"/>
  <c r="V92" i="12"/>
  <c r="G95" i="12"/>
  <c r="M95" i="12" s="1"/>
  <c r="I95" i="12"/>
  <c r="K95" i="12"/>
  <c r="O95" i="12"/>
  <c r="Q95" i="12"/>
  <c r="V95" i="12"/>
  <c r="G97" i="12"/>
  <c r="M97" i="12" s="1"/>
  <c r="I97" i="12"/>
  <c r="K97" i="12"/>
  <c r="O97" i="12"/>
  <c r="Q97" i="12"/>
  <c r="V97" i="12"/>
  <c r="G98" i="12"/>
  <c r="M98" i="12" s="1"/>
  <c r="I98" i="12"/>
  <c r="K98" i="12"/>
  <c r="O98" i="12"/>
  <c r="Q98" i="12"/>
  <c r="V98" i="12"/>
  <c r="G99" i="12"/>
  <c r="M99" i="12" s="1"/>
  <c r="I99" i="12"/>
  <c r="K99" i="12"/>
  <c r="O99" i="12"/>
  <c r="Q99" i="12"/>
  <c r="V99" i="12"/>
  <c r="G101" i="12"/>
  <c r="M101" i="12" s="1"/>
  <c r="I101" i="12"/>
  <c r="K101" i="12"/>
  <c r="O101" i="12"/>
  <c r="Q101" i="12"/>
  <c r="V101" i="12"/>
  <c r="G110" i="12"/>
  <c r="M110" i="12" s="1"/>
  <c r="I110" i="12"/>
  <c r="K110" i="12"/>
  <c r="O110" i="12"/>
  <c r="Q110" i="12"/>
  <c r="V110" i="12"/>
  <c r="G113" i="12"/>
  <c r="M113" i="12" s="1"/>
  <c r="I113" i="12"/>
  <c r="K113" i="12"/>
  <c r="O113" i="12"/>
  <c r="Q113" i="12"/>
  <c r="V113" i="12"/>
  <c r="G118" i="12"/>
  <c r="M118" i="12" s="1"/>
  <c r="I118" i="12"/>
  <c r="K118" i="12"/>
  <c r="O118" i="12"/>
  <c r="Q118" i="12"/>
  <c r="V118" i="12"/>
  <c r="G120" i="12"/>
  <c r="M120" i="12" s="1"/>
  <c r="I120" i="12"/>
  <c r="K120" i="12"/>
  <c r="O120" i="12"/>
  <c r="Q120" i="12"/>
  <c r="V120" i="12"/>
  <c r="G123" i="12"/>
  <c r="M123" i="12" s="1"/>
  <c r="I123" i="12"/>
  <c r="K123" i="12"/>
  <c r="O123" i="12"/>
  <c r="Q123" i="12"/>
  <c r="V123" i="12"/>
  <c r="G127" i="12"/>
  <c r="M127" i="12" s="1"/>
  <c r="I127" i="12"/>
  <c r="K127" i="12"/>
  <c r="O127" i="12"/>
  <c r="Q127" i="12"/>
  <c r="V127" i="12"/>
  <c r="G131" i="12"/>
  <c r="M131" i="12" s="1"/>
  <c r="I131" i="12"/>
  <c r="K131" i="12"/>
  <c r="O131" i="12"/>
  <c r="Q131" i="12"/>
  <c r="V131" i="12"/>
  <c r="G133" i="12"/>
  <c r="M133" i="12" s="1"/>
  <c r="I133" i="12"/>
  <c r="K133" i="12"/>
  <c r="O133" i="12"/>
  <c r="Q133" i="12"/>
  <c r="V133" i="12"/>
  <c r="G137" i="12"/>
  <c r="M137" i="12" s="1"/>
  <c r="I137" i="12"/>
  <c r="K137" i="12"/>
  <c r="O137" i="12"/>
  <c r="Q137" i="12"/>
  <c r="V137" i="12"/>
  <c r="G139" i="12"/>
  <c r="M139" i="12" s="1"/>
  <c r="I139" i="12"/>
  <c r="K139" i="12"/>
  <c r="O139" i="12"/>
  <c r="Q139" i="12"/>
  <c r="V139" i="12"/>
  <c r="G142" i="12"/>
  <c r="M142" i="12" s="1"/>
  <c r="I142" i="12"/>
  <c r="K142" i="12"/>
  <c r="O142" i="12"/>
  <c r="Q142" i="12"/>
  <c r="V142" i="12"/>
  <c r="G145" i="12"/>
  <c r="M145" i="12" s="1"/>
  <c r="I145" i="12"/>
  <c r="K145" i="12"/>
  <c r="O145" i="12"/>
  <c r="Q145" i="12"/>
  <c r="V145" i="12"/>
  <c r="G149" i="12"/>
  <c r="M149" i="12" s="1"/>
  <c r="I149" i="12"/>
  <c r="K149" i="12"/>
  <c r="O149" i="12"/>
  <c r="Q149" i="12"/>
  <c r="V149" i="12"/>
  <c r="G154" i="12"/>
  <c r="G153" i="12" s="1"/>
  <c r="I66" i="1" s="1"/>
  <c r="I154" i="12"/>
  <c r="I153" i="12" s="1"/>
  <c r="K154" i="12"/>
  <c r="K153" i="12" s="1"/>
  <c r="O154" i="12"/>
  <c r="O153" i="12" s="1"/>
  <c r="Q154" i="12"/>
  <c r="Q153" i="12" s="1"/>
  <c r="V154" i="12"/>
  <c r="V153" i="12" s="1"/>
  <c r="G156" i="12"/>
  <c r="M156" i="12" s="1"/>
  <c r="I156" i="12"/>
  <c r="K156" i="12"/>
  <c r="O156" i="12"/>
  <c r="Q156" i="12"/>
  <c r="V156" i="12"/>
  <c r="G157" i="12"/>
  <c r="M157" i="12" s="1"/>
  <c r="I157" i="12"/>
  <c r="K157" i="12"/>
  <c r="O157" i="12"/>
  <c r="Q157" i="12"/>
  <c r="V157" i="12"/>
  <c r="G160" i="12"/>
  <c r="G159" i="12" s="1"/>
  <c r="I69" i="1" s="1"/>
  <c r="I160" i="12"/>
  <c r="I159" i="12" s="1"/>
  <c r="K160" i="12"/>
  <c r="K159" i="12" s="1"/>
  <c r="O160" i="12"/>
  <c r="O159" i="12" s="1"/>
  <c r="Q160" i="12"/>
  <c r="Q159" i="12" s="1"/>
  <c r="V160" i="12"/>
  <c r="V159" i="12" s="1"/>
  <c r="G164" i="12"/>
  <c r="M164" i="12" s="1"/>
  <c r="I164" i="12"/>
  <c r="K164" i="12"/>
  <c r="O164" i="12"/>
  <c r="Q164" i="12"/>
  <c r="V164" i="12"/>
  <c r="G165" i="12"/>
  <c r="M165" i="12" s="1"/>
  <c r="I165" i="12"/>
  <c r="K165" i="12"/>
  <c r="O165" i="12"/>
  <c r="Q165" i="12"/>
  <c r="V165" i="12"/>
  <c r="G166" i="12"/>
  <c r="M166" i="12" s="1"/>
  <c r="I166" i="12"/>
  <c r="K166" i="12"/>
  <c r="O166" i="12"/>
  <c r="Q166" i="12"/>
  <c r="V166" i="12"/>
  <c r="G168" i="12"/>
  <c r="M168" i="12" s="1"/>
  <c r="I168" i="12"/>
  <c r="K168" i="12"/>
  <c r="O168" i="12"/>
  <c r="Q168" i="12"/>
  <c r="V168" i="12"/>
  <c r="G170" i="12"/>
  <c r="M170" i="12" s="1"/>
  <c r="I170" i="12"/>
  <c r="K170" i="12"/>
  <c r="O170" i="12"/>
  <c r="Q170" i="12"/>
  <c r="V170" i="12"/>
  <c r="G172" i="12"/>
  <c r="M172" i="12" s="1"/>
  <c r="I172" i="12"/>
  <c r="K172" i="12"/>
  <c r="O172" i="12"/>
  <c r="Q172" i="12"/>
  <c r="V172" i="12"/>
  <c r="G177" i="12"/>
  <c r="M177" i="12" s="1"/>
  <c r="I177" i="12"/>
  <c r="K177" i="12"/>
  <c r="O177" i="12"/>
  <c r="Q177" i="12"/>
  <c r="V177" i="12"/>
  <c r="G182" i="12"/>
  <c r="M182" i="12" s="1"/>
  <c r="I182" i="12"/>
  <c r="K182" i="12"/>
  <c r="O182" i="12"/>
  <c r="Q182" i="12"/>
  <c r="V182" i="12"/>
  <c r="G187" i="12"/>
  <c r="M187" i="12" s="1"/>
  <c r="I187" i="12"/>
  <c r="K187" i="12"/>
  <c r="O187" i="12"/>
  <c r="Q187" i="12"/>
  <c r="V187" i="12"/>
  <c r="G190" i="12"/>
  <c r="M190" i="12" s="1"/>
  <c r="I190" i="12"/>
  <c r="K190" i="12"/>
  <c r="O190" i="12"/>
  <c r="Q190" i="12"/>
  <c r="V190" i="12"/>
  <c r="G194" i="12"/>
  <c r="M194" i="12" s="1"/>
  <c r="I194" i="12"/>
  <c r="K194" i="12"/>
  <c r="O194" i="12"/>
  <c r="Q194" i="12"/>
  <c r="V194" i="12"/>
  <c r="G197" i="12"/>
  <c r="M197" i="12" s="1"/>
  <c r="I197" i="12"/>
  <c r="K197" i="12"/>
  <c r="O197" i="12"/>
  <c r="Q197" i="12"/>
  <c r="V197" i="12"/>
  <c r="G198" i="12"/>
  <c r="M198" i="12" s="1"/>
  <c r="I198" i="12"/>
  <c r="K198" i="12"/>
  <c r="O198" i="12"/>
  <c r="Q198" i="12"/>
  <c r="V198" i="12"/>
  <c r="G200" i="12"/>
  <c r="G199" i="12" s="1"/>
  <c r="I200" i="12"/>
  <c r="I199" i="12" s="1"/>
  <c r="K200" i="12"/>
  <c r="K199" i="12" s="1"/>
  <c r="O200" i="12"/>
  <c r="O199" i="12" s="1"/>
  <c r="Q200" i="12"/>
  <c r="Q199" i="12" s="1"/>
  <c r="V200" i="12"/>
  <c r="V199" i="12" s="1"/>
  <c r="G202" i="12"/>
  <c r="M202" i="12" s="1"/>
  <c r="I202" i="12"/>
  <c r="K202" i="12"/>
  <c r="O202" i="12"/>
  <c r="Q202" i="12"/>
  <c r="V202" i="12"/>
  <c r="G205" i="12"/>
  <c r="M205" i="12" s="1"/>
  <c r="I205" i="12"/>
  <c r="K205" i="12"/>
  <c r="O205" i="12"/>
  <c r="Q205" i="12"/>
  <c r="V205" i="12"/>
  <c r="G209" i="12"/>
  <c r="M209" i="12" s="1"/>
  <c r="I209" i="12"/>
  <c r="K209" i="12"/>
  <c r="O209" i="12"/>
  <c r="Q209" i="12"/>
  <c r="V209" i="12"/>
  <c r="G212" i="12"/>
  <c r="M212" i="12" s="1"/>
  <c r="I212" i="12"/>
  <c r="K212" i="12"/>
  <c r="O212" i="12"/>
  <c r="Q212" i="12"/>
  <c r="V212" i="12"/>
  <c r="G214" i="12"/>
  <c r="M214" i="12" s="1"/>
  <c r="I214" i="12"/>
  <c r="K214" i="12"/>
  <c r="O214" i="12"/>
  <c r="Q214" i="12"/>
  <c r="V214" i="12"/>
  <c r="G216" i="12"/>
  <c r="M216" i="12" s="1"/>
  <c r="I216" i="12"/>
  <c r="K216" i="12"/>
  <c r="O216" i="12"/>
  <c r="Q216" i="12"/>
  <c r="V216" i="12"/>
  <c r="G218" i="12"/>
  <c r="M218" i="12" s="1"/>
  <c r="I218" i="12"/>
  <c r="K218" i="12"/>
  <c r="O218" i="12"/>
  <c r="Q218" i="12"/>
  <c r="V218" i="12"/>
  <c r="G221" i="12"/>
  <c r="M221" i="12" s="1"/>
  <c r="I221" i="12"/>
  <c r="K221" i="12"/>
  <c r="O221" i="12"/>
  <c r="Q221" i="12"/>
  <c r="V221" i="12"/>
  <c r="G223" i="12"/>
  <c r="M223" i="12" s="1"/>
  <c r="I223" i="12"/>
  <c r="K223" i="12"/>
  <c r="O223" i="12"/>
  <c r="Q223" i="12"/>
  <c r="V223" i="12"/>
  <c r="G225" i="12"/>
  <c r="M225" i="12" s="1"/>
  <c r="I225" i="12"/>
  <c r="K225" i="12"/>
  <c r="O225" i="12"/>
  <c r="Q225" i="12"/>
  <c r="V225" i="12"/>
  <c r="G228" i="12"/>
  <c r="M228" i="12" s="1"/>
  <c r="I228" i="12"/>
  <c r="K228" i="12"/>
  <c r="O228" i="12"/>
  <c r="Q228" i="12"/>
  <c r="V228" i="12"/>
  <c r="G230" i="12"/>
  <c r="M230" i="12" s="1"/>
  <c r="I230" i="12"/>
  <c r="K230" i="12"/>
  <c r="O230" i="12"/>
  <c r="Q230" i="12"/>
  <c r="V230" i="12"/>
  <c r="G233" i="12"/>
  <c r="M233" i="12" s="1"/>
  <c r="I233" i="12"/>
  <c r="K233" i="12"/>
  <c r="O233" i="12"/>
  <c r="Q233" i="12"/>
  <c r="V233" i="12"/>
  <c r="G234" i="12"/>
  <c r="M234" i="12" s="1"/>
  <c r="I234" i="12"/>
  <c r="K234" i="12"/>
  <c r="O234" i="12"/>
  <c r="Q234" i="12"/>
  <c r="V234" i="12"/>
  <c r="G235" i="12"/>
  <c r="M235" i="12" s="1"/>
  <c r="I235" i="12"/>
  <c r="K235" i="12"/>
  <c r="O235" i="12"/>
  <c r="Q235" i="12"/>
  <c r="V235" i="12"/>
  <c r="G236" i="12"/>
  <c r="M236" i="12" s="1"/>
  <c r="I236" i="12"/>
  <c r="K236" i="12"/>
  <c r="O236" i="12"/>
  <c r="Q236" i="12"/>
  <c r="V236" i="12"/>
  <c r="G237" i="12"/>
  <c r="M237" i="12" s="1"/>
  <c r="I237" i="12"/>
  <c r="K237" i="12"/>
  <c r="O237" i="12"/>
  <c r="Q237" i="12"/>
  <c r="V237" i="12"/>
  <c r="G238" i="12"/>
  <c r="M238" i="12" s="1"/>
  <c r="I238" i="12"/>
  <c r="K238" i="12"/>
  <c r="O238" i="12"/>
  <c r="Q238" i="12"/>
  <c r="V238" i="12"/>
  <c r="G240" i="12"/>
  <c r="M240" i="12" s="1"/>
  <c r="I240" i="12"/>
  <c r="K240" i="12"/>
  <c r="O240" i="12"/>
  <c r="Q240" i="12"/>
  <c r="V240" i="12"/>
  <c r="G243" i="12"/>
  <c r="M243" i="12" s="1"/>
  <c r="I243" i="12"/>
  <c r="K243" i="12"/>
  <c r="O243" i="12"/>
  <c r="Q243" i="12"/>
  <c r="V243" i="12"/>
  <c r="G247" i="12"/>
  <c r="M247" i="12" s="1"/>
  <c r="I247" i="12"/>
  <c r="K247" i="12"/>
  <c r="O247" i="12"/>
  <c r="Q247" i="12"/>
  <c r="V247" i="12"/>
  <c r="G254" i="12"/>
  <c r="M254" i="12" s="1"/>
  <c r="I254" i="12"/>
  <c r="K254" i="12"/>
  <c r="O254" i="12"/>
  <c r="Q254" i="12"/>
  <c r="V254" i="12"/>
  <c r="G257" i="12"/>
  <c r="M257" i="12" s="1"/>
  <c r="I257" i="12"/>
  <c r="K257" i="12"/>
  <c r="O257" i="12"/>
  <c r="Q257" i="12"/>
  <c r="V257" i="12"/>
  <c r="G272" i="12"/>
  <c r="M272" i="12" s="1"/>
  <c r="I272" i="12"/>
  <c r="K272" i="12"/>
  <c r="O272" i="12"/>
  <c r="Q272" i="12"/>
  <c r="V272" i="12"/>
  <c r="G274" i="12"/>
  <c r="M274" i="12" s="1"/>
  <c r="I274" i="12"/>
  <c r="K274" i="12"/>
  <c r="O274" i="12"/>
  <c r="Q274" i="12"/>
  <c r="V274" i="12"/>
  <c r="G289" i="12"/>
  <c r="M289" i="12" s="1"/>
  <c r="I289" i="12"/>
  <c r="K289" i="12"/>
  <c r="O289" i="12"/>
  <c r="Q289" i="12"/>
  <c r="V289" i="12"/>
  <c r="G296" i="12"/>
  <c r="M296" i="12" s="1"/>
  <c r="I296" i="12"/>
  <c r="K296" i="12"/>
  <c r="O296" i="12"/>
  <c r="Q296" i="12"/>
  <c r="V296" i="12"/>
  <c r="AE306" i="12"/>
  <c r="J28" i="1"/>
  <c r="J26" i="1"/>
  <c r="G38" i="1"/>
  <c r="F38" i="1"/>
  <c r="J23" i="1"/>
  <c r="J24" i="1"/>
  <c r="J25" i="1"/>
  <c r="J27" i="1"/>
  <c r="E24" i="1"/>
  <c r="E26" i="1"/>
  <c r="AF23" i="17" l="1"/>
  <c r="G51" i="1"/>
  <c r="H51" i="1" s="1"/>
  <c r="I51" i="1" s="1"/>
  <c r="G50" i="1"/>
  <c r="F50" i="1"/>
  <c r="M9" i="17"/>
  <c r="M8" i="17" s="1"/>
  <c r="G49" i="1"/>
  <c r="G48" i="1"/>
  <c r="F48" i="1"/>
  <c r="H48" i="1" s="1"/>
  <c r="I48" i="1" s="1"/>
  <c r="H49" i="1"/>
  <c r="I49" i="1" s="1"/>
  <c r="F46" i="1"/>
  <c r="AF31" i="15"/>
  <c r="AF26" i="14"/>
  <c r="G45" i="1"/>
  <c r="H45" i="1" s="1"/>
  <c r="I45" i="1" s="1"/>
  <c r="G44" i="1"/>
  <c r="H44" i="1" s="1"/>
  <c r="I44" i="1" s="1"/>
  <c r="M11" i="14"/>
  <c r="M8" i="14" s="1"/>
  <c r="F39" i="1"/>
  <c r="F52" i="1" s="1"/>
  <c r="G23" i="1" s="1"/>
  <c r="I72" i="1"/>
  <c r="AF79" i="13"/>
  <c r="M40" i="13"/>
  <c r="M39" i="13" s="1"/>
  <c r="F42" i="1"/>
  <c r="AF306" i="12"/>
  <c r="F40" i="1"/>
  <c r="M154" i="12"/>
  <c r="M153" i="12" s="1"/>
  <c r="G40" i="1"/>
  <c r="F41" i="1"/>
  <c r="G41" i="1"/>
  <c r="M200" i="12"/>
  <c r="M199" i="12" s="1"/>
  <c r="M160" i="12"/>
  <c r="M159" i="12" s="1"/>
  <c r="V18" i="17"/>
  <c r="Q18" i="17"/>
  <c r="O18" i="17"/>
  <c r="M18" i="17"/>
  <c r="K18" i="17"/>
  <c r="I18" i="17"/>
  <c r="G18" i="17"/>
  <c r="I90" i="1" s="1"/>
  <c r="I20" i="1" s="1"/>
  <c r="V8" i="17"/>
  <c r="Q8" i="17"/>
  <c r="O8" i="17"/>
  <c r="K8" i="17"/>
  <c r="I8" i="17"/>
  <c r="G8" i="17"/>
  <c r="V95" i="16"/>
  <c r="Q95" i="16"/>
  <c r="O95" i="16"/>
  <c r="M95" i="16"/>
  <c r="K95" i="16"/>
  <c r="I95" i="16"/>
  <c r="G95" i="16"/>
  <c r="I85" i="1" s="1"/>
  <c r="V50" i="16"/>
  <c r="Q50" i="16"/>
  <c r="O50" i="16"/>
  <c r="M50" i="16"/>
  <c r="K50" i="16"/>
  <c r="I50" i="16"/>
  <c r="G50" i="16"/>
  <c r="I84" i="1" s="1"/>
  <c r="V8" i="16"/>
  <c r="Q8" i="16"/>
  <c r="O8" i="16"/>
  <c r="M8" i="16"/>
  <c r="K8" i="16"/>
  <c r="I8" i="16"/>
  <c r="G8" i="16"/>
  <c r="V24" i="15"/>
  <c r="Q24" i="15"/>
  <c r="O24" i="15"/>
  <c r="M24" i="15"/>
  <c r="K24" i="15"/>
  <c r="I24" i="15"/>
  <c r="G24" i="15"/>
  <c r="I88" i="1" s="1"/>
  <c r="V18" i="15"/>
  <c r="Q18" i="15"/>
  <c r="O18" i="15"/>
  <c r="M18" i="15"/>
  <c r="K18" i="15"/>
  <c r="I18" i="15"/>
  <c r="G18" i="15"/>
  <c r="I87" i="1" s="1"/>
  <c r="V8" i="15"/>
  <c r="Q8" i="15"/>
  <c r="O8" i="15"/>
  <c r="M8" i="15"/>
  <c r="K8" i="15"/>
  <c r="I8" i="15"/>
  <c r="G8" i="15"/>
  <c r="V18" i="14"/>
  <c r="Q18" i="14"/>
  <c r="O18" i="14"/>
  <c r="M18" i="14"/>
  <c r="K18" i="14"/>
  <c r="I18" i="14"/>
  <c r="G18" i="14"/>
  <c r="I77" i="1" s="1"/>
  <c r="V8" i="14"/>
  <c r="Q8" i="14"/>
  <c r="O8" i="14"/>
  <c r="K8" i="14"/>
  <c r="I8" i="14"/>
  <c r="G8" i="14"/>
  <c r="V47" i="13"/>
  <c r="Q47" i="13"/>
  <c r="O47" i="13"/>
  <c r="M47" i="13"/>
  <c r="K47" i="13"/>
  <c r="I47" i="13"/>
  <c r="G47" i="13"/>
  <c r="I75" i="1" s="1"/>
  <c r="V43" i="13"/>
  <c r="Q43" i="13"/>
  <c r="O43" i="13"/>
  <c r="M43" i="13"/>
  <c r="K43" i="13"/>
  <c r="I43" i="13"/>
  <c r="G43" i="13"/>
  <c r="I74" i="1" s="1"/>
  <c r="V14" i="13"/>
  <c r="Q14" i="13"/>
  <c r="O14" i="13"/>
  <c r="M14" i="13"/>
  <c r="K14" i="13"/>
  <c r="I14" i="13"/>
  <c r="G14" i="13"/>
  <c r="V8" i="13"/>
  <c r="Q8" i="13"/>
  <c r="O8" i="13"/>
  <c r="M8" i="13"/>
  <c r="K8" i="13"/>
  <c r="I8" i="13"/>
  <c r="G8" i="13"/>
  <c r="V256" i="12"/>
  <c r="Q256" i="12"/>
  <c r="O256" i="12"/>
  <c r="M256" i="12"/>
  <c r="K256" i="12"/>
  <c r="I256" i="12"/>
  <c r="G256" i="12"/>
  <c r="I82" i="1" s="1"/>
  <c r="V246" i="12"/>
  <c r="Q246" i="12"/>
  <c r="O246" i="12"/>
  <c r="M246" i="12"/>
  <c r="K246" i="12"/>
  <c r="I246" i="12"/>
  <c r="G246" i="12"/>
  <c r="I81" i="1" s="1"/>
  <c r="V239" i="12"/>
  <c r="Q239" i="12"/>
  <c r="O239" i="12"/>
  <c r="M239" i="12"/>
  <c r="K239" i="12"/>
  <c r="I239" i="12"/>
  <c r="G239" i="12"/>
  <c r="I80" i="1" s="1"/>
  <c r="V229" i="12"/>
  <c r="Q229" i="12"/>
  <c r="O229" i="12"/>
  <c r="M229" i="12"/>
  <c r="K229" i="12"/>
  <c r="I229" i="12"/>
  <c r="G229" i="12"/>
  <c r="I79" i="1" s="1"/>
  <c r="V224" i="12"/>
  <c r="Q224" i="12"/>
  <c r="O224" i="12"/>
  <c r="M224" i="12"/>
  <c r="K224" i="12"/>
  <c r="I224" i="12"/>
  <c r="G224" i="12"/>
  <c r="I78" i="1" s="1"/>
  <c r="V201" i="12"/>
  <c r="Q201" i="12"/>
  <c r="O201" i="12"/>
  <c r="M201" i="12"/>
  <c r="K201" i="12"/>
  <c r="I201" i="12"/>
  <c r="G201" i="12"/>
  <c r="I73" i="1" s="1"/>
  <c r="V169" i="12"/>
  <c r="Q169" i="12"/>
  <c r="O169" i="12"/>
  <c r="M169" i="12"/>
  <c r="K169" i="12"/>
  <c r="I169" i="12"/>
  <c r="G169" i="12"/>
  <c r="I71" i="1" s="1"/>
  <c r="V163" i="12"/>
  <c r="Q163" i="12"/>
  <c r="O163" i="12"/>
  <c r="M163" i="12"/>
  <c r="K163" i="12"/>
  <c r="I163" i="12"/>
  <c r="G163" i="12"/>
  <c r="I70" i="1" s="1"/>
  <c r="V155" i="12"/>
  <c r="Q155" i="12"/>
  <c r="O155" i="12"/>
  <c r="M155" i="12"/>
  <c r="K155" i="12"/>
  <c r="I155" i="12"/>
  <c r="G155" i="12"/>
  <c r="V136" i="12"/>
  <c r="Q136" i="12"/>
  <c r="O136" i="12"/>
  <c r="M136" i="12"/>
  <c r="K136" i="12"/>
  <c r="I136" i="12"/>
  <c r="G136" i="12"/>
  <c r="I65" i="1" s="1"/>
  <c r="V126" i="12"/>
  <c r="Q126" i="12"/>
  <c r="O126" i="12"/>
  <c r="M126" i="12"/>
  <c r="K126" i="12"/>
  <c r="I126" i="12"/>
  <c r="G126" i="12"/>
  <c r="I64" i="1" s="1"/>
  <c r="V112" i="12"/>
  <c r="Q112" i="12"/>
  <c r="O112" i="12"/>
  <c r="M112" i="12"/>
  <c r="K112" i="12"/>
  <c r="I112" i="12"/>
  <c r="G112" i="12"/>
  <c r="I63" i="1" s="1"/>
  <c r="V100" i="12"/>
  <c r="Q100" i="12"/>
  <c r="O100" i="12"/>
  <c r="M100" i="12"/>
  <c r="K100" i="12"/>
  <c r="I100" i="12"/>
  <c r="G100" i="12"/>
  <c r="I62" i="1" s="1"/>
  <c r="V82" i="12"/>
  <c r="Q82" i="12"/>
  <c r="O82" i="12"/>
  <c r="M82" i="12"/>
  <c r="K82" i="12"/>
  <c r="I82" i="12"/>
  <c r="G82" i="12"/>
  <c r="I61" i="1" s="1"/>
  <c r="V64" i="12"/>
  <c r="Q64" i="12"/>
  <c r="O64" i="12"/>
  <c r="M64" i="12"/>
  <c r="K64" i="12"/>
  <c r="I64" i="12"/>
  <c r="G64" i="12"/>
  <c r="V8" i="12"/>
  <c r="Q8" i="12"/>
  <c r="O8" i="12"/>
  <c r="M8" i="12"/>
  <c r="K8" i="12"/>
  <c r="I8" i="12"/>
  <c r="G8" i="12"/>
  <c r="H50" i="1" l="1"/>
  <c r="I50" i="1" s="1"/>
  <c r="I89" i="1"/>
  <c r="I19" i="1" s="1"/>
  <c r="G23" i="17"/>
  <c r="I83" i="1"/>
  <c r="G105" i="16"/>
  <c r="G47" i="1"/>
  <c r="H47" i="1" s="1"/>
  <c r="I47" i="1" s="1"/>
  <c r="G46" i="1"/>
  <c r="H46" i="1" s="1"/>
  <c r="I46" i="1" s="1"/>
  <c r="I86" i="1"/>
  <c r="I18" i="1" s="1"/>
  <c r="G31" i="15"/>
  <c r="G26" i="14"/>
  <c r="I76" i="1"/>
  <c r="I17" i="1" s="1"/>
  <c r="G79" i="13"/>
  <c r="I67" i="1"/>
  <c r="I60" i="1"/>
  <c r="G39" i="1"/>
  <c r="G43" i="1"/>
  <c r="H43" i="1" s="1"/>
  <c r="I43" i="1" s="1"/>
  <c r="G42" i="1"/>
  <c r="H42" i="1" s="1"/>
  <c r="I42" i="1" s="1"/>
  <c r="H41" i="1"/>
  <c r="I41" i="1" s="1"/>
  <c r="H40" i="1"/>
  <c r="I40" i="1" s="1"/>
  <c r="I59" i="1"/>
  <c r="G306" i="12"/>
  <c r="A23" i="1"/>
  <c r="A24" i="1" s="1"/>
  <c r="G24" i="1" s="1"/>
  <c r="G52" i="1" l="1"/>
  <c r="H39" i="1"/>
  <c r="H52" i="1" s="1"/>
  <c r="I16" i="1"/>
  <c r="I21" i="1" s="1"/>
  <c r="I91" i="1"/>
  <c r="I39" i="1" l="1"/>
  <c r="I52" i="1" s="1"/>
  <c r="J40" i="1" s="1"/>
  <c r="G25" i="1"/>
  <c r="G28" i="1"/>
  <c r="J86" i="1"/>
  <c r="J72" i="1"/>
  <c r="J90" i="1"/>
  <c r="J76" i="1"/>
  <c r="J62" i="1"/>
  <c r="J67" i="1"/>
  <c r="J66" i="1"/>
  <c r="J65" i="1"/>
  <c r="J78" i="1"/>
  <c r="J89" i="1"/>
  <c r="J75" i="1"/>
  <c r="J61" i="1"/>
  <c r="J74" i="1"/>
  <c r="J60" i="1"/>
  <c r="J87" i="1"/>
  <c r="J59" i="1"/>
  <c r="J71" i="1"/>
  <c r="J88" i="1"/>
  <c r="J73" i="1"/>
  <c r="J85" i="1"/>
  <c r="J84" i="1"/>
  <c r="J70" i="1"/>
  <c r="J83" i="1"/>
  <c r="J69" i="1"/>
  <c r="J82" i="1"/>
  <c r="J68" i="1"/>
  <c r="J81" i="1"/>
  <c r="J80" i="1"/>
  <c r="J79" i="1"/>
  <c r="J64" i="1"/>
  <c r="J77" i="1"/>
  <c r="J63" i="1"/>
  <c r="J45" i="1" l="1"/>
  <c r="J46" i="1"/>
  <c r="J48" i="1"/>
  <c r="J50" i="1"/>
  <c r="J41" i="1"/>
  <c r="J49" i="1"/>
  <c r="J43" i="1"/>
  <c r="J44" i="1"/>
  <c r="J39" i="1"/>
  <c r="J52" i="1" s="1"/>
  <c r="J47" i="1"/>
  <c r="J42" i="1"/>
  <c r="J51" i="1"/>
  <c r="A25" i="1"/>
  <c r="A26" i="1" s="1"/>
  <c r="G26" i="1" s="1"/>
  <c r="A27" i="1" s="1"/>
  <c r="A29" i="1" s="1"/>
  <c r="G29" i="1" s="1"/>
  <c r="G27" i="1" s="1"/>
  <c r="J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BC0DE580-25AC-48F1-B7B2-04373246A86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A4CC7A8-7D6C-4976-9BC2-8F527A7012E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8B0FE5C0-DAB7-4C0E-B74A-2E91952FA88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92A3BB-CAD9-48BA-853D-612062F5C8B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7F1D2611-F493-4C83-AB74-4F414B72D6C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087B0C0-3734-4CD8-BD55-8A3CFC7BDDA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A2CC3C4C-D011-4BAA-86D5-5A871404496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A6F4978-C218-405F-A39A-B5A0B320ED7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55C50824-9706-43AD-B8CF-680113B3A45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FA0402C-5B08-4B14-B6FB-4A9FE5BEEAE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Radka Průchová</author>
  </authors>
  <commentList>
    <comment ref="S6" authorId="0" shapeId="0" xr:uid="{298B7806-0184-48EF-9E82-E75101B72A9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C6014EB-F6A4-48B1-BE24-6B906B04CA7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<sst xmlns="http://schemas.openxmlformats.org/spreadsheetml/2006/main" count="3156" uniqueCount="876">
  <si>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</si>
  <si>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</si>
  <si>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</si>
  <si>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</si>
  <si>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</si>
  <si>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</si>
  <si>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</si>
  <si>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</si>
  <si>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</si>
  <si>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</si>
  <si>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</si>
  <si>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</si>
  <si>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</si>
  <si>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</si>
  <si>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</si>
  <si>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</si>
  <si>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</si>
  <si>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</si>
  <si>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</si>
  <si>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</si>
  <si>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</si>
  <si>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</si>
  <si>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</si>
  <si>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</si>
  <si>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</si>
  <si>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</si>
  <si>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</si>
  <si>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</si>
  <si>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</si>
  <si>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</si>
  <si>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</si>
  <si>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</si>
  <si>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</si>
  <si>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</si>
  <si>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</si>
  <si>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</si>
  <si>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</si>
  <si>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</si>
  <si>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</si>
  <si>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</si>
  <si>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</si>
  <si>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 xml:space="preserve">R.Průchová </t>
  </si>
  <si>
    <t>24-010_3</t>
  </si>
  <si>
    <t>Novostavba Foliovníku ČZU – FLD - I.ETAPA- FLD -1 loď</t>
  </si>
  <si>
    <t>Česká zemědělská univerzita v Praze</t>
  </si>
  <si>
    <t>Kamýcká 129</t>
  </si>
  <si>
    <t>Praha-Suchdol</t>
  </si>
  <si>
    <t>16500</t>
  </si>
  <si>
    <t>60460709</t>
  </si>
  <si>
    <t>CZ60460709</t>
  </si>
  <si>
    <t>13.11.2024</t>
  </si>
  <si>
    <t>Stavba</t>
  </si>
  <si>
    <t>01</t>
  </si>
  <si>
    <t>stavební</t>
  </si>
  <si>
    <t>1</t>
  </si>
  <si>
    <t>02</t>
  </si>
  <si>
    <t>zdravotechnické instalace</t>
  </si>
  <si>
    <t>ZTI</t>
  </si>
  <si>
    <t>03</t>
  </si>
  <si>
    <t>vytápění</t>
  </si>
  <si>
    <t>04</t>
  </si>
  <si>
    <t>vzduchotechnika</t>
  </si>
  <si>
    <t>VZT</t>
  </si>
  <si>
    <t>05</t>
  </si>
  <si>
    <t>elektroinstalace</t>
  </si>
  <si>
    <t>elektro</t>
  </si>
  <si>
    <t>06</t>
  </si>
  <si>
    <t>vedlejší rozpočtové náklady</t>
  </si>
  <si>
    <t>VRN</t>
  </si>
  <si>
    <t>Celkem za stavbu</t>
  </si>
  <si>
    <t>CZK</t>
  </si>
  <si>
    <t>Rekapitulace dílů</t>
  </si>
  <si>
    <t>Typ dílu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</si>
  <si>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</si>
  <si>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</si>
  <si>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</si>
  <si>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</si>
  <si>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</si>
  <si>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</si>
  <si>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</si>
  <si>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</si>
  <si>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</si>
  <si>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</si>
  <si>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</si>
  <si>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</si>
  <si>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</si>
  <si>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</si>
  <si>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</si>
  <si>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</si>
  <si>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</si>
  <si>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89</t>
  </si>
  <si>
    <t>Ostatní konstrukce na trubním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</si>
  <si>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</si>
  <si>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</si>
  <si>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</si>
  <si>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</si>
  <si>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</si>
  <si>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</si>
  <si>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</si>
  <si>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</si>
  <si>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</si>
  <si>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</si>
  <si>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721</t>
  </si>
  <si>
    <t>Vnitřní kanalizace</t>
  </si>
  <si>
    <t>722</t>
  </si>
  <si>
    <t>Vnitřní vodovod</t>
  </si>
  <si>
    <t>731</t>
  </si>
  <si>
    <t>Vytápění</t>
  </si>
  <si>
    <t>731.1</t>
  </si>
  <si>
    <t>OSTATNÍ</t>
  </si>
  <si>
    <t>764</t>
  </si>
  <si>
    <t>Konstrukce klempířské</t>
  </si>
  <si>
    <t>767</t>
  </si>
  <si>
    <t>Konstrukce zámečnické</t>
  </si>
  <si>
    <t>783</t>
  </si>
  <si>
    <t>Nátěry</t>
  </si>
  <si>
    <t>784</t>
  </si>
  <si>
    <t>Malby</t>
  </si>
  <si>
    <t>799</t>
  </si>
  <si>
    <t>Foliovník</t>
  </si>
  <si>
    <t>M21</t>
  </si>
  <si>
    <t>Elektromontáže</t>
  </si>
  <si>
    <t>M21.1</t>
  </si>
  <si>
    <t>Elektromontážní materiál</t>
  </si>
  <si>
    <t>M21.2</t>
  </si>
  <si>
    <t>Revize, zkoušky</t>
  </si>
  <si>
    <t>M24</t>
  </si>
  <si>
    <t>Vytápění foliovníku</t>
  </si>
  <si>
    <t>M24.1</t>
  </si>
  <si>
    <t>Klimatizace rozvodny</t>
  </si>
  <si>
    <t>M24.2</t>
  </si>
  <si>
    <t>Ostatní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</si>
  <si>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</si>
  <si>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</si>
  <si>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</si>
  <si>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</si>
  <si>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</si>
  <si>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</si>
  <si>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</si>
  <si>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</si>
  <si>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</si>
  <si>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</si>
  <si>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</si>
  <si>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</si>
  <si>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</si>
  <si>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</si>
  <si>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</si>
  <si>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</si>
  <si>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</si>
  <si>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</si>
  <si>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</si>
  <si>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</si>
  <si>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</si>
  <si>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</si>
  <si>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</si>
  <si>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</si>
  <si>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</si>
  <si>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</si>
  <si>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</si>
  <si>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</si>
  <si>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</si>
  <si>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</si>
  <si>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115101201R00</t>
  </si>
  <si>
    <t>Čerpání vody na výšku do 10 m, přítok do 500 l/min</t>
  </si>
  <si>
    <t>h</t>
  </si>
  <si>
    <t>RTS 24/ II</t>
  </si>
  <si>
    <t>Práce</t>
  </si>
  <si>
    <t>Běžná</t>
  </si>
  <si>
    <t>POL1_</t>
  </si>
  <si>
    <t xml:space="preserve">sonda ZS1 zjištěna podzemní voda  v 0,12m - výskyt spodní vody není plošný viz statické posouzení : </t>
  </si>
  <si>
    <t>VV</t>
  </si>
  <si>
    <t>předpoklad  10 dní á 8 hod : 8*10</t>
  </si>
  <si>
    <t>115101301R00</t>
  </si>
  <si>
    <t>Pohotovost čerp.soupravy, výška 10 m, přítok 500 l</t>
  </si>
  <si>
    <t>den</t>
  </si>
  <si>
    <t>122201102R00</t>
  </si>
  <si>
    <t>Odkopávky nezapažené v hor. 3 do 1000 m3</t>
  </si>
  <si>
    <t>m3</t>
  </si>
  <si>
    <t>pro foliovník vč. drenáže kolem foliovníku : (0,6*2+30,7)*(0,6*2+10,3)*0,7</t>
  </si>
  <si>
    <t>prohloubení pro základové pasy a drenáž kolem foliovníku : (30,7+8,9)*2*1,3*0,3</t>
  </si>
  <si>
    <t>prohloubení pro drenáž ve středu foliovníku : 29,2*0,3*0,2</t>
  </si>
  <si>
    <t>v místě propustku : 0,3*0,7*1,2</t>
  </si>
  <si>
    <t/>
  </si>
  <si>
    <t>0,013</t>
  </si>
  <si>
    <t>122201109R00</t>
  </si>
  <si>
    <t>Příplatek za lepivost - odkopávky v hor. 3</t>
  </si>
  <si>
    <t>289,7/2</t>
  </si>
  <si>
    <t>0,05</t>
  </si>
  <si>
    <t>132201111R00</t>
  </si>
  <si>
    <t>Hloubení rýh š.do 60 cm v hor.3 do 100 m3, STROJNĚ</t>
  </si>
  <si>
    <t xml:space="preserve">dešťová kanalizace : </t>
  </si>
  <si>
    <t>od DS1 k DS2 D1.4.2.1.05 souběh s drenáží podél objektu : 32,55*1*0,6</t>
  </si>
  <si>
    <t>od DS2 k šachtě - dešťová k. + drenáž souběr : 7,05*1,6*1</t>
  </si>
  <si>
    <t>od DS 3 ke stáv. potrubí D1.4.2.1.06 : 8,25*1,5*0,6</t>
  </si>
  <si>
    <t>od DS4 ke stáv.potrubí D1.4.2.1.07 : 39,4*1,1*0,6</t>
  </si>
  <si>
    <t>drenáž od foliovníku k šachtě bez souběhu : 10,05*1,6*0,6</t>
  </si>
  <si>
    <t>rozšíření pro šachtu : 2,5*1,5*1,8</t>
  </si>
  <si>
    <t>-0,037</t>
  </si>
  <si>
    <t>132201119R00</t>
  </si>
  <si>
    <t>Přípl.za lepivost,hloubení rýh 60 cm,hor.3,STROJNĚ</t>
  </si>
  <si>
    <t>80,6/2</t>
  </si>
  <si>
    <t>151101101R00</t>
  </si>
  <si>
    <t>Pažení a rozepření stěn rýh - příložné - hl.do 2 m</t>
  </si>
  <si>
    <t>m2</t>
  </si>
  <si>
    <t xml:space="preserve">nad hl. 1,3m : </t>
  </si>
  <si>
    <t>od DS2 k šachtě - dešťová k. + drenáž souběr : 7,05*1,6*2</t>
  </si>
  <si>
    <t>od DS 3 ke stáv. potrubí D1.4.2.1.06 : 8,25*1,5*2</t>
  </si>
  <si>
    <t>drenáž od foliovníku k šachtě bez souběhu : 10,05*1,6*2</t>
  </si>
  <si>
    <t>0,03</t>
  </si>
  <si>
    <t>151101111R00</t>
  </si>
  <si>
    <t>Odstranění pažení stěn rýh - příložné - hl. do 2 m</t>
  </si>
  <si>
    <t>Odkaz na mn. položky pořadí 7 : 79,50000</t>
  </si>
  <si>
    <t>162301101R00</t>
  </si>
  <si>
    <t>Vodorovné přemístění výkopku z hor.1-4 do 500 m</t>
  </si>
  <si>
    <t>přemístění vyhloubené zemíny na mezideponii na pozemku investora</t>
  </si>
  <si>
    <t>POP</t>
  </si>
  <si>
    <t>289,7+80,6-53,1</t>
  </si>
  <si>
    <t>171201201R00</t>
  </si>
  <si>
    <t>Uložení sypaniny na skl.-sypanina na výšku přes 2m</t>
  </si>
  <si>
    <t>Odkaz na mn. položky pořadí 9 : 317,20000</t>
  </si>
  <si>
    <t>175101101RT2</t>
  </si>
  <si>
    <t>Obsyp potrubí bez prohození sypaniny s dodáním štěrkopísku frakce 0 - 22 mm</t>
  </si>
  <si>
    <t>od DS1 k DS2 D1.4.2.1.05 souběh s drenáží podél objektu : 32,55*0,3*0,6</t>
  </si>
  <si>
    <t>od DS2 k šachtě - dešťová k. + drenáž souběr : 7,05*0,3*1</t>
  </si>
  <si>
    <t>od DS 3 ke stáv. potrubí D1.4.2.1.06 : 8,25*0,3*0,6</t>
  </si>
  <si>
    <t>od DS4 ke stáv.potrubí D1.4.2.1.07 : 39,4*0,3*0,6</t>
  </si>
  <si>
    <t>drenáž od foliovníku k šachtě bez souběhu : 10,05*0,3*0,6</t>
  </si>
  <si>
    <t>drenáž kolem foliovníku : (11,4+31,6)*2*0,6*0,9</t>
  </si>
  <si>
    <t>174101101R00</t>
  </si>
  <si>
    <t>Zásyp jam, rýh, šachet se zhutněním</t>
  </si>
  <si>
    <t>včetně strojního přemístění materiálu pro zásyp ze vzdálenosti do 10 m od okraje zásypu</t>
  </si>
  <si>
    <t>celkový výkopek ( bez drenáže kolem objektu=zahrnuta v odkopávkách) : 80,6</t>
  </si>
  <si>
    <t>odpočet lože : -(10,4-4,3)</t>
  </si>
  <si>
    <t>odpočet obsypu : -(64,8-43,4)</t>
  </si>
  <si>
    <t>181101102R00</t>
  </si>
  <si>
    <t>Úprava pláně v zářezech v hor. 1-4, se zhutněním</t>
  </si>
  <si>
    <t>upravení pláně do předepsaného spádu</t>
  </si>
  <si>
    <t>12*32</t>
  </si>
  <si>
    <t>274321411R00</t>
  </si>
  <si>
    <t>Železobeton základových pasů C 25/30 XC2</t>
  </si>
  <si>
    <t>základové pasy : 0,9*0,7*(8,9*2+30,7*2)</t>
  </si>
  <si>
    <t>0,3*0,7*1,2</t>
  </si>
  <si>
    <t>0,052</t>
  </si>
  <si>
    <t>274361821R00</t>
  </si>
  <si>
    <t>Výztuž základových pasů z betonářské oceli  B500B (10 505)</t>
  </si>
  <si>
    <t>t</t>
  </si>
  <si>
    <t>dle výkazu výztuže : 2,3088</t>
  </si>
  <si>
    <t>274351215R00</t>
  </si>
  <si>
    <t>Bednění stěn základových pasů - zřízení</t>
  </si>
  <si>
    <t>základové pasy : 2*1*(8,9+30,7)*2</t>
  </si>
  <si>
    <t>u propustku : 0,3*2*1,2</t>
  </si>
  <si>
    <t>-0,02</t>
  </si>
  <si>
    <t>274351216R00</t>
  </si>
  <si>
    <t>Bednění stěn základových pasů - odstranění</t>
  </si>
  <si>
    <t>Včetně očištění, vytřídění a uložení bednicího materiálu.</t>
  </si>
  <si>
    <t>Odkaz na mn. položky pořadí 16 : 159,10000</t>
  </si>
  <si>
    <t>274354031R00</t>
  </si>
  <si>
    <t>Bednění kruhových prostupů základem do 0,05 m2, dl. 0,25 m</t>
  </si>
  <si>
    <t>kus</t>
  </si>
  <si>
    <t>drenáž : 1</t>
  </si>
  <si>
    <t>274353121R00</t>
  </si>
  <si>
    <t>Bednění prostupů a kotevních otvorů v základových pasech do 0,05 m2, hl. 0,5 m</t>
  </si>
  <si>
    <t>sloupy foliovníku : (13+4)*2</t>
  </si>
  <si>
    <t>311112320V01</t>
  </si>
  <si>
    <t>Stěna z tvárnic ztraceného bednění , tl. 200 mm v. 250mm zalití tvárnic betonem C 20/25</t>
  </si>
  <si>
    <t>Vlastní</t>
  </si>
  <si>
    <t>Kalkul</t>
  </si>
  <si>
    <t>jedna řada tvárnic : 0,25*(9,6+30,2)*2-(3*2*0,25)</t>
  </si>
  <si>
    <t>274361022R00</t>
  </si>
  <si>
    <t>Výztuž zdiva z tvárnic ztraceného bednění 12 prutů/m2, průměr 12 mm</t>
  </si>
  <si>
    <t>Odkaz na mn. položky pořadí 20 : 18,40000</t>
  </si>
  <si>
    <t>311271177R00</t>
  </si>
  <si>
    <t>Zdivo z tvárnic porobetonových hladkých tl. 300 mm</t>
  </si>
  <si>
    <t>stěna přípravny : 11,6*2,65</t>
  </si>
  <si>
    <t>-0,04</t>
  </si>
  <si>
    <t>342255028RT1</t>
  </si>
  <si>
    <t>Příčky z desek porobeton tl. 150 mm</t>
  </si>
  <si>
    <t>stěna skleníku : 30*1,3</t>
  </si>
  <si>
    <t>342255032RT1</t>
  </si>
  <si>
    <t>Příčky z desek porobetonových tl. 200 mm</t>
  </si>
  <si>
    <t>rozvodna ESL : 3,35*(3+1,5+1,5-1,8)</t>
  </si>
  <si>
    <t>388129210V1</t>
  </si>
  <si>
    <t>Montáž dílců prefa. kanálů ze ŽB tvaru U do 0,25 t</t>
  </si>
  <si>
    <t>Indiv</t>
  </si>
  <si>
    <t>10*2</t>
  </si>
  <si>
    <t>59385446R</t>
  </si>
  <si>
    <t>Energokanál U, rozměr 500 x 390 x 350 mm</t>
  </si>
  <si>
    <t>SPCM</t>
  </si>
  <si>
    <t>Specifikace</t>
  </si>
  <si>
    <t>POL3_</t>
  </si>
  <si>
    <t>388129720V01</t>
  </si>
  <si>
    <t>Montáž prefa.kanálů ze ŽB, krycích desek do 0,25t</t>
  </si>
  <si>
    <t>59385408R</t>
  </si>
  <si>
    <t>Deska zákrytová energokanálu, rozměr 580 x 390 x 50 mm</t>
  </si>
  <si>
    <t>451573111R00</t>
  </si>
  <si>
    <t>Lože pod potrubí ze štěrkopísku do 63 mm</t>
  </si>
  <si>
    <t>od DS1 k DS2 D1.4.2.1.05 souběh s drenáží podél objektu : 32,55*0,1*0,6</t>
  </si>
  <si>
    <t>od DS2 k šachtě - dešťová k. + drenáž souběr : 7,05*0,1*1</t>
  </si>
  <si>
    <t>od DS 3 ke stáv. potrubí D1.4.2.1.06 : 8,25*0,1*0,6</t>
  </si>
  <si>
    <t>od DS4 ke stáv.potrubí D1.4.2.1.07 : 39,4*0,1*0,6</t>
  </si>
  <si>
    <t>drenáž od foliovníku k šachtě bez souběhu : 10,05*0,1*0,6</t>
  </si>
  <si>
    <t>drenáž kolem foliovníku : (11,4+31,6)*2*0,5*0,1</t>
  </si>
  <si>
    <t>411140012RA0</t>
  </si>
  <si>
    <t>Strop porobeton , tl. 250mm, vč.nabetonávky 50mm a výztuže</t>
  </si>
  <si>
    <t>Agregovaná položka</t>
  </si>
  <si>
    <t>POL2_</t>
  </si>
  <si>
    <t>rozvodna ESL : 4,5</t>
  </si>
  <si>
    <t>612481211RT2</t>
  </si>
  <si>
    <t xml:space="preserve">Montáž výztužné sítě(perlinky)do stěrky-vnit.stěny včetně výztužné sítě a stěrkového tmelu </t>
  </si>
  <si>
    <t>stěna přípravny : 11,6*2,65-3*2,4</t>
  </si>
  <si>
    <t>ostění, nadpraží : 0,3*(3+2,65*2)</t>
  </si>
  <si>
    <t>-0,03</t>
  </si>
  <si>
    <t>612471411RT2</t>
  </si>
  <si>
    <t>Úprava vnitřních stěn aktivovaným štukem s použitím suché maltové směsi</t>
  </si>
  <si>
    <t>Odkaz na mn. položky pořadí 31 : 65,00000</t>
  </si>
  <si>
    <t>612474611RT3</t>
  </si>
  <si>
    <t>Omítka stěn vnitřní, VPC jádro, vápen.štuk, ručně na pórobeton</t>
  </si>
  <si>
    <t>rozvodna ESL : 3,35*(3+1,5+1,5-1,8)*2</t>
  </si>
  <si>
    <t>611474611R00</t>
  </si>
  <si>
    <t>Omítka stropů vnitřní, VPC jádro,vápen.štuk, ručně</t>
  </si>
  <si>
    <t>včetně pomocného lešení</t>
  </si>
  <si>
    <t>rozvodna EPS : 4,5</t>
  </si>
  <si>
    <t>622481211RT2</t>
  </si>
  <si>
    <t xml:space="preserve">Montáž výztužné sítě (perlinky) do stěrky - vnější stěny včetně výztužné sítě a stěrkového tmelu </t>
  </si>
  <si>
    <t>622471115R00</t>
  </si>
  <si>
    <t>Úprava stěn aktivovaným štukem</t>
  </si>
  <si>
    <t>Odkaz na mn. položky pořadí 35 : 62,50000</t>
  </si>
  <si>
    <t>622471317R00</t>
  </si>
  <si>
    <t>Nátěr nebo nástřik stěn vnějších, složitost 1 - 2</t>
  </si>
  <si>
    <t>Penetrace + 2 x krycí nátěr.</t>
  </si>
  <si>
    <t>596215040R00</t>
  </si>
  <si>
    <t>Kladení zámkové dlažby tl. 8 cm do drtě tl. 4 cm</t>
  </si>
  <si>
    <t>skladba P2 dle legendy místností : 284,8</t>
  </si>
  <si>
    <t>59245350</t>
  </si>
  <si>
    <t>Dlažba zámková vsakovací  tl.80mm</t>
  </si>
  <si>
    <t>284,8*1,01</t>
  </si>
  <si>
    <t>564811112R00</t>
  </si>
  <si>
    <t>Podklad ze štěrkodrti po zhutnění tloušťky 6 cm fr.4/8</t>
  </si>
  <si>
    <t>skladba P2 : 29,3*8,9</t>
  </si>
  <si>
    <t>564782111R00</t>
  </si>
  <si>
    <t>Podklad z kam.drceného 16/32 s výplň.kamen. 30 cm</t>
  </si>
  <si>
    <t>Makadam - drenážní vrstva + kompenzace spádu</t>
  </si>
  <si>
    <t>631571005R00</t>
  </si>
  <si>
    <t>Násyp z kameniva těž. praného fr. 22-32 (kačírku)</t>
  </si>
  <si>
    <t>skladba P2 : (29,3*8,9)*0,15</t>
  </si>
  <si>
    <t>výplň prohlubně por drenáž : 29,3*0,3*0,3</t>
  </si>
  <si>
    <t>0,0475</t>
  </si>
  <si>
    <t>642942111RU5</t>
  </si>
  <si>
    <t>Osazení zárubní dveřních ocelových, pl. do 2,5 m2 včetně dodávky zárubně 900 x 1970 x 150 mm</t>
  </si>
  <si>
    <t>899101111R00</t>
  </si>
  <si>
    <t>Osazení poklopu s rámem do 50 kg</t>
  </si>
  <si>
    <t>55243080.AR</t>
  </si>
  <si>
    <t>Poklop šachtový litina pochůzný DN 300 A15 - DN 315</t>
  </si>
  <si>
    <t>pro revizní otvor enegrokanálu : 1</t>
  </si>
  <si>
    <t>941955001R00</t>
  </si>
  <si>
    <t>Lešení lehké pomocné, výška podlahy do 1,2 m</t>
  </si>
  <si>
    <t>zeď tl 300mm : 11,6*1,5*2</t>
  </si>
  <si>
    <t>rozvodna ESL : 4,5+(3+1,5*2)*1,5</t>
  </si>
  <si>
    <t>953941312R00</t>
  </si>
  <si>
    <t>Osazení požárního hasicího přístroje na stěnu</t>
  </si>
  <si>
    <t>44984114R</t>
  </si>
  <si>
    <t>Přístroj hasicí práškový 6kg</t>
  </si>
  <si>
    <t>952002001T01</t>
  </si>
  <si>
    <t xml:space="preserve">Stavební přípomoci k profesím ( průrazy, drážky, zapravení) </t>
  </si>
  <si>
    <t>sou</t>
  </si>
  <si>
    <t>prostupy budou řešeny jádrovým vrtáním v rámci stavby</t>
  </si>
  <si>
    <t>952002002T01</t>
  </si>
  <si>
    <t>Prostup pro napojení drenážního potrubí - chránička s hydroizolační manžetou D+M</t>
  </si>
  <si>
    <t>960001001</t>
  </si>
  <si>
    <t>Demolice skleníku OK+ zasklení vč odvozu a uložení suti na skládce(ve sběrně, recyklačním středisku)</t>
  </si>
  <si>
    <t>m</t>
  </si>
  <si>
    <t>4*30</t>
  </si>
  <si>
    <t>120901121RT3</t>
  </si>
  <si>
    <t>Bourání konstrukcí z prostého betonu v odkopávkách bagrem s kladivem</t>
  </si>
  <si>
    <t>odvoz suti do vzdálenosti 100m, ponechání na pozemku investora</t>
  </si>
  <si>
    <t>základové pasy : 1,3*(11+30)*0,3</t>
  </si>
  <si>
    <t>topný kanál : 11*((1,2+0,8+0,8)*0,15)</t>
  </si>
  <si>
    <t>-0,01</t>
  </si>
  <si>
    <t>963012510V01</t>
  </si>
  <si>
    <t>Bourání krytí topného kanálku z PZD</t>
  </si>
  <si>
    <t>11*1,2*0,09</t>
  </si>
  <si>
    <t>0,012</t>
  </si>
  <si>
    <t>,</t>
  </si>
  <si>
    <t>973031824R00</t>
  </si>
  <si>
    <t>Vysekání kapes pro zavázání zdí tl. 30 cm</t>
  </si>
  <si>
    <t>2,65</t>
  </si>
  <si>
    <t>rozvodna ESL tl. 20cm : 3,35*2</t>
  </si>
  <si>
    <t>973031813R00</t>
  </si>
  <si>
    <t>Vysekání kapes pro zavázání příček tl. 15 cm</t>
  </si>
  <si>
    <t>1,3</t>
  </si>
  <si>
    <t>766900040RV1</t>
  </si>
  <si>
    <t>Demontáž dřevěných stěn</t>
  </si>
  <si>
    <t>Součtová</t>
  </si>
  <si>
    <t>bourání dřevěné příčky v přípravně  vč.přesunu a  likvidace</t>
  </si>
  <si>
    <t>v místě nové rozvodny ESL : 3,35*(2+1,6)</t>
  </si>
  <si>
    <t>0,04</t>
  </si>
  <si>
    <t>971035500T02</t>
  </si>
  <si>
    <t>Zhotovení prostupu ve střešní konstrukci pro VZT</t>
  </si>
  <si>
    <t>kompletní provedení vč.oplechování  prostupu</t>
  </si>
  <si>
    <t>rozvodna ESL : 1</t>
  </si>
  <si>
    <t>979083111R00</t>
  </si>
  <si>
    <t>Vodorovné přemístění suti na skládku do 100 m</t>
  </si>
  <si>
    <t>Přesun suti</t>
  </si>
  <si>
    <t>POL8_</t>
  </si>
  <si>
    <t>979086112R00</t>
  </si>
  <si>
    <t>Nakládání nebo překládání suti a vybouraných hmot</t>
  </si>
  <si>
    <t>998223011V01</t>
  </si>
  <si>
    <t xml:space="preserve">Přesun hmot </t>
  </si>
  <si>
    <t>Přesun hmot</t>
  </si>
  <si>
    <t>Nedokončená</t>
  </si>
  <si>
    <t>POL7_</t>
  </si>
  <si>
    <t>711191171RT2</t>
  </si>
  <si>
    <t>Provedení izolace proti vlhkosti na ploše vodorovné, podkladní textilií včetně dodávky geotextextilie  300 g/m2</t>
  </si>
  <si>
    <t>skladba P2 - vodorovná : 29,3*9,1</t>
  </si>
  <si>
    <t>0,37</t>
  </si>
  <si>
    <t>711191100V01</t>
  </si>
  <si>
    <t>PVC folie (Fatra Aquaplast)  D+M</t>
  </si>
  <si>
    <t>Odkaz na mn. položky pořadí 61 : 267,00000</t>
  </si>
  <si>
    <t>vytažená na stěny základ.pasů : (29,3+8,9)*2*0,9</t>
  </si>
  <si>
    <t>711191172V01</t>
  </si>
  <si>
    <t>Provedení izolace proti vlhkosti na ploše vodorovné, ochrannou textilií včetně dodávky separační netkané  geotextílie 200 g/m2</t>
  </si>
  <si>
    <t>skladba P2 - vodorovná : 3*(29,3*9,1)</t>
  </si>
  <si>
    <t>0,11</t>
  </si>
  <si>
    <t>711111001RZ1</t>
  </si>
  <si>
    <t xml:space="preserve">Provedení izolace proti vlhkosti na ploše vodorovné, 1x asfaltovým penetračním nátěrem včetně dodávky asfaltového penetračního laku </t>
  </si>
  <si>
    <t>základy + bednící tvárnice : ( 10,3+30,7)*(0,7+0,2)</t>
  </si>
  <si>
    <t>711141559RZ2</t>
  </si>
  <si>
    <t>Provedení izolace proti vlhkosti na ploše vodorovné, asfaltovými pásy přitavením 2 vrstvy - včetně dodávky asf.pásů</t>
  </si>
  <si>
    <t>Odkaz na mn. položky pořadí 64 : 36,90000</t>
  </si>
  <si>
    <t>711112001RZ1</t>
  </si>
  <si>
    <t>Provedení izolace proti vlhkosti na ploše svislé, 1x asfaltovým penetračním nátěr včetně dodávky asfaltového laku</t>
  </si>
  <si>
    <t>základy + bednící tvárnice : (10,3+30,7)*2*(0,9+0,7+0,25*2)</t>
  </si>
  <si>
    <t>711142559RZ2</t>
  </si>
  <si>
    <t>Provedení izolace proti vlhkosti na ploše svislé, asfaltovými pásy přitavením 2 vrstvy - včetně dodávky asf.pásu</t>
  </si>
  <si>
    <t>základy + bednící tvárnice : (10,3+30,7)*2*(0,9+0,7+0,25*2+0,3)</t>
  </si>
  <si>
    <t xml:space="preserve">vč. přetažení : </t>
  </si>
  <si>
    <t>711482001RZ1</t>
  </si>
  <si>
    <t>Izolační systém nopovou folií, na ploše svislé včetně dodávky fólie a doplňků</t>
  </si>
  <si>
    <t>(10,3+30,7)*2*0,9</t>
  </si>
  <si>
    <t>998711101R00</t>
  </si>
  <si>
    <t>Přesun hmot pro izolace proti vodě, výšky do 6 m</t>
  </si>
  <si>
    <t>764530430RT2</t>
  </si>
  <si>
    <t>Oplechování zdí z Ti Zn plechu, rš 400 mm</t>
  </si>
  <si>
    <t>včetně těsnící hmoty.</t>
  </si>
  <si>
    <t>u vyzdívky stávajícího skleníku : 30</t>
  </si>
  <si>
    <t>998764101R00</t>
  </si>
  <si>
    <t>Přesun hmot pro klempířské konstr., výšky do 6 m</t>
  </si>
  <si>
    <t>767001001T01</t>
  </si>
  <si>
    <t>Automatická průmyslová rolovací vrata  3000x2400mm, el. pohon D+M</t>
  </si>
  <si>
    <t>kompletní provedení vč.kotevního a spojovacího materiálu</t>
  </si>
  <si>
    <t>kastlík zavěšen pod průvlak</t>
  </si>
  <si>
    <t>553407003R</t>
  </si>
  <si>
    <t>Dveře ocelové  900 x 1970 mm L/P, plné, vč. povrchové úpravy RAL 7035</t>
  </si>
  <si>
    <t>766670021R00</t>
  </si>
  <si>
    <t>Montáž kliky a štítku</t>
  </si>
  <si>
    <t>54914621R</t>
  </si>
  <si>
    <t>Kování dveřní nerez rozetové  klika/klika, zámek mechanický</t>
  </si>
  <si>
    <t>767649191R00</t>
  </si>
  <si>
    <t xml:space="preserve">Montáž doplňků dveří, samozavírače </t>
  </si>
  <si>
    <t>54917047</t>
  </si>
  <si>
    <t xml:space="preserve">Samozavírač </t>
  </si>
  <si>
    <t>998767201R00</t>
  </si>
  <si>
    <t>Přesun hmot pro zámečnické konstr., výšky do 6 m</t>
  </si>
  <si>
    <t>783851223R00</t>
  </si>
  <si>
    <t xml:space="preserve">Nátěr epoxidový betonových podlah </t>
  </si>
  <si>
    <t>odolný vůči chemickému a mechanickému poškození ,včetně penetrace</t>
  </si>
  <si>
    <t>783225400R00</t>
  </si>
  <si>
    <t>Nátěr zárubně RAL 7035</t>
  </si>
  <si>
    <t>nátěr zárubně : 4,9*0,2</t>
  </si>
  <si>
    <t>0,02</t>
  </si>
  <si>
    <t>784191101R00</t>
  </si>
  <si>
    <t xml:space="preserve">Penetrace podkladu univerzální </t>
  </si>
  <si>
    <t>784195112R00</t>
  </si>
  <si>
    <t>Malba bílá, bez penetrace, 2 x</t>
  </si>
  <si>
    <t>Odkaz na mn. položky pořadí 81 : 97,70000</t>
  </si>
  <si>
    <t>799001001</t>
  </si>
  <si>
    <t>Foliovník  - konstrukce 1 loď  kompletní provedení</t>
  </si>
  <si>
    <t>šířka lodě 9,6m</t>
  </si>
  <si>
    <t>délka 30m</t>
  </si>
  <si>
    <t>plocha288m2</t>
  </si>
  <si>
    <t>výška do okapu 4,5m</t>
  </si>
  <si>
    <t>celková výška 7m</t>
  </si>
  <si>
    <t>ocelová žárově zinkovaná nosná konstrukce</t>
  </si>
  <si>
    <t>dveře 3x3m 2ks z Al, ve štítě</t>
  </si>
  <si>
    <t>okapy</t>
  </si>
  <si>
    <t>ventilace: otevření 33% plochy lodě na celé délce střechy - motoreduktor 1ks</t>
  </si>
  <si>
    <t>folie - vícesezóní, dvojitá pumpovaná, umístěná na štítech, bocíxh a střechách</t>
  </si>
  <si>
    <t>vnitřní - pokrytá antikondenzační vrstvou  anti-drop ( střecha)</t>
  </si>
  <si>
    <t>vnější - s UV filtrem + vrstva anti prach</t>
  </si>
  <si>
    <t>ovládání  - kabeláž, rozvaděč vč.zabezpečení( zkratové, rozdílně proudové, termické, zanik. fáze, převádění pořadí fází)</t>
  </si>
  <si>
    <t>799001002</t>
  </si>
  <si>
    <t>Systém clon stínovo - termoizolačních -  kompletní provedení</t>
  </si>
  <si>
    <t>kompletní systém clon a el. instalace</t>
  </si>
  <si>
    <t>799001003</t>
  </si>
  <si>
    <t>Ovládání - počítač klimatu INTA-EVO -  kompletní provedení</t>
  </si>
  <si>
    <t>Počítač bude ovládat</t>
  </si>
  <si>
    <t>- horní větrací okno</t>
  </si>
  <si>
    <t>- stnici system</t>
  </si>
  <si>
    <t>- ventilatory</t>
  </si>
  <si>
    <t>- fukary ON/OFF</t>
  </si>
  <si>
    <t>- dofukovani folii</t>
  </si>
  <si>
    <t>Stanice Meteo má následující senzory:</t>
  </si>
  <si>
    <t>- teplota vzduchu,</t>
  </si>
  <si>
    <t>- rychlost větru,</t>
  </si>
  <si>
    <t>- směr větru,</t>
  </si>
  <si>
    <t>- senzor srážek,</t>
  </si>
  <si>
    <t>- sluneční záření</t>
  </si>
  <si>
    <t>Vnitřní senzory:</t>
  </si>
  <si>
    <t>- teplota a vlhkost vzduchu – 1 ks.</t>
  </si>
  <si>
    <t>799001004</t>
  </si>
  <si>
    <t>Zavlažovací rameno  -  kompletní provedení</t>
  </si>
  <si>
    <t>Zakladni udaje:</t>
  </si>
  <si>
    <t>delka: 30 m; sirka: 9,6 m;</t>
  </si>
  <si>
    <t>elektrické napájení 230V 300W AC 50Hz</t>
  </si>
  <si>
    <t>zásobování vodou 2,5 m3/h</t>
  </si>
  <si>
    <t>Pohon: elektrický motor</t>
  </si>
  <si>
    <t>Zavlažovací trysky z nerezové oceli</t>
  </si>
  <si>
    <t>799001005</t>
  </si>
  <si>
    <t>Horní zavlažování GREEN -SPIN  -  kompletní provedení</t>
  </si>
  <si>
    <t>- ovladac</t>
  </si>
  <si>
    <t>- vodní uzel</t>
  </si>
  <si>
    <t>- hlavní rozvod vody</t>
  </si>
  <si>
    <t>- tři odkapávací linky na 1 loď</t>
  </si>
  <si>
    <t>- ovladač zavlažování</t>
  </si>
  <si>
    <t>- elektro ventily</t>
  </si>
  <si>
    <t>- filtry</t>
  </si>
  <si>
    <t>- nosná konstrukce a ocelová lana pro zavěšení systému</t>
  </si>
  <si>
    <t>SUM</t>
  </si>
  <si>
    <t>Poznámky uchazeče k zadání</t>
  </si>
  <si>
    <t>POPUZIV</t>
  </si>
  <si>
    <t>kompletní provedení ( dodávka, montáž, doprava)</t>
  </si>
  <si>
    <t>END</t>
  </si>
  <si>
    <t>R21275-2112/01</t>
  </si>
  <si>
    <t>Trativod PVC flex.výkop DN do 100 *</t>
  </si>
  <si>
    <t>POL1_1</t>
  </si>
  <si>
    <t>C21197-1121</t>
  </si>
  <si>
    <t>Oplášt žber geot pr 1:2,5šíř do2,5m</t>
  </si>
  <si>
    <t>POL3_0</t>
  </si>
  <si>
    <t>124*1.1</t>
  </si>
  <si>
    <t>68596003</t>
  </si>
  <si>
    <t>Geotextilie  Filtek  500g/m2</t>
  </si>
  <si>
    <t>136.4*1.02</t>
  </si>
  <si>
    <t>C89910-2111</t>
  </si>
  <si>
    <t>Osaz poklopu s ramem do 100kg   *</t>
  </si>
  <si>
    <t>55243446</t>
  </si>
  <si>
    <t>Poklop šacht lit.BEGU bez odvět.B125</t>
  </si>
  <si>
    <t>ks</t>
  </si>
  <si>
    <t>R87131-3121/01</t>
  </si>
  <si>
    <t>Mtž potr PVC ov do 20pr DN 125  *</t>
  </si>
  <si>
    <t>28611130</t>
  </si>
  <si>
    <t>Trub PVC kan.hrd o KGEM 125x3 dl 1m</t>
  </si>
  <si>
    <t>102,742</t>
  </si>
  <si>
    <t>C87131-3121</t>
  </si>
  <si>
    <t>Mtž potr PVC ov do 20pr DN150  *</t>
  </si>
  <si>
    <t>28611309</t>
  </si>
  <si>
    <t>Trubka PVC kanal.hrd KGEM DN 150x4,7</t>
  </si>
  <si>
    <t>10,93</t>
  </si>
  <si>
    <t>C87735-3121</t>
  </si>
  <si>
    <t>Mtž tvar PVC ov odboč DN200</t>
  </si>
  <si>
    <t>28650474</t>
  </si>
  <si>
    <t>Odbočka kan PVC o KGEM 125/125/45 st</t>
  </si>
  <si>
    <t>C87731-3123</t>
  </si>
  <si>
    <t>Mtž tvar PVC ov jednoos DN150</t>
  </si>
  <si>
    <t>12</t>
  </si>
  <si>
    <t>28650665</t>
  </si>
  <si>
    <t>Koleno PVC kanal pr.125 mm 45 st</t>
  </si>
  <si>
    <t>10,15</t>
  </si>
  <si>
    <t>28650661</t>
  </si>
  <si>
    <t>Kolena PVC kanal pr.150 mm 45 st</t>
  </si>
  <si>
    <t>28643921</t>
  </si>
  <si>
    <t>Redukce kan.PVC o  KGR 150/125</t>
  </si>
  <si>
    <t>C89441-1111</t>
  </si>
  <si>
    <t>Zříz šcht díl dno Btř-znIV DN 200 *</t>
  </si>
  <si>
    <t>59224396</t>
  </si>
  <si>
    <t>Dno šach TBS-Q exelent 1000/500 B&amp;BC</t>
  </si>
  <si>
    <t>59224304</t>
  </si>
  <si>
    <t>Skruž šacht.TBS-Q 500 100x25x12 B&amp;BC</t>
  </si>
  <si>
    <t>59224312</t>
  </si>
  <si>
    <t>Skruž přech.TBR-Q 1000/600/120 SPK</t>
  </si>
  <si>
    <t>C0921</t>
  </si>
  <si>
    <t>D+M závěsné a kotvící techniky</t>
  </si>
  <si>
    <t>kpl</t>
  </si>
  <si>
    <t>C99827-6101</t>
  </si>
  <si>
    <t>Přesun hm tr.plas.otevř.výkop  *</t>
  </si>
  <si>
    <t>R72124-2116</t>
  </si>
  <si>
    <t>Mtž lapače střeš splavenin DN 125  *</t>
  </si>
  <si>
    <t>28696199</t>
  </si>
  <si>
    <t>Lapač střeš.splavenin HL 600/2 DN125</t>
  </si>
  <si>
    <t>C99872-1101</t>
  </si>
  <si>
    <t>Přesun hm kanalizace výška  6m  *</t>
  </si>
  <si>
    <t>C72217-1211</t>
  </si>
  <si>
    <t>Potrubi rPE D 20x1,2 včetně tvarovek</t>
  </si>
  <si>
    <t>C72217-1212</t>
  </si>
  <si>
    <t>Potrubí rPE D 25x2,3 včetně tvarovek</t>
  </si>
  <si>
    <t>C72217-1213</t>
  </si>
  <si>
    <t>Potrubí rPE D 32x3 včetně tvarovek</t>
  </si>
  <si>
    <t>C72217-1214</t>
  </si>
  <si>
    <t>Potrubí rPE D 40x3,7 včetně tvarovek</t>
  </si>
  <si>
    <t>C72222-9101</t>
  </si>
  <si>
    <t>Mtž vodov armatur 1závit G 1/2</t>
  </si>
  <si>
    <t>55196174</t>
  </si>
  <si>
    <t>Kohout vypouštěcí G 1/2"</t>
  </si>
  <si>
    <t>42297080</t>
  </si>
  <si>
    <t>Ventil vypouš.s příp.had.G 1/2"</t>
  </si>
  <si>
    <t>28396672</t>
  </si>
  <si>
    <t>Hadicový systém RollUp G 1/2"-30m</t>
  </si>
  <si>
    <t>C72223-9103</t>
  </si>
  <si>
    <t>Mtž vodov armatur 2závit G 1</t>
  </si>
  <si>
    <t>55196126</t>
  </si>
  <si>
    <t>Kohouty kulové s vypouš.G 1"</t>
  </si>
  <si>
    <t>42298374</t>
  </si>
  <si>
    <t>Elektromagnventil DN25 vnit.záv.1"</t>
  </si>
  <si>
    <t>C72223-9104</t>
  </si>
  <si>
    <t>Mtž vodov armatur 2závit G 5/4</t>
  </si>
  <si>
    <t>6</t>
  </si>
  <si>
    <t>55196127</t>
  </si>
  <si>
    <t>Kohouty kulové s vypouš.G 5/4"</t>
  </si>
  <si>
    <t>55121194</t>
  </si>
  <si>
    <t>Kulový kohout G 5/4"</t>
  </si>
  <si>
    <t>42296121</t>
  </si>
  <si>
    <t>Klapka zpětná G 5/4"</t>
  </si>
  <si>
    <t>55197910</t>
  </si>
  <si>
    <t>Reduk.ventil s manom.5350 Ivar G5/4"</t>
  </si>
  <si>
    <t>55197911</t>
  </si>
  <si>
    <t>Filtr AZUD s lamel vložkou 10m3/hod</t>
  </si>
  <si>
    <t>55197912</t>
  </si>
  <si>
    <t>Zadešťovací tryska+zpětný ventilek</t>
  </si>
  <si>
    <t>28396861</t>
  </si>
  <si>
    <t>Trubka PVC 7/4 ES</t>
  </si>
  <si>
    <t>28396862</t>
  </si>
  <si>
    <t>Spojka 4/4</t>
  </si>
  <si>
    <t>28396863</t>
  </si>
  <si>
    <t>Stabilizátor AZUD</t>
  </si>
  <si>
    <t>28396864</t>
  </si>
  <si>
    <t>Kompletace zadešťovače</t>
  </si>
  <si>
    <t>C0922</t>
  </si>
  <si>
    <t>Montáž zadešťovacího systému</t>
  </si>
  <si>
    <t>C99872-2101</t>
  </si>
  <si>
    <t>Přesun hm vodovod výška  6m   *</t>
  </si>
  <si>
    <t>Ultrazvukový měřič tepla DN 32, teplotní čidla</t>
  </si>
  <si>
    <t>Uzavírací kulový kohout DN 32</t>
  </si>
  <si>
    <t>Filtr přírubový DN 32</t>
  </si>
  <si>
    <t>Ruční vyvažovací ventil DN32  s vypouštěním s měřicími vsuvkami (Kvs=14,2), Průtok 1,4m3/h</t>
  </si>
  <si>
    <t>Potrubí ocelové DN 32, včetně tepelné izoalce, minerální vata 30mm s AL polepem</t>
  </si>
  <si>
    <t>bm</t>
  </si>
  <si>
    <t>Napojení na stávající poturbí (vypuštění stávajícího potrubí, vysazení nové odbočky, napuštění</t>
  </si>
  <si>
    <t>07</t>
  </si>
  <si>
    <t>Vypouštěcí ventil</t>
  </si>
  <si>
    <t>08</t>
  </si>
  <si>
    <t>Automatický odvzdušňovací ventil</t>
  </si>
  <si>
    <t>09</t>
  </si>
  <si>
    <t>Zapojení směšovacího uzlu VZT jednotky (dodávka VZT jednotky)</t>
  </si>
  <si>
    <t>10</t>
  </si>
  <si>
    <t>Dodávka vč. dopravy a montáž</t>
  </si>
  <si>
    <t>11</t>
  </si>
  <si>
    <t>Demontáže stávající topných registrů, vč. Potrubí</t>
  </si>
  <si>
    <t>Pomocný a spojovací materiál, závěsy</t>
  </si>
  <si>
    <t>kg</t>
  </si>
  <si>
    <t>13</t>
  </si>
  <si>
    <t>Tlakové, topné a dilatační zkoušky</t>
  </si>
  <si>
    <t>14</t>
  </si>
  <si>
    <t>Zkušební provoz</t>
  </si>
  <si>
    <t>15</t>
  </si>
  <si>
    <t>Zaregulování systému topení včetně vydání protokolu</t>
  </si>
  <si>
    <t>Teplovzdušná jednotka, 4500m3/h @ 210Pa, topný výkon 32kW (teplota nasávaného vdzuchu 15°C, topná voda 70/50°C), filtr EU5,ventilátor s EC motorem, příkon 2,5kW/400V (příkon v pracvním bodě 0,8kW),</t>
  </si>
  <si>
    <t>kompletní směšovací uzle (trojcestný ventil s pohonem, oběhové čerpadlo</t>
  </si>
  <si>
    <t>Kompletní regulace včetně rozvaděše (ovládní ventilátoru, ovládání směšovacího uzlu, regulace teploty, snímání zanečení filtrů, komunikace s nadřazeným systémem foliovníku 0-10V nastavení</t>
  </si>
  <si>
    <t>teploty) regulace včetně zapojení</t>
  </si>
  <si>
    <t>Tlumič hluku buňkový 1000x600 - 1000 (buňky 500x300-1000, náběhy z obou stran)</t>
  </si>
  <si>
    <t>Textilní rukávec přívodu vzduchu o560 l=26m, přívodní štěrbiny dimenzovat na dp=50Pa, dT=22K (teplovzdušné vytápění),  kotevní lanka</t>
  </si>
  <si>
    <t>Spiro potrubí  o560 přímé kusy</t>
  </si>
  <si>
    <t>Spiro potrubí  o560 tvarovky</t>
  </si>
  <si>
    <t>Čtyřhranné potrubí tvarovky</t>
  </si>
  <si>
    <t>Kondnezační jednotka příkon 0,7kW/230V, chl výkon 2kW</t>
  </si>
  <si>
    <t>Klimatizační nástěnná jednotka, chaldicí výkon 2kW,  infra ovladač</t>
  </si>
  <si>
    <t>Předizolované potrubí vedení chaldiva Cu 6/10, komunikační kabel CYKY 5x1,5, vedeno v instalační plastové liště</t>
  </si>
  <si>
    <t>Montážní konzole pro instalaci kondnezační jednotky na zeď</t>
  </si>
  <si>
    <t>Větrací mřížka 150x150mm oboustranná</t>
  </si>
  <si>
    <t>Kotvicí a spojovací materiál</t>
  </si>
  <si>
    <t>Doprava materiálu na stavbě</t>
  </si>
  <si>
    <t>Výchozí revize zařízení</t>
  </si>
  <si>
    <t>16</t>
  </si>
  <si>
    <t>Protokol o měření a zaregulování VZT</t>
  </si>
  <si>
    <t>18</t>
  </si>
  <si>
    <t>Dodávka a montáž</t>
  </si>
  <si>
    <t>210010002</t>
  </si>
  <si>
    <t>trubka plastová ohebná instalační průměr 16mm (VU)</t>
  </si>
  <si>
    <t>210010003</t>
  </si>
  <si>
    <t>trubka plastová pevna instalační průměr 23mm  (VU)</t>
  </si>
  <si>
    <t>210010006</t>
  </si>
  <si>
    <t>trubka plastová ohebná instalační průměr 40mm (VU)</t>
  </si>
  <si>
    <t>210010006.1</t>
  </si>
  <si>
    <t>PE chránička 63</t>
  </si>
  <si>
    <t>210010006.2</t>
  </si>
  <si>
    <t>tlustostěnná mikrotrubička</t>
  </si>
  <si>
    <t>210010006.3</t>
  </si>
  <si>
    <t>optický kabel typ OS2</t>
  </si>
  <si>
    <t>210010301</t>
  </si>
  <si>
    <t>krabice přístrojová (1901, KU 68/1, KP 67, KP 68; KZ 3) bez zapojení</t>
  </si>
  <si>
    <t>210010311</t>
  </si>
  <si>
    <t>krabice odbočná s víčkem (1902, KO 68, KU 68) kruhová bez zapojení</t>
  </si>
  <si>
    <t>210010311.1</t>
  </si>
  <si>
    <t>popsání vývodu SLB</t>
  </si>
  <si>
    <t>210010321</t>
  </si>
  <si>
    <t>krabice odbočná s víčkem a svork. (1903, KR 68) kruhová vč. zapojení</t>
  </si>
  <si>
    <t>210010321.1</t>
  </si>
  <si>
    <t>krabice KT250</t>
  </si>
  <si>
    <t>210100001</t>
  </si>
  <si>
    <t>ukončení vodiče v rozvaděči vč. zapojení a koncovky do 2.5mm2</t>
  </si>
  <si>
    <t>210100002</t>
  </si>
  <si>
    <t>ukončení vodiče v rozvaděči vč. zapojení a koncovky do 6mm2</t>
  </si>
  <si>
    <t>210100002.1</t>
  </si>
  <si>
    <t>ukončení vodiče v rozvaděči vč. zapojení a koncovky do 16mm2</t>
  </si>
  <si>
    <t>210110004</t>
  </si>
  <si>
    <t>tlačítko I/0 ovl. osvětlení, Boost VZT , zvonkové tlačítko</t>
  </si>
  <si>
    <t>210110004.1</t>
  </si>
  <si>
    <t>zásuvka IP 45 ; 230 V</t>
  </si>
  <si>
    <t>210111021</t>
  </si>
  <si>
    <t>zásuvka datová 2xRJ45 CAT 6A</t>
  </si>
  <si>
    <t>210190000</t>
  </si>
  <si>
    <t>montáž MEB</t>
  </si>
  <si>
    <t>210190002</t>
  </si>
  <si>
    <t>montáž a zapojení oceloplech. rozvodnic do 50kg (RH, RACK)</t>
  </si>
  <si>
    <t>210200091</t>
  </si>
  <si>
    <t>montáž svítidla</t>
  </si>
  <si>
    <t>210200091.1</t>
  </si>
  <si>
    <t>montáž kabelový žlab vč. kotvení</t>
  </si>
  <si>
    <t>210800101</t>
  </si>
  <si>
    <t>CYKY 2Ax1.5mm2 (CYKY 2O1.5) 750V</t>
  </si>
  <si>
    <t>210800105</t>
  </si>
  <si>
    <t>CYKY 3Bx1.5mm2 (CYKY 3J1.5) 750V</t>
  </si>
  <si>
    <t>210800106</t>
  </si>
  <si>
    <t>CYKY 3Cx2.5mm2 (CYKY 3J2.5) 750V</t>
  </si>
  <si>
    <t>210800115</t>
  </si>
  <si>
    <t>CYKY 5Cx1.5mm2 (CYKY 5J1.5) 750V</t>
  </si>
  <si>
    <t>210800106.1</t>
  </si>
  <si>
    <t>CYKY 5Cx2,5mm2</t>
  </si>
  <si>
    <t>210800106.2</t>
  </si>
  <si>
    <t>CYKY 4Cx10mm2</t>
  </si>
  <si>
    <t>210800121</t>
  </si>
  <si>
    <t>SYKFY 5x2x0,5</t>
  </si>
  <si>
    <t>210800121.1</t>
  </si>
  <si>
    <t>vodič UTP CAT6A</t>
  </si>
  <si>
    <t>210800525</t>
  </si>
  <si>
    <t>CY 2.5mm2 (H07V-U) zelenožlutý</t>
  </si>
  <si>
    <t>210800526</t>
  </si>
  <si>
    <t>CY 4mm2 (H07V-U) zelenožlutý</t>
  </si>
  <si>
    <t>210800545</t>
  </si>
  <si>
    <t>CY 16mm2 (H07V-U) zelenožlutý</t>
  </si>
  <si>
    <t>220730001</t>
  </si>
  <si>
    <t>montáž kabel příchytky</t>
  </si>
  <si>
    <t>220730001.1</t>
  </si>
  <si>
    <t>zapojení VZT jednotky</t>
  </si>
  <si>
    <t>220730001.2</t>
  </si>
  <si>
    <t>zapojeno zdroj 12 / 24 V</t>
  </si>
  <si>
    <t>220730001.3</t>
  </si>
  <si>
    <t>montáž topného kabelu vč. příslušenství - žlab</t>
  </si>
  <si>
    <t>220730001.4</t>
  </si>
  <si>
    <t>montáž a zapojení CCTV</t>
  </si>
  <si>
    <t>220730001.5</t>
  </si>
  <si>
    <t>montáž a zapojení WiFi AP</t>
  </si>
  <si>
    <t>220730001.6</t>
  </si>
  <si>
    <t>zapojení rozvaděč SLB</t>
  </si>
  <si>
    <t>220730001.7</t>
  </si>
  <si>
    <t>montáž pojistkové sady přípojková skříň</t>
  </si>
  <si>
    <t>sada</t>
  </si>
  <si>
    <t>201      R00</t>
  </si>
  <si>
    <t>Podíl přidružených výkonů</t>
  </si>
  <si>
    <t>Rozvaděč R-foliovník 96 M, vč. Vybavení</t>
  </si>
  <si>
    <t>RACK rozvaděč 6U 800x800 vč. vybaveníKEYSTONE CAT 6Apatchpanel CAT6 A (24x RJ45)</t>
  </si>
  <si>
    <t>optická vana</t>
  </si>
  <si>
    <t>MEB</t>
  </si>
  <si>
    <t>5</t>
  </si>
  <si>
    <t>tlačítko TOTAL STOP</t>
  </si>
  <si>
    <t>sada pojistek do přípojkové skříně</t>
  </si>
  <si>
    <t>7</t>
  </si>
  <si>
    <t>trubka ohebná instal. PVC 2316 průměr 16mm</t>
  </si>
  <si>
    <t>trubka pevná instal. PVC 2323 průměr 23</t>
  </si>
  <si>
    <t>9</t>
  </si>
  <si>
    <t>chránčika HDPE 40</t>
  </si>
  <si>
    <t>chránička PE 63</t>
  </si>
  <si>
    <t>optický kabel, typ OS 2</t>
  </si>
  <si>
    <t>krabice KO 68</t>
  </si>
  <si>
    <t>krabice KR 68</t>
  </si>
  <si>
    <t>krabice KU 68/1</t>
  </si>
  <si>
    <t>krabice KT 250</t>
  </si>
  <si>
    <t>17</t>
  </si>
  <si>
    <t>tlačítko I/0 pro ovl. osvětlení</t>
  </si>
  <si>
    <t>zásuvka datová, 2x RJ 45</t>
  </si>
  <si>
    <t>19</t>
  </si>
  <si>
    <t>WiFi AP</t>
  </si>
  <si>
    <t>20</t>
  </si>
  <si>
    <t>Svítidlo index A - 1 x LED, 30,3W, 4920lm, Ra80, 4000K</t>
  </si>
  <si>
    <t>21</t>
  </si>
  <si>
    <t>zásuvka 230 V ; IP 45</t>
  </si>
  <si>
    <t>22</t>
  </si>
  <si>
    <t>23</t>
  </si>
  <si>
    <t>24</t>
  </si>
  <si>
    <t>25</t>
  </si>
  <si>
    <t>CYKY 2Ax1.5mm2 (CYKY 2O1.5)</t>
  </si>
  <si>
    <t>26</t>
  </si>
  <si>
    <t>CYKY 3Bx1.5mm2 (CYKY 3J1.5)</t>
  </si>
  <si>
    <t>27</t>
  </si>
  <si>
    <t>CYKY 5Cx1.5mm2 (CYKY 5J1.5)</t>
  </si>
  <si>
    <t>28</t>
  </si>
  <si>
    <t>CYKY 3Cx2.5mm2 (CYKY 3J2.5)</t>
  </si>
  <si>
    <t>29</t>
  </si>
  <si>
    <t>CYKY 5Cx2.5mm2 (CYKY 5J2.5)</t>
  </si>
  <si>
    <t>30</t>
  </si>
  <si>
    <t>CYKY 4Cx10mm2 (CYKY 4J10)</t>
  </si>
  <si>
    <t>31</t>
  </si>
  <si>
    <t>32</t>
  </si>
  <si>
    <t>33</t>
  </si>
  <si>
    <t>topný kabel do žlabu o délce 50m</t>
  </si>
  <si>
    <t>34</t>
  </si>
  <si>
    <t>venkovní IP kameraRozlišení minimálně 4 MPx pro vnitřní i vnější kamery- Varifokální objektiv- Motorický zoom- Režim den/noc- Komprese h.264- Detekce pohybu- Více streamový přenos dat s</t>
  </si>
  <si>
    <t>možností volby kvality pro každý</t>
  </si>
  <si>
    <t>- Technologie WDR/HDR nebo obdobná</t>
  </si>
  <si>
    <t>- Napájení PoE</t>
  </si>
  <si>
    <t>- Zabudovaný infra-přísvit</t>
  </si>
  <si>
    <t>- U venkovních kamer barevné noční vidění</t>
  </si>
  <si>
    <t>35</t>
  </si>
  <si>
    <t>kabelová příchytka</t>
  </si>
  <si>
    <t>36</t>
  </si>
  <si>
    <t>kabelový žlab 60x50 vč. kotvení</t>
  </si>
  <si>
    <t>37</t>
  </si>
  <si>
    <t>Bílá sádra</t>
  </si>
  <si>
    <t>38</t>
  </si>
  <si>
    <t>Prořez</t>
  </si>
  <si>
    <t>141      R00</t>
  </si>
  <si>
    <t xml:space="preserve">Přirážka za podružný materiál </t>
  </si>
  <si>
    <t>320410001</t>
  </si>
  <si>
    <t>Celk.prohl.el.zaříz.a vyhot.rev.zp.do 500.tis.mont.</t>
  </si>
  <si>
    <t>320410002</t>
  </si>
  <si>
    <t>Měření pro CAT6A, FTP vč. tisků a měřících protokolůměření pomocí kalibrovaného měřidla pro kabeláže CAT 6A s platnou kalibrací</t>
  </si>
  <si>
    <t>320410002.1</t>
  </si>
  <si>
    <t>Vyznačení trasy kabelových a trubkových rozvodů</t>
  </si>
  <si>
    <t>320410002.3</t>
  </si>
  <si>
    <t>Recyklační poplatky</t>
  </si>
  <si>
    <t>320410002.4</t>
  </si>
  <si>
    <t>Geodetické zaměření</t>
  </si>
  <si>
    <t>OPN</t>
  </si>
  <si>
    <t>POL13_0</t>
  </si>
  <si>
    <t>320410002.5</t>
  </si>
  <si>
    <t>Doprava materiálu</t>
  </si>
  <si>
    <t>320410002.6</t>
  </si>
  <si>
    <t>Koordinace na stavbě</t>
  </si>
  <si>
    <t>320410018.7</t>
  </si>
  <si>
    <t>Měření zemního odporu pro 1 zemnič</t>
  </si>
  <si>
    <t>zemnič</t>
  </si>
  <si>
    <t>005121010R</t>
  </si>
  <si>
    <t>Vybudování zařízení staveniště</t>
  </si>
  <si>
    <t>Soubor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</si>
  <si>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</si>
  <si>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</si>
  <si>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</si>
  <si>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</si>
  <si>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</si>
  <si>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</si>
  <si>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</si>
  <si>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</si>
  <si>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</si>
  <si>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>Provozní vlivy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</si>
  <si>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</si>
  <si>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</si>
  <si>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005111021R</t>
  </si>
  <si>
    <t>Geod.vytyčení inž.sítí</t>
  </si>
  <si>
    <t>POL99_8</t>
  </si>
  <si>
    <t>005241020R</t>
  </si>
  <si>
    <t>Geodetické práce ( zaměření skutečného provedení , geometr.plán,)</t>
  </si>
  <si>
    <t>004111020R</t>
  </si>
  <si>
    <t>Vypracování projektové dokumentace skutečného provedení</t>
  </si>
  <si>
    <t>004110130T</t>
  </si>
  <si>
    <t>Vypracování návrhu ZOV</t>
  </si>
  <si>
    <t>POL99_0</t>
  </si>
  <si>
    <t>CÚ RTS 2024/II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</si>
</sst>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2" borderId="36" xfId="0" applyFont="1" applyFill="1" applyBorder="1" applyAlignment="1">
      <alignment vertical="center"/>
    </xf>
    <xf numFmtId="0" fontId="7" fillId="2" borderId="36" xfId="0" applyFont="1" applyFill="1" applyBorder="1" applyAlignment="1">
      <alignment vertical="center" wrapText="1"/>
    </xf>
    <xf numFmtId="0" fontId="7" fillId="2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2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2" borderId="21" xfId="0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3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8" fillId="2" borderId="0" xfId="0" applyNumberFormat="1" applyFont="1" applyFill="1" applyAlignment="1">
      <alignment vertical="top" shrinkToFit="1"/>
    </xf>
    <xf numFmtId="4" fontId="8" fillId="2" borderId="0" xfId="0" applyNumberFormat="1" applyFont="1" applyFill="1" applyAlignment="1">
      <alignment vertical="top" shrinkToFit="1"/>
    </xf>
    <xf numFmtId="0" fontId="8" fillId="2" borderId="29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5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40" xfId="0" applyNumberFormat="1" applyFont="1" applyFill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5" fontId="16" fillId="3" borderId="0" xfId="0" applyNumberFormat="1" applyFont="1" applyFill="1" applyAlignment="1" applyProtection="1">
      <alignment vertical="top" shrinkToFit="1"/>
      <protection locked="0"/>
    </xf>
    <xf numFmtId="0" fontId="19" fillId="0" borderId="0" xfId="0" applyFont="1" applyAlignment="1">
      <alignment wrapText="1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4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8" t="s">
        <v>4</v>
      </c>
      <c r="C1" s="229"/>
      <c r="D1" s="229"/>
      <c r="E1" s="229"/>
      <c r="F1" s="229"/>
      <c r="G1" s="229"/>
      <c r="H1" s="229"/>
      <c r="I1" s="229"/>
      <c r="J1" s="230"/>
    </row>
    <row r="2" spans="1:15" ht="36" customHeight="1" x14ac:dyDescent="0.2">
      <c r="A2" s="2"/>
      <c r="B2" s="76" t="s">
        <v>24</v>
      </c>
      <c r="C2" s="77"/>
      <c r="D2" s="78" t="s">
        <v>42</v>
      </c>
      <c r="E2" s="234" t="s">
        <v>43</v>
      </c>
      <c r="F2" s="235"/>
      <c r="G2" s="235"/>
      <c r="H2" s="235"/>
      <c r="I2" s="235"/>
      <c r="J2" s="236"/>
      <c r="O2" s="1"/>
    </row>
    <row r="3" spans="1:15" ht="27" hidden="1" customHeight="1" x14ac:dyDescent="0.2">
      <c r="A3" s="2"/>
      <c r="B3" s="79"/>
      <c r="C3" s="77"/>
      <c r="D3" s="80"/>
      <c r="E3" s="237"/>
      <c r="F3" s="238"/>
      <c r="G3" s="238"/>
      <c r="H3" s="238"/>
      <c r="I3" s="238"/>
      <c r="J3" s="239"/>
    </row>
    <row r="4" spans="1:15" ht="23.25" customHeight="1" x14ac:dyDescent="0.2">
      <c r="A4" s="2"/>
      <c r="B4" s="81"/>
      <c r="C4" s="82"/>
      <c r="D4" s="83"/>
      <c r="E4" s="218" t="s">
        <v>875</v>
      </c>
      <c r="F4" s="218"/>
      <c r="G4" s="218"/>
      <c r="H4" s="218"/>
      <c r="I4" s="218"/>
      <c r="J4" s="219"/>
    </row>
    <row r="5" spans="1:15" ht="24" customHeight="1" x14ac:dyDescent="0.2">
      <c r="A5" s="2"/>
      <c r="B5" s="31" t="s">
        <v>23</v>
      </c>
      <c r="D5" s="222" t="s">
        <v>44</v>
      </c>
      <c r="E5" s="223"/>
      <c r="F5" s="223"/>
      <c r="G5" s="223"/>
      <c r="H5" s="18" t="s">
        <v>40</v>
      </c>
      <c r="I5" s="85" t="s">
        <v>48</v>
      </c>
      <c r="J5" s="8"/>
    </row>
    <row r="6" spans="1:15" ht="15.75" customHeight="1" x14ac:dyDescent="0.2">
      <c r="A6" s="2"/>
      <c r="B6" s="28"/>
      <c r="C6" s="55"/>
      <c r="D6" s="224" t="s">
        <v>45</v>
      </c>
      <c r="E6" s="225"/>
      <c r="F6" s="225"/>
      <c r="G6" s="225"/>
      <c r="H6" s="18" t="s">
        <v>36</v>
      </c>
      <c r="I6" s="85" t="s">
        <v>49</v>
      </c>
      <c r="J6" s="8"/>
    </row>
    <row r="7" spans="1:15" ht="15.75" customHeight="1" x14ac:dyDescent="0.2">
      <c r="A7" s="2"/>
      <c r="B7" s="29"/>
      <c r="C7" s="56"/>
      <c r="D7" s="84" t="s">
        <v>47</v>
      </c>
      <c r="E7" s="226" t="s">
        <v>46</v>
      </c>
      <c r="F7" s="227"/>
      <c r="G7" s="227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1"/>
      <c r="E11" s="241"/>
      <c r="F11" s="241"/>
      <c r="G11" s="241"/>
      <c r="H11" s="18" t="s">
        <v>40</v>
      </c>
      <c r="I11" s="86"/>
      <c r="J11" s="8"/>
    </row>
    <row r="12" spans="1:15" ht="15.75" customHeight="1" x14ac:dyDescent="0.2">
      <c r="A12" s="2"/>
      <c r="B12" s="28"/>
      <c r="C12" s="55"/>
      <c r="D12" s="217"/>
      <c r="E12" s="217"/>
      <c r="F12" s="217"/>
      <c r="G12" s="217"/>
      <c r="H12" s="18" t="s">
        <v>36</v>
      </c>
      <c r="I12" s="86"/>
      <c r="J12" s="8"/>
    </row>
    <row r="13" spans="1:15" ht="15.75" customHeight="1" x14ac:dyDescent="0.2">
      <c r="A13" s="2"/>
      <c r="B13" s="29"/>
      <c r="C13" s="56"/>
      <c r="D13" s="87"/>
      <c r="E13" s="220"/>
      <c r="F13" s="221"/>
      <c r="G13" s="221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 t="s">
        <v>41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0"/>
      <c r="F15" s="240"/>
      <c r="G15" s="242"/>
      <c r="H15" s="242"/>
      <c r="I15" s="242" t="s">
        <v>31</v>
      </c>
      <c r="J15" s="243"/>
    </row>
    <row r="16" spans="1:15" ht="23.25" customHeight="1" x14ac:dyDescent="0.2">
      <c r="A16" s="140" t="s">
        <v>26</v>
      </c>
      <c r="B16" s="38" t="s">
        <v>26</v>
      </c>
      <c r="C16" s="62"/>
      <c r="D16" s="63"/>
      <c r="E16" s="206"/>
      <c r="F16" s="207"/>
      <c r="G16" s="206"/>
      <c r="H16" s="207"/>
      <c r="I16" s="206">
        <f>SUMIF(F59:F90,A16,I59:I90)+SUMIF(F59:F90,"PSU",I59:I90)</f>
        <v>0</v>
      </c>
      <c r="J16" s="208"/>
    </row>
    <row r="17" spans="1:10" ht="23.25" customHeight="1" x14ac:dyDescent="0.2">
      <c r="A17" s="140" t="s">
        <v>27</v>
      </c>
      <c r="B17" s="38" t="s">
        <v>27</v>
      </c>
      <c r="C17" s="62"/>
      <c r="D17" s="63"/>
      <c r="E17" s="206"/>
      <c r="F17" s="207"/>
      <c r="G17" s="206"/>
      <c r="H17" s="207"/>
      <c r="I17" s="206">
        <f>SUMIF(F59:F90,A17,I59:I90)</f>
        <v>0</v>
      </c>
      <c r="J17" s="208"/>
    </row>
    <row r="18" spans="1:10" ht="23.25" customHeight="1" x14ac:dyDescent="0.2">
      <c r="A18" s="140" t="s">
        <v>28</v>
      </c>
      <c r="B18" s="38" t="s">
        <v>28</v>
      </c>
      <c r="C18" s="62"/>
      <c r="D18" s="63"/>
      <c r="E18" s="206"/>
      <c r="F18" s="207"/>
      <c r="G18" s="206"/>
      <c r="H18" s="207"/>
      <c r="I18" s="206">
        <f>SUMIF(F59:F90,A18,I59:I90)</f>
        <v>0</v>
      </c>
      <c r="J18" s="208"/>
    </row>
    <row r="19" spans="1:10" ht="23.25" customHeight="1" x14ac:dyDescent="0.2">
      <c r="A19" s="140" t="s">
        <v>132</v>
      </c>
      <c r="B19" s="38" t="s">
        <v>29</v>
      </c>
      <c r="C19" s="62"/>
      <c r="D19" s="63"/>
      <c r="E19" s="206"/>
      <c r="F19" s="207"/>
      <c r="G19" s="206"/>
      <c r="H19" s="207"/>
      <c r="I19" s="206">
        <f>SUMIF(F59:F90,A19,I59:I90)</f>
        <v>0</v>
      </c>
      <c r="J19" s="208"/>
    </row>
    <row r="20" spans="1:10" ht="23.25" customHeight="1" x14ac:dyDescent="0.2">
      <c r="A20" s="140" t="s">
        <v>133</v>
      </c>
      <c r="B20" s="38" t="s">
        <v>30</v>
      </c>
      <c r="C20" s="62"/>
      <c r="D20" s="63"/>
      <c r="E20" s="206"/>
      <c r="F20" s="207"/>
      <c r="G20" s="206"/>
      <c r="H20" s="207"/>
      <c r="I20" s="206">
        <f>SUMIF(F59:F90,A20,I59:I90)</f>
        <v>0</v>
      </c>
      <c r="J20" s="208"/>
    </row>
    <row r="21" spans="1:10" ht="23.25" customHeight="1" x14ac:dyDescent="0.2">
      <c r="A21" s="2"/>
      <c r="B21" s="48" t="s">
        <v>31</v>
      </c>
      <c r="C21" s="64"/>
      <c r="D21" s="65"/>
      <c r="E21" s="209"/>
      <c r="F21" s="244"/>
      <c r="G21" s="209"/>
      <c r="H21" s="244"/>
      <c r="I21" s="209">
        <f>SUM(I16:J20)</f>
        <v>0</v>
      </c>
      <c r="J21" s="210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04">
        <f>ZakladDPHSniVypocet</f>
        <v>0</v>
      </c>
      <c r="H23" s="205"/>
      <c r="I23" s="20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02">
        <f>IF(A24&gt;50, ROUNDUP(A23, 0), ROUNDDOWN(A23, 0))</f>
        <v>0</v>
      </c>
      <c r="H24" s="203"/>
      <c r="I24" s="20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4">
        <f>ZakladDPHZaklVypocet</f>
        <v>0</v>
      </c>
      <c r="H25" s="205"/>
      <c r="I25" s="20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1">
        <f>IF(A26&gt;50, ROUNDUP(A25, 0), ROUNDDOWN(A25, 0))</f>
        <v>0</v>
      </c>
      <c r="H26" s="232"/>
      <c r="I26" s="232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3">
        <f>CenaCelkem-(ZakladDPHSni+DPHSni+ZakladDPHZakl+DPHZakl)</f>
        <v>0</v>
      </c>
      <c r="H27" s="233"/>
      <c r="I27" s="233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25</v>
      </c>
      <c r="C28" s="114"/>
      <c r="D28" s="114"/>
      <c r="E28" s="115"/>
      <c r="F28" s="116"/>
      <c r="G28" s="212">
        <f>ZakladDPHSniVypocet+ZakladDPHZaklVypocet</f>
        <v>0</v>
      </c>
      <c r="H28" s="212"/>
      <c r="I28" s="212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37</v>
      </c>
      <c r="C29" s="118"/>
      <c r="D29" s="118"/>
      <c r="E29" s="118"/>
      <c r="F29" s="119"/>
      <c r="G29" s="211">
        <f>IF(A29&gt;50, ROUNDUP(A27, 0), ROUNDDOWN(A27, 0))</f>
        <v>0</v>
      </c>
      <c r="H29" s="211"/>
      <c r="I29" s="211"/>
      <c r="J29" s="120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 t="s">
        <v>50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3"/>
      <c r="E34" s="214"/>
      <c r="G34" s="215"/>
      <c r="H34" s="216"/>
      <c r="I34" s="216"/>
      <c r="J34" s="25"/>
    </row>
    <row r="35" spans="1:10" ht="12.75" customHeight="1" x14ac:dyDescent="0.2">
      <c r="A35" s="2"/>
      <c r="B35" s="2"/>
      <c r="D35" s="201" t="s">
        <v>2</v>
      </c>
      <c r="E35" s="20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0" t="s">
        <v>17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39</v>
      </c>
      <c r="B38" s="94" t="s">
        <v>18</v>
      </c>
      <c r="C38" s="95" t="s">
        <v>6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19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51</v>
      </c>
      <c r="C39" s="196"/>
      <c r="D39" s="196"/>
      <c r="E39" s="196"/>
      <c r="F39" s="100">
        <f>'01 stavební'!AE306+'02 ZTI'!AE79+'03 VYT'!AE26+'04 VZT'!AE31+'05 EL'!AE105+'06 VRN'!AE23</f>
        <v>0</v>
      </c>
      <c r="G39" s="101">
        <f>'01 stavební'!AF306+'02 ZTI'!AF79+'03 VYT'!AF26+'04 VZT'!AF31+'05 EL'!AF105+'06 VRN'!AF23</f>
        <v>0</v>
      </c>
      <c r="H39" s="102">
        <f t="shared" ref="H39:H51" si="1">(F39*SazbaDPH1/100)+(G39*SazbaDPH2/100)</f>
        <v>0</v>
      </c>
      <c r="I39" s="102">
        <f t="shared" ref="I39:I51" si="2">F39+G39+H39</f>
        <v>0</v>
      </c>
      <c r="J39" s="103" t="str">
        <f t="shared" ref="J39:J51" si="3">IF(_xlfn.SINGLE(CenaCelkemVypocet)=0,"",I39/_xlfn.SINGLE(CenaCelkemVypocet)*100)</f>
        <v/>
      </c>
    </row>
    <row r="40" spans="1:10" ht="25.5" customHeight="1" x14ac:dyDescent="0.2">
      <c r="A40" s="89">
        <v>2</v>
      </c>
      <c r="B40" s="104" t="s">
        <v>52</v>
      </c>
      <c r="C40" s="197" t="s">
        <v>53</v>
      </c>
      <c r="D40" s="197"/>
      <c r="E40" s="197"/>
      <c r="F40" s="105">
        <f>'01 stavební'!AE306</f>
        <v>0</v>
      </c>
      <c r="G40" s="106">
        <f>'01 stavební'!AF306</f>
        <v>0</v>
      </c>
      <c r="H40" s="106">
        <f t="shared" si="1"/>
        <v>0</v>
      </c>
      <c r="I40" s="106">
        <f t="shared" si="2"/>
        <v>0</v>
      </c>
      <c r="J40" s="107" t="str">
        <f t="shared" si="3"/>
        <v/>
      </c>
    </row>
    <row r="41" spans="1:10" ht="25.5" customHeight="1" x14ac:dyDescent="0.2">
      <c r="A41" s="89">
        <v>3</v>
      </c>
      <c r="B41" s="108" t="s">
        <v>54</v>
      </c>
      <c r="C41" s="196" t="s">
        <v>53</v>
      </c>
      <c r="D41" s="196"/>
      <c r="E41" s="196"/>
      <c r="F41" s="109">
        <f>'01 stavební'!AE306</f>
        <v>0</v>
      </c>
      <c r="G41" s="102">
        <f>'01 stavební'!AF306</f>
        <v>0</v>
      </c>
      <c r="H41" s="102">
        <f t="shared" si="1"/>
        <v>0</v>
      </c>
      <c r="I41" s="102">
        <f t="shared" si="2"/>
        <v>0</v>
      </c>
      <c r="J41" s="103" t="str">
        <f t="shared" si="3"/>
        <v/>
      </c>
    </row>
    <row r="42" spans="1:10" ht="25.5" customHeight="1" x14ac:dyDescent="0.2">
      <c r="A42" s="89">
        <v>2</v>
      </c>
      <c r="B42" s="104" t="s">
        <v>55</v>
      </c>
      <c r="C42" s="197" t="s">
        <v>56</v>
      </c>
      <c r="D42" s="197"/>
      <c r="E42" s="197"/>
      <c r="F42" s="105">
        <f>'02 ZTI'!AE79</f>
        <v>0</v>
      </c>
      <c r="G42" s="106">
        <f>'02 ZTI'!AF79</f>
        <v>0</v>
      </c>
      <c r="H42" s="106">
        <f t="shared" si="1"/>
        <v>0</v>
      </c>
      <c r="I42" s="106">
        <f t="shared" si="2"/>
        <v>0</v>
      </c>
      <c r="J42" s="107" t="str">
        <f t="shared" si="3"/>
        <v/>
      </c>
    </row>
    <row r="43" spans="1:10" ht="25.5" customHeight="1" x14ac:dyDescent="0.2">
      <c r="A43" s="89">
        <v>3</v>
      </c>
      <c r="B43" s="108" t="s">
        <v>54</v>
      </c>
      <c r="C43" s="196" t="s">
        <v>57</v>
      </c>
      <c r="D43" s="196"/>
      <c r="E43" s="196"/>
      <c r="F43" s="109">
        <f>'02 ZTI'!AE79</f>
        <v>0</v>
      </c>
      <c r="G43" s="102">
        <f>'02 ZTI'!AF79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 x14ac:dyDescent="0.2">
      <c r="A44" s="89">
        <v>2</v>
      </c>
      <c r="B44" s="104" t="s">
        <v>58</v>
      </c>
      <c r="C44" s="197" t="s">
        <v>59</v>
      </c>
      <c r="D44" s="197"/>
      <c r="E44" s="197"/>
      <c r="F44" s="105">
        <f>'03 VYT'!AE26</f>
        <v>0</v>
      </c>
      <c r="G44" s="106">
        <f>'03 VYT'!AF26</f>
        <v>0</v>
      </c>
      <c r="H44" s="106">
        <f t="shared" si="1"/>
        <v>0</v>
      </c>
      <c r="I44" s="106">
        <f t="shared" si="2"/>
        <v>0</v>
      </c>
      <c r="J44" s="107" t="str">
        <f t="shared" si="3"/>
        <v/>
      </c>
    </row>
    <row r="45" spans="1:10" ht="25.5" customHeight="1" x14ac:dyDescent="0.2">
      <c r="A45" s="89">
        <v>3</v>
      </c>
      <c r="B45" s="108" t="s">
        <v>54</v>
      </c>
      <c r="C45" s="196" t="s">
        <v>59</v>
      </c>
      <c r="D45" s="196"/>
      <c r="E45" s="196"/>
      <c r="F45" s="109">
        <f>'03 VYT'!AE26</f>
        <v>0</v>
      </c>
      <c r="G45" s="102">
        <f>'03 VYT'!AF26</f>
        <v>0</v>
      </c>
      <c r="H45" s="102">
        <f t="shared" si="1"/>
        <v>0</v>
      </c>
      <c r="I45" s="102">
        <f t="shared" si="2"/>
        <v>0</v>
      </c>
      <c r="J45" s="103" t="str">
        <f t="shared" si="3"/>
        <v/>
      </c>
    </row>
    <row r="46" spans="1:10" ht="25.5" customHeight="1" x14ac:dyDescent="0.2">
      <c r="A46" s="89">
        <v>2</v>
      </c>
      <c r="B46" s="104" t="s">
        <v>60</v>
      </c>
      <c r="C46" s="197" t="s">
        <v>61</v>
      </c>
      <c r="D46" s="197"/>
      <c r="E46" s="197"/>
      <c r="F46" s="105">
        <f>'04 VZT'!AE31</f>
        <v>0</v>
      </c>
      <c r="G46" s="106">
        <f>'04 VZT'!AF31</f>
        <v>0</v>
      </c>
      <c r="H46" s="106">
        <f t="shared" si="1"/>
        <v>0</v>
      </c>
      <c r="I46" s="106">
        <f t="shared" si="2"/>
        <v>0</v>
      </c>
      <c r="J46" s="107" t="str">
        <f t="shared" si="3"/>
        <v/>
      </c>
    </row>
    <row r="47" spans="1:10" ht="25.5" customHeight="1" x14ac:dyDescent="0.2">
      <c r="A47" s="89">
        <v>3</v>
      </c>
      <c r="B47" s="108" t="s">
        <v>54</v>
      </c>
      <c r="C47" s="196" t="s">
        <v>62</v>
      </c>
      <c r="D47" s="196"/>
      <c r="E47" s="196"/>
      <c r="F47" s="109">
        <f>'04 VZT'!AE31</f>
        <v>0</v>
      </c>
      <c r="G47" s="102">
        <f>'04 VZT'!AF31</f>
        <v>0</v>
      </c>
      <c r="H47" s="102">
        <f t="shared" si="1"/>
        <v>0</v>
      </c>
      <c r="I47" s="102">
        <f t="shared" si="2"/>
        <v>0</v>
      </c>
      <c r="J47" s="103" t="str">
        <f t="shared" si="3"/>
        <v/>
      </c>
    </row>
    <row r="48" spans="1:10" ht="25.5" customHeight="1" x14ac:dyDescent="0.2">
      <c r="A48" s="89">
        <v>2</v>
      </c>
      <c r="B48" s="104" t="s">
        <v>63</v>
      </c>
      <c r="C48" s="197" t="s">
        <v>64</v>
      </c>
      <c r="D48" s="197"/>
      <c r="E48" s="197"/>
      <c r="F48" s="105">
        <f>'05 EL'!AE105</f>
        <v>0</v>
      </c>
      <c r="G48" s="106">
        <f>'05 EL'!AF105</f>
        <v>0</v>
      </c>
      <c r="H48" s="106">
        <f t="shared" si="1"/>
        <v>0</v>
      </c>
      <c r="I48" s="106">
        <f t="shared" si="2"/>
        <v>0</v>
      </c>
      <c r="J48" s="107" t="str">
        <f t="shared" si="3"/>
        <v/>
      </c>
    </row>
    <row r="49" spans="1:10" ht="25.5" customHeight="1" x14ac:dyDescent="0.2">
      <c r="A49" s="89">
        <v>3</v>
      </c>
      <c r="B49" s="108" t="s">
        <v>54</v>
      </c>
      <c r="C49" s="196" t="s">
        <v>65</v>
      </c>
      <c r="D49" s="196"/>
      <c r="E49" s="196"/>
      <c r="F49" s="109">
        <f>'05 EL'!AE105</f>
        <v>0</v>
      </c>
      <c r="G49" s="102">
        <f>'05 EL'!AF105</f>
        <v>0</v>
      </c>
      <c r="H49" s="102">
        <f t="shared" si="1"/>
        <v>0</v>
      </c>
      <c r="I49" s="102">
        <f t="shared" si="2"/>
        <v>0</v>
      </c>
      <c r="J49" s="103" t="str">
        <f t="shared" si="3"/>
        <v/>
      </c>
    </row>
    <row r="50" spans="1:10" ht="25.5" customHeight="1" x14ac:dyDescent="0.2">
      <c r="A50" s="89">
        <v>2</v>
      </c>
      <c r="B50" s="104" t="s">
        <v>66</v>
      </c>
      <c r="C50" s="197" t="s">
        <v>67</v>
      </c>
      <c r="D50" s="197"/>
      <c r="E50" s="197"/>
      <c r="F50" s="105">
        <f>'06 VRN'!AE23</f>
        <v>0</v>
      </c>
      <c r="G50" s="106">
        <f>'06 VRN'!AF23</f>
        <v>0</v>
      </c>
      <c r="H50" s="106">
        <f t="shared" si="1"/>
        <v>0</v>
      </c>
      <c r="I50" s="106">
        <f t="shared" si="2"/>
        <v>0</v>
      </c>
      <c r="J50" s="107" t="str">
        <f t="shared" si="3"/>
        <v/>
      </c>
    </row>
    <row r="51" spans="1:10" ht="25.5" customHeight="1" x14ac:dyDescent="0.2">
      <c r="A51" s="89">
        <v>3</v>
      </c>
      <c r="B51" s="108" t="s">
        <v>54</v>
      </c>
      <c r="C51" s="196" t="s">
        <v>68</v>
      </c>
      <c r="D51" s="196"/>
      <c r="E51" s="196"/>
      <c r="F51" s="109">
        <f>'06 VRN'!AE23</f>
        <v>0</v>
      </c>
      <c r="G51" s="102">
        <f>'06 VRN'!AF23</f>
        <v>0</v>
      </c>
      <c r="H51" s="102">
        <f t="shared" si="1"/>
        <v>0</v>
      </c>
      <c r="I51" s="102">
        <f t="shared" si="2"/>
        <v>0</v>
      </c>
      <c r="J51" s="103" t="str">
        <f t="shared" si="3"/>
        <v/>
      </c>
    </row>
    <row r="52" spans="1:10" ht="25.5" customHeight="1" x14ac:dyDescent="0.2">
      <c r="A52" s="89"/>
      <c r="B52" s="198" t="s">
        <v>69</v>
      </c>
      <c r="C52" s="199"/>
      <c r="D52" s="199"/>
      <c r="E52" s="200"/>
      <c r="F52" s="110">
        <f>SUMIF(A39:A51,"=1",F39:F51)</f>
        <v>0</v>
      </c>
      <c r="G52" s="111">
        <f>SUMIF(A39:A51,"=1",G39:G51)</f>
        <v>0</v>
      </c>
      <c r="H52" s="111">
        <f>SUMIF(A39:A51,"=1",H39:H51)</f>
        <v>0</v>
      </c>
      <c r="I52" s="111">
        <f>SUMIF(A39:A51,"=1",I39:I51)</f>
        <v>0</v>
      </c>
      <c r="J52" s="112">
        <f>SUMIF(A39:A51,"=1",J39:J51)</f>
        <v>0</v>
      </c>
    </row>
    <row r="56" spans="1:10" ht="15.75" x14ac:dyDescent="0.25">
      <c r="B56" s="121" t="s">
        <v>71</v>
      </c>
    </row>
    <row r="58" spans="1:10" ht="25.5" customHeight="1" x14ac:dyDescent="0.2">
      <c r="A58" s="123"/>
      <c r="B58" s="126" t="s">
        <v>18</v>
      </c>
      <c r="C58" s="126" t="s">
        <v>6</v>
      </c>
      <c r="D58" s="127"/>
      <c r="E58" s="127"/>
      <c r="F58" s="128" t="s">
        <v>72</v>
      </c>
      <c r="G58" s="128"/>
      <c r="H58" s="128"/>
      <c r="I58" s="128" t="s">
        <v>31</v>
      </c>
      <c r="J58" s="128" t="s">
        <v>0</v>
      </c>
    </row>
    <row r="59" spans="1:10" ht="36.75" customHeight="1" x14ac:dyDescent="0.2">
      <c r="A59" s="124"/>
      <c r="B59" s="129" t="s">
        <v>54</v>
      </c>
      <c r="C59" s="194" t="s">
        <v>73</v>
      </c>
      <c r="D59" s="195"/>
      <c r="E59" s="195"/>
      <c r="F59" s="136" t="s">
        <v>26</v>
      </c>
      <c r="G59" s="137"/>
      <c r="H59" s="137"/>
      <c r="I59" s="137">
        <f>'01 stavební'!G8</f>
        <v>0</v>
      </c>
      <c r="J59" s="133" t="str">
        <f>IF(I91=0,"",I59/I91*100)</f>
        <v/>
      </c>
    </row>
    <row r="60" spans="1:10" ht="36.75" customHeight="1" x14ac:dyDescent="0.2">
      <c r="A60" s="124"/>
      <c r="B60" s="129" t="s">
        <v>74</v>
      </c>
      <c r="C60" s="194" t="s">
        <v>75</v>
      </c>
      <c r="D60" s="195"/>
      <c r="E60" s="195"/>
      <c r="F60" s="136" t="s">
        <v>26</v>
      </c>
      <c r="G60" s="137"/>
      <c r="H60" s="137"/>
      <c r="I60" s="137">
        <f>'01 stavební'!G64+'02 ZTI'!G8</f>
        <v>0</v>
      </c>
      <c r="J60" s="133" t="str">
        <f>IF(I91=0,"",I60/I91*100)</f>
        <v/>
      </c>
    </row>
    <row r="61" spans="1:10" ht="36.75" customHeight="1" x14ac:dyDescent="0.2">
      <c r="A61" s="124"/>
      <c r="B61" s="129" t="s">
        <v>76</v>
      </c>
      <c r="C61" s="194" t="s">
        <v>77</v>
      </c>
      <c r="D61" s="195"/>
      <c r="E61" s="195"/>
      <c r="F61" s="136" t="s">
        <v>26</v>
      </c>
      <c r="G61" s="137"/>
      <c r="H61" s="137"/>
      <c r="I61" s="137">
        <f>'01 stavební'!G82</f>
        <v>0</v>
      </c>
      <c r="J61" s="133" t="str">
        <f>IF(I91=0,"",I61/I91*100)</f>
        <v/>
      </c>
    </row>
    <row r="62" spans="1:10" ht="36.75" customHeight="1" x14ac:dyDescent="0.2">
      <c r="A62" s="124"/>
      <c r="B62" s="129" t="s">
        <v>78</v>
      </c>
      <c r="C62" s="194" t="s">
        <v>79</v>
      </c>
      <c r="D62" s="195"/>
      <c r="E62" s="195"/>
      <c r="F62" s="136" t="s">
        <v>26</v>
      </c>
      <c r="G62" s="137"/>
      <c r="H62" s="137"/>
      <c r="I62" s="137">
        <f>'01 stavební'!G100</f>
        <v>0</v>
      </c>
      <c r="J62" s="133" t="str">
        <f>IF(I91=0,"",I62/I91*100)</f>
        <v/>
      </c>
    </row>
    <row r="63" spans="1:10" ht="36.75" customHeight="1" x14ac:dyDescent="0.2">
      <c r="A63" s="124"/>
      <c r="B63" s="129" t="s">
        <v>80</v>
      </c>
      <c r="C63" s="194" t="s">
        <v>81</v>
      </c>
      <c r="D63" s="195"/>
      <c r="E63" s="195"/>
      <c r="F63" s="136" t="s">
        <v>26</v>
      </c>
      <c r="G63" s="137"/>
      <c r="H63" s="137"/>
      <c r="I63" s="137">
        <f>'01 stavební'!G112</f>
        <v>0</v>
      </c>
      <c r="J63" s="133" t="str">
        <f>IF(I91=0,"",I63/I91*100)</f>
        <v/>
      </c>
    </row>
    <row r="64" spans="1:10" ht="36.75" customHeight="1" x14ac:dyDescent="0.2">
      <c r="A64" s="124"/>
      <c r="B64" s="129" t="s">
        <v>82</v>
      </c>
      <c r="C64" s="194" t="s">
        <v>83</v>
      </c>
      <c r="D64" s="195"/>
      <c r="E64" s="195"/>
      <c r="F64" s="136" t="s">
        <v>26</v>
      </c>
      <c r="G64" s="137"/>
      <c r="H64" s="137"/>
      <c r="I64" s="137">
        <f>'01 stavební'!G126</f>
        <v>0</v>
      </c>
      <c r="J64" s="133" t="str">
        <f>IF(I91=0,"",I64/I91*100)</f>
        <v/>
      </c>
    </row>
    <row r="65" spans="1:10" ht="36.75" customHeight="1" x14ac:dyDescent="0.2">
      <c r="A65" s="124"/>
      <c r="B65" s="129" t="s">
        <v>84</v>
      </c>
      <c r="C65" s="194" t="s">
        <v>85</v>
      </c>
      <c r="D65" s="195"/>
      <c r="E65" s="195"/>
      <c r="F65" s="136" t="s">
        <v>26</v>
      </c>
      <c r="G65" s="137"/>
      <c r="H65" s="137"/>
      <c r="I65" s="137">
        <f>'01 stavební'!G136</f>
        <v>0</v>
      </c>
      <c r="J65" s="133" t="str">
        <f>IF(I91=0,"",I65/I91*100)</f>
        <v/>
      </c>
    </row>
    <row r="66" spans="1:10" ht="36.75" customHeight="1" x14ac:dyDescent="0.2">
      <c r="A66" s="124"/>
      <c r="B66" s="129" t="s">
        <v>86</v>
      </c>
      <c r="C66" s="194" t="s">
        <v>87</v>
      </c>
      <c r="D66" s="195"/>
      <c r="E66" s="195"/>
      <c r="F66" s="136" t="s">
        <v>26</v>
      </c>
      <c r="G66" s="137"/>
      <c r="H66" s="137"/>
      <c r="I66" s="137">
        <f>'01 stavební'!G153</f>
        <v>0</v>
      </c>
      <c r="J66" s="133" t="str">
        <f>IF(I91=0,"",I66/I91*100)</f>
        <v/>
      </c>
    </row>
    <row r="67" spans="1:10" ht="36.75" customHeight="1" x14ac:dyDescent="0.2">
      <c r="A67" s="124"/>
      <c r="B67" s="129" t="s">
        <v>88</v>
      </c>
      <c r="C67" s="194" t="s">
        <v>89</v>
      </c>
      <c r="D67" s="195"/>
      <c r="E67" s="195"/>
      <c r="F67" s="136" t="s">
        <v>26</v>
      </c>
      <c r="G67" s="137"/>
      <c r="H67" s="137"/>
      <c r="I67" s="137">
        <f>'01 stavební'!G155+'02 ZTI'!G14</f>
        <v>0</v>
      </c>
      <c r="J67" s="133" t="str">
        <f>IF(I91=0,"",I67/I91*100)</f>
        <v/>
      </c>
    </row>
    <row r="68" spans="1:10" ht="36.75" customHeight="1" x14ac:dyDescent="0.2">
      <c r="A68" s="124"/>
      <c r="B68" s="129" t="s">
        <v>90</v>
      </c>
      <c r="C68" s="194" t="s">
        <v>91</v>
      </c>
      <c r="D68" s="195"/>
      <c r="E68" s="195"/>
      <c r="F68" s="136" t="s">
        <v>26</v>
      </c>
      <c r="G68" s="137"/>
      <c r="H68" s="137"/>
      <c r="I68" s="137">
        <f>'02 ZTI'!G39</f>
        <v>0</v>
      </c>
      <c r="J68" s="133" t="str">
        <f>IF(I91=0,"",I68/I91*100)</f>
        <v/>
      </c>
    </row>
    <row r="69" spans="1:10" ht="36.75" customHeight="1" x14ac:dyDescent="0.2">
      <c r="A69" s="124"/>
      <c r="B69" s="129" t="s">
        <v>92</v>
      </c>
      <c r="C69" s="194" t="s">
        <v>93</v>
      </c>
      <c r="D69" s="195"/>
      <c r="E69" s="195"/>
      <c r="F69" s="136" t="s">
        <v>26</v>
      </c>
      <c r="G69" s="137"/>
      <c r="H69" s="137"/>
      <c r="I69" s="137">
        <f>'01 stavební'!G159</f>
        <v>0</v>
      </c>
      <c r="J69" s="133" t="str">
        <f>IF(I91=0,"",I69/I91*100)</f>
        <v/>
      </c>
    </row>
    <row r="70" spans="1:10" ht="36.75" customHeight="1" x14ac:dyDescent="0.2">
      <c r="A70" s="124"/>
      <c r="B70" s="129" t="s">
        <v>94</v>
      </c>
      <c r="C70" s="194" t="s">
        <v>95</v>
      </c>
      <c r="D70" s="195"/>
      <c r="E70" s="195"/>
      <c r="F70" s="136" t="s">
        <v>26</v>
      </c>
      <c r="G70" s="137"/>
      <c r="H70" s="137"/>
      <c r="I70" s="137">
        <f>'01 stavební'!G163</f>
        <v>0</v>
      </c>
      <c r="J70" s="133" t="str">
        <f>IF(I91=0,"",I70/I91*100)</f>
        <v/>
      </c>
    </row>
    <row r="71" spans="1:10" ht="36.75" customHeight="1" x14ac:dyDescent="0.2">
      <c r="A71" s="124"/>
      <c r="B71" s="129" t="s">
        <v>96</v>
      </c>
      <c r="C71" s="194" t="s">
        <v>97</v>
      </c>
      <c r="D71" s="195"/>
      <c r="E71" s="195"/>
      <c r="F71" s="136" t="s">
        <v>26</v>
      </c>
      <c r="G71" s="137"/>
      <c r="H71" s="137"/>
      <c r="I71" s="137">
        <f>'01 stavební'!G169</f>
        <v>0</v>
      </c>
      <c r="J71" s="133" t="str">
        <f>IF(I91=0,"",I71/I91*100)</f>
        <v/>
      </c>
    </row>
    <row r="72" spans="1:10" ht="36.75" customHeight="1" x14ac:dyDescent="0.2">
      <c r="A72" s="124"/>
      <c r="B72" s="129" t="s">
        <v>98</v>
      </c>
      <c r="C72" s="194" t="s">
        <v>99</v>
      </c>
      <c r="D72" s="195"/>
      <c r="E72" s="195"/>
      <c r="F72" s="136" t="s">
        <v>26</v>
      </c>
      <c r="G72" s="137"/>
      <c r="H72" s="137"/>
      <c r="I72" s="137">
        <f>'01 stavební'!G199+'02 ZTI'!G41</f>
        <v>0</v>
      </c>
      <c r="J72" s="133" t="str">
        <f>IF(I91=0,"",I72/I91*100)</f>
        <v/>
      </c>
    </row>
    <row r="73" spans="1:10" ht="36.75" customHeight="1" x14ac:dyDescent="0.2">
      <c r="A73" s="124"/>
      <c r="B73" s="129" t="s">
        <v>100</v>
      </c>
      <c r="C73" s="194" t="s">
        <v>101</v>
      </c>
      <c r="D73" s="195"/>
      <c r="E73" s="195"/>
      <c r="F73" s="136" t="s">
        <v>27</v>
      </c>
      <c r="G73" s="137"/>
      <c r="H73" s="137"/>
      <c r="I73" s="137">
        <f>'01 stavební'!G201</f>
        <v>0</v>
      </c>
      <c r="J73" s="133" t="str">
        <f>IF(I91=0,"",I73/I91*100)</f>
        <v/>
      </c>
    </row>
    <row r="74" spans="1:10" ht="36.75" customHeight="1" x14ac:dyDescent="0.2">
      <c r="A74" s="124"/>
      <c r="B74" s="129" t="s">
        <v>102</v>
      </c>
      <c r="C74" s="194" t="s">
        <v>103</v>
      </c>
      <c r="D74" s="195"/>
      <c r="E74" s="195"/>
      <c r="F74" s="136" t="s">
        <v>27</v>
      </c>
      <c r="G74" s="137"/>
      <c r="H74" s="137"/>
      <c r="I74" s="137">
        <f>'02 ZTI'!G43</f>
        <v>0</v>
      </c>
      <c r="J74" s="133" t="str">
        <f>IF(I91=0,"",I74/I91*100)</f>
        <v/>
      </c>
    </row>
    <row r="75" spans="1:10" ht="36.75" customHeight="1" x14ac:dyDescent="0.2">
      <c r="A75" s="124"/>
      <c r="B75" s="129" t="s">
        <v>104</v>
      </c>
      <c r="C75" s="194" t="s">
        <v>105</v>
      </c>
      <c r="D75" s="195"/>
      <c r="E75" s="195"/>
      <c r="F75" s="136" t="s">
        <v>27</v>
      </c>
      <c r="G75" s="137"/>
      <c r="H75" s="137"/>
      <c r="I75" s="137">
        <f>'02 ZTI'!G47</f>
        <v>0</v>
      </c>
      <c r="J75" s="133" t="str">
        <f>IF(I91=0,"",I75/I91*100)</f>
        <v/>
      </c>
    </row>
    <row r="76" spans="1:10" ht="36.75" customHeight="1" x14ac:dyDescent="0.2">
      <c r="A76" s="124"/>
      <c r="B76" s="129" t="s">
        <v>106</v>
      </c>
      <c r="C76" s="194" t="s">
        <v>107</v>
      </c>
      <c r="D76" s="195"/>
      <c r="E76" s="195"/>
      <c r="F76" s="136" t="s">
        <v>27</v>
      </c>
      <c r="G76" s="137"/>
      <c r="H76" s="137"/>
      <c r="I76" s="137">
        <f>'03 VYT'!G8</f>
        <v>0</v>
      </c>
      <c r="J76" s="133" t="str">
        <f>IF(I91=0,"",I76/I91*100)</f>
        <v/>
      </c>
    </row>
    <row r="77" spans="1:10" ht="36.75" customHeight="1" x14ac:dyDescent="0.2">
      <c r="A77" s="124"/>
      <c r="B77" s="129" t="s">
        <v>108</v>
      </c>
      <c r="C77" s="194" t="s">
        <v>109</v>
      </c>
      <c r="D77" s="195"/>
      <c r="E77" s="195"/>
      <c r="F77" s="136" t="s">
        <v>27</v>
      </c>
      <c r="G77" s="137"/>
      <c r="H77" s="137"/>
      <c r="I77" s="137">
        <f>'03 VYT'!G18</f>
        <v>0</v>
      </c>
      <c r="J77" s="133" t="str">
        <f>IF(I91=0,"",I77/I91*100)</f>
        <v/>
      </c>
    </row>
    <row r="78" spans="1:10" ht="36.75" customHeight="1" x14ac:dyDescent="0.2">
      <c r="A78" s="124"/>
      <c r="B78" s="129" t="s">
        <v>110</v>
      </c>
      <c r="C78" s="194" t="s">
        <v>111</v>
      </c>
      <c r="D78" s="195"/>
      <c r="E78" s="195"/>
      <c r="F78" s="136" t="s">
        <v>27</v>
      </c>
      <c r="G78" s="137"/>
      <c r="H78" s="137"/>
      <c r="I78" s="137">
        <f>'01 stavební'!G224</f>
        <v>0</v>
      </c>
      <c r="J78" s="133" t="str">
        <f>IF(I91=0,"",I78/I91*100)</f>
        <v/>
      </c>
    </row>
    <row r="79" spans="1:10" ht="36.75" customHeight="1" x14ac:dyDescent="0.2">
      <c r="A79" s="124"/>
      <c r="B79" s="129" t="s">
        <v>112</v>
      </c>
      <c r="C79" s="194" t="s">
        <v>113</v>
      </c>
      <c r="D79" s="195"/>
      <c r="E79" s="195"/>
      <c r="F79" s="136" t="s">
        <v>27</v>
      </c>
      <c r="G79" s="137"/>
      <c r="H79" s="137"/>
      <c r="I79" s="137">
        <f>'01 stavební'!G229</f>
        <v>0</v>
      </c>
      <c r="J79" s="133" t="str">
        <f>IF(I91=0,"",I79/I91*100)</f>
        <v/>
      </c>
    </row>
    <row r="80" spans="1:10" ht="36.75" customHeight="1" x14ac:dyDescent="0.2">
      <c r="A80" s="124"/>
      <c r="B80" s="129" t="s">
        <v>114</v>
      </c>
      <c r="C80" s="194" t="s">
        <v>115</v>
      </c>
      <c r="D80" s="195"/>
      <c r="E80" s="195"/>
      <c r="F80" s="136" t="s">
        <v>27</v>
      </c>
      <c r="G80" s="137"/>
      <c r="H80" s="137"/>
      <c r="I80" s="137">
        <f>'01 stavební'!G239</f>
        <v>0</v>
      </c>
      <c r="J80" s="133" t="str">
        <f>IF(I91=0,"",I80/I91*100)</f>
        <v/>
      </c>
    </row>
    <row r="81" spans="1:10" ht="36.75" customHeight="1" x14ac:dyDescent="0.2">
      <c r="A81" s="124"/>
      <c r="B81" s="129" t="s">
        <v>116</v>
      </c>
      <c r="C81" s="194" t="s">
        <v>117</v>
      </c>
      <c r="D81" s="195"/>
      <c r="E81" s="195"/>
      <c r="F81" s="136" t="s">
        <v>27</v>
      </c>
      <c r="G81" s="137"/>
      <c r="H81" s="137"/>
      <c r="I81" s="137">
        <f>'01 stavební'!G246</f>
        <v>0</v>
      </c>
      <c r="J81" s="133" t="str">
        <f>IF(I91=0,"",I81/I91*100)</f>
        <v/>
      </c>
    </row>
    <row r="82" spans="1:10" ht="36.75" customHeight="1" x14ac:dyDescent="0.2">
      <c r="A82" s="124"/>
      <c r="B82" s="129" t="s">
        <v>118</v>
      </c>
      <c r="C82" s="194" t="s">
        <v>119</v>
      </c>
      <c r="D82" s="195"/>
      <c r="E82" s="195"/>
      <c r="F82" s="136" t="s">
        <v>27</v>
      </c>
      <c r="G82" s="137"/>
      <c r="H82" s="137"/>
      <c r="I82" s="137">
        <f>'01 stavební'!G256</f>
        <v>0</v>
      </c>
      <c r="J82" s="133" t="str">
        <f>IF(I91=0,"",I82/I91*100)</f>
        <v/>
      </c>
    </row>
    <row r="83" spans="1:10" ht="36.75" customHeight="1" x14ac:dyDescent="0.2">
      <c r="A83" s="124"/>
      <c r="B83" s="129" t="s">
        <v>120</v>
      </c>
      <c r="C83" s="194" t="s">
        <v>121</v>
      </c>
      <c r="D83" s="195"/>
      <c r="E83" s="195"/>
      <c r="F83" s="136" t="s">
        <v>28</v>
      </c>
      <c r="G83" s="137"/>
      <c r="H83" s="137"/>
      <c r="I83" s="137">
        <f>'05 EL'!G8</f>
        <v>0</v>
      </c>
      <c r="J83" s="133" t="str">
        <f>IF(I91=0,"",I83/I91*100)</f>
        <v/>
      </c>
    </row>
    <row r="84" spans="1:10" ht="36.75" customHeight="1" x14ac:dyDescent="0.2">
      <c r="A84" s="124"/>
      <c r="B84" s="129" t="s">
        <v>122</v>
      </c>
      <c r="C84" s="194" t="s">
        <v>123</v>
      </c>
      <c r="D84" s="195"/>
      <c r="E84" s="195"/>
      <c r="F84" s="136" t="s">
        <v>28</v>
      </c>
      <c r="G84" s="137"/>
      <c r="H84" s="137"/>
      <c r="I84" s="137">
        <f>'05 EL'!G50</f>
        <v>0</v>
      </c>
      <c r="J84" s="133" t="str">
        <f>IF(I91=0,"",I84/I91*100)</f>
        <v/>
      </c>
    </row>
    <row r="85" spans="1:10" ht="36.75" customHeight="1" x14ac:dyDescent="0.2">
      <c r="A85" s="124"/>
      <c r="B85" s="129" t="s">
        <v>124</v>
      </c>
      <c r="C85" s="194" t="s">
        <v>125</v>
      </c>
      <c r="D85" s="195"/>
      <c r="E85" s="195"/>
      <c r="F85" s="136" t="s">
        <v>28</v>
      </c>
      <c r="G85" s="137"/>
      <c r="H85" s="137"/>
      <c r="I85" s="137">
        <f>'05 EL'!G95</f>
        <v>0</v>
      </c>
      <c r="J85" s="133" t="str">
        <f>IF(I91=0,"",I85/I91*100)</f>
        <v/>
      </c>
    </row>
    <row r="86" spans="1:10" ht="36.75" customHeight="1" x14ac:dyDescent="0.2">
      <c r="A86" s="124"/>
      <c r="B86" s="129" t="s">
        <v>126</v>
      </c>
      <c r="C86" s="194" t="s">
        <v>127</v>
      </c>
      <c r="D86" s="195"/>
      <c r="E86" s="195"/>
      <c r="F86" s="136" t="s">
        <v>28</v>
      </c>
      <c r="G86" s="137"/>
      <c r="H86" s="137"/>
      <c r="I86" s="137">
        <f>'04 VZT'!G8</f>
        <v>0</v>
      </c>
      <c r="J86" s="133" t="str">
        <f>IF(I91=0,"",I86/I91*100)</f>
        <v/>
      </c>
    </row>
    <row r="87" spans="1:10" ht="36.75" customHeight="1" x14ac:dyDescent="0.2">
      <c r="A87" s="124"/>
      <c r="B87" s="129" t="s">
        <v>128</v>
      </c>
      <c r="C87" s="194" t="s">
        <v>129</v>
      </c>
      <c r="D87" s="195"/>
      <c r="E87" s="195"/>
      <c r="F87" s="136" t="s">
        <v>28</v>
      </c>
      <c r="G87" s="137"/>
      <c r="H87" s="137"/>
      <c r="I87" s="137">
        <f>'04 VZT'!G18</f>
        <v>0</v>
      </c>
      <c r="J87" s="133" t="str">
        <f>IF(I91=0,"",I87/I91*100)</f>
        <v/>
      </c>
    </row>
    <row r="88" spans="1:10" ht="36.75" customHeight="1" x14ac:dyDescent="0.2">
      <c r="A88" s="124"/>
      <c r="B88" s="129" t="s">
        <v>130</v>
      </c>
      <c r="C88" s="194" t="s">
        <v>131</v>
      </c>
      <c r="D88" s="195"/>
      <c r="E88" s="195"/>
      <c r="F88" s="136" t="s">
        <v>28</v>
      </c>
      <c r="G88" s="137"/>
      <c r="H88" s="137"/>
      <c r="I88" s="137">
        <f>'04 VZT'!G24</f>
        <v>0</v>
      </c>
      <c r="J88" s="133" t="str">
        <f>IF(I91=0,"",I88/I91*100)</f>
        <v/>
      </c>
    </row>
    <row r="89" spans="1:10" ht="36.75" customHeight="1" x14ac:dyDescent="0.2">
      <c r="A89" s="124"/>
      <c r="B89" s="129" t="s">
        <v>132</v>
      </c>
      <c r="C89" s="194" t="s">
        <v>29</v>
      </c>
      <c r="D89" s="195"/>
      <c r="E89" s="195"/>
      <c r="F89" s="136" t="s">
        <v>132</v>
      </c>
      <c r="G89" s="137"/>
      <c r="H89" s="137"/>
      <c r="I89" s="137">
        <f>'06 VRN'!G8</f>
        <v>0</v>
      </c>
      <c r="J89" s="133" t="str">
        <f>IF(I91=0,"",I89/I91*100)</f>
        <v/>
      </c>
    </row>
    <row r="90" spans="1:10" ht="36.75" customHeight="1" x14ac:dyDescent="0.2">
      <c r="A90" s="124"/>
      <c r="B90" s="129" t="s">
        <v>133</v>
      </c>
      <c r="C90" s="194" t="s">
        <v>30</v>
      </c>
      <c r="D90" s="195"/>
      <c r="E90" s="195"/>
      <c r="F90" s="136" t="s">
        <v>133</v>
      </c>
      <c r="G90" s="137"/>
      <c r="H90" s="137"/>
      <c r="I90" s="137">
        <f>'06 VRN'!G18</f>
        <v>0</v>
      </c>
      <c r="J90" s="133" t="str">
        <f>IF(I91=0,"",I90/I91*100)</f>
        <v/>
      </c>
    </row>
    <row r="91" spans="1:10" ht="25.5" customHeight="1" x14ac:dyDescent="0.2">
      <c r="A91" s="125"/>
      <c r="B91" s="130" t="s">
        <v>1</v>
      </c>
      <c r="C91" s="131"/>
      <c r="D91" s="132"/>
      <c r="E91" s="132"/>
      <c r="F91" s="138"/>
      <c r="G91" s="139"/>
      <c r="H91" s="139"/>
      <c r="I91" s="139">
        <f>SUM(I59:I90)</f>
        <v>0</v>
      </c>
      <c r="J91" s="134">
        <f>SUM(J59:J90)</f>
        <v>0</v>
      </c>
    </row>
    <row r="92" spans="1:10" x14ac:dyDescent="0.2">
      <c r="F92" s="88"/>
      <c r="G92" s="88"/>
      <c r="H92" s="88"/>
      <c r="I92" s="88"/>
      <c r="J92" s="135"/>
    </row>
    <row r="93" spans="1:10" x14ac:dyDescent="0.2">
      <c r="F93" s="88"/>
      <c r="G93" s="88"/>
      <c r="H93" s="88"/>
      <c r="I93" s="88"/>
      <c r="J93" s="135"/>
    </row>
    <row r="94" spans="1:10" x14ac:dyDescent="0.2">
      <c r="F94" s="88"/>
      <c r="G94" s="88"/>
      <c r="H94" s="88"/>
      <c r="I94" s="88"/>
      <c r="J94" s="135"/>
    </row>
  </sheetData>
  <sheetProtection algorithmName="SHA-512" hashValue="LYApbf9+4S/1HQzagQ6JuMPjIAWYT6nO7ClpsASPK2qvfESGYACV5VSQx3z1saksCUSx+cLJU4WMelY4KevFbQ==" saltValue="K1pOhttxxjA464rJ7sAfQ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B52:E52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90:E90"/>
    <mergeCell ref="C85:E85"/>
    <mergeCell ref="C86:E86"/>
    <mergeCell ref="C87:E87"/>
    <mergeCell ref="C88:E88"/>
    <mergeCell ref="C89:E8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5" t="s">
        <v>7</v>
      </c>
      <c r="B1" s="245"/>
      <c r="C1" s="246"/>
      <c r="D1" s="245"/>
      <c r="E1" s="245"/>
      <c r="F1" s="245"/>
      <c r="G1" s="245"/>
    </row>
    <row r="2" spans="1:7" ht="24.95" customHeight="1" x14ac:dyDescent="0.2">
      <c r="A2" s="50" t="s">
        <v>8</v>
      </c>
      <c r="B2" s="49"/>
      <c r="C2" s="247"/>
      <c r="D2" s="247"/>
      <c r="E2" s="247"/>
      <c r="F2" s="247"/>
      <c r="G2" s="248"/>
    </row>
    <row r="3" spans="1:7" ht="24.95" customHeight="1" x14ac:dyDescent="0.2">
      <c r="A3" s="50" t="s">
        <v>9</v>
      </c>
      <c r="B3" s="49"/>
      <c r="C3" s="247"/>
      <c r="D3" s="247"/>
      <c r="E3" s="247"/>
      <c r="F3" s="247"/>
      <c r="G3" s="248"/>
    </row>
    <row r="4" spans="1:7" ht="24.95" customHeight="1" x14ac:dyDescent="0.2">
      <c r="A4" s="50" t="s">
        <v>10</v>
      </c>
      <c r="B4" s="49"/>
      <c r="C4" s="247"/>
      <c r="D4" s="247"/>
      <c r="E4" s="247"/>
      <c r="F4" s="247"/>
      <c r="G4" s="248"/>
    </row>
    <row r="5" spans="1:7" x14ac:dyDescent="0.2">
      <c r="B5" s="4"/>
      <c r="C5" s="5"/>
      <c r="D5" s="6"/>
    </row>
  </sheetData>
  <sheetProtection algorithmName="SHA-512" hashValue="IRI7S0pc5k9jqjCBbjsOA6bppQ6i87VlpmTqTLOajHPeAcXbdP9IJEIuVU3ocCoPEMa/8139a20PbePRiKPbvw==" saltValue="VwMVD6qekZtXDkx16EnDr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4C49A-978D-49EA-B284-2F479A62871B}">
  <sheetPr>
    <outlinePr summaryBelow="0"/>
  </sheetPr>
  <dimension ref="A1:BH5000"/>
  <sheetViews>
    <sheetView workbookViewId="0">
      <pane ySplit="7" topLeftCell="A219" activePane="bottomLeft" state="frozen"/>
      <selection pane="bottomLeft" activeCell="Z288" sqref="Z288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52</v>
      </c>
      <c r="C3" s="254" t="s">
        <v>53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53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54</v>
      </c>
      <c r="C8" s="186" t="s">
        <v>73</v>
      </c>
      <c r="D8" s="167"/>
      <c r="E8" s="168"/>
      <c r="F8" s="169"/>
      <c r="G8" s="170">
        <f>SUMIF(AG9:AG63,"&lt;&gt;NOR",G9:G63)</f>
        <v>0</v>
      </c>
      <c r="H8" s="164"/>
      <c r="I8" s="164">
        <f>SUM(I9:I63)</f>
        <v>0</v>
      </c>
      <c r="J8" s="164"/>
      <c r="K8" s="164">
        <f>SUM(K9:K63)</f>
        <v>0</v>
      </c>
      <c r="L8" s="164"/>
      <c r="M8" s="164">
        <f>SUM(M9:M63)</f>
        <v>0</v>
      </c>
      <c r="N8" s="163"/>
      <c r="O8" s="163">
        <f>SUM(O9:O63)</f>
        <v>110.24</v>
      </c>
      <c r="P8" s="163"/>
      <c r="Q8" s="163">
        <f>SUM(Q9:Q63)</f>
        <v>0</v>
      </c>
      <c r="R8" s="164"/>
      <c r="S8" s="164"/>
      <c r="T8" s="164"/>
      <c r="U8" s="164"/>
      <c r="V8" s="164">
        <f>SUM(V9:V63)</f>
        <v>264.21000000000004</v>
      </c>
      <c r="W8" s="164"/>
      <c r="X8" s="164"/>
      <c r="Y8" s="164"/>
      <c r="AG8" t="s">
        <v>161</v>
      </c>
    </row>
    <row r="9" spans="1:60" outlineLevel="1" x14ac:dyDescent="0.2">
      <c r="A9" s="172">
        <v>1</v>
      </c>
      <c r="B9" s="173" t="s">
        <v>162</v>
      </c>
      <c r="C9" s="187" t="s">
        <v>163</v>
      </c>
      <c r="D9" s="174" t="s">
        <v>164</v>
      </c>
      <c r="E9" s="175">
        <v>80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0.20300000000000001</v>
      </c>
      <c r="V9" s="159">
        <f>ROUND(E9*U9,2)</f>
        <v>16.239999999999998</v>
      </c>
      <c r="W9" s="159"/>
      <c r="X9" s="159" t="s">
        <v>166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168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188" t="s">
        <v>169</v>
      </c>
      <c r="D10" s="161"/>
      <c r="E10" s="162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170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171</v>
      </c>
      <c r="D11" s="161"/>
      <c r="E11" s="162">
        <v>80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170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8">
        <v>2</v>
      </c>
      <c r="B12" s="179" t="s">
        <v>172</v>
      </c>
      <c r="C12" s="189" t="s">
        <v>173</v>
      </c>
      <c r="D12" s="180" t="s">
        <v>174</v>
      </c>
      <c r="E12" s="181">
        <v>10</v>
      </c>
      <c r="F12" s="182"/>
      <c r="G12" s="183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165</v>
      </c>
      <c r="T12" s="159" t="s">
        <v>165</v>
      </c>
      <c r="U12" s="159">
        <v>0</v>
      </c>
      <c r="V12" s="159">
        <f>ROUND(E12*U12,2)</f>
        <v>0</v>
      </c>
      <c r="W12" s="159"/>
      <c r="X12" s="159" t="s">
        <v>166</v>
      </c>
      <c r="Y12" s="159" t="s">
        <v>167</v>
      </c>
      <c r="Z12" s="148"/>
      <c r="AA12" s="148"/>
      <c r="AB12" s="148"/>
      <c r="AC12" s="148"/>
      <c r="AD12" s="148"/>
      <c r="AE12" s="148"/>
      <c r="AF12" s="148"/>
      <c r="AG12" s="148" t="s">
        <v>168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2">
        <v>3</v>
      </c>
      <c r="B13" s="173" t="s">
        <v>175</v>
      </c>
      <c r="C13" s="187" t="s">
        <v>176</v>
      </c>
      <c r="D13" s="174" t="s">
        <v>177</v>
      </c>
      <c r="E13" s="175">
        <v>289.7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0</v>
      </c>
      <c r="O13" s="158">
        <f>ROUND(E13*N13,2)</f>
        <v>0</v>
      </c>
      <c r="P13" s="158">
        <v>0</v>
      </c>
      <c r="Q13" s="158">
        <f>ROUND(E13*P13,2)</f>
        <v>0</v>
      </c>
      <c r="R13" s="159"/>
      <c r="S13" s="159" t="s">
        <v>165</v>
      </c>
      <c r="T13" s="159" t="s">
        <v>165</v>
      </c>
      <c r="U13" s="159">
        <v>0.187</v>
      </c>
      <c r="V13" s="159">
        <f>ROUND(E13*U13,2)</f>
        <v>54.17</v>
      </c>
      <c r="W13" s="159"/>
      <c r="X13" s="159" t="s">
        <v>166</v>
      </c>
      <c r="Y13" s="159" t="s">
        <v>167</v>
      </c>
      <c r="Z13" s="148"/>
      <c r="AA13" s="148"/>
      <c r="AB13" s="148"/>
      <c r="AC13" s="148"/>
      <c r="AD13" s="148"/>
      <c r="AE13" s="148"/>
      <c r="AF13" s="148"/>
      <c r="AG13" s="148" t="s">
        <v>168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2" x14ac:dyDescent="0.2">
      <c r="A14" s="155"/>
      <c r="B14" s="156"/>
      <c r="C14" s="188" t="s">
        <v>178</v>
      </c>
      <c r="D14" s="161"/>
      <c r="E14" s="162">
        <v>256.79500000000002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170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3" x14ac:dyDescent="0.2">
      <c r="A15" s="155"/>
      <c r="B15" s="156"/>
      <c r="C15" s="188" t="s">
        <v>179</v>
      </c>
      <c r="D15" s="161"/>
      <c r="E15" s="162">
        <v>30.888000000000002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170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3" x14ac:dyDescent="0.2">
      <c r="A16" s="155"/>
      <c r="B16" s="156"/>
      <c r="C16" s="188" t="s">
        <v>180</v>
      </c>
      <c r="D16" s="161"/>
      <c r="E16" s="162">
        <v>1.752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170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88" t="s">
        <v>181</v>
      </c>
      <c r="D17" s="161"/>
      <c r="E17" s="162">
        <v>0.252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170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88" t="s">
        <v>182</v>
      </c>
      <c r="D18" s="161"/>
      <c r="E18" s="162"/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170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183</v>
      </c>
      <c r="D19" s="161"/>
      <c r="E19" s="162">
        <v>1.2999999999999999E-2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170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2">
        <v>4</v>
      </c>
      <c r="B20" s="173" t="s">
        <v>184</v>
      </c>
      <c r="C20" s="187" t="s">
        <v>185</v>
      </c>
      <c r="D20" s="174" t="s">
        <v>177</v>
      </c>
      <c r="E20" s="175">
        <v>144.9</v>
      </c>
      <c r="F20" s="176"/>
      <c r="G20" s="177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165</v>
      </c>
      <c r="T20" s="159" t="s">
        <v>165</v>
      </c>
      <c r="U20" s="159">
        <v>5.8000000000000003E-2</v>
      </c>
      <c r="V20" s="159">
        <f>ROUND(E20*U20,2)</f>
        <v>8.4</v>
      </c>
      <c r="W20" s="159"/>
      <c r="X20" s="159" t="s">
        <v>166</v>
      </c>
      <c r="Y20" s="159" t="s">
        <v>167</v>
      </c>
      <c r="Z20" s="148"/>
      <c r="AA20" s="148"/>
      <c r="AB20" s="148"/>
      <c r="AC20" s="148"/>
      <c r="AD20" s="148"/>
      <c r="AE20" s="148"/>
      <c r="AF20" s="148"/>
      <c r="AG20" s="148" t="s">
        <v>168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188" t="s">
        <v>186</v>
      </c>
      <c r="D21" s="161"/>
      <c r="E21" s="162">
        <v>144.85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170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3" x14ac:dyDescent="0.2">
      <c r="A22" s="155"/>
      <c r="B22" s="156"/>
      <c r="C22" s="188" t="s">
        <v>187</v>
      </c>
      <c r="D22" s="161"/>
      <c r="E22" s="162">
        <v>0.05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170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72">
        <v>5</v>
      </c>
      <c r="B23" s="173" t="s">
        <v>188</v>
      </c>
      <c r="C23" s="187" t="s">
        <v>189</v>
      </c>
      <c r="D23" s="174" t="s">
        <v>177</v>
      </c>
      <c r="E23" s="175">
        <v>80.599999999999994</v>
      </c>
      <c r="F23" s="176"/>
      <c r="G23" s="177">
        <f>ROUND(E23*F23,2)</f>
        <v>0</v>
      </c>
      <c r="H23" s="160"/>
      <c r="I23" s="159">
        <f>ROUND(E23*H23,2)</f>
        <v>0</v>
      </c>
      <c r="J23" s="160"/>
      <c r="K23" s="159">
        <f>ROUND(E23*J23,2)</f>
        <v>0</v>
      </c>
      <c r="L23" s="159">
        <v>21</v>
      </c>
      <c r="M23" s="159">
        <f>G23*(1+L23/100)</f>
        <v>0</v>
      </c>
      <c r="N23" s="158">
        <v>0</v>
      </c>
      <c r="O23" s="158">
        <f>ROUND(E23*N23,2)</f>
        <v>0</v>
      </c>
      <c r="P23" s="158">
        <v>0</v>
      </c>
      <c r="Q23" s="158">
        <f>ROUND(E23*P23,2)</f>
        <v>0</v>
      </c>
      <c r="R23" s="159"/>
      <c r="S23" s="159" t="s">
        <v>165</v>
      </c>
      <c r="T23" s="159" t="s">
        <v>165</v>
      </c>
      <c r="U23" s="159">
        <v>0.23</v>
      </c>
      <c r="V23" s="159">
        <f>ROUND(E23*U23,2)</f>
        <v>18.54</v>
      </c>
      <c r="W23" s="159"/>
      <c r="X23" s="159" t="s">
        <v>166</v>
      </c>
      <c r="Y23" s="159" t="s">
        <v>167</v>
      </c>
      <c r="Z23" s="148"/>
      <c r="AA23" s="148"/>
      <c r="AB23" s="148"/>
      <c r="AC23" s="148"/>
      <c r="AD23" s="148"/>
      <c r="AE23" s="148"/>
      <c r="AF23" s="148"/>
      <c r="AG23" s="148" t="s">
        <v>168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88" t="s">
        <v>190</v>
      </c>
      <c r="D24" s="161"/>
      <c r="E24" s="162"/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170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3" x14ac:dyDescent="0.2">
      <c r="A25" s="155"/>
      <c r="B25" s="156"/>
      <c r="C25" s="188" t="s">
        <v>191</v>
      </c>
      <c r="D25" s="161"/>
      <c r="E25" s="162">
        <v>19.53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8"/>
      <c r="AA25" s="148"/>
      <c r="AB25" s="148"/>
      <c r="AC25" s="148"/>
      <c r="AD25" s="148"/>
      <c r="AE25" s="148"/>
      <c r="AF25" s="148"/>
      <c r="AG25" s="148" t="s">
        <v>170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3" x14ac:dyDescent="0.2">
      <c r="A26" s="155"/>
      <c r="B26" s="156"/>
      <c r="C26" s="188" t="s">
        <v>192</v>
      </c>
      <c r="D26" s="161"/>
      <c r="E26" s="162">
        <v>11.28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170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3" x14ac:dyDescent="0.2">
      <c r="A27" s="155"/>
      <c r="B27" s="156"/>
      <c r="C27" s="188" t="s">
        <v>193</v>
      </c>
      <c r="D27" s="161"/>
      <c r="E27" s="162">
        <v>7.4249999999999998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170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88" t="s">
        <v>194</v>
      </c>
      <c r="D28" s="161"/>
      <c r="E28" s="162">
        <v>26.004000000000001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170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22.5" outlineLevel="3" x14ac:dyDescent="0.2">
      <c r="A29" s="155"/>
      <c r="B29" s="156"/>
      <c r="C29" s="188" t="s">
        <v>195</v>
      </c>
      <c r="D29" s="161"/>
      <c r="E29" s="162">
        <v>9.6479999999999997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170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3" x14ac:dyDescent="0.2">
      <c r="A30" s="155"/>
      <c r="B30" s="156"/>
      <c r="C30" s="188" t="s">
        <v>196</v>
      </c>
      <c r="D30" s="161"/>
      <c r="E30" s="162">
        <v>6.75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170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88" t="s">
        <v>197</v>
      </c>
      <c r="D31" s="161"/>
      <c r="E31" s="162">
        <v>-3.6999999999999998E-2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170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2">
        <v>6</v>
      </c>
      <c r="B32" s="173" t="s">
        <v>198</v>
      </c>
      <c r="C32" s="187" t="s">
        <v>199</v>
      </c>
      <c r="D32" s="174" t="s">
        <v>177</v>
      </c>
      <c r="E32" s="175">
        <v>40.299999999999997</v>
      </c>
      <c r="F32" s="176"/>
      <c r="G32" s="177">
        <f>ROUND(E32*F32,2)</f>
        <v>0</v>
      </c>
      <c r="H32" s="160"/>
      <c r="I32" s="159">
        <f>ROUND(E32*H32,2)</f>
        <v>0</v>
      </c>
      <c r="J32" s="160"/>
      <c r="K32" s="159">
        <f>ROUND(E32*J32,2)</f>
        <v>0</v>
      </c>
      <c r="L32" s="159">
        <v>21</v>
      </c>
      <c r="M32" s="159">
        <f>G32*(1+L32/100)</f>
        <v>0</v>
      </c>
      <c r="N32" s="158">
        <v>0</v>
      </c>
      <c r="O32" s="158">
        <f>ROUND(E32*N32,2)</f>
        <v>0</v>
      </c>
      <c r="P32" s="158">
        <v>0</v>
      </c>
      <c r="Q32" s="158">
        <f>ROUND(E32*P32,2)</f>
        <v>0</v>
      </c>
      <c r="R32" s="159"/>
      <c r="S32" s="159" t="s">
        <v>165</v>
      </c>
      <c r="T32" s="159" t="s">
        <v>165</v>
      </c>
      <c r="U32" s="159">
        <v>0.38979999999999998</v>
      </c>
      <c r="V32" s="159">
        <f>ROUND(E32*U32,2)</f>
        <v>15.71</v>
      </c>
      <c r="W32" s="159"/>
      <c r="X32" s="159" t="s">
        <v>166</v>
      </c>
      <c r="Y32" s="159" t="s">
        <v>167</v>
      </c>
      <c r="Z32" s="148"/>
      <c r="AA32" s="148"/>
      <c r="AB32" s="148"/>
      <c r="AC32" s="148"/>
      <c r="AD32" s="148"/>
      <c r="AE32" s="148"/>
      <c r="AF32" s="148"/>
      <c r="AG32" s="148" t="s">
        <v>168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8" t="s">
        <v>200</v>
      </c>
      <c r="D33" s="161"/>
      <c r="E33" s="162">
        <v>40.299999999999997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170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2">
        <v>7</v>
      </c>
      <c r="B34" s="173" t="s">
        <v>201</v>
      </c>
      <c r="C34" s="187" t="s">
        <v>202</v>
      </c>
      <c r="D34" s="174" t="s">
        <v>203</v>
      </c>
      <c r="E34" s="175">
        <v>79.5</v>
      </c>
      <c r="F34" s="176"/>
      <c r="G34" s="177">
        <f>ROUND(E34*F34,2)</f>
        <v>0</v>
      </c>
      <c r="H34" s="160"/>
      <c r="I34" s="159">
        <f>ROUND(E34*H34,2)</f>
        <v>0</v>
      </c>
      <c r="J34" s="160"/>
      <c r="K34" s="159">
        <f>ROUND(E34*J34,2)</f>
        <v>0</v>
      </c>
      <c r="L34" s="159">
        <v>21</v>
      </c>
      <c r="M34" s="159">
        <f>G34*(1+L34/100)</f>
        <v>0</v>
      </c>
      <c r="N34" s="158">
        <v>9.7999999999999997E-4</v>
      </c>
      <c r="O34" s="158">
        <f>ROUND(E34*N34,2)</f>
        <v>0.08</v>
      </c>
      <c r="P34" s="158">
        <v>0</v>
      </c>
      <c r="Q34" s="158">
        <f>ROUND(E34*P34,2)</f>
        <v>0</v>
      </c>
      <c r="R34" s="159"/>
      <c r="S34" s="159" t="s">
        <v>165</v>
      </c>
      <c r="T34" s="159" t="s">
        <v>165</v>
      </c>
      <c r="U34" s="159">
        <v>0.23599999999999999</v>
      </c>
      <c r="V34" s="159">
        <f>ROUND(E34*U34,2)</f>
        <v>18.760000000000002</v>
      </c>
      <c r="W34" s="159"/>
      <c r="X34" s="159" t="s">
        <v>166</v>
      </c>
      <c r="Y34" s="159" t="s">
        <v>167</v>
      </c>
      <c r="Z34" s="148"/>
      <c r="AA34" s="148"/>
      <c r="AB34" s="148"/>
      <c r="AC34" s="148"/>
      <c r="AD34" s="148"/>
      <c r="AE34" s="148"/>
      <c r="AF34" s="148"/>
      <c r="AG34" s="148" t="s">
        <v>168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188" t="s">
        <v>204</v>
      </c>
      <c r="D35" s="161"/>
      <c r="E35" s="162"/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170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190</v>
      </c>
      <c r="D36" s="161"/>
      <c r="E36" s="162"/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170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ht="22.5" outlineLevel="3" x14ac:dyDescent="0.2">
      <c r="A37" s="155"/>
      <c r="B37" s="156"/>
      <c r="C37" s="188" t="s">
        <v>205</v>
      </c>
      <c r="D37" s="161"/>
      <c r="E37" s="162">
        <v>22.56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170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206</v>
      </c>
      <c r="D38" s="161"/>
      <c r="E38" s="162">
        <v>24.75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170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22.5" outlineLevel="3" x14ac:dyDescent="0.2">
      <c r="A39" s="155"/>
      <c r="B39" s="156"/>
      <c r="C39" s="188" t="s">
        <v>207</v>
      </c>
      <c r="D39" s="161"/>
      <c r="E39" s="162">
        <v>32.159999999999997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170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3" x14ac:dyDescent="0.2">
      <c r="A40" s="155"/>
      <c r="B40" s="156"/>
      <c r="C40" s="188" t="s">
        <v>208</v>
      </c>
      <c r="D40" s="161"/>
      <c r="E40" s="162">
        <v>0.03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170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2">
        <v>8</v>
      </c>
      <c r="B41" s="173" t="s">
        <v>209</v>
      </c>
      <c r="C41" s="187" t="s">
        <v>210</v>
      </c>
      <c r="D41" s="174" t="s">
        <v>203</v>
      </c>
      <c r="E41" s="175">
        <v>79.5</v>
      </c>
      <c r="F41" s="176"/>
      <c r="G41" s="177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165</v>
      </c>
      <c r="T41" s="159" t="s">
        <v>165</v>
      </c>
      <c r="U41" s="159">
        <v>7.0000000000000007E-2</v>
      </c>
      <c r="V41" s="159">
        <f>ROUND(E41*U41,2)</f>
        <v>5.57</v>
      </c>
      <c r="W41" s="159"/>
      <c r="X41" s="159" t="s">
        <v>166</v>
      </c>
      <c r="Y41" s="159" t="s">
        <v>167</v>
      </c>
      <c r="Z41" s="148"/>
      <c r="AA41" s="148"/>
      <c r="AB41" s="148"/>
      <c r="AC41" s="148"/>
      <c r="AD41" s="148"/>
      <c r="AE41" s="148"/>
      <c r="AF41" s="148"/>
      <c r="AG41" s="148" t="s">
        <v>168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8" t="s">
        <v>211</v>
      </c>
      <c r="D42" s="161"/>
      <c r="E42" s="162">
        <v>79.5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170</v>
      </c>
      <c r="AH42" s="148">
        <v>5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2">
        <v>9</v>
      </c>
      <c r="B43" s="173" t="s">
        <v>212</v>
      </c>
      <c r="C43" s="187" t="s">
        <v>213</v>
      </c>
      <c r="D43" s="174" t="s">
        <v>177</v>
      </c>
      <c r="E43" s="175">
        <v>317.2</v>
      </c>
      <c r="F43" s="176"/>
      <c r="G43" s="177">
        <f>ROUND(E43*F43,2)</f>
        <v>0</v>
      </c>
      <c r="H43" s="160"/>
      <c r="I43" s="159">
        <f>ROUND(E43*H43,2)</f>
        <v>0</v>
      </c>
      <c r="J43" s="160"/>
      <c r="K43" s="159">
        <f>ROUND(E43*J43,2)</f>
        <v>0</v>
      </c>
      <c r="L43" s="159">
        <v>21</v>
      </c>
      <c r="M43" s="159">
        <f>G43*(1+L43/100)</f>
        <v>0</v>
      </c>
      <c r="N43" s="158">
        <v>0</v>
      </c>
      <c r="O43" s="158">
        <f>ROUND(E43*N43,2)</f>
        <v>0</v>
      </c>
      <c r="P43" s="158">
        <v>0</v>
      </c>
      <c r="Q43" s="158">
        <f>ROUND(E43*P43,2)</f>
        <v>0</v>
      </c>
      <c r="R43" s="159"/>
      <c r="S43" s="159" t="s">
        <v>165</v>
      </c>
      <c r="T43" s="159" t="s">
        <v>165</v>
      </c>
      <c r="U43" s="159">
        <v>1.0999999999999999E-2</v>
      </c>
      <c r="V43" s="159">
        <f>ROUND(E43*U43,2)</f>
        <v>3.49</v>
      </c>
      <c r="W43" s="159"/>
      <c r="X43" s="159" t="s">
        <v>166</v>
      </c>
      <c r="Y43" s="159" t="s">
        <v>167</v>
      </c>
      <c r="Z43" s="148"/>
      <c r="AA43" s="148"/>
      <c r="AB43" s="148"/>
      <c r="AC43" s="148"/>
      <c r="AD43" s="148"/>
      <c r="AE43" s="148"/>
      <c r="AF43" s="148"/>
      <c r="AG43" s="148" t="s">
        <v>168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251" t="s">
        <v>214</v>
      </c>
      <c r="D44" s="252"/>
      <c r="E44" s="252"/>
      <c r="F44" s="252"/>
      <c r="G44" s="252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215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8" t="s">
        <v>216</v>
      </c>
      <c r="D45" s="161"/>
      <c r="E45" s="162">
        <v>317.2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170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2">
        <v>10</v>
      </c>
      <c r="B46" s="173" t="s">
        <v>217</v>
      </c>
      <c r="C46" s="187" t="s">
        <v>218</v>
      </c>
      <c r="D46" s="174" t="s">
        <v>177</v>
      </c>
      <c r="E46" s="175">
        <v>317.2</v>
      </c>
      <c r="F46" s="176"/>
      <c r="G46" s="177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0</v>
      </c>
      <c r="O46" s="158">
        <f>ROUND(E46*N46,2)</f>
        <v>0</v>
      </c>
      <c r="P46" s="158">
        <v>0</v>
      </c>
      <c r="Q46" s="158">
        <f>ROUND(E46*P46,2)</f>
        <v>0</v>
      </c>
      <c r="R46" s="159"/>
      <c r="S46" s="159" t="s">
        <v>165</v>
      </c>
      <c r="T46" s="159" t="s">
        <v>165</v>
      </c>
      <c r="U46" s="159">
        <v>8.9999999999999993E-3</v>
      </c>
      <c r="V46" s="159">
        <f>ROUND(E46*U46,2)</f>
        <v>2.85</v>
      </c>
      <c r="W46" s="159"/>
      <c r="X46" s="159" t="s">
        <v>166</v>
      </c>
      <c r="Y46" s="159" t="s">
        <v>167</v>
      </c>
      <c r="Z46" s="148"/>
      <c r="AA46" s="148"/>
      <c r="AB46" s="148"/>
      <c r="AC46" s="148"/>
      <c r="AD46" s="148"/>
      <c r="AE46" s="148"/>
      <c r="AF46" s="148"/>
      <c r="AG46" s="148" t="s">
        <v>168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8" t="s">
        <v>219</v>
      </c>
      <c r="D47" s="161"/>
      <c r="E47" s="162">
        <v>317.2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170</v>
      </c>
      <c r="AH47" s="148">
        <v>5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72">
        <v>11</v>
      </c>
      <c r="B48" s="173" t="s">
        <v>220</v>
      </c>
      <c r="C48" s="187" t="s">
        <v>221</v>
      </c>
      <c r="D48" s="174" t="s">
        <v>177</v>
      </c>
      <c r="E48" s="175">
        <v>64.8</v>
      </c>
      <c r="F48" s="176"/>
      <c r="G48" s="177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1.7</v>
      </c>
      <c r="O48" s="158">
        <f>ROUND(E48*N48,2)</f>
        <v>110.16</v>
      </c>
      <c r="P48" s="158">
        <v>0</v>
      </c>
      <c r="Q48" s="158">
        <f>ROUND(E48*P48,2)</f>
        <v>0</v>
      </c>
      <c r="R48" s="159"/>
      <c r="S48" s="159" t="s">
        <v>165</v>
      </c>
      <c r="T48" s="159" t="s">
        <v>165</v>
      </c>
      <c r="U48" s="159">
        <v>1.587</v>
      </c>
      <c r="V48" s="159">
        <f>ROUND(E48*U48,2)</f>
        <v>102.84</v>
      </c>
      <c r="W48" s="159"/>
      <c r="X48" s="159" t="s">
        <v>166</v>
      </c>
      <c r="Y48" s="159" t="s">
        <v>167</v>
      </c>
      <c r="Z48" s="148"/>
      <c r="AA48" s="148"/>
      <c r="AB48" s="148"/>
      <c r="AC48" s="148"/>
      <c r="AD48" s="148"/>
      <c r="AE48" s="148"/>
      <c r="AF48" s="148"/>
      <c r="AG48" s="148" t="s">
        <v>168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190</v>
      </c>
      <c r="D49" s="161"/>
      <c r="E49" s="162"/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170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ht="22.5" outlineLevel="3" x14ac:dyDescent="0.2">
      <c r="A50" s="155"/>
      <c r="B50" s="156"/>
      <c r="C50" s="188" t="s">
        <v>222</v>
      </c>
      <c r="D50" s="161"/>
      <c r="E50" s="162">
        <v>5.859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170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22.5" outlineLevel="3" x14ac:dyDescent="0.2">
      <c r="A51" s="155"/>
      <c r="B51" s="156"/>
      <c r="C51" s="188" t="s">
        <v>223</v>
      </c>
      <c r="D51" s="161"/>
      <c r="E51" s="162">
        <v>2.1150000000000002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170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88" t="s">
        <v>224</v>
      </c>
      <c r="D52" s="161"/>
      <c r="E52" s="162">
        <v>1.4850000000000001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170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 x14ac:dyDescent="0.2">
      <c r="A53" s="155"/>
      <c r="B53" s="156"/>
      <c r="C53" s="188" t="s">
        <v>225</v>
      </c>
      <c r="D53" s="161"/>
      <c r="E53" s="162">
        <v>7.0919999999999996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170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ht="22.5" outlineLevel="3" x14ac:dyDescent="0.2">
      <c r="A54" s="155"/>
      <c r="B54" s="156"/>
      <c r="C54" s="188" t="s">
        <v>226</v>
      </c>
      <c r="D54" s="161"/>
      <c r="E54" s="162">
        <v>1.8089999999999999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170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88" t="s">
        <v>227</v>
      </c>
      <c r="D55" s="161"/>
      <c r="E55" s="162">
        <v>46.44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170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2">
        <v>12</v>
      </c>
      <c r="B56" s="173" t="s">
        <v>228</v>
      </c>
      <c r="C56" s="187" t="s">
        <v>229</v>
      </c>
      <c r="D56" s="174" t="s">
        <v>177</v>
      </c>
      <c r="E56" s="175">
        <v>53.1</v>
      </c>
      <c r="F56" s="176"/>
      <c r="G56" s="177">
        <f>ROUND(E56*F56,2)</f>
        <v>0</v>
      </c>
      <c r="H56" s="160"/>
      <c r="I56" s="159">
        <f>ROUND(E56*H56,2)</f>
        <v>0</v>
      </c>
      <c r="J56" s="160"/>
      <c r="K56" s="159">
        <f>ROUND(E56*J56,2)</f>
        <v>0</v>
      </c>
      <c r="L56" s="159">
        <v>21</v>
      </c>
      <c r="M56" s="159">
        <f>G56*(1+L56/100)</f>
        <v>0</v>
      </c>
      <c r="N56" s="158">
        <v>0</v>
      </c>
      <c r="O56" s="158">
        <f>ROUND(E56*N56,2)</f>
        <v>0</v>
      </c>
      <c r="P56" s="158">
        <v>0</v>
      </c>
      <c r="Q56" s="158">
        <f>ROUND(E56*P56,2)</f>
        <v>0</v>
      </c>
      <c r="R56" s="159"/>
      <c r="S56" s="159" t="s">
        <v>165</v>
      </c>
      <c r="T56" s="159" t="s">
        <v>165</v>
      </c>
      <c r="U56" s="159">
        <v>0.20200000000000001</v>
      </c>
      <c r="V56" s="159">
        <f>ROUND(E56*U56,2)</f>
        <v>10.73</v>
      </c>
      <c r="W56" s="159"/>
      <c r="X56" s="159" t="s">
        <v>166</v>
      </c>
      <c r="Y56" s="159" t="s">
        <v>167</v>
      </c>
      <c r="Z56" s="148"/>
      <c r="AA56" s="148"/>
      <c r="AB56" s="148"/>
      <c r="AC56" s="148"/>
      <c r="AD56" s="148"/>
      <c r="AE56" s="148"/>
      <c r="AF56" s="148"/>
      <c r="AG56" s="148" t="s">
        <v>168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251" t="s">
        <v>230</v>
      </c>
      <c r="D57" s="252"/>
      <c r="E57" s="252"/>
      <c r="F57" s="252"/>
      <c r="G57" s="252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215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2" x14ac:dyDescent="0.2">
      <c r="A58" s="155"/>
      <c r="B58" s="156"/>
      <c r="C58" s="188" t="s">
        <v>231</v>
      </c>
      <c r="D58" s="161"/>
      <c r="E58" s="162">
        <v>80.599999999999994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170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88" t="s">
        <v>232</v>
      </c>
      <c r="D59" s="161"/>
      <c r="E59" s="162">
        <v>-6.1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170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233</v>
      </c>
      <c r="D60" s="161"/>
      <c r="E60" s="162">
        <v>-21.4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170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2">
        <v>13</v>
      </c>
      <c r="B61" s="173" t="s">
        <v>234</v>
      </c>
      <c r="C61" s="187" t="s">
        <v>235</v>
      </c>
      <c r="D61" s="174" t="s">
        <v>203</v>
      </c>
      <c r="E61" s="175">
        <v>384</v>
      </c>
      <c r="F61" s="176"/>
      <c r="G61" s="177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0</v>
      </c>
      <c r="O61" s="158">
        <f>ROUND(E61*N61,2)</f>
        <v>0</v>
      </c>
      <c r="P61" s="158">
        <v>0</v>
      </c>
      <c r="Q61" s="158">
        <f>ROUND(E61*P61,2)</f>
        <v>0</v>
      </c>
      <c r="R61" s="159"/>
      <c r="S61" s="159" t="s">
        <v>165</v>
      </c>
      <c r="T61" s="159" t="s">
        <v>165</v>
      </c>
      <c r="U61" s="159">
        <v>1.7999999999999999E-2</v>
      </c>
      <c r="V61" s="159">
        <f>ROUND(E61*U61,2)</f>
        <v>6.91</v>
      </c>
      <c r="W61" s="159"/>
      <c r="X61" s="159" t="s">
        <v>166</v>
      </c>
      <c r="Y61" s="159" t="s">
        <v>167</v>
      </c>
      <c r="Z61" s="148"/>
      <c r="AA61" s="148"/>
      <c r="AB61" s="148"/>
      <c r="AC61" s="148"/>
      <c r="AD61" s="148"/>
      <c r="AE61" s="148"/>
      <c r="AF61" s="148"/>
      <c r="AG61" s="148" t="s">
        <v>168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251" t="s">
        <v>236</v>
      </c>
      <c r="D62" s="252"/>
      <c r="E62" s="252"/>
      <c r="F62" s="252"/>
      <c r="G62" s="252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215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237</v>
      </c>
      <c r="D63" s="161"/>
      <c r="E63" s="162">
        <v>384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170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x14ac:dyDescent="0.2">
      <c r="A64" s="165" t="s">
        <v>160</v>
      </c>
      <c r="B64" s="166" t="s">
        <v>74</v>
      </c>
      <c r="C64" s="186" t="s">
        <v>75</v>
      </c>
      <c r="D64" s="167"/>
      <c r="E64" s="168"/>
      <c r="F64" s="169"/>
      <c r="G64" s="170">
        <f>SUMIF(AG65:AG81,"&lt;&gt;NOR",G65:G81)</f>
        <v>0</v>
      </c>
      <c r="H64" s="164"/>
      <c r="I64" s="164">
        <f>SUM(I65:I81)</f>
        <v>0</v>
      </c>
      <c r="J64" s="164"/>
      <c r="K64" s="164">
        <f>SUM(K65:K81)</f>
        <v>0</v>
      </c>
      <c r="L64" s="164"/>
      <c r="M64" s="164">
        <f>SUM(M65:M81)</f>
        <v>0</v>
      </c>
      <c r="N64" s="163"/>
      <c r="O64" s="163">
        <f>SUM(O65:O81)</f>
        <v>135.52999999999997</v>
      </c>
      <c r="P64" s="163"/>
      <c r="Q64" s="163">
        <f>SUM(Q65:Q81)</f>
        <v>0</v>
      </c>
      <c r="R64" s="164"/>
      <c r="S64" s="164"/>
      <c r="T64" s="164"/>
      <c r="U64" s="164"/>
      <c r="V64" s="164">
        <f>SUM(V65:V81)</f>
        <v>317.97999999999996</v>
      </c>
      <c r="W64" s="164"/>
      <c r="X64" s="164"/>
      <c r="Y64" s="164"/>
      <c r="AG64" t="s">
        <v>161</v>
      </c>
    </row>
    <row r="65" spans="1:60" outlineLevel="1" x14ac:dyDescent="0.2">
      <c r="A65" s="172">
        <v>14</v>
      </c>
      <c r="B65" s="173" t="s">
        <v>238</v>
      </c>
      <c r="C65" s="187" t="s">
        <v>239</v>
      </c>
      <c r="D65" s="174" t="s">
        <v>177</v>
      </c>
      <c r="E65" s="175">
        <v>50.2</v>
      </c>
      <c r="F65" s="176"/>
      <c r="G65" s="177">
        <f>ROUND(E65*F65,2)</f>
        <v>0</v>
      </c>
      <c r="H65" s="160"/>
      <c r="I65" s="159">
        <f>ROUND(E65*H65,2)</f>
        <v>0</v>
      </c>
      <c r="J65" s="160"/>
      <c r="K65" s="159">
        <f>ROUND(E65*J65,2)</f>
        <v>0</v>
      </c>
      <c r="L65" s="159">
        <v>21</v>
      </c>
      <c r="M65" s="159">
        <f>G65*(1+L65/100)</f>
        <v>0</v>
      </c>
      <c r="N65" s="158">
        <v>2.5249999999999999</v>
      </c>
      <c r="O65" s="158">
        <f>ROUND(E65*N65,2)</f>
        <v>126.76</v>
      </c>
      <c r="P65" s="158">
        <v>0</v>
      </c>
      <c r="Q65" s="158">
        <f>ROUND(E65*P65,2)</f>
        <v>0</v>
      </c>
      <c r="R65" s="159"/>
      <c r="S65" s="159" t="s">
        <v>165</v>
      </c>
      <c r="T65" s="159" t="s">
        <v>165</v>
      </c>
      <c r="U65" s="159">
        <v>0.48</v>
      </c>
      <c r="V65" s="159">
        <f>ROUND(E65*U65,2)</f>
        <v>24.1</v>
      </c>
      <c r="W65" s="159"/>
      <c r="X65" s="159" t="s">
        <v>166</v>
      </c>
      <c r="Y65" s="159" t="s">
        <v>167</v>
      </c>
      <c r="Z65" s="148"/>
      <c r="AA65" s="148"/>
      <c r="AB65" s="148"/>
      <c r="AC65" s="148"/>
      <c r="AD65" s="148"/>
      <c r="AE65" s="148"/>
      <c r="AF65" s="148"/>
      <c r="AG65" s="148" t="s">
        <v>168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8" t="s">
        <v>240</v>
      </c>
      <c r="D66" s="161"/>
      <c r="E66" s="162">
        <v>49.896000000000001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170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88" t="s">
        <v>241</v>
      </c>
      <c r="D67" s="161"/>
      <c r="E67" s="162">
        <v>0.252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170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242</v>
      </c>
      <c r="D68" s="161"/>
      <c r="E68" s="162">
        <v>5.1999999999999998E-2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170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ht="22.5" outlineLevel="1" x14ac:dyDescent="0.2">
      <c r="A69" s="172">
        <v>15</v>
      </c>
      <c r="B69" s="173" t="s">
        <v>243</v>
      </c>
      <c r="C69" s="187" t="s">
        <v>244</v>
      </c>
      <c r="D69" s="174" t="s">
        <v>245</v>
      </c>
      <c r="E69" s="175">
        <v>2.3088000000000002</v>
      </c>
      <c r="F69" s="176"/>
      <c r="G69" s="177">
        <f>ROUND(E69*F69,2)</f>
        <v>0</v>
      </c>
      <c r="H69" s="160"/>
      <c r="I69" s="159">
        <f>ROUND(E69*H69,2)</f>
        <v>0</v>
      </c>
      <c r="J69" s="160"/>
      <c r="K69" s="159">
        <f>ROUND(E69*J69,2)</f>
        <v>0</v>
      </c>
      <c r="L69" s="159">
        <v>21</v>
      </c>
      <c r="M69" s="159">
        <f>G69*(1+L69/100)</f>
        <v>0</v>
      </c>
      <c r="N69" s="158">
        <v>1.0249299999999999</v>
      </c>
      <c r="O69" s="158">
        <f>ROUND(E69*N69,2)</f>
        <v>2.37</v>
      </c>
      <c r="P69" s="158">
        <v>0</v>
      </c>
      <c r="Q69" s="158">
        <f>ROUND(E69*P69,2)</f>
        <v>0</v>
      </c>
      <c r="R69" s="159"/>
      <c r="S69" s="159" t="s">
        <v>165</v>
      </c>
      <c r="T69" s="159" t="s">
        <v>165</v>
      </c>
      <c r="U69" s="159">
        <v>23.530999999999999</v>
      </c>
      <c r="V69" s="159">
        <f>ROUND(E69*U69,2)</f>
        <v>54.33</v>
      </c>
      <c r="W69" s="159"/>
      <c r="X69" s="159" t="s">
        <v>166</v>
      </c>
      <c r="Y69" s="159" t="s">
        <v>167</v>
      </c>
      <c r="Z69" s="148"/>
      <c r="AA69" s="148"/>
      <c r="AB69" s="148"/>
      <c r="AC69" s="148"/>
      <c r="AD69" s="148"/>
      <c r="AE69" s="148"/>
      <c r="AF69" s="148"/>
      <c r="AG69" s="148" t="s">
        <v>168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8" t="s">
        <v>246</v>
      </c>
      <c r="D70" s="161"/>
      <c r="E70" s="162">
        <v>2.3088000000000002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170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2">
        <v>16</v>
      </c>
      <c r="B71" s="173" t="s">
        <v>247</v>
      </c>
      <c r="C71" s="187" t="s">
        <v>248</v>
      </c>
      <c r="D71" s="174" t="s">
        <v>203</v>
      </c>
      <c r="E71" s="175">
        <v>159.1</v>
      </c>
      <c r="F71" s="176"/>
      <c r="G71" s="177">
        <f>ROUND(E71*F71,2)</f>
        <v>0</v>
      </c>
      <c r="H71" s="160"/>
      <c r="I71" s="159">
        <f>ROUND(E71*H71,2)</f>
        <v>0</v>
      </c>
      <c r="J71" s="160"/>
      <c r="K71" s="159">
        <f>ROUND(E71*J71,2)</f>
        <v>0</v>
      </c>
      <c r="L71" s="159">
        <v>21</v>
      </c>
      <c r="M71" s="159">
        <f>G71*(1+L71/100)</f>
        <v>0</v>
      </c>
      <c r="N71" s="158">
        <v>3.916E-2</v>
      </c>
      <c r="O71" s="158">
        <f>ROUND(E71*N71,2)</f>
        <v>6.23</v>
      </c>
      <c r="P71" s="158">
        <v>0</v>
      </c>
      <c r="Q71" s="158">
        <f>ROUND(E71*P71,2)</f>
        <v>0</v>
      </c>
      <c r="R71" s="159"/>
      <c r="S71" s="159" t="s">
        <v>165</v>
      </c>
      <c r="T71" s="159" t="s">
        <v>165</v>
      </c>
      <c r="U71" s="159">
        <v>1.05</v>
      </c>
      <c r="V71" s="159">
        <f>ROUND(E71*U71,2)</f>
        <v>167.06</v>
      </c>
      <c r="W71" s="159"/>
      <c r="X71" s="159" t="s">
        <v>166</v>
      </c>
      <c r="Y71" s="159" t="s">
        <v>167</v>
      </c>
      <c r="Z71" s="148"/>
      <c r="AA71" s="148"/>
      <c r="AB71" s="148"/>
      <c r="AC71" s="148"/>
      <c r="AD71" s="148"/>
      <c r="AE71" s="148"/>
      <c r="AF71" s="148"/>
      <c r="AG71" s="148" t="s">
        <v>168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88" t="s">
        <v>249</v>
      </c>
      <c r="D72" s="161"/>
      <c r="E72" s="162">
        <v>158.4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170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250</v>
      </c>
      <c r="D73" s="161"/>
      <c r="E73" s="162">
        <v>0.72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170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88" t="s">
        <v>251</v>
      </c>
      <c r="D74" s="161"/>
      <c r="E74" s="162">
        <v>-0.02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170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2">
        <v>17</v>
      </c>
      <c r="B75" s="173" t="s">
        <v>252</v>
      </c>
      <c r="C75" s="187" t="s">
        <v>253</v>
      </c>
      <c r="D75" s="174" t="s">
        <v>203</v>
      </c>
      <c r="E75" s="175">
        <v>159.1</v>
      </c>
      <c r="F75" s="176"/>
      <c r="G75" s="177">
        <f>ROUND(E75*F75,2)</f>
        <v>0</v>
      </c>
      <c r="H75" s="160"/>
      <c r="I75" s="159">
        <f>ROUND(E75*H75,2)</f>
        <v>0</v>
      </c>
      <c r="J75" s="160"/>
      <c r="K75" s="159">
        <f>ROUND(E75*J75,2)</f>
        <v>0</v>
      </c>
      <c r="L75" s="159">
        <v>21</v>
      </c>
      <c r="M75" s="159">
        <f>G75*(1+L75/100)</f>
        <v>0</v>
      </c>
      <c r="N75" s="158">
        <v>0</v>
      </c>
      <c r="O75" s="158">
        <f>ROUND(E75*N75,2)</f>
        <v>0</v>
      </c>
      <c r="P75" s="158">
        <v>0</v>
      </c>
      <c r="Q75" s="158">
        <f>ROUND(E75*P75,2)</f>
        <v>0</v>
      </c>
      <c r="R75" s="159"/>
      <c r="S75" s="159" t="s">
        <v>165</v>
      </c>
      <c r="T75" s="159" t="s">
        <v>165</v>
      </c>
      <c r="U75" s="159">
        <v>0.32</v>
      </c>
      <c r="V75" s="159">
        <f>ROUND(E75*U75,2)</f>
        <v>50.91</v>
      </c>
      <c r="W75" s="159"/>
      <c r="X75" s="159" t="s">
        <v>166</v>
      </c>
      <c r="Y75" s="159" t="s">
        <v>167</v>
      </c>
      <c r="Z75" s="148"/>
      <c r="AA75" s="148"/>
      <c r="AB75" s="148"/>
      <c r="AC75" s="148"/>
      <c r="AD75" s="148"/>
      <c r="AE75" s="148"/>
      <c r="AF75" s="148"/>
      <c r="AG75" s="148" t="s">
        <v>168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251" t="s">
        <v>254</v>
      </c>
      <c r="D76" s="252"/>
      <c r="E76" s="252"/>
      <c r="F76" s="252"/>
      <c r="G76" s="252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215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8" t="s">
        <v>255</v>
      </c>
      <c r="D77" s="161"/>
      <c r="E77" s="162">
        <v>159.1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170</v>
      </c>
      <c r="AH77" s="148">
        <v>5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2">
        <v>18</v>
      </c>
      <c r="B78" s="173" t="s">
        <v>256</v>
      </c>
      <c r="C78" s="187" t="s">
        <v>257</v>
      </c>
      <c r="D78" s="174" t="s">
        <v>258</v>
      </c>
      <c r="E78" s="175">
        <v>1</v>
      </c>
      <c r="F78" s="176"/>
      <c r="G78" s="177">
        <f>ROUND(E78*F78,2)</f>
        <v>0</v>
      </c>
      <c r="H78" s="160"/>
      <c r="I78" s="159">
        <f>ROUND(E78*H78,2)</f>
        <v>0</v>
      </c>
      <c r="J78" s="160"/>
      <c r="K78" s="159">
        <f>ROUND(E78*J78,2)</f>
        <v>0</v>
      </c>
      <c r="L78" s="159">
        <v>21</v>
      </c>
      <c r="M78" s="159">
        <f>G78*(1+L78/100)</f>
        <v>0</v>
      </c>
      <c r="N78" s="158">
        <v>2.1299999999999999E-3</v>
      </c>
      <c r="O78" s="158">
        <f>ROUND(E78*N78,2)</f>
        <v>0</v>
      </c>
      <c r="P78" s="158">
        <v>0</v>
      </c>
      <c r="Q78" s="158">
        <f>ROUND(E78*P78,2)</f>
        <v>0</v>
      </c>
      <c r="R78" s="159"/>
      <c r="S78" s="159" t="s">
        <v>165</v>
      </c>
      <c r="T78" s="159" t="s">
        <v>165</v>
      </c>
      <c r="U78" s="159">
        <v>0.4</v>
      </c>
      <c r="V78" s="159">
        <f>ROUND(E78*U78,2)</f>
        <v>0.4</v>
      </c>
      <c r="W78" s="159"/>
      <c r="X78" s="159" t="s">
        <v>166</v>
      </c>
      <c r="Y78" s="159" t="s">
        <v>167</v>
      </c>
      <c r="Z78" s="148"/>
      <c r="AA78" s="148"/>
      <c r="AB78" s="148"/>
      <c r="AC78" s="148"/>
      <c r="AD78" s="148"/>
      <c r="AE78" s="148"/>
      <c r="AF78" s="148"/>
      <c r="AG78" s="148" t="s">
        <v>168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188" t="s">
        <v>259</v>
      </c>
      <c r="D79" s="161"/>
      <c r="E79" s="162">
        <v>1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170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ht="22.5" outlineLevel="1" x14ac:dyDescent="0.2">
      <c r="A80" s="172">
        <v>19</v>
      </c>
      <c r="B80" s="173" t="s">
        <v>260</v>
      </c>
      <c r="C80" s="187" t="s">
        <v>261</v>
      </c>
      <c r="D80" s="174" t="s">
        <v>258</v>
      </c>
      <c r="E80" s="175">
        <v>34</v>
      </c>
      <c r="F80" s="176"/>
      <c r="G80" s="177">
        <f>ROUND(E80*F80,2)</f>
        <v>0</v>
      </c>
      <c r="H80" s="160"/>
      <c r="I80" s="159">
        <f>ROUND(E80*H80,2)</f>
        <v>0</v>
      </c>
      <c r="J80" s="160"/>
      <c r="K80" s="159">
        <f>ROUND(E80*J80,2)</f>
        <v>0</v>
      </c>
      <c r="L80" s="159">
        <v>21</v>
      </c>
      <c r="M80" s="159">
        <f>G80*(1+L80/100)</f>
        <v>0</v>
      </c>
      <c r="N80" s="158">
        <v>4.9800000000000001E-3</v>
      </c>
      <c r="O80" s="158">
        <f>ROUND(E80*N80,2)</f>
        <v>0.17</v>
      </c>
      <c r="P80" s="158">
        <v>0</v>
      </c>
      <c r="Q80" s="158">
        <f>ROUND(E80*P80,2)</f>
        <v>0</v>
      </c>
      <c r="R80" s="159"/>
      <c r="S80" s="159" t="s">
        <v>165</v>
      </c>
      <c r="T80" s="159" t="s">
        <v>165</v>
      </c>
      <c r="U80" s="159">
        <v>0.623</v>
      </c>
      <c r="V80" s="159">
        <f>ROUND(E80*U80,2)</f>
        <v>21.18</v>
      </c>
      <c r="W80" s="159"/>
      <c r="X80" s="159" t="s">
        <v>166</v>
      </c>
      <c r="Y80" s="159" t="s">
        <v>167</v>
      </c>
      <c r="Z80" s="148"/>
      <c r="AA80" s="148"/>
      <c r="AB80" s="148"/>
      <c r="AC80" s="148"/>
      <c r="AD80" s="148"/>
      <c r="AE80" s="148"/>
      <c r="AF80" s="148"/>
      <c r="AG80" s="148" t="s">
        <v>168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188" t="s">
        <v>262</v>
      </c>
      <c r="D81" s="161"/>
      <c r="E81" s="162">
        <v>34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170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x14ac:dyDescent="0.2">
      <c r="A82" s="165" t="s">
        <v>160</v>
      </c>
      <c r="B82" s="166" t="s">
        <v>76</v>
      </c>
      <c r="C82" s="186" t="s">
        <v>77</v>
      </c>
      <c r="D82" s="167"/>
      <c r="E82" s="168"/>
      <c r="F82" s="169"/>
      <c r="G82" s="170">
        <f>SUMIF(AG83:AG99,"&lt;&gt;NOR",G83:G99)</f>
        <v>0</v>
      </c>
      <c r="H82" s="164"/>
      <c r="I82" s="164">
        <f>SUM(I83:I99)</f>
        <v>0</v>
      </c>
      <c r="J82" s="164"/>
      <c r="K82" s="164">
        <f>SUM(K83:K99)</f>
        <v>0</v>
      </c>
      <c r="L82" s="164"/>
      <c r="M82" s="164">
        <f>SUM(M83:M99)</f>
        <v>0</v>
      </c>
      <c r="N82" s="163"/>
      <c r="O82" s="163">
        <f>SUM(O83:O99)</f>
        <v>25.200000000000003</v>
      </c>
      <c r="P82" s="163"/>
      <c r="Q82" s="163">
        <f>SUM(Q83:Q99)</f>
        <v>0</v>
      </c>
      <c r="R82" s="164"/>
      <c r="S82" s="164"/>
      <c r="T82" s="164"/>
      <c r="U82" s="164"/>
      <c r="V82" s="164">
        <f>SUM(V83:V99)</f>
        <v>88.030000000000015</v>
      </c>
      <c r="W82" s="164"/>
      <c r="X82" s="164"/>
      <c r="Y82" s="164"/>
      <c r="AG82" t="s">
        <v>161</v>
      </c>
    </row>
    <row r="83" spans="1:60" ht="22.5" outlineLevel="1" x14ac:dyDescent="0.2">
      <c r="A83" s="172">
        <v>20</v>
      </c>
      <c r="B83" s="173" t="s">
        <v>263</v>
      </c>
      <c r="C83" s="187" t="s">
        <v>264</v>
      </c>
      <c r="D83" s="174" t="s">
        <v>203</v>
      </c>
      <c r="E83" s="175">
        <v>18.399999999999999</v>
      </c>
      <c r="F83" s="176"/>
      <c r="G83" s="177">
        <f>ROUND(E83*F83,2)</f>
        <v>0</v>
      </c>
      <c r="H83" s="160"/>
      <c r="I83" s="159">
        <f>ROUND(E83*H83,2)</f>
        <v>0</v>
      </c>
      <c r="J83" s="160"/>
      <c r="K83" s="159">
        <f>ROUND(E83*J83,2)</f>
        <v>0</v>
      </c>
      <c r="L83" s="159">
        <v>21</v>
      </c>
      <c r="M83" s="159">
        <f>G83*(1+L83/100)</f>
        <v>0</v>
      </c>
      <c r="N83" s="158">
        <v>0.48470000000000002</v>
      </c>
      <c r="O83" s="158">
        <f>ROUND(E83*N83,2)</f>
        <v>8.92</v>
      </c>
      <c r="P83" s="158">
        <v>0</v>
      </c>
      <c r="Q83" s="158">
        <f>ROUND(E83*P83,2)</f>
        <v>0</v>
      </c>
      <c r="R83" s="159"/>
      <c r="S83" s="159" t="s">
        <v>265</v>
      </c>
      <c r="T83" s="159" t="s">
        <v>266</v>
      </c>
      <c r="U83" s="159">
        <v>0.69799999999999995</v>
      </c>
      <c r="V83" s="159">
        <f>ROUND(E83*U83,2)</f>
        <v>12.84</v>
      </c>
      <c r="W83" s="159"/>
      <c r="X83" s="159" t="s">
        <v>166</v>
      </c>
      <c r="Y83" s="159" t="s">
        <v>167</v>
      </c>
      <c r="Z83" s="148"/>
      <c r="AA83" s="148"/>
      <c r="AB83" s="148"/>
      <c r="AC83" s="148"/>
      <c r="AD83" s="148"/>
      <c r="AE83" s="148"/>
      <c r="AF83" s="148"/>
      <c r="AG83" s="148" t="s">
        <v>168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267</v>
      </c>
      <c r="D84" s="161"/>
      <c r="E84" s="162">
        <v>18.399999999999999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170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ht="22.5" outlineLevel="1" x14ac:dyDescent="0.2">
      <c r="A85" s="172">
        <v>21</v>
      </c>
      <c r="B85" s="173" t="s">
        <v>268</v>
      </c>
      <c r="C85" s="187" t="s">
        <v>269</v>
      </c>
      <c r="D85" s="174" t="s">
        <v>203</v>
      </c>
      <c r="E85" s="175">
        <v>18.399999999999999</v>
      </c>
      <c r="F85" s="176"/>
      <c r="G85" s="177">
        <f>ROUND(E85*F85,2)</f>
        <v>0</v>
      </c>
      <c r="H85" s="160"/>
      <c r="I85" s="159">
        <f>ROUND(E85*H85,2)</f>
        <v>0</v>
      </c>
      <c r="J85" s="160"/>
      <c r="K85" s="159">
        <f>ROUND(E85*J85,2)</f>
        <v>0</v>
      </c>
      <c r="L85" s="159">
        <v>21</v>
      </c>
      <c r="M85" s="159">
        <f>G85*(1+L85/100)</f>
        <v>0</v>
      </c>
      <c r="N85" s="158">
        <v>1.1469999999999999E-2</v>
      </c>
      <c r="O85" s="158">
        <f>ROUND(E85*N85,2)</f>
        <v>0.21</v>
      </c>
      <c r="P85" s="158">
        <v>0</v>
      </c>
      <c r="Q85" s="158">
        <f>ROUND(E85*P85,2)</f>
        <v>0</v>
      </c>
      <c r="R85" s="159"/>
      <c r="S85" s="159" t="s">
        <v>165</v>
      </c>
      <c r="T85" s="159" t="s">
        <v>165</v>
      </c>
      <c r="U85" s="159">
        <v>0.26379999999999998</v>
      </c>
      <c r="V85" s="159">
        <f>ROUND(E85*U85,2)</f>
        <v>4.8499999999999996</v>
      </c>
      <c r="W85" s="159"/>
      <c r="X85" s="159" t="s">
        <v>166</v>
      </c>
      <c r="Y85" s="159" t="s">
        <v>167</v>
      </c>
      <c r="Z85" s="148"/>
      <c r="AA85" s="148"/>
      <c r="AB85" s="148"/>
      <c r="AC85" s="148"/>
      <c r="AD85" s="148"/>
      <c r="AE85" s="148"/>
      <c r="AF85" s="148"/>
      <c r="AG85" s="148" t="s">
        <v>168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88" t="s">
        <v>270</v>
      </c>
      <c r="D86" s="161"/>
      <c r="E86" s="162">
        <v>18.399999999999999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170</v>
      </c>
      <c r="AH86" s="148">
        <v>5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2">
        <v>22</v>
      </c>
      <c r="B87" s="173" t="s">
        <v>271</v>
      </c>
      <c r="C87" s="187" t="s">
        <v>272</v>
      </c>
      <c r="D87" s="174" t="s">
        <v>203</v>
      </c>
      <c r="E87" s="175">
        <v>30.7</v>
      </c>
      <c r="F87" s="176"/>
      <c r="G87" s="177">
        <f>ROUND(E87*F87,2)</f>
        <v>0</v>
      </c>
      <c r="H87" s="160"/>
      <c r="I87" s="159">
        <f>ROUND(E87*H87,2)</f>
        <v>0</v>
      </c>
      <c r="J87" s="160"/>
      <c r="K87" s="159">
        <f>ROUND(E87*J87,2)</f>
        <v>0</v>
      </c>
      <c r="L87" s="159">
        <v>21</v>
      </c>
      <c r="M87" s="159">
        <f>G87*(1+L87/100)</f>
        <v>0</v>
      </c>
      <c r="N87" s="158">
        <v>0.18063000000000001</v>
      </c>
      <c r="O87" s="158">
        <f>ROUND(E87*N87,2)</f>
        <v>5.55</v>
      </c>
      <c r="P87" s="158">
        <v>0</v>
      </c>
      <c r="Q87" s="158">
        <f>ROUND(E87*P87,2)</f>
        <v>0</v>
      </c>
      <c r="R87" s="159"/>
      <c r="S87" s="159" t="s">
        <v>165</v>
      </c>
      <c r="T87" s="159" t="s">
        <v>165</v>
      </c>
      <c r="U87" s="159">
        <v>0.67</v>
      </c>
      <c r="V87" s="159">
        <f>ROUND(E87*U87,2)</f>
        <v>20.57</v>
      </c>
      <c r="W87" s="159"/>
      <c r="X87" s="159" t="s">
        <v>166</v>
      </c>
      <c r="Y87" s="159" t="s">
        <v>167</v>
      </c>
      <c r="Z87" s="148"/>
      <c r="AA87" s="148"/>
      <c r="AB87" s="148"/>
      <c r="AC87" s="148"/>
      <c r="AD87" s="148"/>
      <c r="AE87" s="148"/>
      <c r="AF87" s="148"/>
      <c r="AG87" s="148" t="s">
        <v>168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188" t="s">
        <v>273</v>
      </c>
      <c r="D88" s="161"/>
      <c r="E88" s="162">
        <v>30.74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170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274</v>
      </c>
      <c r="D89" s="161"/>
      <c r="E89" s="162">
        <v>-0.04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170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72">
        <v>23</v>
      </c>
      <c r="B90" s="173" t="s">
        <v>275</v>
      </c>
      <c r="C90" s="187" t="s">
        <v>276</v>
      </c>
      <c r="D90" s="174" t="s">
        <v>203</v>
      </c>
      <c r="E90" s="175">
        <v>39</v>
      </c>
      <c r="F90" s="176"/>
      <c r="G90" s="177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0.11312999999999999</v>
      </c>
      <c r="O90" s="158">
        <f>ROUND(E90*N90,2)</f>
        <v>4.41</v>
      </c>
      <c r="P90" s="158">
        <v>0</v>
      </c>
      <c r="Q90" s="158">
        <f>ROUND(E90*P90,2)</f>
        <v>0</v>
      </c>
      <c r="R90" s="159"/>
      <c r="S90" s="159" t="s">
        <v>165</v>
      </c>
      <c r="T90" s="159" t="s">
        <v>165</v>
      </c>
      <c r="U90" s="159">
        <v>0.55488999999999999</v>
      </c>
      <c r="V90" s="159">
        <f>ROUND(E90*U90,2)</f>
        <v>21.64</v>
      </c>
      <c r="W90" s="159"/>
      <c r="X90" s="159" t="s">
        <v>166</v>
      </c>
      <c r="Y90" s="159" t="s">
        <v>167</v>
      </c>
      <c r="Z90" s="148"/>
      <c r="AA90" s="148"/>
      <c r="AB90" s="148"/>
      <c r="AC90" s="148"/>
      <c r="AD90" s="148"/>
      <c r="AE90" s="148"/>
      <c r="AF90" s="148"/>
      <c r="AG90" s="148" t="s">
        <v>168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 x14ac:dyDescent="0.2">
      <c r="A91" s="155"/>
      <c r="B91" s="156"/>
      <c r="C91" s="188" t="s">
        <v>277</v>
      </c>
      <c r="D91" s="161"/>
      <c r="E91" s="162">
        <v>39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170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72">
        <v>24</v>
      </c>
      <c r="B92" s="173" t="s">
        <v>278</v>
      </c>
      <c r="C92" s="187" t="s">
        <v>279</v>
      </c>
      <c r="D92" s="174" t="s">
        <v>203</v>
      </c>
      <c r="E92" s="175">
        <v>14.1</v>
      </c>
      <c r="F92" s="176"/>
      <c r="G92" s="177">
        <f>ROUND(E92*F92,2)</f>
        <v>0</v>
      </c>
      <c r="H92" s="160"/>
      <c r="I92" s="159">
        <f>ROUND(E92*H92,2)</f>
        <v>0</v>
      </c>
      <c r="J92" s="160"/>
      <c r="K92" s="159">
        <f>ROUND(E92*J92,2)</f>
        <v>0</v>
      </c>
      <c r="L92" s="159">
        <v>21</v>
      </c>
      <c r="M92" s="159">
        <f>G92*(1+L92/100)</f>
        <v>0</v>
      </c>
      <c r="N92" s="158">
        <v>0.14989</v>
      </c>
      <c r="O92" s="158">
        <f>ROUND(E92*N92,2)</f>
        <v>2.11</v>
      </c>
      <c r="P92" s="158">
        <v>0</v>
      </c>
      <c r="Q92" s="158">
        <f>ROUND(E92*P92,2)</f>
        <v>0</v>
      </c>
      <c r="R92" s="159"/>
      <c r="S92" s="159" t="s">
        <v>165</v>
      </c>
      <c r="T92" s="159" t="s">
        <v>165</v>
      </c>
      <c r="U92" s="159">
        <v>0.58499999999999996</v>
      </c>
      <c r="V92" s="159">
        <f>ROUND(E92*U92,2)</f>
        <v>8.25</v>
      </c>
      <c r="W92" s="159"/>
      <c r="X92" s="159" t="s">
        <v>166</v>
      </c>
      <c r="Y92" s="159" t="s">
        <v>167</v>
      </c>
      <c r="Z92" s="148"/>
      <c r="AA92" s="148"/>
      <c r="AB92" s="148"/>
      <c r="AC92" s="148"/>
      <c r="AD92" s="148"/>
      <c r="AE92" s="148"/>
      <c r="AF92" s="148"/>
      <c r="AG92" s="148" t="s">
        <v>168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2" x14ac:dyDescent="0.2">
      <c r="A93" s="155"/>
      <c r="B93" s="156"/>
      <c r="C93" s="188" t="s">
        <v>280</v>
      </c>
      <c r="D93" s="161"/>
      <c r="E93" s="162">
        <v>14.07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170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208</v>
      </c>
      <c r="D94" s="161"/>
      <c r="E94" s="162">
        <v>0.03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170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2">
        <v>25</v>
      </c>
      <c r="B95" s="173" t="s">
        <v>281</v>
      </c>
      <c r="C95" s="187" t="s">
        <v>282</v>
      </c>
      <c r="D95" s="174" t="s">
        <v>258</v>
      </c>
      <c r="E95" s="175">
        <v>20</v>
      </c>
      <c r="F95" s="176"/>
      <c r="G95" s="177">
        <f>ROUND(E95*F95,2)</f>
        <v>0</v>
      </c>
      <c r="H95" s="160"/>
      <c r="I95" s="159">
        <f>ROUND(E95*H95,2)</f>
        <v>0</v>
      </c>
      <c r="J95" s="160"/>
      <c r="K95" s="159">
        <f>ROUND(E95*J95,2)</f>
        <v>0</v>
      </c>
      <c r="L95" s="159">
        <v>21</v>
      </c>
      <c r="M95" s="159">
        <f>G95*(1+L95/100)</f>
        <v>0</v>
      </c>
      <c r="N95" s="158">
        <v>5.0450000000000002E-2</v>
      </c>
      <c r="O95" s="158">
        <f>ROUND(E95*N95,2)</f>
        <v>1.01</v>
      </c>
      <c r="P95" s="158">
        <v>0</v>
      </c>
      <c r="Q95" s="158">
        <f>ROUND(E95*P95,2)</f>
        <v>0</v>
      </c>
      <c r="R95" s="159"/>
      <c r="S95" s="159" t="s">
        <v>265</v>
      </c>
      <c r="T95" s="159" t="s">
        <v>283</v>
      </c>
      <c r="U95" s="159">
        <v>0.67</v>
      </c>
      <c r="V95" s="159">
        <f>ROUND(E95*U95,2)</f>
        <v>13.4</v>
      </c>
      <c r="W95" s="159"/>
      <c r="X95" s="159" t="s">
        <v>166</v>
      </c>
      <c r="Y95" s="159" t="s">
        <v>167</v>
      </c>
      <c r="Z95" s="148"/>
      <c r="AA95" s="148"/>
      <c r="AB95" s="148"/>
      <c r="AC95" s="148"/>
      <c r="AD95" s="148"/>
      <c r="AE95" s="148"/>
      <c r="AF95" s="148"/>
      <c r="AG95" s="148" t="s">
        <v>168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8" t="s">
        <v>284</v>
      </c>
      <c r="D96" s="161"/>
      <c r="E96" s="162">
        <v>20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170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78">
        <v>26</v>
      </c>
      <c r="B97" s="179" t="s">
        <v>285</v>
      </c>
      <c r="C97" s="189" t="s">
        <v>286</v>
      </c>
      <c r="D97" s="180" t="s">
        <v>258</v>
      </c>
      <c r="E97" s="181">
        <v>20</v>
      </c>
      <c r="F97" s="182"/>
      <c r="G97" s="183">
        <f>ROUND(E97*F97,2)</f>
        <v>0</v>
      </c>
      <c r="H97" s="160"/>
      <c r="I97" s="159">
        <f>ROUND(E97*H97,2)</f>
        <v>0</v>
      </c>
      <c r="J97" s="160"/>
      <c r="K97" s="159">
        <f>ROUND(E97*J97,2)</f>
        <v>0</v>
      </c>
      <c r="L97" s="159">
        <v>21</v>
      </c>
      <c r="M97" s="159">
        <f>G97*(1+L97/100)</f>
        <v>0</v>
      </c>
      <c r="N97" s="158">
        <v>6.9000000000000006E-2</v>
      </c>
      <c r="O97" s="158">
        <f>ROUND(E97*N97,2)</f>
        <v>1.38</v>
      </c>
      <c r="P97" s="158">
        <v>0</v>
      </c>
      <c r="Q97" s="158">
        <f>ROUND(E97*P97,2)</f>
        <v>0</v>
      </c>
      <c r="R97" s="159" t="s">
        <v>287</v>
      </c>
      <c r="S97" s="159" t="s">
        <v>165</v>
      </c>
      <c r="T97" s="159" t="s">
        <v>165</v>
      </c>
      <c r="U97" s="159">
        <v>0</v>
      </c>
      <c r="V97" s="159">
        <f>ROUND(E97*U97,2)</f>
        <v>0</v>
      </c>
      <c r="W97" s="159"/>
      <c r="X97" s="159" t="s">
        <v>288</v>
      </c>
      <c r="Y97" s="159" t="s">
        <v>167</v>
      </c>
      <c r="Z97" s="148"/>
      <c r="AA97" s="148"/>
      <c r="AB97" s="148"/>
      <c r="AC97" s="148"/>
      <c r="AD97" s="148"/>
      <c r="AE97" s="148"/>
      <c r="AF97" s="148"/>
      <c r="AG97" s="148" t="s">
        <v>289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8">
        <v>27</v>
      </c>
      <c r="B98" s="179" t="s">
        <v>290</v>
      </c>
      <c r="C98" s="189" t="s">
        <v>291</v>
      </c>
      <c r="D98" s="180" t="s">
        <v>258</v>
      </c>
      <c r="E98" s="181">
        <v>20</v>
      </c>
      <c r="F98" s="182"/>
      <c r="G98" s="183">
        <f>ROUND(E98*F98,2)</f>
        <v>0</v>
      </c>
      <c r="H98" s="160"/>
      <c r="I98" s="159">
        <f>ROUND(E98*H98,2)</f>
        <v>0</v>
      </c>
      <c r="J98" s="160"/>
      <c r="K98" s="159">
        <f>ROUND(E98*J98,2)</f>
        <v>0</v>
      </c>
      <c r="L98" s="159">
        <v>21</v>
      </c>
      <c r="M98" s="159">
        <f>G98*(1+L98/100)</f>
        <v>0</v>
      </c>
      <c r="N98" s="158">
        <v>5.0450000000000002E-2</v>
      </c>
      <c r="O98" s="158">
        <f>ROUND(E98*N98,2)</f>
        <v>1.01</v>
      </c>
      <c r="P98" s="158">
        <v>0</v>
      </c>
      <c r="Q98" s="158">
        <f>ROUND(E98*P98,2)</f>
        <v>0</v>
      </c>
      <c r="R98" s="159"/>
      <c r="S98" s="159" t="s">
        <v>265</v>
      </c>
      <c r="T98" s="159" t="s">
        <v>283</v>
      </c>
      <c r="U98" s="159">
        <v>0.32400000000000001</v>
      </c>
      <c r="V98" s="159">
        <f>ROUND(E98*U98,2)</f>
        <v>6.48</v>
      </c>
      <c r="W98" s="159"/>
      <c r="X98" s="159" t="s">
        <v>166</v>
      </c>
      <c r="Y98" s="159" t="s">
        <v>167</v>
      </c>
      <c r="Z98" s="148"/>
      <c r="AA98" s="148"/>
      <c r="AB98" s="148"/>
      <c r="AC98" s="148"/>
      <c r="AD98" s="148"/>
      <c r="AE98" s="148"/>
      <c r="AF98" s="148"/>
      <c r="AG98" s="148" t="s">
        <v>168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22.5" outlineLevel="1" x14ac:dyDescent="0.2">
      <c r="A99" s="178">
        <v>28</v>
      </c>
      <c r="B99" s="179" t="s">
        <v>292</v>
      </c>
      <c r="C99" s="189" t="s">
        <v>293</v>
      </c>
      <c r="D99" s="180" t="s">
        <v>258</v>
      </c>
      <c r="E99" s="181">
        <v>20</v>
      </c>
      <c r="F99" s="182"/>
      <c r="G99" s="183">
        <f>ROUND(E99*F99,2)</f>
        <v>0</v>
      </c>
      <c r="H99" s="160"/>
      <c r="I99" s="159">
        <f>ROUND(E99*H99,2)</f>
        <v>0</v>
      </c>
      <c r="J99" s="160"/>
      <c r="K99" s="159">
        <f>ROUND(E99*J99,2)</f>
        <v>0</v>
      </c>
      <c r="L99" s="159">
        <v>21</v>
      </c>
      <c r="M99" s="159">
        <f>G99*(1+L99/100)</f>
        <v>0</v>
      </c>
      <c r="N99" s="158">
        <v>0.03</v>
      </c>
      <c r="O99" s="158">
        <f>ROUND(E99*N99,2)</f>
        <v>0.6</v>
      </c>
      <c r="P99" s="158">
        <v>0</v>
      </c>
      <c r="Q99" s="158">
        <f>ROUND(E99*P99,2)</f>
        <v>0</v>
      </c>
      <c r="R99" s="159" t="s">
        <v>287</v>
      </c>
      <c r="S99" s="159" t="s">
        <v>165</v>
      </c>
      <c r="T99" s="159" t="s">
        <v>165</v>
      </c>
      <c r="U99" s="159">
        <v>0</v>
      </c>
      <c r="V99" s="159">
        <f>ROUND(E99*U99,2)</f>
        <v>0</v>
      </c>
      <c r="W99" s="159"/>
      <c r="X99" s="159" t="s">
        <v>288</v>
      </c>
      <c r="Y99" s="159" t="s">
        <v>167</v>
      </c>
      <c r="Z99" s="148"/>
      <c r="AA99" s="148"/>
      <c r="AB99" s="148"/>
      <c r="AC99" s="148"/>
      <c r="AD99" s="148"/>
      <c r="AE99" s="148"/>
      <c r="AF99" s="148"/>
      <c r="AG99" s="148" t="s">
        <v>289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x14ac:dyDescent="0.2">
      <c r="A100" s="165" t="s">
        <v>160</v>
      </c>
      <c r="B100" s="166" t="s">
        <v>78</v>
      </c>
      <c r="C100" s="186" t="s">
        <v>79</v>
      </c>
      <c r="D100" s="167"/>
      <c r="E100" s="168"/>
      <c r="F100" s="169"/>
      <c r="G100" s="170">
        <f>SUMIF(AG101:AG111,"&lt;&gt;NOR",G101:G111)</f>
        <v>0</v>
      </c>
      <c r="H100" s="164"/>
      <c r="I100" s="164">
        <f>SUM(I101:I111)</f>
        <v>0</v>
      </c>
      <c r="J100" s="164"/>
      <c r="K100" s="164">
        <f>SUM(K101:K111)</f>
        <v>0</v>
      </c>
      <c r="L100" s="164"/>
      <c r="M100" s="164">
        <f>SUM(M101:M111)</f>
        <v>0</v>
      </c>
      <c r="N100" s="163"/>
      <c r="O100" s="163">
        <f>SUM(O101:O111)</f>
        <v>21.15</v>
      </c>
      <c r="P100" s="163"/>
      <c r="Q100" s="163">
        <f>SUM(Q101:Q111)</f>
        <v>0</v>
      </c>
      <c r="R100" s="164"/>
      <c r="S100" s="164"/>
      <c r="T100" s="164"/>
      <c r="U100" s="164"/>
      <c r="V100" s="164">
        <f>SUM(V101:V111)</f>
        <v>19.66</v>
      </c>
      <c r="W100" s="164"/>
      <c r="X100" s="164"/>
      <c r="Y100" s="164"/>
      <c r="AG100" t="s">
        <v>161</v>
      </c>
    </row>
    <row r="101" spans="1:60" outlineLevel="1" x14ac:dyDescent="0.2">
      <c r="A101" s="172">
        <v>29</v>
      </c>
      <c r="B101" s="173" t="s">
        <v>294</v>
      </c>
      <c r="C101" s="187" t="s">
        <v>295</v>
      </c>
      <c r="D101" s="174" t="s">
        <v>177</v>
      </c>
      <c r="E101" s="175">
        <v>10.4</v>
      </c>
      <c r="F101" s="176"/>
      <c r="G101" s="177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1.8907700000000001</v>
      </c>
      <c r="O101" s="158">
        <f>ROUND(E101*N101,2)</f>
        <v>19.66</v>
      </c>
      <c r="P101" s="158">
        <v>0</v>
      </c>
      <c r="Q101" s="158">
        <f>ROUND(E101*P101,2)</f>
        <v>0</v>
      </c>
      <c r="R101" s="159"/>
      <c r="S101" s="159" t="s">
        <v>165</v>
      </c>
      <c r="T101" s="159" t="s">
        <v>165</v>
      </c>
      <c r="U101" s="159">
        <v>1.3169999999999999</v>
      </c>
      <c r="V101" s="159">
        <f>ROUND(E101*U101,2)</f>
        <v>13.7</v>
      </c>
      <c r="W101" s="159"/>
      <c r="X101" s="159" t="s">
        <v>166</v>
      </c>
      <c r="Y101" s="159" t="s">
        <v>167</v>
      </c>
      <c r="Z101" s="148"/>
      <c r="AA101" s="148"/>
      <c r="AB101" s="148"/>
      <c r="AC101" s="148"/>
      <c r="AD101" s="148"/>
      <c r="AE101" s="148"/>
      <c r="AF101" s="148"/>
      <c r="AG101" s="148" t="s">
        <v>168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2" x14ac:dyDescent="0.2">
      <c r="A102" s="155"/>
      <c r="B102" s="156"/>
      <c r="C102" s="188" t="s">
        <v>190</v>
      </c>
      <c r="D102" s="161"/>
      <c r="E102" s="162"/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170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22.5" outlineLevel="3" x14ac:dyDescent="0.2">
      <c r="A103" s="155"/>
      <c r="B103" s="156"/>
      <c r="C103" s="188" t="s">
        <v>296</v>
      </c>
      <c r="D103" s="161"/>
      <c r="E103" s="162">
        <v>1.9530000000000001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170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ht="22.5" outlineLevel="3" x14ac:dyDescent="0.2">
      <c r="A104" s="155"/>
      <c r="B104" s="156"/>
      <c r="C104" s="188" t="s">
        <v>297</v>
      </c>
      <c r="D104" s="161"/>
      <c r="E104" s="162">
        <v>0.70499999999999996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170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298</v>
      </c>
      <c r="D105" s="161"/>
      <c r="E105" s="162">
        <v>0.495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170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88" t="s">
        <v>299</v>
      </c>
      <c r="D106" s="161"/>
      <c r="E106" s="162">
        <v>2.3639999999999999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170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ht="22.5" outlineLevel="3" x14ac:dyDescent="0.2">
      <c r="A107" s="155"/>
      <c r="B107" s="156"/>
      <c r="C107" s="188" t="s">
        <v>300</v>
      </c>
      <c r="D107" s="161"/>
      <c r="E107" s="162">
        <v>0.60299999999999998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170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301</v>
      </c>
      <c r="D108" s="161"/>
      <c r="E108" s="162">
        <v>4.3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170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88" t="s">
        <v>251</v>
      </c>
      <c r="D109" s="161"/>
      <c r="E109" s="162">
        <v>-0.02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170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ht="22.5" outlineLevel="1" x14ac:dyDescent="0.2">
      <c r="A110" s="172">
        <v>30</v>
      </c>
      <c r="B110" s="173" t="s">
        <v>302</v>
      </c>
      <c r="C110" s="187" t="s">
        <v>303</v>
      </c>
      <c r="D110" s="174" t="s">
        <v>203</v>
      </c>
      <c r="E110" s="175">
        <v>4.5</v>
      </c>
      <c r="F110" s="176"/>
      <c r="G110" s="177">
        <f>ROUND(E110*F110,2)</f>
        <v>0</v>
      </c>
      <c r="H110" s="160"/>
      <c r="I110" s="159">
        <f>ROUND(E110*H110,2)</f>
        <v>0</v>
      </c>
      <c r="J110" s="160"/>
      <c r="K110" s="159">
        <f>ROUND(E110*J110,2)</f>
        <v>0</v>
      </c>
      <c r="L110" s="159">
        <v>21</v>
      </c>
      <c r="M110" s="159">
        <f>G110*(1+L110/100)</f>
        <v>0</v>
      </c>
      <c r="N110" s="158">
        <v>0.33156000000000002</v>
      </c>
      <c r="O110" s="158">
        <f>ROUND(E110*N110,2)</f>
        <v>1.49</v>
      </c>
      <c r="P110" s="158">
        <v>0</v>
      </c>
      <c r="Q110" s="158">
        <f>ROUND(E110*P110,2)</f>
        <v>0</v>
      </c>
      <c r="R110" s="159"/>
      <c r="S110" s="159" t="s">
        <v>165</v>
      </c>
      <c r="T110" s="159" t="s">
        <v>165</v>
      </c>
      <c r="U110" s="159">
        <v>1.32422</v>
      </c>
      <c r="V110" s="159">
        <f>ROUND(E110*U110,2)</f>
        <v>5.96</v>
      </c>
      <c r="W110" s="159"/>
      <c r="X110" s="159" t="s">
        <v>304</v>
      </c>
      <c r="Y110" s="159" t="s">
        <v>167</v>
      </c>
      <c r="Z110" s="148"/>
      <c r="AA110" s="148"/>
      <c r="AB110" s="148"/>
      <c r="AC110" s="148"/>
      <c r="AD110" s="148"/>
      <c r="AE110" s="148"/>
      <c r="AF110" s="148"/>
      <c r="AG110" s="148" t="s">
        <v>305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8" t="s">
        <v>306</v>
      </c>
      <c r="D111" s="161"/>
      <c r="E111" s="162">
        <v>4.5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170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x14ac:dyDescent="0.2">
      <c r="A112" s="165" t="s">
        <v>160</v>
      </c>
      <c r="B112" s="166" t="s">
        <v>80</v>
      </c>
      <c r="C112" s="186" t="s">
        <v>81</v>
      </c>
      <c r="D112" s="167"/>
      <c r="E112" s="168"/>
      <c r="F112" s="169"/>
      <c r="G112" s="170">
        <f>SUMIF(AG113:AG125,"&lt;&gt;NOR",G113:G125)</f>
        <v>0</v>
      </c>
      <c r="H112" s="164"/>
      <c r="I112" s="164">
        <f>SUM(I113:I125)</f>
        <v>0</v>
      </c>
      <c r="J112" s="164"/>
      <c r="K112" s="164">
        <f>SUM(K113:K125)</f>
        <v>0</v>
      </c>
      <c r="L112" s="164"/>
      <c r="M112" s="164">
        <f>SUM(M113:M125)</f>
        <v>0</v>
      </c>
      <c r="N112" s="163"/>
      <c r="O112" s="163">
        <f>SUM(O113:O125)</f>
        <v>1.5</v>
      </c>
      <c r="P112" s="163"/>
      <c r="Q112" s="163">
        <f>SUM(Q113:Q125)</f>
        <v>0</v>
      </c>
      <c r="R112" s="164"/>
      <c r="S112" s="164"/>
      <c r="T112" s="164"/>
      <c r="U112" s="164"/>
      <c r="V112" s="164">
        <f>SUM(V113:V125)</f>
        <v>66.94</v>
      </c>
      <c r="W112" s="164"/>
      <c r="X112" s="164"/>
      <c r="Y112" s="164"/>
      <c r="AG112" t="s">
        <v>161</v>
      </c>
    </row>
    <row r="113" spans="1:60" ht="22.5" outlineLevel="1" x14ac:dyDescent="0.2">
      <c r="A113" s="172">
        <v>31</v>
      </c>
      <c r="B113" s="173" t="s">
        <v>307</v>
      </c>
      <c r="C113" s="187" t="s">
        <v>308</v>
      </c>
      <c r="D113" s="174" t="s">
        <v>203</v>
      </c>
      <c r="E113" s="175">
        <v>65</v>
      </c>
      <c r="F113" s="176"/>
      <c r="G113" s="177">
        <f>ROUND(E113*F113,2)</f>
        <v>0</v>
      </c>
      <c r="H113" s="160"/>
      <c r="I113" s="159">
        <f>ROUND(E113*H113,2)</f>
        <v>0</v>
      </c>
      <c r="J113" s="160"/>
      <c r="K113" s="159">
        <f>ROUND(E113*J113,2)</f>
        <v>0</v>
      </c>
      <c r="L113" s="159">
        <v>21</v>
      </c>
      <c r="M113" s="159">
        <f>G113*(1+L113/100)</f>
        <v>0</v>
      </c>
      <c r="N113" s="158">
        <v>3.6700000000000001E-3</v>
      </c>
      <c r="O113" s="158">
        <f>ROUND(E113*N113,2)</f>
        <v>0.24</v>
      </c>
      <c r="P113" s="158">
        <v>0</v>
      </c>
      <c r="Q113" s="158">
        <f>ROUND(E113*P113,2)</f>
        <v>0</v>
      </c>
      <c r="R113" s="159"/>
      <c r="S113" s="159" t="s">
        <v>165</v>
      </c>
      <c r="T113" s="159" t="s">
        <v>165</v>
      </c>
      <c r="U113" s="159">
        <v>0.36199999999999999</v>
      </c>
      <c r="V113" s="159">
        <f>ROUND(E113*U113,2)</f>
        <v>23.53</v>
      </c>
      <c r="W113" s="159"/>
      <c r="X113" s="159" t="s">
        <v>166</v>
      </c>
      <c r="Y113" s="159" t="s">
        <v>167</v>
      </c>
      <c r="Z113" s="148"/>
      <c r="AA113" s="148"/>
      <c r="AB113" s="148"/>
      <c r="AC113" s="148"/>
      <c r="AD113" s="148"/>
      <c r="AE113" s="148"/>
      <c r="AF113" s="148"/>
      <c r="AG113" s="148" t="s">
        <v>168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2" x14ac:dyDescent="0.2">
      <c r="A114" s="155"/>
      <c r="B114" s="156"/>
      <c r="C114" s="188" t="s">
        <v>309</v>
      </c>
      <c r="D114" s="161"/>
      <c r="E114" s="162">
        <v>23.54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170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 x14ac:dyDescent="0.2">
      <c r="A115" s="155"/>
      <c r="B115" s="156"/>
      <c r="C115" s="188" t="s">
        <v>310</v>
      </c>
      <c r="D115" s="161"/>
      <c r="E115" s="162">
        <v>2.4900000000000002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170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88" t="s">
        <v>277</v>
      </c>
      <c r="D116" s="161"/>
      <c r="E116" s="162">
        <v>39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170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311</v>
      </c>
      <c r="D117" s="161"/>
      <c r="E117" s="162">
        <v>-0.03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170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ht="22.5" outlineLevel="1" x14ac:dyDescent="0.2">
      <c r="A118" s="172">
        <v>32</v>
      </c>
      <c r="B118" s="173" t="s">
        <v>312</v>
      </c>
      <c r="C118" s="187" t="s">
        <v>313</v>
      </c>
      <c r="D118" s="174" t="s">
        <v>203</v>
      </c>
      <c r="E118" s="175">
        <v>65</v>
      </c>
      <c r="F118" s="176"/>
      <c r="G118" s="177">
        <f>ROUND(E118*F118,2)</f>
        <v>0</v>
      </c>
      <c r="H118" s="160"/>
      <c r="I118" s="159">
        <f>ROUND(E118*H118,2)</f>
        <v>0</v>
      </c>
      <c r="J118" s="160"/>
      <c r="K118" s="159">
        <f>ROUND(E118*J118,2)</f>
        <v>0</v>
      </c>
      <c r="L118" s="159">
        <v>21</v>
      </c>
      <c r="M118" s="159">
        <f>G118*(1+L118/100)</f>
        <v>0</v>
      </c>
      <c r="N118" s="158">
        <v>5.2900000000000004E-3</v>
      </c>
      <c r="O118" s="158">
        <f>ROUND(E118*N118,2)</f>
        <v>0.34</v>
      </c>
      <c r="P118" s="158">
        <v>0</v>
      </c>
      <c r="Q118" s="158">
        <f>ROUND(E118*P118,2)</f>
        <v>0</v>
      </c>
      <c r="R118" s="159"/>
      <c r="S118" s="159" t="s">
        <v>165</v>
      </c>
      <c r="T118" s="159" t="s">
        <v>165</v>
      </c>
      <c r="U118" s="159">
        <v>0.25115999999999999</v>
      </c>
      <c r="V118" s="159">
        <f>ROUND(E118*U118,2)</f>
        <v>16.329999999999998</v>
      </c>
      <c r="W118" s="159"/>
      <c r="X118" s="159" t="s">
        <v>166</v>
      </c>
      <c r="Y118" s="159" t="s">
        <v>167</v>
      </c>
      <c r="Z118" s="148"/>
      <c r="AA118" s="148"/>
      <c r="AB118" s="148"/>
      <c r="AC118" s="148"/>
      <c r="AD118" s="148"/>
      <c r="AE118" s="148"/>
      <c r="AF118" s="148"/>
      <c r="AG118" s="148" t="s">
        <v>168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 x14ac:dyDescent="0.2">
      <c r="A119" s="155"/>
      <c r="B119" s="156"/>
      <c r="C119" s="188" t="s">
        <v>314</v>
      </c>
      <c r="D119" s="161"/>
      <c r="E119" s="162">
        <v>65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170</v>
      </c>
      <c r="AH119" s="148">
        <v>5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ht="22.5" outlineLevel="1" x14ac:dyDescent="0.2">
      <c r="A120" s="172">
        <v>33</v>
      </c>
      <c r="B120" s="173" t="s">
        <v>315</v>
      </c>
      <c r="C120" s="187" t="s">
        <v>316</v>
      </c>
      <c r="D120" s="174" t="s">
        <v>203</v>
      </c>
      <c r="E120" s="175">
        <v>28.1</v>
      </c>
      <c r="F120" s="176"/>
      <c r="G120" s="177">
        <f>ROUND(E120*F120,2)</f>
        <v>0</v>
      </c>
      <c r="H120" s="160"/>
      <c r="I120" s="159">
        <f>ROUND(E120*H120,2)</f>
        <v>0</v>
      </c>
      <c r="J120" s="160"/>
      <c r="K120" s="159">
        <f>ROUND(E120*J120,2)</f>
        <v>0</v>
      </c>
      <c r="L120" s="159">
        <v>21</v>
      </c>
      <c r="M120" s="159">
        <f>G120*(1+L120/100)</f>
        <v>0</v>
      </c>
      <c r="N120" s="158">
        <v>2.7310000000000001E-2</v>
      </c>
      <c r="O120" s="158">
        <f>ROUND(E120*N120,2)</f>
        <v>0.77</v>
      </c>
      <c r="P120" s="158">
        <v>0</v>
      </c>
      <c r="Q120" s="158">
        <f>ROUND(E120*P120,2)</f>
        <v>0</v>
      </c>
      <c r="R120" s="159"/>
      <c r="S120" s="159" t="s">
        <v>165</v>
      </c>
      <c r="T120" s="159" t="s">
        <v>165</v>
      </c>
      <c r="U120" s="159">
        <v>0.79</v>
      </c>
      <c r="V120" s="159">
        <f>ROUND(E120*U120,2)</f>
        <v>22.2</v>
      </c>
      <c r="W120" s="159"/>
      <c r="X120" s="159" t="s">
        <v>166</v>
      </c>
      <c r="Y120" s="159" t="s">
        <v>167</v>
      </c>
      <c r="Z120" s="148"/>
      <c r="AA120" s="148"/>
      <c r="AB120" s="148"/>
      <c r="AC120" s="148"/>
      <c r="AD120" s="148"/>
      <c r="AE120" s="148"/>
      <c r="AF120" s="148"/>
      <c r="AG120" s="148" t="s">
        <v>168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188" t="s">
        <v>317</v>
      </c>
      <c r="D121" s="161"/>
      <c r="E121" s="162">
        <v>28.14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170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 x14ac:dyDescent="0.2">
      <c r="A122" s="155"/>
      <c r="B122" s="156"/>
      <c r="C122" s="188" t="s">
        <v>274</v>
      </c>
      <c r="D122" s="161"/>
      <c r="E122" s="162">
        <v>-0.04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170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2">
        <v>34</v>
      </c>
      <c r="B123" s="173" t="s">
        <v>318</v>
      </c>
      <c r="C123" s="187" t="s">
        <v>319</v>
      </c>
      <c r="D123" s="174" t="s">
        <v>203</v>
      </c>
      <c r="E123" s="175">
        <v>4.5</v>
      </c>
      <c r="F123" s="176"/>
      <c r="G123" s="177">
        <f>ROUND(E123*F123,2)</f>
        <v>0</v>
      </c>
      <c r="H123" s="160"/>
      <c r="I123" s="159">
        <f>ROUND(E123*H123,2)</f>
        <v>0</v>
      </c>
      <c r="J123" s="160"/>
      <c r="K123" s="159">
        <f>ROUND(E123*J123,2)</f>
        <v>0</v>
      </c>
      <c r="L123" s="159">
        <v>21</v>
      </c>
      <c r="M123" s="159">
        <f>G123*(1+L123/100)</f>
        <v>0</v>
      </c>
      <c r="N123" s="158">
        <v>3.3369999999999997E-2</v>
      </c>
      <c r="O123" s="158">
        <f>ROUND(E123*N123,2)</f>
        <v>0.15</v>
      </c>
      <c r="P123" s="158">
        <v>0</v>
      </c>
      <c r="Q123" s="158">
        <f>ROUND(E123*P123,2)</f>
        <v>0</v>
      </c>
      <c r="R123" s="159"/>
      <c r="S123" s="159" t="s">
        <v>165</v>
      </c>
      <c r="T123" s="159" t="s">
        <v>165</v>
      </c>
      <c r="U123" s="159">
        <v>1.08487</v>
      </c>
      <c r="V123" s="159">
        <f>ROUND(E123*U123,2)</f>
        <v>4.88</v>
      </c>
      <c r="W123" s="159"/>
      <c r="X123" s="159" t="s">
        <v>166</v>
      </c>
      <c r="Y123" s="159" t="s">
        <v>167</v>
      </c>
      <c r="Z123" s="148"/>
      <c r="AA123" s="148"/>
      <c r="AB123" s="148"/>
      <c r="AC123" s="148"/>
      <c r="AD123" s="148"/>
      <c r="AE123" s="148"/>
      <c r="AF123" s="148"/>
      <c r="AG123" s="148" t="s">
        <v>168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251" t="s">
        <v>320</v>
      </c>
      <c r="D124" s="252"/>
      <c r="E124" s="252"/>
      <c r="F124" s="252"/>
      <c r="G124" s="252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215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88" t="s">
        <v>321</v>
      </c>
      <c r="D125" s="161"/>
      <c r="E125" s="162">
        <v>4.5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170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x14ac:dyDescent="0.2">
      <c r="A126" s="165" t="s">
        <v>160</v>
      </c>
      <c r="B126" s="166" t="s">
        <v>82</v>
      </c>
      <c r="C126" s="186" t="s">
        <v>83</v>
      </c>
      <c r="D126" s="167"/>
      <c r="E126" s="168"/>
      <c r="F126" s="169"/>
      <c r="G126" s="170">
        <f>SUMIF(AG127:AG135,"&lt;&gt;NOR",G127:G135)</f>
        <v>0</v>
      </c>
      <c r="H126" s="164"/>
      <c r="I126" s="164">
        <f>SUM(I127:I135)</f>
        <v>0</v>
      </c>
      <c r="J126" s="164"/>
      <c r="K126" s="164">
        <f>SUM(K127:K135)</f>
        <v>0</v>
      </c>
      <c r="L126" s="164"/>
      <c r="M126" s="164">
        <f>SUM(M127:M135)</f>
        <v>0</v>
      </c>
      <c r="N126" s="163"/>
      <c r="O126" s="163">
        <f>SUM(O127:O135)</f>
        <v>0.64</v>
      </c>
      <c r="P126" s="163"/>
      <c r="Q126" s="163">
        <f>SUM(Q127:Q135)</f>
        <v>0</v>
      </c>
      <c r="R126" s="164"/>
      <c r="S126" s="164"/>
      <c r="T126" s="164"/>
      <c r="U126" s="164"/>
      <c r="V126" s="164">
        <f>SUM(V127:V135)</f>
        <v>56.95</v>
      </c>
      <c r="W126" s="164"/>
      <c r="X126" s="164"/>
      <c r="Y126" s="164"/>
      <c r="AG126" t="s">
        <v>161</v>
      </c>
    </row>
    <row r="127" spans="1:60" ht="22.5" outlineLevel="1" x14ac:dyDescent="0.2">
      <c r="A127" s="172">
        <v>35</v>
      </c>
      <c r="B127" s="173" t="s">
        <v>322</v>
      </c>
      <c r="C127" s="187" t="s">
        <v>323</v>
      </c>
      <c r="D127" s="174" t="s">
        <v>203</v>
      </c>
      <c r="E127" s="175">
        <v>62.5</v>
      </c>
      <c r="F127" s="176"/>
      <c r="G127" s="177">
        <f>ROUND(E127*F127,2)</f>
        <v>0</v>
      </c>
      <c r="H127" s="160"/>
      <c r="I127" s="159">
        <f>ROUND(E127*H127,2)</f>
        <v>0</v>
      </c>
      <c r="J127" s="160"/>
      <c r="K127" s="159">
        <f>ROUND(E127*J127,2)</f>
        <v>0</v>
      </c>
      <c r="L127" s="159">
        <v>21</v>
      </c>
      <c r="M127" s="159">
        <f>G127*(1+L127/100)</f>
        <v>0</v>
      </c>
      <c r="N127" s="158">
        <v>3.6700000000000001E-3</v>
      </c>
      <c r="O127" s="158">
        <f>ROUND(E127*N127,2)</f>
        <v>0.23</v>
      </c>
      <c r="P127" s="158">
        <v>0</v>
      </c>
      <c r="Q127" s="158">
        <f>ROUND(E127*P127,2)</f>
        <v>0</v>
      </c>
      <c r="R127" s="159"/>
      <c r="S127" s="159" t="s">
        <v>165</v>
      </c>
      <c r="T127" s="159" t="s">
        <v>165</v>
      </c>
      <c r="U127" s="159">
        <v>0.36199999999999999</v>
      </c>
      <c r="V127" s="159">
        <f>ROUND(E127*U127,2)</f>
        <v>22.63</v>
      </c>
      <c r="W127" s="159"/>
      <c r="X127" s="159" t="s">
        <v>166</v>
      </c>
      <c r="Y127" s="159" t="s">
        <v>167</v>
      </c>
      <c r="Z127" s="148"/>
      <c r="AA127" s="148"/>
      <c r="AB127" s="148"/>
      <c r="AC127" s="148"/>
      <c r="AD127" s="148"/>
      <c r="AE127" s="148"/>
      <c r="AF127" s="148"/>
      <c r="AG127" s="148" t="s">
        <v>168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2" x14ac:dyDescent="0.2">
      <c r="A128" s="155"/>
      <c r="B128" s="156"/>
      <c r="C128" s="188" t="s">
        <v>309</v>
      </c>
      <c r="D128" s="161"/>
      <c r="E128" s="162">
        <v>23.54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170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277</v>
      </c>
      <c r="D129" s="161"/>
      <c r="E129" s="162">
        <v>39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170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274</v>
      </c>
      <c r="D130" s="161"/>
      <c r="E130" s="162">
        <v>-0.04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170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72">
        <v>36</v>
      </c>
      <c r="B131" s="173" t="s">
        <v>324</v>
      </c>
      <c r="C131" s="187" t="s">
        <v>325</v>
      </c>
      <c r="D131" s="174" t="s">
        <v>203</v>
      </c>
      <c r="E131" s="175">
        <v>62.5</v>
      </c>
      <c r="F131" s="176"/>
      <c r="G131" s="177">
        <f>ROUND(E131*F131,2)</f>
        <v>0</v>
      </c>
      <c r="H131" s="160"/>
      <c r="I131" s="159">
        <f>ROUND(E131*H131,2)</f>
        <v>0</v>
      </c>
      <c r="J131" s="160"/>
      <c r="K131" s="159">
        <f>ROUND(E131*J131,2)</f>
        <v>0</v>
      </c>
      <c r="L131" s="159">
        <v>21</v>
      </c>
      <c r="M131" s="159">
        <f>G131*(1+L131/100)</f>
        <v>0</v>
      </c>
      <c r="N131" s="158">
        <v>5.77E-3</v>
      </c>
      <c r="O131" s="158">
        <f>ROUND(E131*N131,2)</f>
        <v>0.36</v>
      </c>
      <c r="P131" s="158">
        <v>0</v>
      </c>
      <c r="Q131" s="158">
        <f>ROUND(E131*P131,2)</f>
        <v>0</v>
      </c>
      <c r="R131" s="159"/>
      <c r="S131" s="159" t="s">
        <v>165</v>
      </c>
      <c r="T131" s="159" t="s">
        <v>165</v>
      </c>
      <c r="U131" s="159">
        <v>0.31900000000000001</v>
      </c>
      <c r="V131" s="159">
        <f>ROUND(E131*U131,2)</f>
        <v>19.940000000000001</v>
      </c>
      <c r="W131" s="159"/>
      <c r="X131" s="159" t="s">
        <v>166</v>
      </c>
      <c r="Y131" s="159" t="s">
        <v>167</v>
      </c>
      <c r="Z131" s="148"/>
      <c r="AA131" s="148"/>
      <c r="AB131" s="148"/>
      <c r="AC131" s="148"/>
      <c r="AD131" s="148"/>
      <c r="AE131" s="148"/>
      <c r="AF131" s="148"/>
      <c r="AG131" s="148" t="s">
        <v>168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188" t="s">
        <v>326</v>
      </c>
      <c r="D132" s="161"/>
      <c r="E132" s="162">
        <v>62.5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170</v>
      </c>
      <c r="AH132" s="148">
        <v>5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72">
        <v>37</v>
      </c>
      <c r="B133" s="173" t="s">
        <v>327</v>
      </c>
      <c r="C133" s="187" t="s">
        <v>328</v>
      </c>
      <c r="D133" s="174" t="s">
        <v>203</v>
      </c>
      <c r="E133" s="175">
        <v>62.5</v>
      </c>
      <c r="F133" s="176"/>
      <c r="G133" s="177">
        <f>ROUND(E133*F133,2)</f>
        <v>0</v>
      </c>
      <c r="H133" s="160"/>
      <c r="I133" s="159">
        <f>ROUND(E133*H133,2)</f>
        <v>0</v>
      </c>
      <c r="J133" s="160"/>
      <c r="K133" s="159">
        <f>ROUND(E133*J133,2)</f>
        <v>0</v>
      </c>
      <c r="L133" s="159">
        <v>21</v>
      </c>
      <c r="M133" s="159">
        <f>G133*(1+L133/100)</f>
        <v>0</v>
      </c>
      <c r="N133" s="158">
        <v>8.0000000000000004E-4</v>
      </c>
      <c r="O133" s="158">
        <f>ROUND(E133*N133,2)</f>
        <v>0.05</v>
      </c>
      <c r="P133" s="158">
        <v>0</v>
      </c>
      <c r="Q133" s="158">
        <f>ROUND(E133*P133,2)</f>
        <v>0</v>
      </c>
      <c r="R133" s="159"/>
      <c r="S133" s="159" t="s">
        <v>165</v>
      </c>
      <c r="T133" s="159" t="s">
        <v>165</v>
      </c>
      <c r="U133" s="159">
        <v>0.23</v>
      </c>
      <c r="V133" s="159">
        <f>ROUND(E133*U133,2)</f>
        <v>14.38</v>
      </c>
      <c r="W133" s="159"/>
      <c r="X133" s="159" t="s">
        <v>166</v>
      </c>
      <c r="Y133" s="159" t="s">
        <v>167</v>
      </c>
      <c r="Z133" s="148"/>
      <c r="AA133" s="148"/>
      <c r="AB133" s="148"/>
      <c r="AC133" s="148"/>
      <c r="AD133" s="148"/>
      <c r="AE133" s="148"/>
      <c r="AF133" s="148"/>
      <c r="AG133" s="148" t="s">
        <v>168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2" x14ac:dyDescent="0.2">
      <c r="A134" s="155"/>
      <c r="B134" s="156"/>
      <c r="C134" s="251" t="s">
        <v>329</v>
      </c>
      <c r="D134" s="252"/>
      <c r="E134" s="252"/>
      <c r="F134" s="252"/>
      <c r="G134" s="252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215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2" x14ac:dyDescent="0.2">
      <c r="A135" s="155"/>
      <c r="B135" s="156"/>
      <c r="C135" s="188" t="s">
        <v>326</v>
      </c>
      <c r="D135" s="161"/>
      <c r="E135" s="162">
        <v>62.5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170</v>
      </c>
      <c r="AH135" s="148">
        <v>5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x14ac:dyDescent="0.2">
      <c r="A136" s="165" t="s">
        <v>160</v>
      </c>
      <c r="B136" s="166" t="s">
        <v>84</v>
      </c>
      <c r="C136" s="186" t="s">
        <v>85</v>
      </c>
      <c r="D136" s="167"/>
      <c r="E136" s="168"/>
      <c r="F136" s="169"/>
      <c r="G136" s="170">
        <f>SUMIF(AG137:AG152,"&lt;&gt;NOR",G137:G152)</f>
        <v>0</v>
      </c>
      <c r="H136" s="164"/>
      <c r="I136" s="164">
        <f>SUM(I137:I152)</f>
        <v>0</v>
      </c>
      <c r="J136" s="164"/>
      <c r="K136" s="164">
        <f>SUM(K137:K152)</f>
        <v>0</v>
      </c>
      <c r="L136" s="164"/>
      <c r="M136" s="164">
        <f>SUM(M137:M152)</f>
        <v>0</v>
      </c>
      <c r="N136" s="163"/>
      <c r="O136" s="163">
        <f>SUM(O137:O152)</f>
        <v>364.75</v>
      </c>
      <c r="P136" s="163"/>
      <c r="Q136" s="163">
        <f>SUM(Q137:Q152)</f>
        <v>0</v>
      </c>
      <c r="R136" s="164"/>
      <c r="S136" s="164"/>
      <c r="T136" s="164"/>
      <c r="U136" s="164"/>
      <c r="V136" s="164">
        <f>SUM(V137:V152)</f>
        <v>237.90999999999997</v>
      </c>
      <c r="W136" s="164"/>
      <c r="X136" s="164"/>
      <c r="Y136" s="164"/>
      <c r="AG136" t="s">
        <v>161</v>
      </c>
    </row>
    <row r="137" spans="1:60" outlineLevel="1" x14ac:dyDescent="0.2">
      <c r="A137" s="172">
        <v>38</v>
      </c>
      <c r="B137" s="173" t="s">
        <v>330</v>
      </c>
      <c r="C137" s="187" t="s">
        <v>331</v>
      </c>
      <c r="D137" s="174" t="s">
        <v>203</v>
      </c>
      <c r="E137" s="175">
        <v>284.8</v>
      </c>
      <c r="F137" s="176"/>
      <c r="G137" s="177">
        <f>ROUND(E137*F137,2)</f>
        <v>0</v>
      </c>
      <c r="H137" s="160"/>
      <c r="I137" s="159">
        <f>ROUND(E137*H137,2)</f>
        <v>0</v>
      </c>
      <c r="J137" s="160"/>
      <c r="K137" s="159">
        <f>ROUND(E137*J137,2)</f>
        <v>0</v>
      </c>
      <c r="L137" s="159">
        <v>21</v>
      </c>
      <c r="M137" s="159">
        <f>G137*(1+L137/100)</f>
        <v>0</v>
      </c>
      <c r="N137" s="158">
        <v>7.3899999999999993E-2</v>
      </c>
      <c r="O137" s="158">
        <f>ROUND(E137*N137,2)</f>
        <v>21.05</v>
      </c>
      <c r="P137" s="158">
        <v>0</v>
      </c>
      <c r="Q137" s="158">
        <f>ROUND(E137*P137,2)</f>
        <v>0</v>
      </c>
      <c r="R137" s="159"/>
      <c r="S137" s="159" t="s">
        <v>165</v>
      </c>
      <c r="T137" s="159" t="s">
        <v>165</v>
      </c>
      <c r="U137" s="159">
        <v>0.47799999999999998</v>
      </c>
      <c r="V137" s="159">
        <f>ROUND(E137*U137,2)</f>
        <v>136.13</v>
      </c>
      <c r="W137" s="159"/>
      <c r="X137" s="159" t="s">
        <v>166</v>
      </c>
      <c r="Y137" s="159" t="s">
        <v>167</v>
      </c>
      <c r="Z137" s="148"/>
      <c r="AA137" s="148"/>
      <c r="AB137" s="148"/>
      <c r="AC137" s="148"/>
      <c r="AD137" s="148"/>
      <c r="AE137" s="148"/>
      <c r="AF137" s="148"/>
      <c r="AG137" s="148" t="s">
        <v>168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2" x14ac:dyDescent="0.2">
      <c r="A138" s="155"/>
      <c r="B138" s="156"/>
      <c r="C138" s="188" t="s">
        <v>332</v>
      </c>
      <c r="D138" s="161"/>
      <c r="E138" s="162">
        <v>284.8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170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72">
        <v>39</v>
      </c>
      <c r="B139" s="173" t="s">
        <v>333</v>
      </c>
      <c r="C139" s="187" t="s">
        <v>334</v>
      </c>
      <c r="D139" s="174" t="s">
        <v>203</v>
      </c>
      <c r="E139" s="175">
        <v>287.7</v>
      </c>
      <c r="F139" s="176"/>
      <c r="G139" s="177">
        <f>ROUND(E139*F139,2)</f>
        <v>0</v>
      </c>
      <c r="H139" s="160"/>
      <c r="I139" s="159">
        <f>ROUND(E139*H139,2)</f>
        <v>0</v>
      </c>
      <c r="J139" s="160"/>
      <c r="K139" s="159">
        <f>ROUND(E139*J139,2)</f>
        <v>0</v>
      </c>
      <c r="L139" s="159">
        <v>21</v>
      </c>
      <c r="M139" s="159">
        <f>G139*(1+L139/100)</f>
        <v>0</v>
      </c>
      <c r="N139" s="158">
        <v>0.17599999999999999</v>
      </c>
      <c r="O139" s="158">
        <f>ROUND(E139*N139,2)</f>
        <v>50.64</v>
      </c>
      <c r="P139" s="158">
        <v>0</v>
      </c>
      <c r="Q139" s="158">
        <f>ROUND(E139*P139,2)</f>
        <v>0</v>
      </c>
      <c r="R139" s="159"/>
      <c r="S139" s="159" t="s">
        <v>265</v>
      </c>
      <c r="T139" s="159" t="s">
        <v>266</v>
      </c>
      <c r="U139" s="159">
        <v>0</v>
      </c>
      <c r="V139" s="159">
        <f>ROUND(E139*U139,2)</f>
        <v>0</v>
      </c>
      <c r="W139" s="159"/>
      <c r="X139" s="159" t="s">
        <v>288</v>
      </c>
      <c r="Y139" s="159" t="s">
        <v>167</v>
      </c>
      <c r="Z139" s="148"/>
      <c r="AA139" s="148"/>
      <c r="AB139" s="148"/>
      <c r="AC139" s="148"/>
      <c r="AD139" s="148"/>
      <c r="AE139" s="148"/>
      <c r="AF139" s="148"/>
      <c r="AG139" s="148" t="s">
        <v>289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2" x14ac:dyDescent="0.2">
      <c r="A140" s="155"/>
      <c r="B140" s="156"/>
      <c r="C140" s="188" t="s">
        <v>335</v>
      </c>
      <c r="D140" s="161"/>
      <c r="E140" s="162">
        <v>287.64800000000002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170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88" t="s">
        <v>242</v>
      </c>
      <c r="D141" s="161"/>
      <c r="E141" s="162">
        <v>5.1999999999999998E-2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170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ht="22.5" outlineLevel="1" x14ac:dyDescent="0.2">
      <c r="A142" s="172">
        <v>40</v>
      </c>
      <c r="B142" s="173" t="s">
        <v>336</v>
      </c>
      <c r="C142" s="187" t="s">
        <v>337</v>
      </c>
      <c r="D142" s="174" t="s">
        <v>203</v>
      </c>
      <c r="E142" s="175">
        <v>260.8</v>
      </c>
      <c r="F142" s="176"/>
      <c r="G142" s="177">
        <f>ROUND(E142*F142,2)</f>
        <v>0</v>
      </c>
      <c r="H142" s="160"/>
      <c r="I142" s="159">
        <f>ROUND(E142*H142,2)</f>
        <v>0</v>
      </c>
      <c r="J142" s="160"/>
      <c r="K142" s="159">
        <f>ROUND(E142*J142,2)</f>
        <v>0</v>
      </c>
      <c r="L142" s="159">
        <v>21</v>
      </c>
      <c r="M142" s="159">
        <f>G142*(1+L142/100)</f>
        <v>0</v>
      </c>
      <c r="N142" s="158">
        <v>0.13800000000000001</v>
      </c>
      <c r="O142" s="158">
        <f>ROUND(E142*N142,2)</f>
        <v>35.99</v>
      </c>
      <c r="P142" s="158">
        <v>0</v>
      </c>
      <c r="Q142" s="158">
        <f>ROUND(E142*P142,2)</f>
        <v>0</v>
      </c>
      <c r="R142" s="159"/>
      <c r="S142" s="159" t="s">
        <v>165</v>
      </c>
      <c r="T142" s="159" t="s">
        <v>165</v>
      </c>
      <c r="U142" s="159">
        <v>2.3E-2</v>
      </c>
      <c r="V142" s="159">
        <f>ROUND(E142*U142,2)</f>
        <v>6</v>
      </c>
      <c r="W142" s="159"/>
      <c r="X142" s="159" t="s">
        <v>166</v>
      </c>
      <c r="Y142" s="159" t="s">
        <v>167</v>
      </c>
      <c r="Z142" s="148"/>
      <c r="AA142" s="148"/>
      <c r="AB142" s="148"/>
      <c r="AC142" s="148"/>
      <c r="AD142" s="148"/>
      <c r="AE142" s="148"/>
      <c r="AF142" s="148"/>
      <c r="AG142" s="148" t="s">
        <v>168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188" t="s">
        <v>338</v>
      </c>
      <c r="D143" s="161"/>
      <c r="E143" s="162">
        <v>260.77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170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208</v>
      </c>
      <c r="D144" s="161"/>
      <c r="E144" s="162">
        <v>0.03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170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72">
        <v>41</v>
      </c>
      <c r="B145" s="173" t="s">
        <v>339</v>
      </c>
      <c r="C145" s="187" t="s">
        <v>340</v>
      </c>
      <c r="D145" s="174" t="s">
        <v>203</v>
      </c>
      <c r="E145" s="175">
        <v>260.8</v>
      </c>
      <c r="F145" s="176"/>
      <c r="G145" s="177">
        <f>ROUND(E145*F145,2)</f>
        <v>0</v>
      </c>
      <c r="H145" s="160"/>
      <c r="I145" s="159">
        <f>ROUND(E145*H145,2)</f>
        <v>0</v>
      </c>
      <c r="J145" s="160"/>
      <c r="K145" s="159">
        <f>ROUND(E145*J145,2)</f>
        <v>0</v>
      </c>
      <c r="L145" s="159">
        <v>21</v>
      </c>
      <c r="M145" s="159">
        <f>G145*(1+L145/100)</f>
        <v>0</v>
      </c>
      <c r="N145" s="158">
        <v>0.71643999999999997</v>
      </c>
      <c r="O145" s="158">
        <f>ROUND(E145*N145,2)</f>
        <v>186.85</v>
      </c>
      <c r="P145" s="158">
        <v>0</v>
      </c>
      <c r="Q145" s="158">
        <f>ROUND(E145*P145,2)</f>
        <v>0</v>
      </c>
      <c r="R145" s="159"/>
      <c r="S145" s="159" t="s">
        <v>165</v>
      </c>
      <c r="T145" s="159" t="s">
        <v>165</v>
      </c>
      <c r="U145" s="159">
        <v>7.2999999999999995E-2</v>
      </c>
      <c r="V145" s="159">
        <f>ROUND(E145*U145,2)</f>
        <v>19.04</v>
      </c>
      <c r="W145" s="159"/>
      <c r="X145" s="159" t="s">
        <v>166</v>
      </c>
      <c r="Y145" s="159" t="s">
        <v>167</v>
      </c>
      <c r="Z145" s="148"/>
      <c r="AA145" s="148"/>
      <c r="AB145" s="148"/>
      <c r="AC145" s="148"/>
      <c r="AD145" s="148"/>
      <c r="AE145" s="148"/>
      <c r="AF145" s="148"/>
      <c r="AG145" s="148" t="s">
        <v>168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2" x14ac:dyDescent="0.2">
      <c r="A146" s="155"/>
      <c r="B146" s="156"/>
      <c r="C146" s="251" t="s">
        <v>341</v>
      </c>
      <c r="D146" s="252"/>
      <c r="E146" s="252"/>
      <c r="F146" s="252"/>
      <c r="G146" s="252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215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2" x14ac:dyDescent="0.2">
      <c r="A147" s="155"/>
      <c r="B147" s="156"/>
      <c r="C147" s="188" t="s">
        <v>338</v>
      </c>
      <c r="D147" s="161"/>
      <c r="E147" s="162">
        <v>260.77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170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88" t="s">
        <v>208</v>
      </c>
      <c r="D148" s="161"/>
      <c r="E148" s="162">
        <v>0.03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170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72">
        <v>42</v>
      </c>
      <c r="B149" s="173" t="s">
        <v>342</v>
      </c>
      <c r="C149" s="187" t="s">
        <v>343</v>
      </c>
      <c r="D149" s="174" t="s">
        <v>177</v>
      </c>
      <c r="E149" s="175">
        <v>41.8</v>
      </c>
      <c r="F149" s="176"/>
      <c r="G149" s="177">
        <f>ROUND(E149*F149,2)</f>
        <v>0</v>
      </c>
      <c r="H149" s="160"/>
      <c r="I149" s="159">
        <f>ROUND(E149*H149,2)</f>
        <v>0</v>
      </c>
      <c r="J149" s="160"/>
      <c r="K149" s="159">
        <f>ROUND(E149*J149,2)</f>
        <v>0</v>
      </c>
      <c r="L149" s="159">
        <v>21</v>
      </c>
      <c r="M149" s="159">
        <f>G149*(1+L149/100)</f>
        <v>0</v>
      </c>
      <c r="N149" s="158">
        <v>1.68</v>
      </c>
      <c r="O149" s="158">
        <f>ROUND(E149*N149,2)</f>
        <v>70.22</v>
      </c>
      <c r="P149" s="158">
        <v>0</v>
      </c>
      <c r="Q149" s="158">
        <f>ROUND(E149*P149,2)</f>
        <v>0</v>
      </c>
      <c r="R149" s="159"/>
      <c r="S149" s="159" t="s">
        <v>165</v>
      </c>
      <c r="T149" s="159" t="s">
        <v>165</v>
      </c>
      <c r="U149" s="159">
        <v>1.8360000000000001</v>
      </c>
      <c r="V149" s="159">
        <f>ROUND(E149*U149,2)</f>
        <v>76.739999999999995</v>
      </c>
      <c r="W149" s="159"/>
      <c r="X149" s="159" t="s">
        <v>166</v>
      </c>
      <c r="Y149" s="159" t="s">
        <v>167</v>
      </c>
      <c r="Z149" s="148"/>
      <c r="AA149" s="148"/>
      <c r="AB149" s="148"/>
      <c r="AC149" s="148"/>
      <c r="AD149" s="148"/>
      <c r="AE149" s="148"/>
      <c r="AF149" s="148"/>
      <c r="AG149" s="148" t="s">
        <v>168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188" t="s">
        <v>344</v>
      </c>
      <c r="D150" s="161"/>
      <c r="E150" s="162">
        <v>39.115499999999997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170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3" x14ac:dyDescent="0.2">
      <c r="A151" s="155"/>
      <c r="B151" s="156"/>
      <c r="C151" s="188" t="s">
        <v>345</v>
      </c>
      <c r="D151" s="161"/>
      <c r="E151" s="162">
        <v>2.637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170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188" t="s">
        <v>346</v>
      </c>
      <c r="D152" s="161"/>
      <c r="E152" s="162">
        <v>4.7500000000000001E-2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170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x14ac:dyDescent="0.2">
      <c r="A153" s="165" t="s">
        <v>160</v>
      </c>
      <c r="B153" s="166" t="s">
        <v>86</v>
      </c>
      <c r="C153" s="186" t="s">
        <v>87</v>
      </c>
      <c r="D153" s="167"/>
      <c r="E153" s="168"/>
      <c r="F153" s="169"/>
      <c r="G153" s="170">
        <f>SUMIF(AG154:AG154,"&lt;&gt;NOR",G154:G154)</f>
        <v>0</v>
      </c>
      <c r="H153" s="164"/>
      <c r="I153" s="164">
        <f>SUM(I154:I154)</f>
        <v>0</v>
      </c>
      <c r="J153" s="164"/>
      <c r="K153" s="164">
        <f>SUM(K154:K154)</f>
        <v>0</v>
      </c>
      <c r="L153" s="164"/>
      <c r="M153" s="164">
        <f>SUM(M154:M154)</f>
        <v>0</v>
      </c>
      <c r="N153" s="163"/>
      <c r="O153" s="163">
        <f>SUM(O154:O154)</f>
        <v>0.03</v>
      </c>
      <c r="P153" s="163"/>
      <c r="Q153" s="163">
        <f>SUM(Q154:Q154)</f>
        <v>0</v>
      </c>
      <c r="R153" s="164"/>
      <c r="S153" s="164"/>
      <c r="T153" s="164"/>
      <c r="U153" s="164"/>
      <c r="V153" s="164">
        <f>SUM(V154:V154)</f>
        <v>1.86</v>
      </c>
      <c r="W153" s="164"/>
      <c r="X153" s="164"/>
      <c r="Y153" s="164"/>
      <c r="AG153" t="s">
        <v>161</v>
      </c>
    </row>
    <row r="154" spans="1:60" ht="22.5" outlineLevel="1" x14ac:dyDescent="0.2">
      <c r="A154" s="178">
        <v>43</v>
      </c>
      <c r="B154" s="179" t="s">
        <v>347</v>
      </c>
      <c r="C154" s="189" t="s">
        <v>348</v>
      </c>
      <c r="D154" s="180" t="s">
        <v>258</v>
      </c>
      <c r="E154" s="181">
        <v>1</v>
      </c>
      <c r="F154" s="182"/>
      <c r="G154" s="183">
        <f>ROUND(E154*F154,2)</f>
        <v>0</v>
      </c>
      <c r="H154" s="160"/>
      <c r="I154" s="159">
        <f>ROUND(E154*H154,2)</f>
        <v>0</v>
      </c>
      <c r="J154" s="160"/>
      <c r="K154" s="159">
        <f>ROUND(E154*J154,2)</f>
        <v>0</v>
      </c>
      <c r="L154" s="159">
        <v>21</v>
      </c>
      <c r="M154" s="159">
        <f>G154*(1+L154/100)</f>
        <v>0</v>
      </c>
      <c r="N154" s="158">
        <v>3.4470000000000001E-2</v>
      </c>
      <c r="O154" s="158">
        <f>ROUND(E154*N154,2)</f>
        <v>0.03</v>
      </c>
      <c r="P154" s="158">
        <v>0</v>
      </c>
      <c r="Q154" s="158">
        <f>ROUND(E154*P154,2)</f>
        <v>0</v>
      </c>
      <c r="R154" s="159"/>
      <c r="S154" s="159" t="s">
        <v>165</v>
      </c>
      <c r="T154" s="159" t="s">
        <v>165</v>
      </c>
      <c r="U154" s="159">
        <v>1.86</v>
      </c>
      <c r="V154" s="159">
        <f>ROUND(E154*U154,2)</f>
        <v>1.86</v>
      </c>
      <c r="W154" s="159"/>
      <c r="X154" s="159" t="s">
        <v>166</v>
      </c>
      <c r="Y154" s="159" t="s">
        <v>167</v>
      </c>
      <c r="Z154" s="148"/>
      <c r="AA154" s="148"/>
      <c r="AB154" s="148"/>
      <c r="AC154" s="148"/>
      <c r="AD154" s="148"/>
      <c r="AE154" s="148"/>
      <c r="AF154" s="148"/>
      <c r="AG154" s="148" t="s">
        <v>168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x14ac:dyDescent="0.2">
      <c r="A155" s="165" t="s">
        <v>160</v>
      </c>
      <c r="B155" s="166" t="s">
        <v>88</v>
      </c>
      <c r="C155" s="186" t="s">
        <v>89</v>
      </c>
      <c r="D155" s="167"/>
      <c r="E155" s="168"/>
      <c r="F155" s="169"/>
      <c r="G155" s="170">
        <f>SUMIF(AG156:AG158,"&lt;&gt;NOR",G156:G158)</f>
        <v>0</v>
      </c>
      <c r="H155" s="164"/>
      <c r="I155" s="164">
        <f>SUM(I156:I158)</f>
        <v>0</v>
      </c>
      <c r="J155" s="164"/>
      <c r="K155" s="164">
        <f>SUM(K156:K158)</f>
        <v>0</v>
      </c>
      <c r="L155" s="164"/>
      <c r="M155" s="164">
        <f>SUM(M156:M158)</f>
        <v>0</v>
      </c>
      <c r="N155" s="163"/>
      <c r="O155" s="163">
        <f>SUM(O156:O158)</f>
        <v>0.01</v>
      </c>
      <c r="P155" s="163"/>
      <c r="Q155" s="163">
        <f>SUM(Q156:Q158)</f>
        <v>0</v>
      </c>
      <c r="R155" s="164"/>
      <c r="S155" s="164"/>
      <c r="T155" s="164"/>
      <c r="U155" s="164"/>
      <c r="V155" s="164">
        <f>SUM(V156:V158)</f>
        <v>0.68</v>
      </c>
      <c r="W155" s="164"/>
      <c r="X155" s="164"/>
      <c r="Y155" s="164"/>
      <c r="AG155" t="s">
        <v>161</v>
      </c>
    </row>
    <row r="156" spans="1:60" outlineLevel="1" x14ac:dyDescent="0.2">
      <c r="A156" s="178">
        <v>44</v>
      </c>
      <c r="B156" s="179" t="s">
        <v>349</v>
      </c>
      <c r="C156" s="189" t="s">
        <v>350</v>
      </c>
      <c r="D156" s="180" t="s">
        <v>258</v>
      </c>
      <c r="E156" s="181">
        <v>1</v>
      </c>
      <c r="F156" s="182"/>
      <c r="G156" s="183">
        <f>ROUND(E156*F156,2)</f>
        <v>0</v>
      </c>
      <c r="H156" s="160"/>
      <c r="I156" s="159">
        <f>ROUND(E156*H156,2)</f>
        <v>0</v>
      </c>
      <c r="J156" s="160"/>
      <c r="K156" s="159">
        <f>ROUND(E156*J156,2)</f>
        <v>0</v>
      </c>
      <c r="L156" s="159">
        <v>21</v>
      </c>
      <c r="M156" s="159">
        <f>G156*(1+L156/100)</f>
        <v>0</v>
      </c>
      <c r="N156" s="158">
        <v>4.6800000000000001E-3</v>
      </c>
      <c r="O156" s="158">
        <f>ROUND(E156*N156,2)</f>
        <v>0</v>
      </c>
      <c r="P156" s="158">
        <v>0</v>
      </c>
      <c r="Q156" s="158">
        <f>ROUND(E156*P156,2)</f>
        <v>0</v>
      </c>
      <c r="R156" s="159"/>
      <c r="S156" s="159" t="s">
        <v>165</v>
      </c>
      <c r="T156" s="159" t="s">
        <v>165</v>
      </c>
      <c r="U156" s="159">
        <v>0.68</v>
      </c>
      <c r="V156" s="159">
        <f>ROUND(E156*U156,2)</f>
        <v>0.68</v>
      </c>
      <c r="W156" s="159"/>
      <c r="X156" s="159" t="s">
        <v>166</v>
      </c>
      <c r="Y156" s="159" t="s">
        <v>167</v>
      </c>
      <c r="Z156" s="148"/>
      <c r="AA156" s="148"/>
      <c r="AB156" s="148"/>
      <c r="AC156" s="148"/>
      <c r="AD156" s="148"/>
      <c r="AE156" s="148"/>
      <c r="AF156" s="148"/>
      <c r="AG156" s="148" t="s">
        <v>168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ht="22.5" outlineLevel="1" x14ac:dyDescent="0.2">
      <c r="A157" s="172">
        <v>45</v>
      </c>
      <c r="B157" s="173" t="s">
        <v>351</v>
      </c>
      <c r="C157" s="187" t="s">
        <v>352</v>
      </c>
      <c r="D157" s="174" t="s">
        <v>258</v>
      </c>
      <c r="E157" s="175">
        <v>1</v>
      </c>
      <c r="F157" s="176"/>
      <c r="G157" s="177">
        <f>ROUND(E157*F157,2)</f>
        <v>0</v>
      </c>
      <c r="H157" s="160"/>
      <c r="I157" s="159">
        <f>ROUND(E157*H157,2)</f>
        <v>0</v>
      </c>
      <c r="J157" s="160"/>
      <c r="K157" s="159">
        <f>ROUND(E157*J157,2)</f>
        <v>0</v>
      </c>
      <c r="L157" s="159">
        <v>21</v>
      </c>
      <c r="M157" s="159">
        <f>G157*(1+L157/100)</f>
        <v>0</v>
      </c>
      <c r="N157" s="158">
        <v>7.0000000000000001E-3</v>
      </c>
      <c r="O157" s="158">
        <f>ROUND(E157*N157,2)</f>
        <v>0.01</v>
      </c>
      <c r="P157" s="158">
        <v>0</v>
      </c>
      <c r="Q157" s="158">
        <f>ROUND(E157*P157,2)</f>
        <v>0</v>
      </c>
      <c r="R157" s="159" t="s">
        <v>287</v>
      </c>
      <c r="S157" s="159" t="s">
        <v>165</v>
      </c>
      <c r="T157" s="159" t="s">
        <v>165</v>
      </c>
      <c r="U157" s="159">
        <v>0</v>
      </c>
      <c r="V157" s="159">
        <f>ROUND(E157*U157,2)</f>
        <v>0</v>
      </c>
      <c r="W157" s="159"/>
      <c r="X157" s="159" t="s">
        <v>288</v>
      </c>
      <c r="Y157" s="159" t="s">
        <v>167</v>
      </c>
      <c r="Z157" s="148"/>
      <c r="AA157" s="148"/>
      <c r="AB157" s="148"/>
      <c r="AC157" s="148"/>
      <c r="AD157" s="148"/>
      <c r="AE157" s="148"/>
      <c r="AF157" s="148"/>
      <c r="AG157" s="148" t="s">
        <v>289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2" x14ac:dyDescent="0.2">
      <c r="A158" s="155"/>
      <c r="B158" s="156"/>
      <c r="C158" s="188" t="s">
        <v>353</v>
      </c>
      <c r="D158" s="161"/>
      <c r="E158" s="162">
        <v>1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170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x14ac:dyDescent="0.2">
      <c r="A159" s="165" t="s">
        <v>160</v>
      </c>
      <c r="B159" s="166" t="s">
        <v>92</v>
      </c>
      <c r="C159" s="186" t="s">
        <v>93</v>
      </c>
      <c r="D159" s="167"/>
      <c r="E159" s="168"/>
      <c r="F159" s="169"/>
      <c r="G159" s="170">
        <f>SUMIF(AG160:AG162,"&lt;&gt;NOR",G160:G162)</f>
        <v>0</v>
      </c>
      <c r="H159" s="164"/>
      <c r="I159" s="164">
        <f>SUM(I160:I162)</f>
        <v>0</v>
      </c>
      <c r="J159" s="164"/>
      <c r="K159" s="164">
        <f>SUM(K160:K162)</f>
        <v>0</v>
      </c>
      <c r="L159" s="164"/>
      <c r="M159" s="164">
        <f>SUM(M160:M162)</f>
        <v>0</v>
      </c>
      <c r="N159" s="163"/>
      <c r="O159" s="163">
        <f>SUM(O160:O162)</f>
        <v>0.06</v>
      </c>
      <c r="P159" s="163"/>
      <c r="Q159" s="163">
        <f>SUM(Q160:Q162)</f>
        <v>0</v>
      </c>
      <c r="R159" s="164"/>
      <c r="S159" s="164"/>
      <c r="T159" s="164"/>
      <c r="U159" s="164"/>
      <c r="V159" s="164">
        <f>SUM(V160:V162)</f>
        <v>8.5500000000000007</v>
      </c>
      <c r="W159" s="164"/>
      <c r="X159" s="164"/>
      <c r="Y159" s="164"/>
      <c r="AG159" t="s">
        <v>161</v>
      </c>
    </row>
    <row r="160" spans="1:60" outlineLevel="1" x14ac:dyDescent="0.2">
      <c r="A160" s="172">
        <v>46</v>
      </c>
      <c r="B160" s="173" t="s">
        <v>354</v>
      </c>
      <c r="C160" s="187" t="s">
        <v>355</v>
      </c>
      <c r="D160" s="174" t="s">
        <v>203</v>
      </c>
      <c r="E160" s="175">
        <v>48.3</v>
      </c>
      <c r="F160" s="176"/>
      <c r="G160" s="177">
        <f>ROUND(E160*F160,2)</f>
        <v>0</v>
      </c>
      <c r="H160" s="160"/>
      <c r="I160" s="159">
        <f>ROUND(E160*H160,2)</f>
        <v>0</v>
      </c>
      <c r="J160" s="160"/>
      <c r="K160" s="159">
        <f>ROUND(E160*J160,2)</f>
        <v>0</v>
      </c>
      <c r="L160" s="159">
        <v>21</v>
      </c>
      <c r="M160" s="159">
        <f>G160*(1+L160/100)</f>
        <v>0</v>
      </c>
      <c r="N160" s="158">
        <v>1.2099999999999999E-3</v>
      </c>
      <c r="O160" s="158">
        <f>ROUND(E160*N160,2)</f>
        <v>0.06</v>
      </c>
      <c r="P160" s="158">
        <v>0</v>
      </c>
      <c r="Q160" s="158">
        <f>ROUND(E160*P160,2)</f>
        <v>0</v>
      </c>
      <c r="R160" s="159"/>
      <c r="S160" s="159" t="s">
        <v>165</v>
      </c>
      <c r="T160" s="159" t="s">
        <v>165</v>
      </c>
      <c r="U160" s="159">
        <v>0.17699999999999999</v>
      </c>
      <c r="V160" s="159">
        <f>ROUND(E160*U160,2)</f>
        <v>8.5500000000000007</v>
      </c>
      <c r="W160" s="159"/>
      <c r="X160" s="159" t="s">
        <v>166</v>
      </c>
      <c r="Y160" s="159" t="s">
        <v>167</v>
      </c>
      <c r="Z160" s="148"/>
      <c r="AA160" s="148"/>
      <c r="AB160" s="148"/>
      <c r="AC160" s="148"/>
      <c r="AD160" s="148"/>
      <c r="AE160" s="148"/>
      <c r="AF160" s="148"/>
      <c r="AG160" s="148" t="s">
        <v>168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188" t="s">
        <v>356</v>
      </c>
      <c r="D161" s="161"/>
      <c r="E161" s="162">
        <v>34.799999999999997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170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88" t="s">
        <v>357</v>
      </c>
      <c r="D162" s="161"/>
      <c r="E162" s="162">
        <v>13.5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170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ht="25.5" x14ac:dyDescent="0.2">
      <c r="A163" s="165" t="s">
        <v>160</v>
      </c>
      <c r="B163" s="166" t="s">
        <v>94</v>
      </c>
      <c r="C163" s="186" t="s">
        <v>95</v>
      </c>
      <c r="D163" s="167"/>
      <c r="E163" s="168"/>
      <c r="F163" s="169"/>
      <c r="G163" s="170">
        <f>SUMIF(AG164:AG168,"&lt;&gt;NOR",G164:G168)</f>
        <v>0</v>
      </c>
      <c r="H163" s="164"/>
      <c r="I163" s="164">
        <f>SUM(I164:I168)</f>
        <v>0</v>
      </c>
      <c r="J163" s="164"/>
      <c r="K163" s="164">
        <f>SUM(K164:K168)</f>
        <v>0</v>
      </c>
      <c r="L163" s="164"/>
      <c r="M163" s="164">
        <f>SUM(M164:M168)</f>
        <v>0</v>
      </c>
      <c r="N163" s="163"/>
      <c r="O163" s="163">
        <f>SUM(O164:O168)</f>
        <v>0.02</v>
      </c>
      <c r="P163" s="163"/>
      <c r="Q163" s="163">
        <f>SUM(Q164:Q168)</f>
        <v>0</v>
      </c>
      <c r="R163" s="164"/>
      <c r="S163" s="164"/>
      <c r="T163" s="164"/>
      <c r="U163" s="164"/>
      <c r="V163" s="164">
        <f>SUM(V164:V168)</f>
        <v>0.34</v>
      </c>
      <c r="W163" s="164"/>
      <c r="X163" s="164"/>
      <c r="Y163" s="164"/>
      <c r="AG163" t="s">
        <v>161</v>
      </c>
    </row>
    <row r="164" spans="1:60" outlineLevel="1" x14ac:dyDescent="0.2">
      <c r="A164" s="178">
        <v>47</v>
      </c>
      <c r="B164" s="179" t="s">
        <v>358</v>
      </c>
      <c r="C164" s="189" t="s">
        <v>359</v>
      </c>
      <c r="D164" s="180" t="s">
        <v>258</v>
      </c>
      <c r="E164" s="181">
        <v>2</v>
      </c>
      <c r="F164" s="182"/>
      <c r="G164" s="183">
        <f>ROUND(E164*F164,2)</f>
        <v>0</v>
      </c>
      <c r="H164" s="160"/>
      <c r="I164" s="159">
        <f>ROUND(E164*H164,2)</f>
        <v>0</v>
      </c>
      <c r="J164" s="160"/>
      <c r="K164" s="159">
        <f>ROUND(E164*J164,2)</f>
        <v>0</v>
      </c>
      <c r="L164" s="159">
        <v>21</v>
      </c>
      <c r="M164" s="159">
        <f>G164*(1+L164/100)</f>
        <v>0</v>
      </c>
      <c r="N164" s="158">
        <v>1.0000000000000001E-5</v>
      </c>
      <c r="O164" s="158">
        <f>ROUND(E164*N164,2)</f>
        <v>0</v>
      </c>
      <c r="P164" s="158">
        <v>0</v>
      </c>
      <c r="Q164" s="158">
        <f>ROUND(E164*P164,2)</f>
        <v>0</v>
      </c>
      <c r="R164" s="159"/>
      <c r="S164" s="159" t="s">
        <v>165</v>
      </c>
      <c r="T164" s="159" t="s">
        <v>165</v>
      </c>
      <c r="U164" s="159">
        <v>0.17</v>
      </c>
      <c r="V164" s="159">
        <f>ROUND(E164*U164,2)</f>
        <v>0.34</v>
      </c>
      <c r="W164" s="159"/>
      <c r="X164" s="159" t="s">
        <v>166</v>
      </c>
      <c r="Y164" s="159" t="s">
        <v>167</v>
      </c>
      <c r="Z164" s="148"/>
      <c r="AA164" s="148"/>
      <c r="AB164" s="148"/>
      <c r="AC164" s="148"/>
      <c r="AD164" s="148"/>
      <c r="AE164" s="148"/>
      <c r="AF164" s="148"/>
      <c r="AG164" s="148" t="s">
        <v>168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78">
        <v>48</v>
      </c>
      <c r="B165" s="179" t="s">
        <v>360</v>
      </c>
      <c r="C165" s="189" t="s">
        <v>361</v>
      </c>
      <c r="D165" s="180" t="s">
        <v>258</v>
      </c>
      <c r="E165" s="181">
        <v>2</v>
      </c>
      <c r="F165" s="182"/>
      <c r="G165" s="183">
        <f>ROUND(E165*F165,2)</f>
        <v>0</v>
      </c>
      <c r="H165" s="160"/>
      <c r="I165" s="159">
        <f>ROUND(E165*H165,2)</f>
        <v>0</v>
      </c>
      <c r="J165" s="160"/>
      <c r="K165" s="159">
        <f>ROUND(E165*J165,2)</f>
        <v>0</v>
      </c>
      <c r="L165" s="159">
        <v>21</v>
      </c>
      <c r="M165" s="159">
        <f>G165*(1+L165/100)</f>
        <v>0</v>
      </c>
      <c r="N165" s="158">
        <v>9.7999999999999997E-3</v>
      </c>
      <c r="O165" s="158">
        <f>ROUND(E165*N165,2)</f>
        <v>0.02</v>
      </c>
      <c r="P165" s="158">
        <v>0</v>
      </c>
      <c r="Q165" s="158">
        <f>ROUND(E165*P165,2)</f>
        <v>0</v>
      </c>
      <c r="R165" s="159" t="s">
        <v>287</v>
      </c>
      <c r="S165" s="159" t="s">
        <v>165</v>
      </c>
      <c r="T165" s="159" t="s">
        <v>165</v>
      </c>
      <c r="U165" s="159">
        <v>0</v>
      </c>
      <c r="V165" s="159">
        <f>ROUND(E165*U165,2)</f>
        <v>0</v>
      </c>
      <c r="W165" s="159"/>
      <c r="X165" s="159" t="s">
        <v>288</v>
      </c>
      <c r="Y165" s="159" t="s">
        <v>167</v>
      </c>
      <c r="Z165" s="148"/>
      <c r="AA165" s="148"/>
      <c r="AB165" s="148"/>
      <c r="AC165" s="148"/>
      <c r="AD165" s="148"/>
      <c r="AE165" s="148"/>
      <c r="AF165" s="148"/>
      <c r="AG165" s="148" t="s">
        <v>289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ht="22.5" outlineLevel="1" x14ac:dyDescent="0.2">
      <c r="A166" s="172">
        <v>49</v>
      </c>
      <c r="B166" s="173" t="s">
        <v>362</v>
      </c>
      <c r="C166" s="187" t="s">
        <v>363</v>
      </c>
      <c r="D166" s="174" t="s">
        <v>364</v>
      </c>
      <c r="E166" s="175">
        <v>1</v>
      </c>
      <c r="F166" s="176"/>
      <c r="G166" s="177">
        <f>ROUND(E166*F166,2)</f>
        <v>0</v>
      </c>
      <c r="H166" s="160"/>
      <c r="I166" s="159">
        <f>ROUND(E166*H166,2)</f>
        <v>0</v>
      </c>
      <c r="J166" s="160"/>
      <c r="K166" s="159">
        <f>ROUND(E166*J166,2)</f>
        <v>0</v>
      </c>
      <c r="L166" s="159">
        <v>21</v>
      </c>
      <c r="M166" s="159">
        <f>G166*(1+L166/100)</f>
        <v>0</v>
      </c>
      <c r="N166" s="158">
        <v>0</v>
      </c>
      <c r="O166" s="158">
        <f>ROUND(E166*N166,2)</f>
        <v>0</v>
      </c>
      <c r="P166" s="158">
        <v>0</v>
      </c>
      <c r="Q166" s="158">
        <f>ROUND(E166*P166,2)</f>
        <v>0</v>
      </c>
      <c r="R166" s="159"/>
      <c r="S166" s="159" t="s">
        <v>265</v>
      </c>
      <c r="T166" s="159" t="s">
        <v>266</v>
      </c>
      <c r="U166" s="159">
        <v>0</v>
      </c>
      <c r="V166" s="159">
        <f>ROUND(E166*U166,2)</f>
        <v>0</v>
      </c>
      <c r="W166" s="159"/>
      <c r="X166" s="159" t="s">
        <v>166</v>
      </c>
      <c r="Y166" s="159" t="s">
        <v>167</v>
      </c>
      <c r="Z166" s="148"/>
      <c r="AA166" s="148"/>
      <c r="AB166" s="148"/>
      <c r="AC166" s="148"/>
      <c r="AD166" s="148"/>
      <c r="AE166" s="148"/>
      <c r="AF166" s="148"/>
      <c r="AG166" s="148" t="s">
        <v>168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2" x14ac:dyDescent="0.2">
      <c r="A167" s="155"/>
      <c r="B167" s="156"/>
      <c r="C167" s="251" t="s">
        <v>365</v>
      </c>
      <c r="D167" s="252"/>
      <c r="E167" s="252"/>
      <c r="F167" s="252"/>
      <c r="G167" s="252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215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ht="22.5" outlineLevel="1" x14ac:dyDescent="0.2">
      <c r="A168" s="178">
        <v>50</v>
      </c>
      <c r="B168" s="179" t="s">
        <v>366</v>
      </c>
      <c r="C168" s="189" t="s">
        <v>367</v>
      </c>
      <c r="D168" s="180" t="s">
        <v>258</v>
      </c>
      <c r="E168" s="181">
        <v>1</v>
      </c>
      <c r="F168" s="182"/>
      <c r="G168" s="183">
        <f>ROUND(E168*F168,2)</f>
        <v>0</v>
      </c>
      <c r="H168" s="160"/>
      <c r="I168" s="159">
        <f>ROUND(E168*H168,2)</f>
        <v>0</v>
      </c>
      <c r="J168" s="160"/>
      <c r="K168" s="159">
        <f>ROUND(E168*J168,2)</f>
        <v>0</v>
      </c>
      <c r="L168" s="159">
        <v>21</v>
      </c>
      <c r="M168" s="159">
        <f>G168*(1+L168/100)</f>
        <v>0</v>
      </c>
      <c r="N168" s="158">
        <v>0</v>
      </c>
      <c r="O168" s="158">
        <f>ROUND(E168*N168,2)</f>
        <v>0</v>
      </c>
      <c r="P168" s="158">
        <v>0</v>
      </c>
      <c r="Q168" s="158">
        <f>ROUND(E168*P168,2)</f>
        <v>0</v>
      </c>
      <c r="R168" s="159"/>
      <c r="S168" s="159" t="s">
        <v>265</v>
      </c>
      <c r="T168" s="159" t="s">
        <v>266</v>
      </c>
      <c r="U168" s="159">
        <v>0</v>
      </c>
      <c r="V168" s="159">
        <f>ROUND(E168*U168,2)</f>
        <v>0</v>
      </c>
      <c r="W168" s="159"/>
      <c r="X168" s="159" t="s">
        <v>166</v>
      </c>
      <c r="Y168" s="159" t="s">
        <v>167</v>
      </c>
      <c r="Z168" s="148"/>
      <c r="AA168" s="148"/>
      <c r="AB168" s="148"/>
      <c r="AC168" s="148"/>
      <c r="AD168" s="148"/>
      <c r="AE168" s="148"/>
      <c r="AF168" s="148"/>
      <c r="AG168" s="148" t="s">
        <v>168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x14ac:dyDescent="0.2">
      <c r="A169" s="165" t="s">
        <v>160</v>
      </c>
      <c r="B169" s="166" t="s">
        <v>96</v>
      </c>
      <c r="C169" s="186" t="s">
        <v>97</v>
      </c>
      <c r="D169" s="167"/>
      <c r="E169" s="168"/>
      <c r="F169" s="169"/>
      <c r="G169" s="170">
        <f>SUMIF(AG170:AG198,"&lt;&gt;NOR",G170:G198)</f>
        <v>0</v>
      </c>
      <c r="H169" s="164"/>
      <c r="I169" s="164">
        <f>SUM(I170:I198)</f>
        <v>0</v>
      </c>
      <c r="J169" s="164"/>
      <c r="K169" s="164">
        <f>SUM(K170:K198)</f>
        <v>0</v>
      </c>
      <c r="L169" s="164"/>
      <c r="M169" s="164">
        <f>SUM(M170:M198)</f>
        <v>0</v>
      </c>
      <c r="N169" s="163"/>
      <c r="O169" s="163">
        <f>SUM(O170:O198)</f>
        <v>0.01</v>
      </c>
      <c r="P169" s="163"/>
      <c r="Q169" s="163">
        <f>SUM(Q170:Q198)</f>
        <v>52.26</v>
      </c>
      <c r="R169" s="164"/>
      <c r="S169" s="164"/>
      <c r="T169" s="164"/>
      <c r="U169" s="164"/>
      <c r="V169" s="164">
        <f>SUM(V170:V198)</f>
        <v>50.070000000000007</v>
      </c>
      <c r="W169" s="164"/>
      <c r="X169" s="164"/>
      <c r="Y169" s="164"/>
      <c r="AG169" t="s">
        <v>161</v>
      </c>
    </row>
    <row r="170" spans="1:60" ht="22.5" outlineLevel="1" x14ac:dyDescent="0.2">
      <c r="A170" s="172">
        <v>51</v>
      </c>
      <c r="B170" s="173" t="s">
        <v>368</v>
      </c>
      <c r="C170" s="187" t="s">
        <v>369</v>
      </c>
      <c r="D170" s="174" t="s">
        <v>370</v>
      </c>
      <c r="E170" s="175">
        <v>120</v>
      </c>
      <c r="F170" s="176"/>
      <c r="G170" s="177">
        <f>ROUND(E170*F170,2)</f>
        <v>0</v>
      </c>
      <c r="H170" s="160"/>
      <c r="I170" s="159">
        <f>ROUND(E170*H170,2)</f>
        <v>0</v>
      </c>
      <c r="J170" s="160"/>
      <c r="K170" s="159">
        <f>ROUND(E170*J170,2)</f>
        <v>0</v>
      </c>
      <c r="L170" s="159">
        <v>21</v>
      </c>
      <c r="M170" s="159">
        <f>G170*(1+L170/100)</f>
        <v>0</v>
      </c>
      <c r="N170" s="158">
        <v>0</v>
      </c>
      <c r="O170" s="158">
        <f>ROUND(E170*N170,2)</f>
        <v>0</v>
      </c>
      <c r="P170" s="158">
        <v>0</v>
      </c>
      <c r="Q170" s="158">
        <f>ROUND(E170*P170,2)</f>
        <v>0</v>
      </c>
      <c r="R170" s="159"/>
      <c r="S170" s="159" t="s">
        <v>265</v>
      </c>
      <c r="T170" s="159" t="s">
        <v>266</v>
      </c>
      <c r="U170" s="159">
        <v>0</v>
      </c>
      <c r="V170" s="159">
        <f>ROUND(E170*U170,2)</f>
        <v>0</v>
      </c>
      <c r="W170" s="159"/>
      <c r="X170" s="159" t="s">
        <v>166</v>
      </c>
      <c r="Y170" s="159" t="s">
        <v>167</v>
      </c>
      <c r="Z170" s="148"/>
      <c r="AA170" s="148"/>
      <c r="AB170" s="148"/>
      <c r="AC170" s="148"/>
      <c r="AD170" s="148"/>
      <c r="AE170" s="148"/>
      <c r="AF170" s="148"/>
      <c r="AG170" s="148" t="s">
        <v>168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188" t="s">
        <v>371</v>
      </c>
      <c r="D171" s="161"/>
      <c r="E171" s="162">
        <v>120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170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ht="22.5" outlineLevel="1" x14ac:dyDescent="0.2">
      <c r="A172" s="172">
        <v>52</v>
      </c>
      <c r="B172" s="173" t="s">
        <v>372</v>
      </c>
      <c r="C172" s="187" t="s">
        <v>373</v>
      </c>
      <c r="D172" s="174" t="s">
        <v>177</v>
      </c>
      <c r="E172" s="175">
        <v>20.6</v>
      </c>
      <c r="F172" s="176"/>
      <c r="G172" s="177">
        <f>ROUND(E172*F172,2)</f>
        <v>0</v>
      </c>
      <c r="H172" s="160"/>
      <c r="I172" s="159">
        <f>ROUND(E172*H172,2)</f>
        <v>0</v>
      </c>
      <c r="J172" s="160"/>
      <c r="K172" s="159">
        <f>ROUND(E172*J172,2)</f>
        <v>0</v>
      </c>
      <c r="L172" s="159">
        <v>21</v>
      </c>
      <c r="M172" s="159">
        <f>G172*(1+L172/100)</f>
        <v>0</v>
      </c>
      <c r="N172" s="158">
        <v>0</v>
      </c>
      <c r="O172" s="158">
        <f>ROUND(E172*N172,2)</f>
        <v>0</v>
      </c>
      <c r="P172" s="158">
        <v>2.4</v>
      </c>
      <c r="Q172" s="158">
        <f>ROUND(E172*P172,2)</f>
        <v>49.44</v>
      </c>
      <c r="R172" s="159"/>
      <c r="S172" s="159" t="s">
        <v>165</v>
      </c>
      <c r="T172" s="159" t="s">
        <v>165</v>
      </c>
      <c r="U172" s="159">
        <v>0.77</v>
      </c>
      <c r="V172" s="159">
        <f>ROUND(E172*U172,2)</f>
        <v>15.86</v>
      </c>
      <c r="W172" s="159"/>
      <c r="X172" s="159" t="s">
        <v>166</v>
      </c>
      <c r="Y172" s="159" t="s">
        <v>167</v>
      </c>
      <c r="Z172" s="148"/>
      <c r="AA172" s="148"/>
      <c r="AB172" s="148"/>
      <c r="AC172" s="148"/>
      <c r="AD172" s="148"/>
      <c r="AE172" s="148"/>
      <c r="AF172" s="148"/>
      <c r="AG172" s="148" t="s">
        <v>168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2" x14ac:dyDescent="0.2">
      <c r="A173" s="155"/>
      <c r="B173" s="156"/>
      <c r="C173" s="251" t="s">
        <v>374</v>
      </c>
      <c r="D173" s="252"/>
      <c r="E173" s="252"/>
      <c r="F173" s="252"/>
      <c r="G173" s="252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215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2" x14ac:dyDescent="0.2">
      <c r="A174" s="155"/>
      <c r="B174" s="156"/>
      <c r="C174" s="188" t="s">
        <v>375</v>
      </c>
      <c r="D174" s="161"/>
      <c r="E174" s="162">
        <v>15.99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170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376</v>
      </c>
      <c r="D175" s="161"/>
      <c r="E175" s="162">
        <v>4.62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170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88" t="s">
        <v>377</v>
      </c>
      <c r="D176" s="161"/>
      <c r="E176" s="162">
        <v>-0.01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170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1" x14ac:dyDescent="0.2">
      <c r="A177" s="172">
        <v>53</v>
      </c>
      <c r="B177" s="173" t="s">
        <v>378</v>
      </c>
      <c r="C177" s="187" t="s">
        <v>379</v>
      </c>
      <c r="D177" s="174" t="s">
        <v>177</v>
      </c>
      <c r="E177" s="175">
        <v>1.2</v>
      </c>
      <c r="F177" s="176"/>
      <c r="G177" s="177">
        <f>ROUND(E177*F177,2)</f>
        <v>0</v>
      </c>
      <c r="H177" s="160"/>
      <c r="I177" s="159">
        <f>ROUND(E177*H177,2)</f>
        <v>0</v>
      </c>
      <c r="J177" s="160"/>
      <c r="K177" s="159">
        <f>ROUND(E177*J177,2)</f>
        <v>0</v>
      </c>
      <c r="L177" s="159">
        <v>21</v>
      </c>
      <c r="M177" s="159">
        <f>G177*(1+L177/100)</f>
        <v>0</v>
      </c>
      <c r="N177" s="158">
        <v>7.4099999999999999E-3</v>
      </c>
      <c r="O177" s="158">
        <f>ROUND(E177*N177,2)</f>
        <v>0.01</v>
      </c>
      <c r="P177" s="158">
        <v>2.1</v>
      </c>
      <c r="Q177" s="158">
        <f>ROUND(E177*P177,2)</f>
        <v>2.52</v>
      </c>
      <c r="R177" s="159"/>
      <c r="S177" s="159" t="s">
        <v>265</v>
      </c>
      <c r="T177" s="159" t="s">
        <v>283</v>
      </c>
      <c r="U177" s="159">
        <v>7.476</v>
      </c>
      <c r="V177" s="159">
        <f>ROUND(E177*U177,2)</f>
        <v>8.9700000000000006</v>
      </c>
      <c r="W177" s="159"/>
      <c r="X177" s="159" t="s">
        <v>166</v>
      </c>
      <c r="Y177" s="159" t="s">
        <v>167</v>
      </c>
      <c r="Z177" s="148"/>
      <c r="AA177" s="148"/>
      <c r="AB177" s="148"/>
      <c r="AC177" s="148"/>
      <c r="AD177" s="148"/>
      <c r="AE177" s="148"/>
      <c r="AF177" s="148"/>
      <c r="AG177" s="148" t="s">
        <v>168</v>
      </c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2" x14ac:dyDescent="0.2">
      <c r="A178" s="155"/>
      <c r="B178" s="156"/>
      <c r="C178" s="251" t="s">
        <v>374</v>
      </c>
      <c r="D178" s="252"/>
      <c r="E178" s="252"/>
      <c r="F178" s="252"/>
      <c r="G178" s="252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215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188" t="s">
        <v>380</v>
      </c>
      <c r="D179" s="161"/>
      <c r="E179" s="162">
        <v>1.1879999999999999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170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381</v>
      </c>
      <c r="D180" s="161"/>
      <c r="E180" s="162">
        <v>1.2E-2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170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382</v>
      </c>
      <c r="D181" s="161"/>
      <c r="E181" s="162"/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170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1" x14ac:dyDescent="0.2">
      <c r="A182" s="172">
        <v>54</v>
      </c>
      <c r="B182" s="173" t="s">
        <v>383</v>
      </c>
      <c r="C182" s="187" t="s">
        <v>384</v>
      </c>
      <c r="D182" s="174" t="s">
        <v>370</v>
      </c>
      <c r="E182" s="175">
        <v>9.4</v>
      </c>
      <c r="F182" s="176"/>
      <c r="G182" s="177">
        <f>ROUND(E182*F182,2)</f>
        <v>0</v>
      </c>
      <c r="H182" s="160"/>
      <c r="I182" s="159">
        <f>ROUND(E182*H182,2)</f>
        <v>0</v>
      </c>
      <c r="J182" s="160"/>
      <c r="K182" s="159">
        <f>ROUND(E182*J182,2)</f>
        <v>0</v>
      </c>
      <c r="L182" s="159">
        <v>21</v>
      </c>
      <c r="M182" s="159">
        <f>G182*(1+L182/100)</f>
        <v>0</v>
      </c>
      <c r="N182" s="158">
        <v>0</v>
      </c>
      <c r="O182" s="158">
        <f>ROUND(E182*N182,2)</f>
        <v>0</v>
      </c>
      <c r="P182" s="158">
        <v>8.9999999999999993E-3</v>
      </c>
      <c r="Q182" s="158">
        <f>ROUND(E182*P182,2)</f>
        <v>0.08</v>
      </c>
      <c r="R182" s="159"/>
      <c r="S182" s="159" t="s">
        <v>165</v>
      </c>
      <c r="T182" s="159" t="s">
        <v>165</v>
      </c>
      <c r="U182" s="159">
        <v>0.61</v>
      </c>
      <c r="V182" s="159">
        <f>ROUND(E182*U182,2)</f>
        <v>5.73</v>
      </c>
      <c r="W182" s="159"/>
      <c r="X182" s="159" t="s">
        <v>166</v>
      </c>
      <c r="Y182" s="159" t="s">
        <v>167</v>
      </c>
      <c r="Z182" s="148"/>
      <c r="AA182" s="148"/>
      <c r="AB182" s="148"/>
      <c r="AC182" s="148"/>
      <c r="AD182" s="148"/>
      <c r="AE182" s="148"/>
      <c r="AF182" s="148"/>
      <c r="AG182" s="148" t="s">
        <v>168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2" x14ac:dyDescent="0.2">
      <c r="A183" s="155"/>
      <c r="B183" s="156"/>
      <c r="C183" s="251" t="s">
        <v>374</v>
      </c>
      <c r="D183" s="252"/>
      <c r="E183" s="252"/>
      <c r="F183" s="252"/>
      <c r="G183" s="252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215</v>
      </c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2" x14ac:dyDescent="0.2">
      <c r="A184" s="155"/>
      <c r="B184" s="156"/>
      <c r="C184" s="188" t="s">
        <v>385</v>
      </c>
      <c r="D184" s="161"/>
      <c r="E184" s="162">
        <v>2.65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170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3" x14ac:dyDescent="0.2">
      <c r="A185" s="155"/>
      <c r="B185" s="156"/>
      <c r="C185" s="188" t="s">
        <v>386</v>
      </c>
      <c r="D185" s="161"/>
      <c r="E185" s="162">
        <v>6.7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8"/>
      <c r="AA185" s="148"/>
      <c r="AB185" s="148"/>
      <c r="AC185" s="148"/>
      <c r="AD185" s="148"/>
      <c r="AE185" s="148"/>
      <c r="AF185" s="148"/>
      <c r="AG185" s="148" t="s">
        <v>170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88" t="s">
        <v>187</v>
      </c>
      <c r="D186" s="161"/>
      <c r="E186" s="162">
        <v>0.05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170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1" x14ac:dyDescent="0.2">
      <c r="A187" s="172">
        <v>55</v>
      </c>
      <c r="B187" s="173" t="s">
        <v>387</v>
      </c>
      <c r="C187" s="187" t="s">
        <v>388</v>
      </c>
      <c r="D187" s="174" t="s">
        <v>370</v>
      </c>
      <c r="E187" s="175">
        <v>1.3</v>
      </c>
      <c r="F187" s="176"/>
      <c r="G187" s="177">
        <f>ROUND(E187*F187,2)</f>
        <v>0</v>
      </c>
      <c r="H187" s="160"/>
      <c r="I187" s="159">
        <f>ROUND(E187*H187,2)</f>
        <v>0</v>
      </c>
      <c r="J187" s="160"/>
      <c r="K187" s="159">
        <f>ROUND(E187*J187,2)</f>
        <v>0</v>
      </c>
      <c r="L187" s="159">
        <v>21</v>
      </c>
      <c r="M187" s="159">
        <f>G187*(1+L187/100)</f>
        <v>0</v>
      </c>
      <c r="N187" s="158">
        <v>0</v>
      </c>
      <c r="O187" s="158">
        <f>ROUND(E187*N187,2)</f>
        <v>0</v>
      </c>
      <c r="P187" s="158">
        <v>8.9999999999999993E-3</v>
      </c>
      <c r="Q187" s="158">
        <f>ROUND(E187*P187,2)</f>
        <v>0.01</v>
      </c>
      <c r="R187" s="159"/>
      <c r="S187" s="159" t="s">
        <v>165</v>
      </c>
      <c r="T187" s="159" t="s">
        <v>165</v>
      </c>
      <c r="U187" s="159">
        <v>0.42</v>
      </c>
      <c r="V187" s="159">
        <f>ROUND(E187*U187,2)</f>
        <v>0.55000000000000004</v>
      </c>
      <c r="W187" s="159"/>
      <c r="X187" s="159" t="s">
        <v>166</v>
      </c>
      <c r="Y187" s="159" t="s">
        <v>167</v>
      </c>
      <c r="Z187" s="148"/>
      <c r="AA187" s="148"/>
      <c r="AB187" s="148"/>
      <c r="AC187" s="148"/>
      <c r="AD187" s="148"/>
      <c r="AE187" s="148"/>
      <c r="AF187" s="148"/>
      <c r="AG187" s="148" t="s">
        <v>168</v>
      </c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2" x14ac:dyDescent="0.2">
      <c r="A188" s="155"/>
      <c r="B188" s="156"/>
      <c r="C188" s="251" t="s">
        <v>374</v>
      </c>
      <c r="D188" s="252"/>
      <c r="E188" s="252"/>
      <c r="F188" s="252"/>
      <c r="G188" s="252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215</v>
      </c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2" x14ac:dyDescent="0.2">
      <c r="A189" s="155"/>
      <c r="B189" s="156"/>
      <c r="C189" s="188" t="s">
        <v>389</v>
      </c>
      <c r="D189" s="161"/>
      <c r="E189" s="162">
        <v>1.3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8"/>
      <c r="AA189" s="148"/>
      <c r="AB189" s="148"/>
      <c r="AC189" s="148"/>
      <c r="AD189" s="148"/>
      <c r="AE189" s="148"/>
      <c r="AF189" s="148"/>
      <c r="AG189" s="148" t="s">
        <v>170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1" x14ac:dyDescent="0.2">
      <c r="A190" s="172">
        <v>56</v>
      </c>
      <c r="B190" s="173" t="s">
        <v>390</v>
      </c>
      <c r="C190" s="187" t="s">
        <v>391</v>
      </c>
      <c r="D190" s="174" t="s">
        <v>203</v>
      </c>
      <c r="E190" s="175">
        <v>12.1</v>
      </c>
      <c r="F190" s="176"/>
      <c r="G190" s="177">
        <f>ROUND(E190*F190,2)</f>
        <v>0</v>
      </c>
      <c r="H190" s="160"/>
      <c r="I190" s="159">
        <f>ROUND(E190*H190,2)</f>
        <v>0</v>
      </c>
      <c r="J190" s="160"/>
      <c r="K190" s="159">
        <f>ROUND(E190*J190,2)</f>
        <v>0</v>
      </c>
      <c r="L190" s="159">
        <v>21</v>
      </c>
      <c r="M190" s="159">
        <f>G190*(1+L190/100)</f>
        <v>0</v>
      </c>
      <c r="N190" s="158">
        <v>0</v>
      </c>
      <c r="O190" s="158">
        <f>ROUND(E190*N190,2)</f>
        <v>0</v>
      </c>
      <c r="P190" s="158">
        <v>1.695E-2</v>
      </c>
      <c r="Q190" s="158">
        <f>ROUND(E190*P190,2)</f>
        <v>0.21</v>
      </c>
      <c r="R190" s="159"/>
      <c r="S190" s="159" t="s">
        <v>265</v>
      </c>
      <c r="T190" s="159" t="s">
        <v>392</v>
      </c>
      <c r="U190" s="159">
        <v>0.18828</v>
      </c>
      <c r="V190" s="159">
        <f>ROUND(E190*U190,2)</f>
        <v>2.2799999999999998</v>
      </c>
      <c r="W190" s="159"/>
      <c r="X190" s="159" t="s">
        <v>304</v>
      </c>
      <c r="Y190" s="159" t="s">
        <v>167</v>
      </c>
      <c r="Z190" s="148"/>
      <c r="AA190" s="148"/>
      <c r="AB190" s="148"/>
      <c r="AC190" s="148"/>
      <c r="AD190" s="148"/>
      <c r="AE190" s="148"/>
      <c r="AF190" s="148"/>
      <c r="AG190" s="148" t="s">
        <v>305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2" x14ac:dyDescent="0.2">
      <c r="A191" s="155"/>
      <c r="B191" s="156"/>
      <c r="C191" s="251" t="s">
        <v>393</v>
      </c>
      <c r="D191" s="252"/>
      <c r="E191" s="252"/>
      <c r="F191" s="252"/>
      <c r="G191" s="252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8"/>
      <c r="AA191" s="148"/>
      <c r="AB191" s="148"/>
      <c r="AC191" s="148"/>
      <c r="AD191" s="148"/>
      <c r="AE191" s="148"/>
      <c r="AF191" s="148"/>
      <c r="AG191" s="148" t="s">
        <v>215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2" x14ac:dyDescent="0.2">
      <c r="A192" s="155"/>
      <c r="B192" s="156"/>
      <c r="C192" s="188" t="s">
        <v>394</v>
      </c>
      <c r="D192" s="161"/>
      <c r="E192" s="162">
        <v>12.06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170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3" x14ac:dyDescent="0.2">
      <c r="A193" s="155"/>
      <c r="B193" s="156"/>
      <c r="C193" s="188" t="s">
        <v>395</v>
      </c>
      <c r="D193" s="161"/>
      <c r="E193" s="162">
        <v>0.04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8"/>
      <c r="AA193" s="148"/>
      <c r="AB193" s="148"/>
      <c r="AC193" s="148"/>
      <c r="AD193" s="148"/>
      <c r="AE193" s="148"/>
      <c r="AF193" s="148"/>
      <c r="AG193" s="148" t="s">
        <v>170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2">
        <v>57</v>
      </c>
      <c r="B194" s="173" t="s">
        <v>396</v>
      </c>
      <c r="C194" s="187" t="s">
        <v>397</v>
      </c>
      <c r="D194" s="174" t="s">
        <v>258</v>
      </c>
      <c r="E194" s="175">
        <v>1</v>
      </c>
      <c r="F194" s="176"/>
      <c r="G194" s="177">
        <f>ROUND(E194*F194,2)</f>
        <v>0</v>
      </c>
      <c r="H194" s="160"/>
      <c r="I194" s="159">
        <f>ROUND(E194*H194,2)</f>
        <v>0</v>
      </c>
      <c r="J194" s="160"/>
      <c r="K194" s="159">
        <f>ROUND(E194*J194,2)</f>
        <v>0</v>
      </c>
      <c r="L194" s="159">
        <v>21</v>
      </c>
      <c r="M194" s="159">
        <f>G194*(1+L194/100)</f>
        <v>0</v>
      </c>
      <c r="N194" s="158">
        <v>0</v>
      </c>
      <c r="O194" s="158">
        <f>ROUND(E194*N194,2)</f>
        <v>0</v>
      </c>
      <c r="P194" s="158">
        <v>0</v>
      </c>
      <c r="Q194" s="158">
        <f>ROUND(E194*P194,2)</f>
        <v>0</v>
      </c>
      <c r="R194" s="159"/>
      <c r="S194" s="159" t="s">
        <v>265</v>
      </c>
      <c r="T194" s="159" t="s">
        <v>266</v>
      </c>
      <c r="U194" s="159">
        <v>0.48499999999999999</v>
      </c>
      <c r="V194" s="159">
        <f>ROUND(E194*U194,2)</f>
        <v>0.49</v>
      </c>
      <c r="W194" s="159"/>
      <c r="X194" s="159" t="s">
        <v>166</v>
      </c>
      <c r="Y194" s="159" t="s">
        <v>167</v>
      </c>
      <c r="Z194" s="148"/>
      <c r="AA194" s="148"/>
      <c r="AB194" s="148"/>
      <c r="AC194" s="148"/>
      <c r="AD194" s="148"/>
      <c r="AE194" s="148"/>
      <c r="AF194" s="148"/>
      <c r="AG194" s="148" t="s">
        <v>168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 x14ac:dyDescent="0.2">
      <c r="A195" s="155"/>
      <c r="B195" s="156"/>
      <c r="C195" s="251" t="s">
        <v>398</v>
      </c>
      <c r="D195" s="252"/>
      <c r="E195" s="252"/>
      <c r="F195" s="252"/>
      <c r="G195" s="252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215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2" x14ac:dyDescent="0.2">
      <c r="A196" s="155"/>
      <c r="B196" s="156"/>
      <c r="C196" s="188" t="s">
        <v>399</v>
      </c>
      <c r="D196" s="161"/>
      <c r="E196" s="162">
        <v>1</v>
      </c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170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1" x14ac:dyDescent="0.2">
      <c r="A197" s="178">
        <v>58</v>
      </c>
      <c r="B197" s="179" t="s">
        <v>400</v>
      </c>
      <c r="C197" s="189" t="s">
        <v>401</v>
      </c>
      <c r="D197" s="180" t="s">
        <v>245</v>
      </c>
      <c r="E197" s="181">
        <v>52.0563</v>
      </c>
      <c r="F197" s="182"/>
      <c r="G197" s="183">
        <f>ROUND(E197*F197,2)</f>
        <v>0</v>
      </c>
      <c r="H197" s="160"/>
      <c r="I197" s="159">
        <f>ROUND(E197*H197,2)</f>
        <v>0</v>
      </c>
      <c r="J197" s="160"/>
      <c r="K197" s="159">
        <f>ROUND(E197*J197,2)</f>
        <v>0</v>
      </c>
      <c r="L197" s="159">
        <v>21</v>
      </c>
      <c r="M197" s="159">
        <f>G197*(1+L197/100)</f>
        <v>0</v>
      </c>
      <c r="N197" s="158">
        <v>0</v>
      </c>
      <c r="O197" s="158">
        <f>ROUND(E197*N197,2)</f>
        <v>0</v>
      </c>
      <c r="P197" s="158">
        <v>0</v>
      </c>
      <c r="Q197" s="158">
        <f>ROUND(E197*P197,2)</f>
        <v>0</v>
      </c>
      <c r="R197" s="159"/>
      <c r="S197" s="159" t="s">
        <v>165</v>
      </c>
      <c r="T197" s="159" t="s">
        <v>165</v>
      </c>
      <c r="U197" s="159">
        <v>3.4000000000000002E-2</v>
      </c>
      <c r="V197" s="159">
        <f>ROUND(E197*U197,2)</f>
        <v>1.77</v>
      </c>
      <c r="W197" s="159"/>
      <c r="X197" s="159" t="s">
        <v>402</v>
      </c>
      <c r="Y197" s="159" t="s">
        <v>167</v>
      </c>
      <c r="Z197" s="148"/>
      <c r="AA197" s="148"/>
      <c r="AB197" s="148"/>
      <c r="AC197" s="148"/>
      <c r="AD197" s="148"/>
      <c r="AE197" s="148"/>
      <c r="AF197" s="148"/>
      <c r="AG197" s="148" t="s">
        <v>403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1" x14ac:dyDescent="0.2">
      <c r="A198" s="178">
        <v>59</v>
      </c>
      <c r="B198" s="179" t="s">
        <v>404</v>
      </c>
      <c r="C198" s="189" t="s">
        <v>405</v>
      </c>
      <c r="D198" s="180" t="s">
        <v>245</v>
      </c>
      <c r="E198" s="181">
        <v>52.0563</v>
      </c>
      <c r="F198" s="182"/>
      <c r="G198" s="183">
        <f>ROUND(E198*F198,2)</f>
        <v>0</v>
      </c>
      <c r="H198" s="160"/>
      <c r="I198" s="159">
        <f>ROUND(E198*H198,2)</f>
        <v>0</v>
      </c>
      <c r="J198" s="160"/>
      <c r="K198" s="159">
        <f>ROUND(E198*J198,2)</f>
        <v>0</v>
      </c>
      <c r="L198" s="159">
        <v>21</v>
      </c>
      <c r="M198" s="159">
        <f>G198*(1+L198/100)</f>
        <v>0</v>
      </c>
      <c r="N198" s="158">
        <v>0</v>
      </c>
      <c r="O198" s="158">
        <f>ROUND(E198*N198,2)</f>
        <v>0</v>
      </c>
      <c r="P198" s="158">
        <v>0</v>
      </c>
      <c r="Q198" s="158">
        <f>ROUND(E198*P198,2)</f>
        <v>0</v>
      </c>
      <c r="R198" s="159"/>
      <c r="S198" s="159" t="s">
        <v>165</v>
      </c>
      <c r="T198" s="159" t="s">
        <v>165</v>
      </c>
      <c r="U198" s="159">
        <v>0.27700000000000002</v>
      </c>
      <c r="V198" s="159">
        <f>ROUND(E198*U198,2)</f>
        <v>14.42</v>
      </c>
      <c r="W198" s="159"/>
      <c r="X198" s="159" t="s">
        <v>402</v>
      </c>
      <c r="Y198" s="159" t="s">
        <v>167</v>
      </c>
      <c r="Z198" s="148"/>
      <c r="AA198" s="148"/>
      <c r="AB198" s="148"/>
      <c r="AC198" s="148"/>
      <c r="AD198" s="148"/>
      <c r="AE198" s="148"/>
      <c r="AF198" s="148"/>
      <c r="AG198" s="148" t="s">
        <v>403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x14ac:dyDescent="0.2">
      <c r="A199" s="165" t="s">
        <v>160</v>
      </c>
      <c r="B199" s="166" t="s">
        <v>98</v>
      </c>
      <c r="C199" s="186" t="s">
        <v>99</v>
      </c>
      <c r="D199" s="167"/>
      <c r="E199" s="168"/>
      <c r="F199" s="169"/>
      <c r="G199" s="170">
        <f>SUMIF(AG200:AG200,"&lt;&gt;NOR",G200:G200)</f>
        <v>0</v>
      </c>
      <c r="H199" s="164"/>
      <c r="I199" s="164">
        <f>SUM(I200:I200)</f>
        <v>0</v>
      </c>
      <c r="J199" s="164"/>
      <c r="K199" s="164">
        <f>SUM(K200:K200)</f>
        <v>0</v>
      </c>
      <c r="L199" s="164"/>
      <c r="M199" s="164">
        <f>SUM(M200:M200)</f>
        <v>0</v>
      </c>
      <c r="N199" s="163"/>
      <c r="O199" s="163">
        <f>SUM(O200:O200)</f>
        <v>0</v>
      </c>
      <c r="P199" s="163"/>
      <c r="Q199" s="163">
        <f>SUM(Q200:Q200)</f>
        <v>0</v>
      </c>
      <c r="R199" s="164"/>
      <c r="S199" s="164"/>
      <c r="T199" s="164"/>
      <c r="U199" s="164"/>
      <c r="V199" s="164">
        <f>SUM(V200:V200)</f>
        <v>256.48</v>
      </c>
      <c r="W199" s="164"/>
      <c r="X199" s="164"/>
      <c r="Y199" s="164"/>
      <c r="AG199" t="s">
        <v>161</v>
      </c>
    </row>
    <row r="200" spans="1:60" outlineLevel="1" x14ac:dyDescent="0.2">
      <c r="A200" s="178">
        <v>60</v>
      </c>
      <c r="B200" s="179" t="s">
        <v>406</v>
      </c>
      <c r="C200" s="189" t="s">
        <v>407</v>
      </c>
      <c r="D200" s="180" t="s">
        <v>245</v>
      </c>
      <c r="E200" s="181">
        <v>657.64041999999995</v>
      </c>
      <c r="F200" s="182"/>
      <c r="G200" s="183">
        <f>ROUND(E200*F200,2)</f>
        <v>0</v>
      </c>
      <c r="H200" s="160"/>
      <c r="I200" s="159">
        <f>ROUND(E200*H200,2)</f>
        <v>0</v>
      </c>
      <c r="J200" s="160"/>
      <c r="K200" s="159">
        <f>ROUND(E200*J200,2)</f>
        <v>0</v>
      </c>
      <c r="L200" s="159">
        <v>21</v>
      </c>
      <c r="M200" s="159">
        <f>G200*(1+L200/100)</f>
        <v>0</v>
      </c>
      <c r="N200" s="158">
        <v>0</v>
      </c>
      <c r="O200" s="158">
        <f>ROUND(E200*N200,2)</f>
        <v>0</v>
      </c>
      <c r="P200" s="158">
        <v>0</v>
      </c>
      <c r="Q200" s="158">
        <f>ROUND(E200*P200,2)</f>
        <v>0</v>
      </c>
      <c r="R200" s="159"/>
      <c r="S200" s="159" t="s">
        <v>265</v>
      </c>
      <c r="T200" s="159" t="s">
        <v>283</v>
      </c>
      <c r="U200" s="159">
        <v>0.39</v>
      </c>
      <c r="V200" s="159">
        <f>ROUND(E200*U200,2)</f>
        <v>256.48</v>
      </c>
      <c r="W200" s="159"/>
      <c r="X200" s="159" t="s">
        <v>408</v>
      </c>
      <c r="Y200" s="159" t="s">
        <v>409</v>
      </c>
      <c r="Z200" s="148"/>
      <c r="AA200" s="148"/>
      <c r="AB200" s="148"/>
      <c r="AC200" s="148"/>
      <c r="AD200" s="148"/>
      <c r="AE200" s="148"/>
      <c r="AF200" s="148"/>
      <c r="AG200" s="148" t="s">
        <v>410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x14ac:dyDescent="0.2">
      <c r="A201" s="165" t="s">
        <v>160</v>
      </c>
      <c r="B201" s="166" t="s">
        <v>100</v>
      </c>
      <c r="C201" s="186" t="s">
        <v>101</v>
      </c>
      <c r="D201" s="167"/>
      <c r="E201" s="168"/>
      <c r="F201" s="169"/>
      <c r="G201" s="170">
        <f>SUMIF(AG202:AG223,"&lt;&gt;NOR",G202:G223)</f>
        <v>0</v>
      </c>
      <c r="H201" s="164"/>
      <c r="I201" s="164">
        <f>SUM(I202:I223)</f>
        <v>0</v>
      </c>
      <c r="J201" s="164"/>
      <c r="K201" s="164">
        <f>SUM(K202:K223)</f>
        <v>0</v>
      </c>
      <c r="L201" s="164"/>
      <c r="M201" s="164">
        <f>SUM(M202:M223)</f>
        <v>0</v>
      </c>
      <c r="N201" s="163"/>
      <c r="O201" s="163">
        <f>SUM(O202:O223)</f>
        <v>3.3200000000000003</v>
      </c>
      <c r="P201" s="163"/>
      <c r="Q201" s="163">
        <f>SUM(Q202:Q223)</f>
        <v>0</v>
      </c>
      <c r="R201" s="164"/>
      <c r="S201" s="164"/>
      <c r="T201" s="164"/>
      <c r="U201" s="164"/>
      <c r="V201" s="164">
        <f>SUM(V202:V223)</f>
        <v>255.86</v>
      </c>
      <c r="W201" s="164"/>
      <c r="X201" s="164"/>
      <c r="Y201" s="164"/>
      <c r="AG201" t="s">
        <v>161</v>
      </c>
    </row>
    <row r="202" spans="1:60" ht="33.75" outlineLevel="1" x14ac:dyDescent="0.2">
      <c r="A202" s="172">
        <v>61</v>
      </c>
      <c r="B202" s="173" t="s">
        <v>411</v>
      </c>
      <c r="C202" s="187" t="s">
        <v>412</v>
      </c>
      <c r="D202" s="174" t="s">
        <v>203</v>
      </c>
      <c r="E202" s="175">
        <v>267</v>
      </c>
      <c r="F202" s="176"/>
      <c r="G202" s="177">
        <f>ROUND(E202*F202,2)</f>
        <v>0</v>
      </c>
      <c r="H202" s="160"/>
      <c r="I202" s="159">
        <f>ROUND(E202*H202,2)</f>
        <v>0</v>
      </c>
      <c r="J202" s="160"/>
      <c r="K202" s="159">
        <f>ROUND(E202*J202,2)</f>
        <v>0</v>
      </c>
      <c r="L202" s="159">
        <v>21</v>
      </c>
      <c r="M202" s="159">
        <f>G202*(1+L202/100)</f>
        <v>0</v>
      </c>
      <c r="N202" s="158">
        <v>3.2000000000000003E-4</v>
      </c>
      <c r="O202" s="158">
        <f>ROUND(E202*N202,2)</f>
        <v>0.09</v>
      </c>
      <c r="P202" s="158">
        <v>0</v>
      </c>
      <c r="Q202" s="158">
        <f>ROUND(E202*P202,2)</f>
        <v>0</v>
      </c>
      <c r="R202" s="159"/>
      <c r="S202" s="159" t="s">
        <v>165</v>
      </c>
      <c r="T202" s="159" t="s">
        <v>165</v>
      </c>
      <c r="U202" s="159">
        <v>0.05</v>
      </c>
      <c r="V202" s="159">
        <f>ROUND(E202*U202,2)</f>
        <v>13.35</v>
      </c>
      <c r="W202" s="159"/>
      <c r="X202" s="159" t="s">
        <v>166</v>
      </c>
      <c r="Y202" s="159" t="s">
        <v>167</v>
      </c>
      <c r="Z202" s="148"/>
      <c r="AA202" s="148"/>
      <c r="AB202" s="148"/>
      <c r="AC202" s="148"/>
      <c r="AD202" s="148"/>
      <c r="AE202" s="148"/>
      <c r="AF202" s="148"/>
      <c r="AG202" s="148" t="s">
        <v>168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2" x14ac:dyDescent="0.2">
      <c r="A203" s="155"/>
      <c r="B203" s="156"/>
      <c r="C203" s="188" t="s">
        <v>413</v>
      </c>
      <c r="D203" s="161"/>
      <c r="E203" s="162">
        <v>266.63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170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88" t="s">
        <v>414</v>
      </c>
      <c r="D204" s="161"/>
      <c r="E204" s="162">
        <v>0.37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170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1" x14ac:dyDescent="0.2">
      <c r="A205" s="172">
        <v>62</v>
      </c>
      <c r="B205" s="173" t="s">
        <v>415</v>
      </c>
      <c r="C205" s="187" t="s">
        <v>416</v>
      </c>
      <c r="D205" s="174" t="s">
        <v>203</v>
      </c>
      <c r="E205" s="175">
        <v>335.8</v>
      </c>
      <c r="F205" s="176"/>
      <c r="G205" s="177">
        <f>ROUND(E205*F205,2)</f>
        <v>0</v>
      </c>
      <c r="H205" s="160"/>
      <c r="I205" s="159">
        <f>ROUND(E205*H205,2)</f>
        <v>0</v>
      </c>
      <c r="J205" s="160"/>
      <c r="K205" s="159">
        <f>ROUND(E205*J205,2)</f>
        <v>0</v>
      </c>
      <c r="L205" s="159">
        <v>21</v>
      </c>
      <c r="M205" s="159">
        <f>G205*(1+L205/100)</f>
        <v>0</v>
      </c>
      <c r="N205" s="158">
        <v>3.0000000000000001E-5</v>
      </c>
      <c r="O205" s="158">
        <f>ROUND(E205*N205,2)</f>
        <v>0.01</v>
      </c>
      <c r="P205" s="158">
        <v>0</v>
      </c>
      <c r="Q205" s="158">
        <f>ROUND(E205*P205,2)</f>
        <v>0</v>
      </c>
      <c r="R205" s="159"/>
      <c r="S205" s="159" t="s">
        <v>265</v>
      </c>
      <c r="T205" s="159" t="s">
        <v>266</v>
      </c>
      <c r="U205" s="159">
        <v>7.0000000000000007E-2</v>
      </c>
      <c r="V205" s="159">
        <f>ROUND(E205*U205,2)</f>
        <v>23.51</v>
      </c>
      <c r="W205" s="159"/>
      <c r="X205" s="159" t="s">
        <v>166</v>
      </c>
      <c r="Y205" s="159" t="s">
        <v>167</v>
      </c>
      <c r="Z205" s="148"/>
      <c r="AA205" s="148"/>
      <c r="AB205" s="148"/>
      <c r="AC205" s="148"/>
      <c r="AD205" s="148"/>
      <c r="AE205" s="148"/>
      <c r="AF205" s="148"/>
      <c r="AG205" s="148" t="s">
        <v>168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2" x14ac:dyDescent="0.2">
      <c r="A206" s="155"/>
      <c r="B206" s="156"/>
      <c r="C206" s="188" t="s">
        <v>417</v>
      </c>
      <c r="D206" s="161"/>
      <c r="E206" s="162">
        <v>267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170</v>
      </c>
      <c r="AH206" s="148">
        <v>5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88" t="s">
        <v>418</v>
      </c>
      <c r="D207" s="161"/>
      <c r="E207" s="162">
        <v>68.760000000000005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170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88" t="s">
        <v>395</v>
      </c>
      <c r="D208" s="161"/>
      <c r="E208" s="162">
        <v>0.04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170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ht="33.75" outlineLevel="1" x14ac:dyDescent="0.2">
      <c r="A209" s="172">
        <v>63</v>
      </c>
      <c r="B209" s="173" t="s">
        <v>419</v>
      </c>
      <c r="C209" s="187" t="s">
        <v>420</v>
      </c>
      <c r="D209" s="174" t="s">
        <v>203</v>
      </c>
      <c r="E209" s="175">
        <v>800</v>
      </c>
      <c r="F209" s="176"/>
      <c r="G209" s="177">
        <f>ROUND(E209*F209,2)</f>
        <v>0</v>
      </c>
      <c r="H209" s="160"/>
      <c r="I209" s="159">
        <f>ROUND(E209*H209,2)</f>
        <v>0</v>
      </c>
      <c r="J209" s="160"/>
      <c r="K209" s="159">
        <f>ROUND(E209*J209,2)</f>
        <v>0</v>
      </c>
      <c r="L209" s="159">
        <v>21</v>
      </c>
      <c r="M209" s="159">
        <f>G209*(1+L209/100)</f>
        <v>0</v>
      </c>
      <c r="N209" s="158">
        <v>3.2000000000000003E-4</v>
      </c>
      <c r="O209" s="158">
        <f>ROUND(E209*N209,2)</f>
        <v>0.26</v>
      </c>
      <c r="P209" s="158">
        <v>0</v>
      </c>
      <c r="Q209" s="158">
        <f>ROUND(E209*P209,2)</f>
        <v>0</v>
      </c>
      <c r="R209" s="159"/>
      <c r="S209" s="159" t="s">
        <v>265</v>
      </c>
      <c r="T209" s="159" t="s">
        <v>266</v>
      </c>
      <c r="U209" s="159">
        <v>7.1999999999999995E-2</v>
      </c>
      <c r="V209" s="159">
        <f>ROUND(E209*U209,2)</f>
        <v>57.6</v>
      </c>
      <c r="W209" s="159"/>
      <c r="X209" s="159" t="s">
        <v>166</v>
      </c>
      <c r="Y209" s="159" t="s">
        <v>167</v>
      </c>
      <c r="Z209" s="148"/>
      <c r="AA209" s="148"/>
      <c r="AB209" s="148"/>
      <c r="AC209" s="148"/>
      <c r="AD209" s="148"/>
      <c r="AE209" s="148"/>
      <c r="AF209" s="148"/>
      <c r="AG209" s="148" t="s">
        <v>168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2" x14ac:dyDescent="0.2">
      <c r="A210" s="155"/>
      <c r="B210" s="156"/>
      <c r="C210" s="188" t="s">
        <v>421</v>
      </c>
      <c r="D210" s="161"/>
      <c r="E210" s="162">
        <v>799.89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170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 x14ac:dyDescent="0.2">
      <c r="A211" s="155"/>
      <c r="B211" s="156"/>
      <c r="C211" s="188" t="s">
        <v>422</v>
      </c>
      <c r="D211" s="161"/>
      <c r="E211" s="162">
        <v>0.11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170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ht="33.75" outlineLevel="1" x14ac:dyDescent="0.2">
      <c r="A212" s="172">
        <v>64</v>
      </c>
      <c r="B212" s="173" t="s">
        <v>423</v>
      </c>
      <c r="C212" s="187" t="s">
        <v>424</v>
      </c>
      <c r="D212" s="174" t="s">
        <v>203</v>
      </c>
      <c r="E212" s="175">
        <v>36.9</v>
      </c>
      <c r="F212" s="176"/>
      <c r="G212" s="177">
        <f>ROUND(E212*F212,2)</f>
        <v>0</v>
      </c>
      <c r="H212" s="160"/>
      <c r="I212" s="159">
        <f>ROUND(E212*H212,2)</f>
        <v>0</v>
      </c>
      <c r="J212" s="160"/>
      <c r="K212" s="159">
        <f>ROUND(E212*J212,2)</f>
        <v>0</v>
      </c>
      <c r="L212" s="159">
        <v>21</v>
      </c>
      <c r="M212" s="159">
        <f>G212*(1+L212/100)</f>
        <v>0</v>
      </c>
      <c r="N212" s="158">
        <v>3.3E-4</v>
      </c>
      <c r="O212" s="158">
        <f>ROUND(E212*N212,2)</f>
        <v>0.01</v>
      </c>
      <c r="P212" s="158">
        <v>0</v>
      </c>
      <c r="Q212" s="158">
        <f>ROUND(E212*P212,2)</f>
        <v>0</v>
      </c>
      <c r="R212" s="159"/>
      <c r="S212" s="159" t="s">
        <v>165</v>
      </c>
      <c r="T212" s="159" t="s">
        <v>165</v>
      </c>
      <c r="U212" s="159">
        <v>2.75E-2</v>
      </c>
      <c r="V212" s="159">
        <f>ROUND(E212*U212,2)</f>
        <v>1.01</v>
      </c>
      <c r="W212" s="159"/>
      <c r="X212" s="159" t="s">
        <v>166</v>
      </c>
      <c r="Y212" s="159" t="s">
        <v>167</v>
      </c>
      <c r="Z212" s="148"/>
      <c r="AA212" s="148"/>
      <c r="AB212" s="148"/>
      <c r="AC212" s="148"/>
      <c r="AD212" s="148"/>
      <c r="AE212" s="148"/>
      <c r="AF212" s="148"/>
      <c r="AG212" s="148" t="s">
        <v>168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2" x14ac:dyDescent="0.2">
      <c r="A213" s="155"/>
      <c r="B213" s="156"/>
      <c r="C213" s="188" t="s">
        <v>425</v>
      </c>
      <c r="D213" s="161"/>
      <c r="E213" s="162">
        <v>36.9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170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ht="33.75" outlineLevel="1" x14ac:dyDescent="0.2">
      <c r="A214" s="172">
        <v>65</v>
      </c>
      <c r="B214" s="173" t="s">
        <v>426</v>
      </c>
      <c r="C214" s="187" t="s">
        <v>427</v>
      </c>
      <c r="D214" s="174" t="s">
        <v>203</v>
      </c>
      <c r="E214" s="175">
        <v>36.9</v>
      </c>
      <c r="F214" s="176"/>
      <c r="G214" s="177">
        <f>ROUND(E214*F214,2)</f>
        <v>0</v>
      </c>
      <c r="H214" s="160"/>
      <c r="I214" s="159">
        <f>ROUND(E214*H214,2)</f>
        <v>0</v>
      </c>
      <c r="J214" s="160"/>
      <c r="K214" s="159">
        <f>ROUND(E214*J214,2)</f>
        <v>0</v>
      </c>
      <c r="L214" s="159">
        <v>21</v>
      </c>
      <c r="M214" s="159">
        <f>G214*(1+L214/100)</f>
        <v>0</v>
      </c>
      <c r="N214" s="158">
        <v>1.1520000000000001E-2</v>
      </c>
      <c r="O214" s="158">
        <f>ROUND(E214*N214,2)</f>
        <v>0.43</v>
      </c>
      <c r="P214" s="158">
        <v>0</v>
      </c>
      <c r="Q214" s="158">
        <f>ROUND(E214*P214,2)</f>
        <v>0</v>
      </c>
      <c r="R214" s="159"/>
      <c r="S214" s="159" t="s">
        <v>165</v>
      </c>
      <c r="T214" s="159" t="s">
        <v>165</v>
      </c>
      <c r="U214" s="159">
        <v>0.45982000000000001</v>
      </c>
      <c r="V214" s="159">
        <f>ROUND(E214*U214,2)</f>
        <v>16.97</v>
      </c>
      <c r="W214" s="159"/>
      <c r="X214" s="159" t="s">
        <v>166</v>
      </c>
      <c r="Y214" s="159" t="s">
        <v>167</v>
      </c>
      <c r="Z214" s="148"/>
      <c r="AA214" s="148"/>
      <c r="AB214" s="148"/>
      <c r="AC214" s="148"/>
      <c r="AD214" s="148"/>
      <c r="AE214" s="148"/>
      <c r="AF214" s="148"/>
      <c r="AG214" s="148" t="s">
        <v>168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2" x14ac:dyDescent="0.2">
      <c r="A215" s="155"/>
      <c r="B215" s="156"/>
      <c r="C215" s="188" t="s">
        <v>428</v>
      </c>
      <c r="D215" s="161"/>
      <c r="E215" s="162">
        <v>36.9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170</v>
      </c>
      <c r="AH215" s="148">
        <v>5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ht="33.75" outlineLevel="1" x14ac:dyDescent="0.2">
      <c r="A216" s="172">
        <v>66</v>
      </c>
      <c r="B216" s="173" t="s">
        <v>429</v>
      </c>
      <c r="C216" s="187" t="s">
        <v>430</v>
      </c>
      <c r="D216" s="174" t="s">
        <v>203</v>
      </c>
      <c r="E216" s="175">
        <v>172.2</v>
      </c>
      <c r="F216" s="176"/>
      <c r="G216" s="177">
        <f>ROUND(E216*F216,2)</f>
        <v>0</v>
      </c>
      <c r="H216" s="160"/>
      <c r="I216" s="159">
        <f>ROUND(E216*H216,2)</f>
        <v>0</v>
      </c>
      <c r="J216" s="160"/>
      <c r="K216" s="159">
        <f>ROUND(E216*J216,2)</f>
        <v>0</v>
      </c>
      <c r="L216" s="159">
        <v>21</v>
      </c>
      <c r="M216" s="159">
        <f>G216*(1+L216/100)</f>
        <v>0</v>
      </c>
      <c r="N216" s="158">
        <v>5.1999999999999995E-4</v>
      </c>
      <c r="O216" s="158">
        <f>ROUND(E216*N216,2)</f>
        <v>0.09</v>
      </c>
      <c r="P216" s="158">
        <v>0</v>
      </c>
      <c r="Q216" s="158">
        <f>ROUND(E216*P216,2)</f>
        <v>0</v>
      </c>
      <c r="R216" s="159"/>
      <c r="S216" s="159" t="s">
        <v>165</v>
      </c>
      <c r="T216" s="159" t="s">
        <v>165</v>
      </c>
      <c r="U216" s="159">
        <v>4.9000000000000002E-2</v>
      </c>
      <c r="V216" s="159">
        <f>ROUND(E216*U216,2)</f>
        <v>8.44</v>
      </c>
      <c r="W216" s="159"/>
      <c r="X216" s="159" t="s">
        <v>166</v>
      </c>
      <c r="Y216" s="159" t="s">
        <v>167</v>
      </c>
      <c r="Z216" s="148"/>
      <c r="AA216" s="148"/>
      <c r="AB216" s="148"/>
      <c r="AC216" s="148"/>
      <c r="AD216" s="148"/>
      <c r="AE216" s="148"/>
      <c r="AF216" s="148"/>
      <c r="AG216" s="148" t="s">
        <v>168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ht="22.5" outlineLevel="2" x14ac:dyDescent="0.2">
      <c r="A217" s="155"/>
      <c r="B217" s="156"/>
      <c r="C217" s="188" t="s">
        <v>431</v>
      </c>
      <c r="D217" s="161"/>
      <c r="E217" s="162">
        <v>172.2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170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ht="33.75" outlineLevel="1" x14ac:dyDescent="0.2">
      <c r="A218" s="172">
        <v>67</v>
      </c>
      <c r="B218" s="173" t="s">
        <v>432</v>
      </c>
      <c r="C218" s="187" t="s">
        <v>433</v>
      </c>
      <c r="D218" s="174" t="s">
        <v>203</v>
      </c>
      <c r="E218" s="175">
        <v>196.8</v>
      </c>
      <c r="F218" s="176"/>
      <c r="G218" s="177">
        <f>ROUND(E218*F218,2)</f>
        <v>0</v>
      </c>
      <c r="H218" s="160"/>
      <c r="I218" s="159">
        <f>ROUND(E218*H218,2)</f>
        <v>0</v>
      </c>
      <c r="J218" s="160"/>
      <c r="K218" s="159">
        <f>ROUND(E218*J218,2)</f>
        <v>0</v>
      </c>
      <c r="L218" s="159">
        <v>21</v>
      </c>
      <c r="M218" s="159">
        <f>G218*(1+L218/100)</f>
        <v>0</v>
      </c>
      <c r="N218" s="158">
        <v>1.2149999999999999E-2</v>
      </c>
      <c r="O218" s="158">
        <f>ROUND(E218*N218,2)</f>
        <v>2.39</v>
      </c>
      <c r="P218" s="158">
        <v>0</v>
      </c>
      <c r="Q218" s="158">
        <f>ROUND(E218*P218,2)</f>
        <v>0</v>
      </c>
      <c r="R218" s="159"/>
      <c r="S218" s="159" t="s">
        <v>165</v>
      </c>
      <c r="T218" s="159" t="s">
        <v>165</v>
      </c>
      <c r="U218" s="159">
        <v>0.53200000000000003</v>
      </c>
      <c r="V218" s="159">
        <f>ROUND(E218*U218,2)</f>
        <v>104.7</v>
      </c>
      <c r="W218" s="159"/>
      <c r="X218" s="159" t="s">
        <v>166</v>
      </c>
      <c r="Y218" s="159" t="s">
        <v>167</v>
      </c>
      <c r="Z218" s="148"/>
      <c r="AA218" s="148"/>
      <c r="AB218" s="148"/>
      <c r="AC218" s="148"/>
      <c r="AD218" s="148"/>
      <c r="AE218" s="148"/>
      <c r="AF218" s="148"/>
      <c r="AG218" s="148" t="s">
        <v>168</v>
      </c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ht="22.5" outlineLevel="2" x14ac:dyDescent="0.2">
      <c r="A219" s="155"/>
      <c r="B219" s="156"/>
      <c r="C219" s="188" t="s">
        <v>434</v>
      </c>
      <c r="D219" s="161"/>
      <c r="E219" s="162">
        <v>196.8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170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 x14ac:dyDescent="0.2">
      <c r="A220" s="155"/>
      <c r="B220" s="156"/>
      <c r="C220" s="188" t="s">
        <v>435</v>
      </c>
      <c r="D220" s="161"/>
      <c r="E220" s="162"/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170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ht="22.5" outlineLevel="1" x14ac:dyDescent="0.2">
      <c r="A221" s="172">
        <v>68</v>
      </c>
      <c r="B221" s="173" t="s">
        <v>436</v>
      </c>
      <c r="C221" s="187" t="s">
        <v>437</v>
      </c>
      <c r="D221" s="174" t="s">
        <v>203</v>
      </c>
      <c r="E221" s="175">
        <v>73.8</v>
      </c>
      <c r="F221" s="176"/>
      <c r="G221" s="177">
        <f>ROUND(E221*F221,2)</f>
        <v>0</v>
      </c>
      <c r="H221" s="160"/>
      <c r="I221" s="159">
        <f>ROUND(E221*H221,2)</f>
        <v>0</v>
      </c>
      <c r="J221" s="160"/>
      <c r="K221" s="159">
        <f>ROUND(E221*J221,2)</f>
        <v>0</v>
      </c>
      <c r="L221" s="159">
        <v>21</v>
      </c>
      <c r="M221" s="159">
        <f>G221*(1+L221/100)</f>
        <v>0</v>
      </c>
      <c r="N221" s="158">
        <v>5.5000000000000003E-4</v>
      </c>
      <c r="O221" s="158">
        <f>ROUND(E221*N221,2)</f>
        <v>0.04</v>
      </c>
      <c r="P221" s="158">
        <v>0</v>
      </c>
      <c r="Q221" s="158">
        <f>ROUND(E221*P221,2)</f>
        <v>0</v>
      </c>
      <c r="R221" s="159"/>
      <c r="S221" s="159" t="s">
        <v>165</v>
      </c>
      <c r="T221" s="159" t="s">
        <v>165</v>
      </c>
      <c r="U221" s="159">
        <v>0.34</v>
      </c>
      <c r="V221" s="159">
        <f>ROUND(E221*U221,2)</f>
        <v>25.09</v>
      </c>
      <c r="W221" s="159"/>
      <c r="X221" s="159" t="s">
        <v>166</v>
      </c>
      <c r="Y221" s="159" t="s">
        <v>167</v>
      </c>
      <c r="Z221" s="148"/>
      <c r="AA221" s="148"/>
      <c r="AB221" s="148"/>
      <c r="AC221" s="148"/>
      <c r="AD221" s="148"/>
      <c r="AE221" s="148"/>
      <c r="AF221" s="148"/>
      <c r="AG221" s="148" t="s">
        <v>168</v>
      </c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2" x14ac:dyDescent="0.2">
      <c r="A222" s="155"/>
      <c r="B222" s="156"/>
      <c r="C222" s="188" t="s">
        <v>438</v>
      </c>
      <c r="D222" s="161"/>
      <c r="E222" s="162">
        <v>73.8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170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1" x14ac:dyDescent="0.2">
      <c r="A223" s="178">
        <v>69</v>
      </c>
      <c r="B223" s="179" t="s">
        <v>439</v>
      </c>
      <c r="C223" s="189" t="s">
        <v>440</v>
      </c>
      <c r="D223" s="180" t="s">
        <v>245</v>
      </c>
      <c r="E223" s="181">
        <v>3.3100299999999998</v>
      </c>
      <c r="F223" s="182"/>
      <c r="G223" s="183">
        <f>ROUND(E223*F223,2)</f>
        <v>0</v>
      </c>
      <c r="H223" s="160"/>
      <c r="I223" s="159">
        <f>ROUND(E223*H223,2)</f>
        <v>0</v>
      </c>
      <c r="J223" s="160"/>
      <c r="K223" s="159">
        <f>ROUND(E223*J223,2)</f>
        <v>0</v>
      </c>
      <c r="L223" s="159">
        <v>21</v>
      </c>
      <c r="M223" s="159">
        <f>G223*(1+L223/100)</f>
        <v>0</v>
      </c>
      <c r="N223" s="158">
        <v>0</v>
      </c>
      <c r="O223" s="158">
        <f>ROUND(E223*N223,2)</f>
        <v>0</v>
      </c>
      <c r="P223" s="158">
        <v>0</v>
      </c>
      <c r="Q223" s="158">
        <f>ROUND(E223*P223,2)</f>
        <v>0</v>
      </c>
      <c r="R223" s="159"/>
      <c r="S223" s="159" t="s">
        <v>165</v>
      </c>
      <c r="T223" s="159" t="s">
        <v>165</v>
      </c>
      <c r="U223" s="159">
        <v>1.5669999999999999</v>
      </c>
      <c r="V223" s="159">
        <f>ROUND(E223*U223,2)</f>
        <v>5.19</v>
      </c>
      <c r="W223" s="159"/>
      <c r="X223" s="159" t="s">
        <v>408</v>
      </c>
      <c r="Y223" s="159" t="s">
        <v>167</v>
      </c>
      <c r="Z223" s="148"/>
      <c r="AA223" s="148"/>
      <c r="AB223" s="148"/>
      <c r="AC223" s="148"/>
      <c r="AD223" s="148"/>
      <c r="AE223" s="148"/>
      <c r="AF223" s="148"/>
      <c r="AG223" s="148" t="s">
        <v>410</v>
      </c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x14ac:dyDescent="0.2">
      <c r="A224" s="165" t="s">
        <v>160</v>
      </c>
      <c r="B224" s="166" t="s">
        <v>110</v>
      </c>
      <c r="C224" s="186" t="s">
        <v>111</v>
      </c>
      <c r="D224" s="167"/>
      <c r="E224" s="168"/>
      <c r="F224" s="169"/>
      <c r="G224" s="170">
        <f>SUMIF(AG225:AG228,"&lt;&gt;NOR",G225:G228)</f>
        <v>0</v>
      </c>
      <c r="H224" s="164"/>
      <c r="I224" s="164">
        <f>SUM(I225:I228)</f>
        <v>0</v>
      </c>
      <c r="J224" s="164"/>
      <c r="K224" s="164">
        <f>SUM(K225:K228)</f>
        <v>0</v>
      </c>
      <c r="L224" s="164"/>
      <c r="M224" s="164">
        <f>SUM(M225:M228)</f>
        <v>0</v>
      </c>
      <c r="N224" s="163"/>
      <c r="O224" s="163">
        <f>SUM(O225:O228)</f>
        <v>0.1</v>
      </c>
      <c r="P224" s="163"/>
      <c r="Q224" s="163">
        <f>SUM(Q225:Q228)</f>
        <v>0</v>
      </c>
      <c r="R224" s="164"/>
      <c r="S224" s="164"/>
      <c r="T224" s="164"/>
      <c r="U224" s="164"/>
      <c r="V224" s="164">
        <f>SUM(V225:V228)</f>
        <v>25.34</v>
      </c>
      <c r="W224" s="164"/>
      <c r="X224" s="164"/>
      <c r="Y224" s="164"/>
      <c r="AG224" t="s">
        <v>161</v>
      </c>
    </row>
    <row r="225" spans="1:60" outlineLevel="1" x14ac:dyDescent="0.2">
      <c r="A225" s="172">
        <v>70</v>
      </c>
      <c r="B225" s="173" t="s">
        <v>441</v>
      </c>
      <c r="C225" s="187" t="s">
        <v>442</v>
      </c>
      <c r="D225" s="174" t="s">
        <v>370</v>
      </c>
      <c r="E225" s="175">
        <v>30</v>
      </c>
      <c r="F225" s="176"/>
      <c r="G225" s="177">
        <f>ROUND(E225*F225,2)</f>
        <v>0</v>
      </c>
      <c r="H225" s="160"/>
      <c r="I225" s="159">
        <f>ROUND(E225*H225,2)</f>
        <v>0</v>
      </c>
      <c r="J225" s="160"/>
      <c r="K225" s="159">
        <f>ROUND(E225*J225,2)</f>
        <v>0</v>
      </c>
      <c r="L225" s="159">
        <v>21</v>
      </c>
      <c r="M225" s="159">
        <f>G225*(1+L225/100)</f>
        <v>0</v>
      </c>
      <c r="N225" s="158">
        <v>3.3400000000000001E-3</v>
      </c>
      <c r="O225" s="158">
        <f>ROUND(E225*N225,2)</f>
        <v>0.1</v>
      </c>
      <c r="P225" s="158">
        <v>0</v>
      </c>
      <c r="Q225" s="158">
        <f>ROUND(E225*P225,2)</f>
        <v>0</v>
      </c>
      <c r="R225" s="159"/>
      <c r="S225" s="159" t="s">
        <v>165</v>
      </c>
      <c r="T225" s="159" t="s">
        <v>165</v>
      </c>
      <c r="U225" s="159">
        <v>0.82915000000000005</v>
      </c>
      <c r="V225" s="159">
        <f>ROUND(E225*U225,2)</f>
        <v>24.87</v>
      </c>
      <c r="W225" s="159"/>
      <c r="X225" s="159" t="s">
        <v>166</v>
      </c>
      <c r="Y225" s="159" t="s">
        <v>167</v>
      </c>
      <c r="Z225" s="148"/>
      <c r="AA225" s="148"/>
      <c r="AB225" s="148"/>
      <c r="AC225" s="148"/>
      <c r="AD225" s="148"/>
      <c r="AE225" s="148"/>
      <c r="AF225" s="148"/>
      <c r="AG225" s="148" t="s">
        <v>168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2" x14ac:dyDescent="0.2">
      <c r="A226" s="155"/>
      <c r="B226" s="156"/>
      <c r="C226" s="251" t="s">
        <v>443</v>
      </c>
      <c r="D226" s="252"/>
      <c r="E226" s="252"/>
      <c r="F226" s="252"/>
      <c r="G226" s="252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215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2" x14ac:dyDescent="0.2">
      <c r="A227" s="155"/>
      <c r="B227" s="156"/>
      <c r="C227" s="188" t="s">
        <v>444</v>
      </c>
      <c r="D227" s="161"/>
      <c r="E227" s="162">
        <v>30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8"/>
      <c r="AA227" s="148"/>
      <c r="AB227" s="148"/>
      <c r="AC227" s="148"/>
      <c r="AD227" s="148"/>
      <c r="AE227" s="148"/>
      <c r="AF227" s="148"/>
      <c r="AG227" s="148" t="s">
        <v>170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1" x14ac:dyDescent="0.2">
      <c r="A228" s="178">
        <v>71</v>
      </c>
      <c r="B228" s="179" t="s">
        <v>445</v>
      </c>
      <c r="C228" s="189" t="s">
        <v>446</v>
      </c>
      <c r="D228" s="180" t="s">
        <v>245</v>
      </c>
      <c r="E228" s="181">
        <v>0.1002</v>
      </c>
      <c r="F228" s="182"/>
      <c r="G228" s="183">
        <f>ROUND(E228*F228,2)</f>
        <v>0</v>
      </c>
      <c r="H228" s="160"/>
      <c r="I228" s="159">
        <f>ROUND(E228*H228,2)</f>
        <v>0</v>
      </c>
      <c r="J228" s="160"/>
      <c r="K228" s="159">
        <f>ROUND(E228*J228,2)</f>
        <v>0</v>
      </c>
      <c r="L228" s="159">
        <v>21</v>
      </c>
      <c r="M228" s="159">
        <f>G228*(1+L228/100)</f>
        <v>0</v>
      </c>
      <c r="N228" s="158">
        <v>0</v>
      </c>
      <c r="O228" s="158">
        <f>ROUND(E228*N228,2)</f>
        <v>0</v>
      </c>
      <c r="P228" s="158">
        <v>0</v>
      </c>
      <c r="Q228" s="158">
        <f>ROUND(E228*P228,2)</f>
        <v>0</v>
      </c>
      <c r="R228" s="159"/>
      <c r="S228" s="159" t="s">
        <v>165</v>
      </c>
      <c r="T228" s="159" t="s">
        <v>165</v>
      </c>
      <c r="U228" s="159">
        <v>4.7370000000000001</v>
      </c>
      <c r="V228" s="159">
        <f>ROUND(E228*U228,2)</f>
        <v>0.47</v>
      </c>
      <c r="W228" s="159"/>
      <c r="X228" s="159" t="s">
        <v>408</v>
      </c>
      <c r="Y228" s="159" t="s">
        <v>167</v>
      </c>
      <c r="Z228" s="148"/>
      <c r="AA228" s="148"/>
      <c r="AB228" s="148"/>
      <c r="AC228" s="148"/>
      <c r="AD228" s="148"/>
      <c r="AE228" s="148"/>
      <c r="AF228" s="148"/>
      <c r="AG228" s="148" t="s">
        <v>410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x14ac:dyDescent="0.2">
      <c r="A229" s="165" t="s">
        <v>160</v>
      </c>
      <c r="B229" s="166" t="s">
        <v>112</v>
      </c>
      <c r="C229" s="186" t="s">
        <v>113</v>
      </c>
      <c r="D229" s="167"/>
      <c r="E229" s="168"/>
      <c r="F229" s="169"/>
      <c r="G229" s="170">
        <f>SUMIF(AG230:AG238,"&lt;&gt;NOR",G230:G238)</f>
        <v>0</v>
      </c>
      <c r="H229" s="164"/>
      <c r="I229" s="164">
        <f>SUM(I230:I238)</f>
        <v>0</v>
      </c>
      <c r="J229" s="164"/>
      <c r="K229" s="164">
        <f>SUM(K230:K238)</f>
        <v>0</v>
      </c>
      <c r="L229" s="164"/>
      <c r="M229" s="164">
        <f>SUM(M230:M238)</f>
        <v>0</v>
      </c>
      <c r="N229" s="163"/>
      <c r="O229" s="163">
        <f>SUM(O230:O238)</f>
        <v>0.06</v>
      </c>
      <c r="P229" s="163"/>
      <c r="Q229" s="163">
        <f>SUM(Q230:Q238)</f>
        <v>0</v>
      </c>
      <c r="R229" s="164"/>
      <c r="S229" s="164"/>
      <c r="T229" s="164"/>
      <c r="U229" s="164"/>
      <c r="V229" s="164">
        <f>SUM(V230:V238)</f>
        <v>4.3</v>
      </c>
      <c r="W229" s="164"/>
      <c r="X229" s="164"/>
      <c r="Y229" s="164"/>
      <c r="AG229" t="s">
        <v>161</v>
      </c>
    </row>
    <row r="230" spans="1:60" ht="22.5" outlineLevel="1" x14ac:dyDescent="0.2">
      <c r="A230" s="172">
        <v>72</v>
      </c>
      <c r="B230" s="173" t="s">
        <v>447</v>
      </c>
      <c r="C230" s="187" t="s">
        <v>448</v>
      </c>
      <c r="D230" s="174" t="s">
        <v>258</v>
      </c>
      <c r="E230" s="175">
        <v>1</v>
      </c>
      <c r="F230" s="176"/>
      <c r="G230" s="177">
        <f>ROUND(E230*F230,2)</f>
        <v>0</v>
      </c>
      <c r="H230" s="160"/>
      <c r="I230" s="159">
        <f>ROUND(E230*H230,2)</f>
        <v>0</v>
      </c>
      <c r="J230" s="160"/>
      <c r="K230" s="159">
        <f>ROUND(E230*J230,2)</f>
        <v>0</v>
      </c>
      <c r="L230" s="159">
        <v>21</v>
      </c>
      <c r="M230" s="159">
        <f>G230*(1+L230/100)</f>
        <v>0</v>
      </c>
      <c r="N230" s="158">
        <v>1.6199999999999999E-2</v>
      </c>
      <c r="O230" s="158">
        <f>ROUND(E230*N230,2)</f>
        <v>0.02</v>
      </c>
      <c r="P230" s="158">
        <v>0</v>
      </c>
      <c r="Q230" s="158">
        <f>ROUND(E230*P230,2)</f>
        <v>0</v>
      </c>
      <c r="R230" s="159"/>
      <c r="S230" s="159" t="s">
        <v>265</v>
      </c>
      <c r="T230" s="159" t="s">
        <v>266</v>
      </c>
      <c r="U230" s="159">
        <v>3.0739999999999998</v>
      </c>
      <c r="V230" s="159">
        <f>ROUND(E230*U230,2)</f>
        <v>3.07</v>
      </c>
      <c r="W230" s="159"/>
      <c r="X230" s="159" t="s">
        <v>166</v>
      </c>
      <c r="Y230" s="159" t="s">
        <v>167</v>
      </c>
      <c r="Z230" s="148"/>
      <c r="AA230" s="148"/>
      <c r="AB230" s="148"/>
      <c r="AC230" s="148"/>
      <c r="AD230" s="148"/>
      <c r="AE230" s="148"/>
      <c r="AF230" s="148"/>
      <c r="AG230" s="148" t="s">
        <v>168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2" x14ac:dyDescent="0.2">
      <c r="A231" s="155"/>
      <c r="B231" s="156"/>
      <c r="C231" s="251" t="s">
        <v>449</v>
      </c>
      <c r="D231" s="252"/>
      <c r="E231" s="252"/>
      <c r="F231" s="252"/>
      <c r="G231" s="252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215</v>
      </c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 x14ac:dyDescent="0.2">
      <c r="A232" s="155"/>
      <c r="B232" s="156"/>
      <c r="C232" s="249" t="s">
        <v>450</v>
      </c>
      <c r="D232" s="250"/>
      <c r="E232" s="250"/>
      <c r="F232" s="250"/>
      <c r="G232" s="250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215</v>
      </c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ht="22.5" outlineLevel="1" x14ac:dyDescent="0.2">
      <c r="A233" s="178">
        <v>73</v>
      </c>
      <c r="B233" s="179" t="s">
        <v>451</v>
      </c>
      <c r="C233" s="189" t="s">
        <v>452</v>
      </c>
      <c r="D233" s="180" t="s">
        <v>258</v>
      </c>
      <c r="E233" s="181">
        <v>1</v>
      </c>
      <c r="F233" s="182"/>
      <c r="G233" s="183">
        <f t="shared" ref="G233:G238" si="0">ROUND(E233*F233,2)</f>
        <v>0</v>
      </c>
      <c r="H233" s="160"/>
      <c r="I233" s="159">
        <f t="shared" ref="I233:I238" si="1">ROUND(E233*H233,2)</f>
        <v>0</v>
      </c>
      <c r="J233" s="160"/>
      <c r="K233" s="159">
        <f t="shared" ref="K233:K238" si="2">ROUND(E233*J233,2)</f>
        <v>0</v>
      </c>
      <c r="L233" s="159">
        <v>21</v>
      </c>
      <c r="M233" s="159">
        <f t="shared" ref="M233:M238" si="3">G233*(1+L233/100)</f>
        <v>0</v>
      </c>
      <c r="N233" s="158">
        <v>4.4299999999999999E-2</v>
      </c>
      <c r="O233" s="158">
        <f t="shared" ref="O233:O238" si="4">ROUND(E233*N233,2)</f>
        <v>0.04</v>
      </c>
      <c r="P233" s="158">
        <v>0</v>
      </c>
      <c r="Q233" s="158">
        <f t="shared" ref="Q233:Q238" si="5">ROUND(E233*P233,2)</f>
        <v>0</v>
      </c>
      <c r="R233" s="159" t="s">
        <v>287</v>
      </c>
      <c r="S233" s="159" t="s">
        <v>165</v>
      </c>
      <c r="T233" s="159" t="s">
        <v>165</v>
      </c>
      <c r="U233" s="159">
        <v>0</v>
      </c>
      <c r="V233" s="159">
        <f t="shared" ref="V233:V238" si="6">ROUND(E233*U233,2)</f>
        <v>0</v>
      </c>
      <c r="W233" s="159"/>
      <c r="X233" s="159" t="s">
        <v>288</v>
      </c>
      <c r="Y233" s="159" t="s">
        <v>167</v>
      </c>
      <c r="Z233" s="148"/>
      <c r="AA233" s="148"/>
      <c r="AB233" s="148"/>
      <c r="AC233" s="148"/>
      <c r="AD233" s="148"/>
      <c r="AE233" s="148"/>
      <c r="AF233" s="148"/>
      <c r="AG233" s="148" t="s">
        <v>289</v>
      </c>
      <c r="AH233" s="148"/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1" x14ac:dyDescent="0.2">
      <c r="A234" s="178">
        <v>74</v>
      </c>
      <c r="B234" s="179" t="s">
        <v>453</v>
      </c>
      <c r="C234" s="189" t="s">
        <v>454</v>
      </c>
      <c r="D234" s="180" t="s">
        <v>258</v>
      </c>
      <c r="E234" s="181">
        <v>1</v>
      </c>
      <c r="F234" s="182"/>
      <c r="G234" s="183">
        <f t="shared" si="0"/>
        <v>0</v>
      </c>
      <c r="H234" s="160"/>
      <c r="I234" s="159">
        <f t="shared" si="1"/>
        <v>0</v>
      </c>
      <c r="J234" s="160"/>
      <c r="K234" s="159">
        <f t="shared" si="2"/>
        <v>0</v>
      </c>
      <c r="L234" s="159">
        <v>21</v>
      </c>
      <c r="M234" s="159">
        <f t="shared" si="3"/>
        <v>0</v>
      </c>
      <c r="N234" s="158">
        <v>0</v>
      </c>
      <c r="O234" s="158">
        <f t="shared" si="4"/>
        <v>0</v>
      </c>
      <c r="P234" s="158">
        <v>0</v>
      </c>
      <c r="Q234" s="158">
        <f t="shared" si="5"/>
        <v>0</v>
      </c>
      <c r="R234" s="159"/>
      <c r="S234" s="159" t="s">
        <v>165</v>
      </c>
      <c r="T234" s="159" t="s">
        <v>165</v>
      </c>
      <c r="U234" s="159">
        <v>0.77500000000000002</v>
      </c>
      <c r="V234" s="159">
        <f t="shared" si="6"/>
        <v>0.78</v>
      </c>
      <c r="W234" s="159"/>
      <c r="X234" s="159" t="s">
        <v>166</v>
      </c>
      <c r="Y234" s="159" t="s">
        <v>167</v>
      </c>
      <c r="Z234" s="148"/>
      <c r="AA234" s="148"/>
      <c r="AB234" s="148"/>
      <c r="AC234" s="148"/>
      <c r="AD234" s="148"/>
      <c r="AE234" s="148"/>
      <c r="AF234" s="148"/>
      <c r="AG234" s="148" t="s">
        <v>168</v>
      </c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ht="22.5" outlineLevel="1" x14ac:dyDescent="0.2">
      <c r="A235" s="178">
        <v>75</v>
      </c>
      <c r="B235" s="179" t="s">
        <v>455</v>
      </c>
      <c r="C235" s="189" t="s">
        <v>456</v>
      </c>
      <c r="D235" s="180" t="s">
        <v>258</v>
      </c>
      <c r="E235" s="181">
        <v>1</v>
      </c>
      <c r="F235" s="182"/>
      <c r="G235" s="183">
        <f t="shared" si="0"/>
        <v>0</v>
      </c>
      <c r="H235" s="160"/>
      <c r="I235" s="159">
        <f t="shared" si="1"/>
        <v>0</v>
      </c>
      <c r="J235" s="160"/>
      <c r="K235" s="159">
        <f t="shared" si="2"/>
        <v>0</v>
      </c>
      <c r="L235" s="159">
        <v>21</v>
      </c>
      <c r="M235" s="159">
        <f t="shared" si="3"/>
        <v>0</v>
      </c>
      <c r="N235" s="158">
        <v>8.0000000000000004E-4</v>
      </c>
      <c r="O235" s="158">
        <f t="shared" si="4"/>
        <v>0</v>
      </c>
      <c r="P235" s="158">
        <v>0</v>
      </c>
      <c r="Q235" s="158">
        <f t="shared" si="5"/>
        <v>0</v>
      </c>
      <c r="R235" s="159" t="s">
        <v>287</v>
      </c>
      <c r="S235" s="159" t="s">
        <v>165</v>
      </c>
      <c r="T235" s="159" t="s">
        <v>165</v>
      </c>
      <c r="U235" s="159">
        <v>0</v>
      </c>
      <c r="V235" s="159">
        <f t="shared" si="6"/>
        <v>0</v>
      </c>
      <c r="W235" s="159"/>
      <c r="X235" s="159" t="s">
        <v>288</v>
      </c>
      <c r="Y235" s="159" t="s">
        <v>167</v>
      </c>
      <c r="Z235" s="148"/>
      <c r="AA235" s="148"/>
      <c r="AB235" s="148"/>
      <c r="AC235" s="148"/>
      <c r="AD235" s="148"/>
      <c r="AE235" s="148"/>
      <c r="AF235" s="148"/>
      <c r="AG235" s="148" t="s">
        <v>289</v>
      </c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1" x14ac:dyDescent="0.2">
      <c r="A236" s="178">
        <v>76</v>
      </c>
      <c r="B236" s="179" t="s">
        <v>457</v>
      </c>
      <c r="C236" s="189" t="s">
        <v>458</v>
      </c>
      <c r="D236" s="180" t="s">
        <v>258</v>
      </c>
      <c r="E236" s="181">
        <v>1</v>
      </c>
      <c r="F236" s="182"/>
      <c r="G236" s="183">
        <f t="shared" si="0"/>
        <v>0</v>
      </c>
      <c r="H236" s="160"/>
      <c r="I236" s="159">
        <f t="shared" si="1"/>
        <v>0</v>
      </c>
      <c r="J236" s="160"/>
      <c r="K236" s="159">
        <f t="shared" si="2"/>
        <v>0</v>
      </c>
      <c r="L236" s="159">
        <v>21</v>
      </c>
      <c r="M236" s="159">
        <f t="shared" si="3"/>
        <v>0</v>
      </c>
      <c r="N236" s="158">
        <v>1.0000000000000001E-5</v>
      </c>
      <c r="O236" s="158">
        <f t="shared" si="4"/>
        <v>0</v>
      </c>
      <c r="P236" s="158">
        <v>0</v>
      </c>
      <c r="Q236" s="158">
        <f t="shared" si="5"/>
        <v>0</v>
      </c>
      <c r="R236" s="159"/>
      <c r="S236" s="159" t="s">
        <v>165</v>
      </c>
      <c r="T236" s="159" t="s">
        <v>165</v>
      </c>
      <c r="U236" s="159">
        <v>0.45</v>
      </c>
      <c r="V236" s="159">
        <f t="shared" si="6"/>
        <v>0.45</v>
      </c>
      <c r="W236" s="159"/>
      <c r="X236" s="159" t="s">
        <v>166</v>
      </c>
      <c r="Y236" s="159" t="s">
        <v>167</v>
      </c>
      <c r="Z236" s="148"/>
      <c r="AA236" s="148"/>
      <c r="AB236" s="148"/>
      <c r="AC236" s="148"/>
      <c r="AD236" s="148"/>
      <c r="AE236" s="148"/>
      <c r="AF236" s="148"/>
      <c r="AG236" s="148" t="s">
        <v>168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1" x14ac:dyDescent="0.2">
      <c r="A237" s="172">
        <v>77</v>
      </c>
      <c r="B237" s="173" t="s">
        <v>459</v>
      </c>
      <c r="C237" s="187" t="s">
        <v>460</v>
      </c>
      <c r="D237" s="174" t="s">
        <v>258</v>
      </c>
      <c r="E237" s="175">
        <v>1</v>
      </c>
      <c r="F237" s="176"/>
      <c r="G237" s="177">
        <f t="shared" si="0"/>
        <v>0</v>
      </c>
      <c r="H237" s="160"/>
      <c r="I237" s="159">
        <f t="shared" si="1"/>
        <v>0</v>
      </c>
      <c r="J237" s="160"/>
      <c r="K237" s="159">
        <f t="shared" si="2"/>
        <v>0</v>
      </c>
      <c r="L237" s="159">
        <v>21</v>
      </c>
      <c r="M237" s="159">
        <f t="shared" si="3"/>
        <v>0</v>
      </c>
      <c r="N237" s="158">
        <v>2.3900000000000002E-3</v>
      </c>
      <c r="O237" s="158">
        <f t="shared" si="4"/>
        <v>0</v>
      </c>
      <c r="P237" s="158">
        <v>0</v>
      </c>
      <c r="Q237" s="158">
        <f t="shared" si="5"/>
        <v>0</v>
      </c>
      <c r="R237" s="159"/>
      <c r="S237" s="159" t="s">
        <v>265</v>
      </c>
      <c r="T237" s="159" t="s">
        <v>266</v>
      </c>
      <c r="U237" s="159">
        <v>0</v>
      </c>
      <c r="V237" s="159">
        <f t="shared" si="6"/>
        <v>0</v>
      </c>
      <c r="W237" s="159"/>
      <c r="X237" s="159" t="s">
        <v>288</v>
      </c>
      <c r="Y237" s="159" t="s">
        <v>167</v>
      </c>
      <c r="Z237" s="148"/>
      <c r="AA237" s="148"/>
      <c r="AB237" s="148"/>
      <c r="AC237" s="148"/>
      <c r="AD237" s="148"/>
      <c r="AE237" s="148"/>
      <c r="AF237" s="148"/>
      <c r="AG237" s="148" t="s">
        <v>289</v>
      </c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1" x14ac:dyDescent="0.2">
      <c r="A238" s="155">
        <v>78</v>
      </c>
      <c r="B238" s="156" t="s">
        <v>461</v>
      </c>
      <c r="C238" s="190" t="s">
        <v>462</v>
      </c>
      <c r="D238" s="157" t="s">
        <v>0</v>
      </c>
      <c r="E238" s="184"/>
      <c r="F238" s="160"/>
      <c r="G238" s="159">
        <f t="shared" si="0"/>
        <v>0</v>
      </c>
      <c r="H238" s="160"/>
      <c r="I238" s="159">
        <f t="shared" si="1"/>
        <v>0</v>
      </c>
      <c r="J238" s="160"/>
      <c r="K238" s="159">
        <f t="shared" si="2"/>
        <v>0</v>
      </c>
      <c r="L238" s="159">
        <v>21</v>
      </c>
      <c r="M238" s="159">
        <f t="shared" si="3"/>
        <v>0</v>
      </c>
      <c r="N238" s="158">
        <v>0</v>
      </c>
      <c r="O238" s="158">
        <f t="shared" si="4"/>
        <v>0</v>
      </c>
      <c r="P238" s="158">
        <v>0</v>
      </c>
      <c r="Q238" s="158">
        <f t="shared" si="5"/>
        <v>0</v>
      </c>
      <c r="R238" s="159"/>
      <c r="S238" s="159" t="s">
        <v>165</v>
      </c>
      <c r="T238" s="159" t="s">
        <v>165</v>
      </c>
      <c r="U238" s="159">
        <v>0</v>
      </c>
      <c r="V238" s="159">
        <f t="shared" si="6"/>
        <v>0</v>
      </c>
      <c r="W238" s="159"/>
      <c r="X238" s="159" t="s">
        <v>408</v>
      </c>
      <c r="Y238" s="159" t="s">
        <v>167</v>
      </c>
      <c r="Z238" s="148"/>
      <c r="AA238" s="148"/>
      <c r="AB238" s="148"/>
      <c r="AC238" s="148"/>
      <c r="AD238" s="148"/>
      <c r="AE238" s="148"/>
      <c r="AF238" s="148"/>
      <c r="AG238" s="148" t="s">
        <v>410</v>
      </c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x14ac:dyDescent="0.2">
      <c r="A239" s="165" t="s">
        <v>160</v>
      </c>
      <c r="B239" s="166" t="s">
        <v>114</v>
      </c>
      <c r="C239" s="186" t="s">
        <v>115</v>
      </c>
      <c r="D239" s="167"/>
      <c r="E239" s="168"/>
      <c r="F239" s="169"/>
      <c r="G239" s="170">
        <f>SUMIF(AG240:AG245,"&lt;&gt;NOR",G240:G245)</f>
        <v>0</v>
      </c>
      <c r="H239" s="164"/>
      <c r="I239" s="164">
        <f>SUM(I240:I245)</f>
        <v>0</v>
      </c>
      <c r="J239" s="164"/>
      <c r="K239" s="164">
        <f>SUM(K240:K245)</f>
        <v>0</v>
      </c>
      <c r="L239" s="164"/>
      <c r="M239" s="164">
        <f>SUM(M240:M245)</f>
        <v>0</v>
      </c>
      <c r="N239" s="163"/>
      <c r="O239" s="163">
        <f>SUM(O240:O245)</f>
        <v>0</v>
      </c>
      <c r="P239" s="163"/>
      <c r="Q239" s="163">
        <f>SUM(Q240:Q245)</f>
        <v>0</v>
      </c>
      <c r="R239" s="164"/>
      <c r="S239" s="164"/>
      <c r="T239" s="164"/>
      <c r="U239" s="164"/>
      <c r="V239" s="164">
        <f>SUM(V240:V245)</f>
        <v>1.8299999999999998</v>
      </c>
      <c r="W239" s="164"/>
      <c r="X239" s="164"/>
      <c r="Y239" s="164"/>
      <c r="AG239" t="s">
        <v>161</v>
      </c>
    </row>
    <row r="240" spans="1:60" outlineLevel="1" x14ac:dyDescent="0.2">
      <c r="A240" s="172">
        <v>79</v>
      </c>
      <c r="B240" s="173" t="s">
        <v>463</v>
      </c>
      <c r="C240" s="187" t="s">
        <v>464</v>
      </c>
      <c r="D240" s="174" t="s">
        <v>203</v>
      </c>
      <c r="E240" s="175">
        <v>4.5</v>
      </c>
      <c r="F240" s="176"/>
      <c r="G240" s="177">
        <f>ROUND(E240*F240,2)</f>
        <v>0</v>
      </c>
      <c r="H240" s="160"/>
      <c r="I240" s="159">
        <f>ROUND(E240*H240,2)</f>
        <v>0</v>
      </c>
      <c r="J240" s="160"/>
      <c r="K240" s="159">
        <f>ROUND(E240*J240,2)</f>
        <v>0</v>
      </c>
      <c r="L240" s="159">
        <v>21</v>
      </c>
      <c r="M240" s="159">
        <f>G240*(1+L240/100)</f>
        <v>0</v>
      </c>
      <c r="N240" s="158">
        <v>4.6999999999999999E-4</v>
      </c>
      <c r="O240" s="158">
        <f>ROUND(E240*N240,2)</f>
        <v>0</v>
      </c>
      <c r="P240" s="158">
        <v>0</v>
      </c>
      <c r="Q240" s="158">
        <f>ROUND(E240*P240,2)</f>
        <v>0</v>
      </c>
      <c r="R240" s="159"/>
      <c r="S240" s="159" t="s">
        <v>165</v>
      </c>
      <c r="T240" s="159" t="s">
        <v>165</v>
      </c>
      <c r="U240" s="159">
        <v>0.315</v>
      </c>
      <c r="V240" s="159">
        <f>ROUND(E240*U240,2)</f>
        <v>1.42</v>
      </c>
      <c r="W240" s="159"/>
      <c r="X240" s="159" t="s">
        <v>166</v>
      </c>
      <c r="Y240" s="159" t="s">
        <v>167</v>
      </c>
      <c r="Z240" s="148"/>
      <c r="AA240" s="148"/>
      <c r="AB240" s="148"/>
      <c r="AC240" s="148"/>
      <c r="AD240" s="148"/>
      <c r="AE240" s="148"/>
      <c r="AF240" s="148"/>
      <c r="AG240" s="148" t="s">
        <v>168</v>
      </c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2" x14ac:dyDescent="0.2">
      <c r="A241" s="155"/>
      <c r="B241" s="156"/>
      <c r="C241" s="251" t="s">
        <v>465</v>
      </c>
      <c r="D241" s="252"/>
      <c r="E241" s="252"/>
      <c r="F241" s="252"/>
      <c r="G241" s="252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215</v>
      </c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2" x14ac:dyDescent="0.2">
      <c r="A242" s="155"/>
      <c r="B242" s="156"/>
      <c r="C242" s="188" t="s">
        <v>306</v>
      </c>
      <c r="D242" s="161"/>
      <c r="E242" s="162">
        <v>4.5</v>
      </c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170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1" x14ac:dyDescent="0.2">
      <c r="A243" s="172">
        <v>80</v>
      </c>
      <c r="B243" s="173" t="s">
        <v>466</v>
      </c>
      <c r="C243" s="187" t="s">
        <v>467</v>
      </c>
      <c r="D243" s="174" t="s">
        <v>203</v>
      </c>
      <c r="E243" s="175">
        <v>1</v>
      </c>
      <c r="F243" s="176"/>
      <c r="G243" s="177">
        <f>ROUND(E243*F243,2)</f>
        <v>0</v>
      </c>
      <c r="H243" s="160"/>
      <c r="I243" s="159">
        <f>ROUND(E243*H243,2)</f>
        <v>0</v>
      </c>
      <c r="J243" s="160"/>
      <c r="K243" s="159">
        <f>ROUND(E243*J243,2)</f>
        <v>0</v>
      </c>
      <c r="L243" s="159">
        <v>21</v>
      </c>
      <c r="M243" s="159">
        <f>G243*(1+L243/100)</f>
        <v>0</v>
      </c>
      <c r="N243" s="158">
        <v>3.6000000000000002E-4</v>
      </c>
      <c r="O243" s="158">
        <f>ROUND(E243*N243,2)</f>
        <v>0</v>
      </c>
      <c r="P243" s="158">
        <v>0</v>
      </c>
      <c r="Q243" s="158">
        <f>ROUND(E243*P243,2)</f>
        <v>0</v>
      </c>
      <c r="R243" s="159"/>
      <c r="S243" s="159" t="s">
        <v>165</v>
      </c>
      <c r="T243" s="159" t="s">
        <v>165</v>
      </c>
      <c r="U243" s="159">
        <v>0.41299999999999998</v>
      </c>
      <c r="V243" s="159">
        <f>ROUND(E243*U243,2)</f>
        <v>0.41</v>
      </c>
      <c r="W243" s="159"/>
      <c r="X243" s="159" t="s">
        <v>166</v>
      </c>
      <c r="Y243" s="159" t="s">
        <v>167</v>
      </c>
      <c r="Z243" s="148"/>
      <c r="AA243" s="148"/>
      <c r="AB243" s="148"/>
      <c r="AC243" s="148"/>
      <c r="AD243" s="148"/>
      <c r="AE243" s="148"/>
      <c r="AF243" s="148"/>
      <c r="AG243" s="148" t="s">
        <v>168</v>
      </c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2" x14ac:dyDescent="0.2">
      <c r="A244" s="155"/>
      <c r="B244" s="156"/>
      <c r="C244" s="188" t="s">
        <v>468</v>
      </c>
      <c r="D244" s="161"/>
      <c r="E244" s="162">
        <v>0.98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170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88" t="s">
        <v>469</v>
      </c>
      <c r="D245" s="161"/>
      <c r="E245" s="162">
        <v>0.02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170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x14ac:dyDescent="0.2">
      <c r="A246" s="165" t="s">
        <v>160</v>
      </c>
      <c r="B246" s="166" t="s">
        <v>116</v>
      </c>
      <c r="C246" s="186" t="s">
        <v>117</v>
      </c>
      <c r="D246" s="167"/>
      <c r="E246" s="168"/>
      <c r="F246" s="169"/>
      <c r="G246" s="170">
        <f>SUMIF(AG247:AG255,"&lt;&gt;NOR",G247:G255)</f>
        <v>0</v>
      </c>
      <c r="H246" s="164"/>
      <c r="I246" s="164">
        <f>SUM(I247:I255)</f>
        <v>0</v>
      </c>
      <c r="J246" s="164"/>
      <c r="K246" s="164">
        <f>SUM(K247:K255)</f>
        <v>0</v>
      </c>
      <c r="L246" s="164"/>
      <c r="M246" s="164">
        <f>SUM(M247:M255)</f>
        <v>0</v>
      </c>
      <c r="N246" s="163"/>
      <c r="O246" s="163">
        <f>SUM(O247:O255)</f>
        <v>0.02</v>
      </c>
      <c r="P246" s="163"/>
      <c r="Q246" s="163">
        <f>SUM(Q247:Q255)</f>
        <v>0</v>
      </c>
      <c r="R246" s="164"/>
      <c r="S246" s="164"/>
      <c r="T246" s="164"/>
      <c r="U246" s="164"/>
      <c r="V246" s="164">
        <f>SUM(V247:V255)</f>
        <v>13.13</v>
      </c>
      <c r="W246" s="164"/>
      <c r="X246" s="164"/>
      <c r="Y246" s="164"/>
      <c r="AG246" t="s">
        <v>161</v>
      </c>
    </row>
    <row r="247" spans="1:60" outlineLevel="1" x14ac:dyDescent="0.2">
      <c r="A247" s="172">
        <v>81</v>
      </c>
      <c r="B247" s="173" t="s">
        <v>470</v>
      </c>
      <c r="C247" s="187" t="s">
        <v>471</v>
      </c>
      <c r="D247" s="174" t="s">
        <v>203</v>
      </c>
      <c r="E247" s="175">
        <v>97.7</v>
      </c>
      <c r="F247" s="176"/>
      <c r="G247" s="177">
        <f>ROUND(E247*F247,2)</f>
        <v>0</v>
      </c>
      <c r="H247" s="160"/>
      <c r="I247" s="159">
        <f>ROUND(E247*H247,2)</f>
        <v>0</v>
      </c>
      <c r="J247" s="160"/>
      <c r="K247" s="159">
        <f>ROUND(E247*J247,2)</f>
        <v>0</v>
      </c>
      <c r="L247" s="159">
        <v>21</v>
      </c>
      <c r="M247" s="159">
        <f>G247*(1+L247/100)</f>
        <v>0</v>
      </c>
      <c r="N247" s="158">
        <v>6.9999999999999994E-5</v>
      </c>
      <c r="O247" s="158">
        <f>ROUND(E247*N247,2)</f>
        <v>0.01</v>
      </c>
      <c r="P247" s="158">
        <v>0</v>
      </c>
      <c r="Q247" s="158">
        <f>ROUND(E247*P247,2)</f>
        <v>0</v>
      </c>
      <c r="R247" s="159"/>
      <c r="S247" s="159" t="s">
        <v>165</v>
      </c>
      <c r="T247" s="159" t="s">
        <v>165</v>
      </c>
      <c r="U247" s="159">
        <v>3.2480000000000002E-2</v>
      </c>
      <c r="V247" s="159">
        <f>ROUND(E247*U247,2)</f>
        <v>3.17</v>
      </c>
      <c r="W247" s="159"/>
      <c r="X247" s="159" t="s">
        <v>166</v>
      </c>
      <c r="Y247" s="159" t="s">
        <v>167</v>
      </c>
      <c r="Z247" s="148"/>
      <c r="AA247" s="148"/>
      <c r="AB247" s="148"/>
      <c r="AC247" s="148"/>
      <c r="AD247" s="148"/>
      <c r="AE247" s="148"/>
      <c r="AF247" s="148"/>
      <c r="AG247" s="148" t="s">
        <v>168</v>
      </c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2" x14ac:dyDescent="0.2">
      <c r="A248" s="155"/>
      <c r="B248" s="156"/>
      <c r="C248" s="188" t="s">
        <v>309</v>
      </c>
      <c r="D248" s="161"/>
      <c r="E248" s="162">
        <v>23.54</v>
      </c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170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188" t="s">
        <v>310</v>
      </c>
      <c r="D249" s="161"/>
      <c r="E249" s="162">
        <v>2.4900000000000002</v>
      </c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170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88" t="s">
        <v>277</v>
      </c>
      <c r="D250" s="161"/>
      <c r="E250" s="162">
        <v>39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170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 x14ac:dyDescent="0.2">
      <c r="A251" s="155"/>
      <c r="B251" s="156"/>
      <c r="C251" s="188" t="s">
        <v>317</v>
      </c>
      <c r="D251" s="161"/>
      <c r="E251" s="162">
        <v>28.14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170</v>
      </c>
      <c r="AH251" s="148">
        <v>0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3" x14ac:dyDescent="0.2">
      <c r="A252" s="155"/>
      <c r="B252" s="156"/>
      <c r="C252" s="188" t="s">
        <v>321</v>
      </c>
      <c r="D252" s="161"/>
      <c r="E252" s="162">
        <v>4.5</v>
      </c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8"/>
      <c r="AA252" s="148"/>
      <c r="AB252" s="148"/>
      <c r="AC252" s="148"/>
      <c r="AD252" s="148"/>
      <c r="AE252" s="148"/>
      <c r="AF252" s="148"/>
      <c r="AG252" s="148" t="s">
        <v>170</v>
      </c>
      <c r="AH252" s="148">
        <v>0</v>
      </c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3" x14ac:dyDescent="0.2">
      <c r="A253" s="155"/>
      <c r="B253" s="156"/>
      <c r="C253" s="188" t="s">
        <v>208</v>
      </c>
      <c r="D253" s="161"/>
      <c r="E253" s="162">
        <v>0.03</v>
      </c>
      <c r="F253" s="159"/>
      <c r="G253" s="159"/>
      <c r="H253" s="159"/>
      <c r="I253" s="159"/>
      <c r="J253" s="159"/>
      <c r="K253" s="159"/>
      <c r="L253" s="159"/>
      <c r="M253" s="159"/>
      <c r="N253" s="158"/>
      <c r="O253" s="158"/>
      <c r="P253" s="158"/>
      <c r="Q253" s="158"/>
      <c r="R253" s="159"/>
      <c r="S253" s="159"/>
      <c r="T253" s="159"/>
      <c r="U253" s="159"/>
      <c r="V253" s="159"/>
      <c r="W253" s="159"/>
      <c r="X253" s="159"/>
      <c r="Y253" s="159"/>
      <c r="Z253" s="148"/>
      <c r="AA253" s="148"/>
      <c r="AB253" s="148"/>
      <c r="AC253" s="148"/>
      <c r="AD253" s="148"/>
      <c r="AE253" s="148"/>
      <c r="AF253" s="148"/>
      <c r="AG253" s="148" t="s">
        <v>170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1" x14ac:dyDescent="0.2">
      <c r="A254" s="172">
        <v>82</v>
      </c>
      <c r="B254" s="173" t="s">
        <v>472</v>
      </c>
      <c r="C254" s="187" t="s">
        <v>473</v>
      </c>
      <c r="D254" s="174" t="s">
        <v>203</v>
      </c>
      <c r="E254" s="175">
        <v>97.7</v>
      </c>
      <c r="F254" s="176"/>
      <c r="G254" s="177">
        <f>ROUND(E254*F254,2)</f>
        <v>0</v>
      </c>
      <c r="H254" s="160"/>
      <c r="I254" s="159">
        <f>ROUND(E254*H254,2)</f>
        <v>0</v>
      </c>
      <c r="J254" s="160"/>
      <c r="K254" s="159">
        <f>ROUND(E254*J254,2)</f>
        <v>0</v>
      </c>
      <c r="L254" s="159">
        <v>21</v>
      </c>
      <c r="M254" s="159">
        <f>G254*(1+L254/100)</f>
        <v>0</v>
      </c>
      <c r="N254" s="158">
        <v>1.3999999999999999E-4</v>
      </c>
      <c r="O254" s="158">
        <f>ROUND(E254*N254,2)</f>
        <v>0.01</v>
      </c>
      <c r="P254" s="158">
        <v>0</v>
      </c>
      <c r="Q254" s="158">
        <f>ROUND(E254*P254,2)</f>
        <v>0</v>
      </c>
      <c r="R254" s="159"/>
      <c r="S254" s="159" t="s">
        <v>165</v>
      </c>
      <c r="T254" s="159" t="s">
        <v>165</v>
      </c>
      <c r="U254" s="159">
        <v>0.10191</v>
      </c>
      <c r="V254" s="159">
        <f>ROUND(E254*U254,2)</f>
        <v>9.9600000000000009</v>
      </c>
      <c r="W254" s="159"/>
      <c r="X254" s="159" t="s">
        <v>166</v>
      </c>
      <c r="Y254" s="159" t="s">
        <v>167</v>
      </c>
      <c r="Z254" s="148"/>
      <c r="AA254" s="148"/>
      <c r="AB254" s="148"/>
      <c r="AC254" s="148"/>
      <c r="AD254" s="148"/>
      <c r="AE254" s="148"/>
      <c r="AF254" s="148"/>
      <c r="AG254" s="148" t="s">
        <v>168</v>
      </c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2" x14ac:dyDescent="0.2">
      <c r="A255" s="155"/>
      <c r="B255" s="156"/>
      <c r="C255" s="188" t="s">
        <v>474</v>
      </c>
      <c r="D255" s="161"/>
      <c r="E255" s="162">
        <v>97.7</v>
      </c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8"/>
      <c r="AA255" s="148"/>
      <c r="AB255" s="148"/>
      <c r="AC255" s="148"/>
      <c r="AD255" s="148"/>
      <c r="AE255" s="148"/>
      <c r="AF255" s="148"/>
      <c r="AG255" s="148" t="s">
        <v>170</v>
      </c>
      <c r="AH255" s="148">
        <v>5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x14ac:dyDescent="0.2">
      <c r="A256" s="165" t="s">
        <v>160</v>
      </c>
      <c r="B256" s="166" t="s">
        <v>118</v>
      </c>
      <c r="C256" s="186" t="s">
        <v>119</v>
      </c>
      <c r="D256" s="167"/>
      <c r="E256" s="168"/>
      <c r="F256" s="169"/>
      <c r="G256" s="170">
        <f>SUMIF(AG257:AG304,"&lt;&gt;NOR",G257:G304)</f>
        <v>0</v>
      </c>
      <c r="H256" s="164"/>
      <c r="I256" s="164">
        <f>SUM(I257:I304)</f>
        <v>0</v>
      </c>
      <c r="J256" s="164"/>
      <c r="K256" s="164">
        <f>SUM(K257:K304)</f>
        <v>0</v>
      </c>
      <c r="L256" s="164"/>
      <c r="M256" s="164">
        <f>SUM(M257:M304)</f>
        <v>0</v>
      </c>
      <c r="N256" s="163"/>
      <c r="O256" s="163">
        <f>SUM(O257:O304)</f>
        <v>0</v>
      </c>
      <c r="P256" s="163"/>
      <c r="Q256" s="163">
        <f>SUM(Q257:Q304)</f>
        <v>0</v>
      </c>
      <c r="R256" s="164"/>
      <c r="S256" s="164"/>
      <c r="T256" s="164"/>
      <c r="U256" s="164"/>
      <c r="V256" s="164">
        <f>SUM(V257:V304)</f>
        <v>0</v>
      </c>
      <c r="W256" s="164"/>
      <c r="X256" s="164"/>
      <c r="Y256" s="164"/>
      <c r="AG256" t="s">
        <v>161</v>
      </c>
    </row>
    <row r="257" spans="1:60" outlineLevel="1" x14ac:dyDescent="0.2">
      <c r="A257" s="172">
        <v>83</v>
      </c>
      <c r="B257" s="173" t="s">
        <v>475</v>
      </c>
      <c r="C257" s="187" t="s">
        <v>476</v>
      </c>
      <c r="D257" s="174" t="s">
        <v>364</v>
      </c>
      <c r="E257" s="175">
        <v>1</v>
      </c>
      <c r="F257" s="176"/>
      <c r="G257" s="177">
        <f>ROUND(E257*F257,2)</f>
        <v>0</v>
      </c>
      <c r="H257" s="160"/>
      <c r="I257" s="159">
        <f>ROUND(E257*H257,2)</f>
        <v>0</v>
      </c>
      <c r="J257" s="160"/>
      <c r="K257" s="159">
        <f>ROUND(E257*J257,2)</f>
        <v>0</v>
      </c>
      <c r="L257" s="159">
        <v>21</v>
      </c>
      <c r="M257" s="159">
        <f>G257*(1+L257/100)</f>
        <v>0</v>
      </c>
      <c r="N257" s="158">
        <v>0</v>
      </c>
      <c r="O257" s="158">
        <f>ROUND(E257*N257,2)</f>
        <v>0</v>
      </c>
      <c r="P257" s="158">
        <v>0</v>
      </c>
      <c r="Q257" s="158">
        <f>ROUND(E257*P257,2)</f>
        <v>0</v>
      </c>
      <c r="R257" s="159"/>
      <c r="S257" s="159" t="s">
        <v>265</v>
      </c>
      <c r="T257" s="159" t="s">
        <v>266</v>
      </c>
      <c r="U257" s="159">
        <v>0</v>
      </c>
      <c r="V257" s="159">
        <f>ROUND(E257*U257,2)</f>
        <v>0</v>
      </c>
      <c r="W257" s="159"/>
      <c r="X257" s="159" t="s">
        <v>166</v>
      </c>
      <c r="Y257" s="159" t="s">
        <v>167</v>
      </c>
      <c r="Z257" s="148"/>
      <c r="AA257" s="148"/>
      <c r="AB257" s="148"/>
      <c r="AC257" s="148"/>
      <c r="AD257" s="148"/>
      <c r="AE257" s="148"/>
      <c r="AF257" s="148"/>
      <c r="AG257" s="148" t="s">
        <v>168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2" x14ac:dyDescent="0.2">
      <c r="A258" s="155"/>
      <c r="B258" s="156"/>
      <c r="C258" s="251" t="s">
        <v>477</v>
      </c>
      <c r="D258" s="252"/>
      <c r="E258" s="252"/>
      <c r="F258" s="252"/>
      <c r="G258" s="252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8"/>
      <c r="AA258" s="148"/>
      <c r="AB258" s="148"/>
      <c r="AC258" s="148"/>
      <c r="AD258" s="148"/>
      <c r="AE258" s="148"/>
      <c r="AF258" s="148"/>
      <c r="AG258" s="148" t="s">
        <v>215</v>
      </c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3" x14ac:dyDescent="0.2">
      <c r="A259" s="155"/>
      <c r="B259" s="156"/>
      <c r="C259" s="249" t="s">
        <v>478</v>
      </c>
      <c r="D259" s="250"/>
      <c r="E259" s="250"/>
      <c r="F259" s="250"/>
      <c r="G259" s="250"/>
      <c r="H259" s="159"/>
      <c r="I259" s="159"/>
      <c r="J259" s="159"/>
      <c r="K259" s="159"/>
      <c r="L259" s="159"/>
      <c r="M259" s="159"/>
      <c r="N259" s="158"/>
      <c r="O259" s="158"/>
      <c r="P259" s="158"/>
      <c r="Q259" s="158"/>
      <c r="R259" s="159"/>
      <c r="S259" s="159"/>
      <c r="T259" s="159"/>
      <c r="U259" s="159"/>
      <c r="V259" s="159"/>
      <c r="W259" s="159"/>
      <c r="X259" s="159"/>
      <c r="Y259" s="159"/>
      <c r="Z259" s="148"/>
      <c r="AA259" s="148"/>
      <c r="AB259" s="148"/>
      <c r="AC259" s="148"/>
      <c r="AD259" s="148"/>
      <c r="AE259" s="148"/>
      <c r="AF259" s="148"/>
      <c r="AG259" s="148" t="s">
        <v>215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3" x14ac:dyDescent="0.2">
      <c r="A260" s="155"/>
      <c r="B260" s="156"/>
      <c r="C260" s="249" t="s">
        <v>479</v>
      </c>
      <c r="D260" s="250"/>
      <c r="E260" s="250"/>
      <c r="F260" s="250"/>
      <c r="G260" s="250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8"/>
      <c r="AA260" s="148"/>
      <c r="AB260" s="148"/>
      <c r="AC260" s="148"/>
      <c r="AD260" s="148"/>
      <c r="AE260" s="148"/>
      <c r="AF260" s="148"/>
      <c r="AG260" s="148" t="s">
        <v>215</v>
      </c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3" x14ac:dyDescent="0.2">
      <c r="A261" s="155"/>
      <c r="B261" s="156"/>
      <c r="C261" s="249" t="s">
        <v>480</v>
      </c>
      <c r="D261" s="250"/>
      <c r="E261" s="250"/>
      <c r="F261" s="250"/>
      <c r="G261" s="250"/>
      <c r="H261" s="159"/>
      <c r="I261" s="159"/>
      <c r="J261" s="159"/>
      <c r="K261" s="159"/>
      <c r="L261" s="159"/>
      <c r="M261" s="159"/>
      <c r="N261" s="158"/>
      <c r="O261" s="158"/>
      <c r="P261" s="158"/>
      <c r="Q261" s="158"/>
      <c r="R261" s="159"/>
      <c r="S261" s="159"/>
      <c r="T261" s="159"/>
      <c r="U261" s="159"/>
      <c r="V261" s="159"/>
      <c r="W261" s="159"/>
      <c r="X261" s="159"/>
      <c r="Y261" s="159"/>
      <c r="Z261" s="148"/>
      <c r="AA261" s="148"/>
      <c r="AB261" s="148"/>
      <c r="AC261" s="148"/>
      <c r="AD261" s="148"/>
      <c r="AE261" s="148"/>
      <c r="AF261" s="148"/>
      <c r="AG261" s="148" t="s">
        <v>215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3" x14ac:dyDescent="0.2">
      <c r="A262" s="155"/>
      <c r="B262" s="156"/>
      <c r="C262" s="249" t="s">
        <v>481</v>
      </c>
      <c r="D262" s="250"/>
      <c r="E262" s="250"/>
      <c r="F262" s="250"/>
      <c r="G262" s="250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8"/>
      <c r="AA262" s="148"/>
      <c r="AB262" s="148"/>
      <c r="AC262" s="148"/>
      <c r="AD262" s="148"/>
      <c r="AE262" s="148"/>
      <c r="AF262" s="148"/>
      <c r="AG262" s="148" t="s">
        <v>215</v>
      </c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 x14ac:dyDescent="0.2">
      <c r="A263" s="155"/>
      <c r="B263" s="156"/>
      <c r="C263" s="249" t="s">
        <v>530</v>
      </c>
      <c r="D263" s="250"/>
      <c r="E263" s="250"/>
      <c r="F263" s="250"/>
      <c r="G263" s="250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8"/>
      <c r="AA263" s="148"/>
      <c r="AB263" s="148"/>
      <c r="AC263" s="148"/>
      <c r="AD263" s="148"/>
      <c r="AE263" s="148"/>
      <c r="AF263" s="148"/>
      <c r="AG263" s="148" t="s">
        <v>215</v>
      </c>
      <c r="AH263" s="148"/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3" x14ac:dyDescent="0.2">
      <c r="A264" s="155"/>
      <c r="B264" s="156"/>
      <c r="C264" s="249" t="s">
        <v>482</v>
      </c>
      <c r="D264" s="250"/>
      <c r="E264" s="250"/>
      <c r="F264" s="250"/>
      <c r="G264" s="250"/>
      <c r="H264" s="159"/>
      <c r="I264" s="159"/>
      <c r="J264" s="159"/>
      <c r="K264" s="159"/>
      <c r="L264" s="159"/>
      <c r="M264" s="159"/>
      <c r="N264" s="158"/>
      <c r="O264" s="158"/>
      <c r="P264" s="158"/>
      <c r="Q264" s="158"/>
      <c r="R264" s="159"/>
      <c r="S264" s="159"/>
      <c r="T264" s="159"/>
      <c r="U264" s="159"/>
      <c r="V264" s="159"/>
      <c r="W264" s="159"/>
      <c r="X264" s="159"/>
      <c r="Y264" s="159"/>
      <c r="Z264" s="148"/>
      <c r="AA264" s="148"/>
      <c r="AB264" s="148"/>
      <c r="AC264" s="148"/>
      <c r="AD264" s="148"/>
      <c r="AE264" s="148"/>
      <c r="AF264" s="148"/>
      <c r="AG264" s="148" t="s">
        <v>215</v>
      </c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3" x14ac:dyDescent="0.2">
      <c r="A265" s="155"/>
      <c r="B265" s="156"/>
      <c r="C265" s="249" t="s">
        <v>483</v>
      </c>
      <c r="D265" s="250"/>
      <c r="E265" s="250"/>
      <c r="F265" s="250"/>
      <c r="G265" s="250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8"/>
      <c r="AA265" s="148"/>
      <c r="AB265" s="148"/>
      <c r="AC265" s="148"/>
      <c r="AD265" s="148"/>
      <c r="AE265" s="148"/>
      <c r="AF265" s="148"/>
      <c r="AG265" s="148" t="s">
        <v>215</v>
      </c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 x14ac:dyDescent="0.2">
      <c r="A266" s="155"/>
      <c r="B266" s="156"/>
      <c r="C266" s="249" t="s">
        <v>484</v>
      </c>
      <c r="D266" s="250"/>
      <c r="E266" s="250"/>
      <c r="F266" s="250"/>
      <c r="G266" s="250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8"/>
      <c r="AA266" s="148"/>
      <c r="AB266" s="148"/>
      <c r="AC266" s="148"/>
      <c r="AD266" s="148"/>
      <c r="AE266" s="148"/>
      <c r="AF266" s="148"/>
      <c r="AG266" s="148" t="s">
        <v>215</v>
      </c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 x14ac:dyDescent="0.2">
      <c r="A267" s="155"/>
      <c r="B267" s="156"/>
      <c r="C267" s="249" t="s">
        <v>485</v>
      </c>
      <c r="D267" s="250"/>
      <c r="E267" s="250"/>
      <c r="F267" s="250"/>
      <c r="G267" s="250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8"/>
      <c r="AA267" s="148"/>
      <c r="AB267" s="148"/>
      <c r="AC267" s="148"/>
      <c r="AD267" s="148"/>
      <c r="AE267" s="148"/>
      <c r="AF267" s="148"/>
      <c r="AG267" s="148" t="s">
        <v>215</v>
      </c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3" x14ac:dyDescent="0.2">
      <c r="A268" s="155"/>
      <c r="B268" s="156"/>
      <c r="C268" s="249" t="s">
        <v>486</v>
      </c>
      <c r="D268" s="250"/>
      <c r="E268" s="250"/>
      <c r="F268" s="250"/>
      <c r="G268" s="250"/>
      <c r="H268" s="159"/>
      <c r="I268" s="159"/>
      <c r="J268" s="159"/>
      <c r="K268" s="159"/>
      <c r="L268" s="159"/>
      <c r="M268" s="159"/>
      <c r="N268" s="158"/>
      <c r="O268" s="158"/>
      <c r="P268" s="158"/>
      <c r="Q268" s="158"/>
      <c r="R268" s="159"/>
      <c r="S268" s="159"/>
      <c r="T268" s="159"/>
      <c r="U268" s="159"/>
      <c r="V268" s="159"/>
      <c r="W268" s="159"/>
      <c r="X268" s="159"/>
      <c r="Y268" s="159"/>
      <c r="Z268" s="148"/>
      <c r="AA268" s="148"/>
      <c r="AB268" s="148"/>
      <c r="AC268" s="148"/>
      <c r="AD268" s="148"/>
      <c r="AE268" s="148"/>
      <c r="AF268" s="148"/>
      <c r="AG268" s="148" t="s">
        <v>215</v>
      </c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3" x14ac:dyDescent="0.2">
      <c r="A269" s="155"/>
      <c r="B269" s="156"/>
      <c r="C269" s="249" t="s">
        <v>487</v>
      </c>
      <c r="D269" s="250"/>
      <c r="E269" s="250"/>
      <c r="F269" s="250"/>
      <c r="G269" s="250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8"/>
      <c r="AA269" s="148"/>
      <c r="AB269" s="148"/>
      <c r="AC269" s="148"/>
      <c r="AD269" s="148"/>
      <c r="AE269" s="148"/>
      <c r="AF269" s="148"/>
      <c r="AG269" s="148" t="s">
        <v>215</v>
      </c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 x14ac:dyDescent="0.2">
      <c r="A270" s="155"/>
      <c r="B270" s="156"/>
      <c r="C270" s="249" t="s">
        <v>488</v>
      </c>
      <c r="D270" s="250"/>
      <c r="E270" s="250"/>
      <c r="F270" s="250"/>
      <c r="G270" s="250"/>
      <c r="H270" s="159"/>
      <c r="I270" s="159"/>
      <c r="J270" s="159"/>
      <c r="K270" s="159"/>
      <c r="L270" s="159"/>
      <c r="M270" s="159"/>
      <c r="N270" s="158"/>
      <c r="O270" s="158"/>
      <c r="P270" s="158"/>
      <c r="Q270" s="158"/>
      <c r="R270" s="159"/>
      <c r="S270" s="159"/>
      <c r="T270" s="159"/>
      <c r="U270" s="159"/>
      <c r="V270" s="159"/>
      <c r="W270" s="159"/>
      <c r="X270" s="159"/>
      <c r="Y270" s="159"/>
      <c r="Z270" s="148"/>
      <c r="AA270" s="148"/>
      <c r="AB270" s="148"/>
      <c r="AC270" s="148"/>
      <c r="AD270" s="148"/>
      <c r="AE270" s="148"/>
      <c r="AF270" s="148"/>
      <c r="AG270" s="148" t="s">
        <v>215</v>
      </c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ht="22.5" outlineLevel="3" x14ac:dyDescent="0.2">
      <c r="A271" s="155"/>
      <c r="B271" s="156"/>
      <c r="C271" s="249" t="s">
        <v>489</v>
      </c>
      <c r="D271" s="250"/>
      <c r="E271" s="250"/>
      <c r="F271" s="250"/>
      <c r="G271" s="250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8"/>
      <c r="AA271" s="148"/>
      <c r="AB271" s="148"/>
      <c r="AC271" s="148"/>
      <c r="AD271" s="148"/>
      <c r="AE271" s="148"/>
      <c r="AF271" s="148"/>
      <c r="AG271" s="148" t="s">
        <v>215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85" t="str">
        <f>C271</f>
        <v>ovládání  - kabeláž, rozvaděč vč.zabezpečení( zkratové, rozdílně proudové, termické, zanik. fáze, převádění pořadí fází)</v>
      </c>
      <c r="BB271" s="148"/>
      <c r="BC271" s="148"/>
      <c r="BD271" s="148"/>
      <c r="BE271" s="148"/>
      <c r="BF271" s="148"/>
      <c r="BG271" s="148"/>
      <c r="BH271" s="148"/>
    </row>
    <row r="272" spans="1:60" ht="22.5" outlineLevel="1" x14ac:dyDescent="0.2">
      <c r="A272" s="172">
        <v>84</v>
      </c>
      <c r="B272" s="173" t="s">
        <v>490</v>
      </c>
      <c r="C272" s="187" t="s">
        <v>491</v>
      </c>
      <c r="D272" s="174" t="s">
        <v>364</v>
      </c>
      <c r="E272" s="175">
        <v>1</v>
      </c>
      <c r="F272" s="176"/>
      <c r="G272" s="177">
        <f>ROUND(E272*F272,2)</f>
        <v>0</v>
      </c>
      <c r="H272" s="160"/>
      <c r="I272" s="159">
        <f>ROUND(E272*H272,2)</f>
        <v>0</v>
      </c>
      <c r="J272" s="160"/>
      <c r="K272" s="159">
        <f>ROUND(E272*J272,2)</f>
        <v>0</v>
      </c>
      <c r="L272" s="159">
        <v>21</v>
      </c>
      <c r="M272" s="159">
        <f>G272*(1+L272/100)</f>
        <v>0</v>
      </c>
      <c r="N272" s="158">
        <v>0</v>
      </c>
      <c r="O272" s="158">
        <f>ROUND(E272*N272,2)</f>
        <v>0</v>
      </c>
      <c r="P272" s="158">
        <v>0</v>
      </c>
      <c r="Q272" s="158">
        <f>ROUND(E272*P272,2)</f>
        <v>0</v>
      </c>
      <c r="R272" s="159"/>
      <c r="S272" s="159" t="s">
        <v>265</v>
      </c>
      <c r="T272" s="159" t="s">
        <v>266</v>
      </c>
      <c r="U272" s="159">
        <v>0</v>
      </c>
      <c r="V272" s="159">
        <f>ROUND(E272*U272,2)</f>
        <v>0</v>
      </c>
      <c r="W272" s="159"/>
      <c r="X272" s="159" t="s">
        <v>166</v>
      </c>
      <c r="Y272" s="159" t="s">
        <v>167</v>
      </c>
      <c r="Z272" s="148"/>
      <c r="AA272" s="148"/>
      <c r="AB272" s="148"/>
      <c r="AC272" s="148"/>
      <c r="AD272" s="148"/>
      <c r="AE272" s="148"/>
      <c r="AF272" s="148"/>
      <c r="AG272" s="148" t="s">
        <v>168</v>
      </c>
      <c r="AH272" s="148"/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2" x14ac:dyDescent="0.2">
      <c r="A273" s="155"/>
      <c r="B273" s="156"/>
      <c r="C273" s="251" t="s">
        <v>492</v>
      </c>
      <c r="D273" s="252"/>
      <c r="E273" s="252"/>
      <c r="F273" s="252"/>
      <c r="G273" s="252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8"/>
      <c r="AA273" s="148"/>
      <c r="AB273" s="148"/>
      <c r="AC273" s="148"/>
      <c r="AD273" s="148"/>
      <c r="AE273" s="148"/>
      <c r="AF273" s="148"/>
      <c r="AG273" s="148" t="s">
        <v>215</v>
      </c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ht="22.5" outlineLevel="1" x14ac:dyDescent="0.2">
      <c r="A274" s="172">
        <v>85</v>
      </c>
      <c r="B274" s="173" t="s">
        <v>493</v>
      </c>
      <c r="C274" s="187" t="s">
        <v>494</v>
      </c>
      <c r="D274" s="174" t="s">
        <v>364</v>
      </c>
      <c r="E274" s="175">
        <v>1</v>
      </c>
      <c r="F274" s="176"/>
      <c r="G274" s="177">
        <f>ROUND(E274*F274,2)</f>
        <v>0</v>
      </c>
      <c r="H274" s="160"/>
      <c r="I274" s="159">
        <f>ROUND(E274*H274,2)</f>
        <v>0</v>
      </c>
      <c r="J274" s="160"/>
      <c r="K274" s="159">
        <f>ROUND(E274*J274,2)</f>
        <v>0</v>
      </c>
      <c r="L274" s="159">
        <v>21</v>
      </c>
      <c r="M274" s="159">
        <f>G274*(1+L274/100)</f>
        <v>0</v>
      </c>
      <c r="N274" s="158">
        <v>0</v>
      </c>
      <c r="O274" s="158">
        <f>ROUND(E274*N274,2)</f>
        <v>0</v>
      </c>
      <c r="P274" s="158">
        <v>0</v>
      </c>
      <c r="Q274" s="158">
        <f>ROUND(E274*P274,2)</f>
        <v>0</v>
      </c>
      <c r="R274" s="159"/>
      <c r="S274" s="159" t="s">
        <v>265</v>
      </c>
      <c r="T274" s="159" t="s">
        <v>266</v>
      </c>
      <c r="U274" s="159">
        <v>0</v>
      </c>
      <c r="V274" s="159">
        <f>ROUND(E274*U274,2)</f>
        <v>0</v>
      </c>
      <c r="W274" s="159"/>
      <c r="X274" s="159" t="s">
        <v>166</v>
      </c>
      <c r="Y274" s="159" t="s">
        <v>167</v>
      </c>
      <c r="Z274" s="148"/>
      <c r="AA274" s="148"/>
      <c r="AB274" s="148"/>
      <c r="AC274" s="148"/>
      <c r="AD274" s="148"/>
      <c r="AE274" s="148"/>
      <c r="AF274" s="148"/>
      <c r="AG274" s="148" t="s">
        <v>168</v>
      </c>
      <c r="AH274" s="148"/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2" x14ac:dyDescent="0.2">
      <c r="A275" s="155"/>
      <c r="B275" s="156"/>
      <c r="C275" s="251" t="s">
        <v>495</v>
      </c>
      <c r="D275" s="252"/>
      <c r="E275" s="252"/>
      <c r="F275" s="252"/>
      <c r="G275" s="252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8"/>
      <c r="AA275" s="148"/>
      <c r="AB275" s="148"/>
      <c r="AC275" s="148"/>
      <c r="AD275" s="148"/>
      <c r="AE275" s="148"/>
      <c r="AF275" s="148"/>
      <c r="AG275" s="148" t="s">
        <v>215</v>
      </c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3" x14ac:dyDescent="0.2">
      <c r="A276" s="155"/>
      <c r="B276" s="156"/>
      <c r="C276" s="249" t="s">
        <v>496</v>
      </c>
      <c r="D276" s="250"/>
      <c r="E276" s="250"/>
      <c r="F276" s="250"/>
      <c r="G276" s="250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8"/>
      <c r="AA276" s="148"/>
      <c r="AB276" s="148"/>
      <c r="AC276" s="148"/>
      <c r="AD276" s="148"/>
      <c r="AE276" s="148"/>
      <c r="AF276" s="148"/>
      <c r="AG276" s="148" t="s">
        <v>215</v>
      </c>
      <c r="AH276" s="148"/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 x14ac:dyDescent="0.2">
      <c r="A277" s="155"/>
      <c r="B277" s="156"/>
      <c r="C277" s="249" t="s">
        <v>497</v>
      </c>
      <c r="D277" s="250"/>
      <c r="E277" s="250"/>
      <c r="F277" s="250"/>
      <c r="G277" s="250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8"/>
      <c r="AA277" s="148"/>
      <c r="AB277" s="148"/>
      <c r="AC277" s="148"/>
      <c r="AD277" s="148"/>
      <c r="AE277" s="148"/>
      <c r="AF277" s="148"/>
      <c r="AG277" s="148" t="s">
        <v>215</v>
      </c>
      <c r="AH277" s="148"/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3" x14ac:dyDescent="0.2">
      <c r="A278" s="155"/>
      <c r="B278" s="156"/>
      <c r="C278" s="249" t="s">
        <v>498</v>
      </c>
      <c r="D278" s="250"/>
      <c r="E278" s="250"/>
      <c r="F278" s="250"/>
      <c r="G278" s="250"/>
      <c r="H278" s="159"/>
      <c r="I278" s="159"/>
      <c r="J278" s="159"/>
      <c r="K278" s="159"/>
      <c r="L278" s="159"/>
      <c r="M278" s="159"/>
      <c r="N278" s="158"/>
      <c r="O278" s="158"/>
      <c r="P278" s="158"/>
      <c r="Q278" s="158"/>
      <c r="R278" s="159"/>
      <c r="S278" s="159"/>
      <c r="T278" s="159"/>
      <c r="U278" s="159"/>
      <c r="V278" s="159"/>
      <c r="W278" s="159"/>
      <c r="X278" s="159"/>
      <c r="Y278" s="159"/>
      <c r="Z278" s="148"/>
      <c r="AA278" s="148"/>
      <c r="AB278" s="148"/>
      <c r="AC278" s="148"/>
      <c r="AD278" s="148"/>
      <c r="AE278" s="148"/>
      <c r="AF278" s="148"/>
      <c r="AG278" s="148" t="s">
        <v>215</v>
      </c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3" x14ac:dyDescent="0.2">
      <c r="A279" s="155"/>
      <c r="B279" s="156"/>
      <c r="C279" s="249" t="s">
        <v>499</v>
      </c>
      <c r="D279" s="250"/>
      <c r="E279" s="250"/>
      <c r="F279" s="250"/>
      <c r="G279" s="250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8"/>
      <c r="AA279" s="148"/>
      <c r="AB279" s="148"/>
      <c r="AC279" s="148"/>
      <c r="AD279" s="148"/>
      <c r="AE279" s="148"/>
      <c r="AF279" s="148"/>
      <c r="AG279" s="148" t="s">
        <v>215</v>
      </c>
      <c r="AH279" s="148"/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 x14ac:dyDescent="0.2">
      <c r="A280" s="155"/>
      <c r="B280" s="156"/>
      <c r="C280" s="249" t="s">
        <v>500</v>
      </c>
      <c r="D280" s="250"/>
      <c r="E280" s="250"/>
      <c r="F280" s="250"/>
      <c r="G280" s="250"/>
      <c r="H280" s="159"/>
      <c r="I280" s="159"/>
      <c r="J280" s="159"/>
      <c r="K280" s="159"/>
      <c r="L280" s="159"/>
      <c r="M280" s="159"/>
      <c r="N280" s="158"/>
      <c r="O280" s="158"/>
      <c r="P280" s="158"/>
      <c r="Q280" s="158"/>
      <c r="R280" s="159"/>
      <c r="S280" s="159"/>
      <c r="T280" s="159"/>
      <c r="U280" s="159"/>
      <c r="V280" s="159"/>
      <c r="W280" s="159"/>
      <c r="X280" s="159"/>
      <c r="Y280" s="159"/>
      <c r="Z280" s="148"/>
      <c r="AA280" s="148"/>
      <c r="AB280" s="148"/>
      <c r="AC280" s="148"/>
      <c r="AD280" s="148"/>
      <c r="AE280" s="148"/>
      <c r="AF280" s="148"/>
      <c r="AG280" s="148" t="s">
        <v>215</v>
      </c>
      <c r="AH280" s="148"/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3" x14ac:dyDescent="0.2">
      <c r="A281" s="155"/>
      <c r="B281" s="156"/>
      <c r="C281" s="249" t="s">
        <v>501</v>
      </c>
      <c r="D281" s="250"/>
      <c r="E281" s="250"/>
      <c r="F281" s="250"/>
      <c r="G281" s="250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8"/>
      <c r="AA281" s="148"/>
      <c r="AB281" s="148"/>
      <c r="AC281" s="148"/>
      <c r="AD281" s="148"/>
      <c r="AE281" s="148"/>
      <c r="AF281" s="148"/>
      <c r="AG281" s="148" t="s">
        <v>215</v>
      </c>
      <c r="AH281" s="148"/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3" x14ac:dyDescent="0.2">
      <c r="A282" s="155"/>
      <c r="B282" s="156"/>
      <c r="C282" s="249" t="s">
        <v>502</v>
      </c>
      <c r="D282" s="250"/>
      <c r="E282" s="250"/>
      <c r="F282" s="250"/>
      <c r="G282" s="250"/>
      <c r="H282" s="159"/>
      <c r="I282" s="159"/>
      <c r="J282" s="159"/>
      <c r="K282" s="159"/>
      <c r="L282" s="159"/>
      <c r="M282" s="159"/>
      <c r="N282" s="158"/>
      <c r="O282" s="158"/>
      <c r="P282" s="158"/>
      <c r="Q282" s="158"/>
      <c r="R282" s="159"/>
      <c r="S282" s="159"/>
      <c r="T282" s="159"/>
      <c r="U282" s="159"/>
      <c r="V282" s="159"/>
      <c r="W282" s="159"/>
      <c r="X282" s="159"/>
      <c r="Y282" s="159"/>
      <c r="Z282" s="148"/>
      <c r="AA282" s="148"/>
      <c r="AB282" s="148"/>
      <c r="AC282" s="148"/>
      <c r="AD282" s="148"/>
      <c r="AE282" s="148"/>
      <c r="AF282" s="148"/>
      <c r="AG282" s="148" t="s">
        <v>215</v>
      </c>
      <c r="AH282" s="148"/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outlineLevel="3" x14ac:dyDescent="0.2">
      <c r="A283" s="155"/>
      <c r="B283" s="156"/>
      <c r="C283" s="249" t="s">
        <v>503</v>
      </c>
      <c r="D283" s="250"/>
      <c r="E283" s="250"/>
      <c r="F283" s="250"/>
      <c r="G283" s="250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8"/>
      <c r="AA283" s="148"/>
      <c r="AB283" s="148"/>
      <c r="AC283" s="148"/>
      <c r="AD283" s="148"/>
      <c r="AE283" s="148"/>
      <c r="AF283" s="148"/>
      <c r="AG283" s="148" t="s">
        <v>215</v>
      </c>
      <c r="AH283" s="148"/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3" x14ac:dyDescent="0.2">
      <c r="A284" s="155"/>
      <c r="B284" s="156"/>
      <c r="C284" s="249" t="s">
        <v>504</v>
      </c>
      <c r="D284" s="250"/>
      <c r="E284" s="250"/>
      <c r="F284" s="250"/>
      <c r="G284" s="250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8"/>
      <c r="AA284" s="148"/>
      <c r="AB284" s="148"/>
      <c r="AC284" s="148"/>
      <c r="AD284" s="148"/>
      <c r="AE284" s="148"/>
      <c r="AF284" s="148"/>
      <c r="AG284" s="148" t="s">
        <v>215</v>
      </c>
      <c r="AH284" s="148"/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3" x14ac:dyDescent="0.2">
      <c r="A285" s="155"/>
      <c r="B285" s="156"/>
      <c r="C285" s="249" t="s">
        <v>505</v>
      </c>
      <c r="D285" s="250"/>
      <c r="E285" s="250"/>
      <c r="F285" s="250"/>
      <c r="G285" s="250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8"/>
      <c r="AA285" s="148"/>
      <c r="AB285" s="148"/>
      <c r="AC285" s="148"/>
      <c r="AD285" s="148"/>
      <c r="AE285" s="148"/>
      <c r="AF285" s="148"/>
      <c r="AG285" s="148" t="s">
        <v>215</v>
      </c>
      <c r="AH285" s="148"/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 x14ac:dyDescent="0.2">
      <c r="A286" s="155"/>
      <c r="B286" s="156"/>
      <c r="C286" s="249" t="s">
        <v>506</v>
      </c>
      <c r="D286" s="250"/>
      <c r="E286" s="250"/>
      <c r="F286" s="250"/>
      <c r="G286" s="250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8"/>
      <c r="AA286" s="148"/>
      <c r="AB286" s="148"/>
      <c r="AC286" s="148"/>
      <c r="AD286" s="148"/>
      <c r="AE286" s="148"/>
      <c r="AF286" s="148"/>
      <c r="AG286" s="148" t="s">
        <v>215</v>
      </c>
      <c r="AH286" s="148"/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 x14ac:dyDescent="0.2">
      <c r="A287" s="155"/>
      <c r="B287" s="156"/>
      <c r="C287" s="249" t="s">
        <v>507</v>
      </c>
      <c r="D287" s="250"/>
      <c r="E287" s="250"/>
      <c r="F287" s="250"/>
      <c r="G287" s="250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8"/>
      <c r="AA287" s="148"/>
      <c r="AB287" s="148"/>
      <c r="AC287" s="148"/>
      <c r="AD287" s="148"/>
      <c r="AE287" s="148"/>
      <c r="AF287" s="148"/>
      <c r="AG287" s="148" t="s">
        <v>215</v>
      </c>
      <c r="AH287" s="148"/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 x14ac:dyDescent="0.2">
      <c r="A288" s="155"/>
      <c r="B288" s="156"/>
      <c r="C288" s="249" t="s">
        <v>508</v>
      </c>
      <c r="D288" s="250"/>
      <c r="E288" s="250"/>
      <c r="F288" s="250"/>
      <c r="G288" s="250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8"/>
      <c r="AA288" s="148"/>
      <c r="AB288" s="148"/>
      <c r="AC288" s="148"/>
      <c r="AD288" s="148"/>
      <c r="AE288" s="148"/>
      <c r="AF288" s="148"/>
      <c r="AG288" s="148" t="s">
        <v>215</v>
      </c>
      <c r="AH288" s="148"/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1" x14ac:dyDescent="0.2">
      <c r="A289" s="172">
        <v>86</v>
      </c>
      <c r="B289" s="173" t="s">
        <v>509</v>
      </c>
      <c r="C289" s="187" t="s">
        <v>510</v>
      </c>
      <c r="D289" s="174" t="s">
        <v>364</v>
      </c>
      <c r="E289" s="175">
        <v>1</v>
      </c>
      <c r="F289" s="176"/>
      <c r="G289" s="177">
        <f>ROUND(E289*F289,2)</f>
        <v>0</v>
      </c>
      <c r="H289" s="160"/>
      <c r="I289" s="159">
        <f>ROUND(E289*H289,2)</f>
        <v>0</v>
      </c>
      <c r="J289" s="160"/>
      <c r="K289" s="159">
        <f>ROUND(E289*J289,2)</f>
        <v>0</v>
      </c>
      <c r="L289" s="159">
        <v>21</v>
      </c>
      <c r="M289" s="159">
        <f>G289*(1+L289/100)</f>
        <v>0</v>
      </c>
      <c r="N289" s="158">
        <v>0</v>
      </c>
      <c r="O289" s="158">
        <f>ROUND(E289*N289,2)</f>
        <v>0</v>
      </c>
      <c r="P289" s="158">
        <v>0</v>
      </c>
      <c r="Q289" s="158">
        <f>ROUND(E289*P289,2)</f>
        <v>0</v>
      </c>
      <c r="R289" s="159"/>
      <c r="S289" s="159" t="s">
        <v>265</v>
      </c>
      <c r="T289" s="159" t="s">
        <v>266</v>
      </c>
      <c r="U289" s="159">
        <v>0</v>
      </c>
      <c r="V289" s="159">
        <f>ROUND(E289*U289,2)</f>
        <v>0</v>
      </c>
      <c r="W289" s="159"/>
      <c r="X289" s="159" t="s">
        <v>166</v>
      </c>
      <c r="Y289" s="159" t="s">
        <v>167</v>
      </c>
      <c r="Z289" s="148"/>
      <c r="AA289" s="148"/>
      <c r="AB289" s="148"/>
      <c r="AC289" s="148"/>
      <c r="AD289" s="148"/>
      <c r="AE289" s="148"/>
      <c r="AF289" s="148"/>
      <c r="AG289" s="148" t="s">
        <v>168</v>
      </c>
      <c r="AH289" s="148"/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2" x14ac:dyDescent="0.2">
      <c r="A290" s="155"/>
      <c r="B290" s="156"/>
      <c r="C290" s="251" t="s">
        <v>511</v>
      </c>
      <c r="D290" s="252"/>
      <c r="E290" s="252"/>
      <c r="F290" s="252"/>
      <c r="G290" s="252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8"/>
      <c r="AA290" s="148"/>
      <c r="AB290" s="148"/>
      <c r="AC290" s="148"/>
      <c r="AD290" s="148"/>
      <c r="AE290" s="148"/>
      <c r="AF290" s="148"/>
      <c r="AG290" s="148" t="s">
        <v>215</v>
      </c>
      <c r="AH290" s="148"/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3" x14ac:dyDescent="0.2">
      <c r="A291" s="155"/>
      <c r="B291" s="156"/>
      <c r="C291" s="249" t="s">
        <v>512</v>
      </c>
      <c r="D291" s="250"/>
      <c r="E291" s="250"/>
      <c r="F291" s="250"/>
      <c r="G291" s="250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8"/>
      <c r="AA291" s="148"/>
      <c r="AB291" s="148"/>
      <c r="AC291" s="148"/>
      <c r="AD291" s="148"/>
      <c r="AE291" s="148"/>
      <c r="AF291" s="148"/>
      <c r="AG291" s="148" t="s">
        <v>215</v>
      </c>
      <c r="AH291" s="148"/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3" x14ac:dyDescent="0.2">
      <c r="A292" s="155"/>
      <c r="B292" s="156"/>
      <c r="C292" s="249" t="s">
        <v>513</v>
      </c>
      <c r="D292" s="250"/>
      <c r="E292" s="250"/>
      <c r="F292" s="250"/>
      <c r="G292" s="250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8"/>
      <c r="AA292" s="148"/>
      <c r="AB292" s="148"/>
      <c r="AC292" s="148"/>
      <c r="AD292" s="148"/>
      <c r="AE292" s="148"/>
      <c r="AF292" s="148"/>
      <c r="AG292" s="148" t="s">
        <v>215</v>
      </c>
      <c r="AH292" s="148"/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3" x14ac:dyDescent="0.2">
      <c r="A293" s="155"/>
      <c r="B293" s="156"/>
      <c r="C293" s="249" t="s">
        <v>514</v>
      </c>
      <c r="D293" s="250"/>
      <c r="E293" s="250"/>
      <c r="F293" s="250"/>
      <c r="G293" s="250"/>
      <c r="H293" s="159"/>
      <c r="I293" s="159"/>
      <c r="J293" s="159"/>
      <c r="K293" s="159"/>
      <c r="L293" s="159"/>
      <c r="M293" s="159"/>
      <c r="N293" s="158"/>
      <c r="O293" s="158"/>
      <c r="P293" s="158"/>
      <c r="Q293" s="158"/>
      <c r="R293" s="159"/>
      <c r="S293" s="159"/>
      <c r="T293" s="159"/>
      <c r="U293" s="159"/>
      <c r="V293" s="159"/>
      <c r="W293" s="159"/>
      <c r="X293" s="159"/>
      <c r="Y293" s="159"/>
      <c r="Z293" s="148"/>
      <c r="AA293" s="148"/>
      <c r="AB293" s="148"/>
      <c r="AC293" s="148"/>
      <c r="AD293" s="148"/>
      <c r="AE293" s="148"/>
      <c r="AF293" s="148"/>
      <c r="AG293" s="148" t="s">
        <v>215</v>
      </c>
      <c r="AH293" s="148"/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3" x14ac:dyDescent="0.2">
      <c r="A294" s="155"/>
      <c r="B294" s="156"/>
      <c r="C294" s="249" t="s">
        <v>515</v>
      </c>
      <c r="D294" s="250"/>
      <c r="E294" s="250"/>
      <c r="F294" s="250"/>
      <c r="G294" s="250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8"/>
      <c r="AA294" s="148"/>
      <c r="AB294" s="148"/>
      <c r="AC294" s="148"/>
      <c r="AD294" s="148"/>
      <c r="AE294" s="148"/>
      <c r="AF294" s="148"/>
      <c r="AG294" s="148" t="s">
        <v>215</v>
      </c>
      <c r="AH294" s="148"/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3" x14ac:dyDescent="0.2">
      <c r="A295" s="155"/>
      <c r="B295" s="156"/>
      <c r="C295" s="249" t="s">
        <v>516</v>
      </c>
      <c r="D295" s="250"/>
      <c r="E295" s="250"/>
      <c r="F295" s="250"/>
      <c r="G295" s="250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8"/>
      <c r="AA295" s="148"/>
      <c r="AB295" s="148"/>
      <c r="AC295" s="148"/>
      <c r="AD295" s="148"/>
      <c r="AE295" s="148"/>
      <c r="AF295" s="148"/>
      <c r="AG295" s="148" t="s">
        <v>215</v>
      </c>
      <c r="AH295" s="148"/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ht="22.5" outlineLevel="1" x14ac:dyDescent="0.2">
      <c r="A296" s="172">
        <v>87</v>
      </c>
      <c r="B296" s="173" t="s">
        <v>517</v>
      </c>
      <c r="C296" s="187" t="s">
        <v>518</v>
      </c>
      <c r="D296" s="174" t="s">
        <v>364</v>
      </c>
      <c r="E296" s="175">
        <v>1</v>
      </c>
      <c r="F296" s="176"/>
      <c r="G296" s="177">
        <f>ROUND(E296*F296,2)</f>
        <v>0</v>
      </c>
      <c r="H296" s="160"/>
      <c r="I296" s="159">
        <f>ROUND(E296*H296,2)</f>
        <v>0</v>
      </c>
      <c r="J296" s="160"/>
      <c r="K296" s="159">
        <f>ROUND(E296*J296,2)</f>
        <v>0</v>
      </c>
      <c r="L296" s="159">
        <v>21</v>
      </c>
      <c r="M296" s="159">
        <f>G296*(1+L296/100)</f>
        <v>0</v>
      </c>
      <c r="N296" s="158">
        <v>0</v>
      </c>
      <c r="O296" s="158">
        <f>ROUND(E296*N296,2)</f>
        <v>0</v>
      </c>
      <c r="P296" s="158">
        <v>0</v>
      </c>
      <c r="Q296" s="158">
        <f>ROUND(E296*P296,2)</f>
        <v>0</v>
      </c>
      <c r="R296" s="159"/>
      <c r="S296" s="159" t="s">
        <v>265</v>
      </c>
      <c r="T296" s="159" t="s">
        <v>266</v>
      </c>
      <c r="U296" s="159">
        <v>0</v>
      </c>
      <c r="V296" s="159">
        <f>ROUND(E296*U296,2)</f>
        <v>0</v>
      </c>
      <c r="W296" s="159"/>
      <c r="X296" s="159" t="s">
        <v>166</v>
      </c>
      <c r="Y296" s="159" t="s">
        <v>167</v>
      </c>
      <c r="Z296" s="148"/>
      <c r="AA296" s="148"/>
      <c r="AB296" s="148"/>
      <c r="AC296" s="148"/>
      <c r="AD296" s="148"/>
      <c r="AE296" s="148"/>
      <c r="AF296" s="148"/>
      <c r="AG296" s="148" t="s">
        <v>168</v>
      </c>
      <c r="AH296" s="148"/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2" x14ac:dyDescent="0.2">
      <c r="A297" s="155"/>
      <c r="B297" s="156"/>
      <c r="C297" s="251" t="s">
        <v>519</v>
      </c>
      <c r="D297" s="252"/>
      <c r="E297" s="252"/>
      <c r="F297" s="252"/>
      <c r="G297" s="252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8"/>
      <c r="AA297" s="148"/>
      <c r="AB297" s="148"/>
      <c r="AC297" s="148"/>
      <c r="AD297" s="148"/>
      <c r="AE297" s="148"/>
      <c r="AF297" s="148"/>
      <c r="AG297" s="148" t="s">
        <v>215</v>
      </c>
      <c r="AH297" s="148"/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3" x14ac:dyDescent="0.2">
      <c r="A298" s="155"/>
      <c r="B298" s="156"/>
      <c r="C298" s="249" t="s">
        <v>520</v>
      </c>
      <c r="D298" s="250"/>
      <c r="E298" s="250"/>
      <c r="F298" s="250"/>
      <c r="G298" s="250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8"/>
      <c r="AA298" s="148"/>
      <c r="AB298" s="148"/>
      <c r="AC298" s="148"/>
      <c r="AD298" s="148"/>
      <c r="AE298" s="148"/>
      <c r="AF298" s="148"/>
      <c r="AG298" s="148" t="s">
        <v>215</v>
      </c>
      <c r="AH298" s="148"/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3" x14ac:dyDescent="0.2">
      <c r="A299" s="155"/>
      <c r="B299" s="156"/>
      <c r="C299" s="249" t="s">
        <v>521</v>
      </c>
      <c r="D299" s="250"/>
      <c r="E299" s="250"/>
      <c r="F299" s="250"/>
      <c r="G299" s="250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8"/>
      <c r="AA299" s="148"/>
      <c r="AB299" s="148"/>
      <c r="AC299" s="148"/>
      <c r="AD299" s="148"/>
      <c r="AE299" s="148"/>
      <c r="AF299" s="148"/>
      <c r="AG299" s="148" t="s">
        <v>215</v>
      </c>
      <c r="AH299" s="148"/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3" x14ac:dyDescent="0.2">
      <c r="A300" s="155"/>
      <c r="B300" s="156"/>
      <c r="C300" s="249" t="s">
        <v>522</v>
      </c>
      <c r="D300" s="250"/>
      <c r="E300" s="250"/>
      <c r="F300" s="250"/>
      <c r="G300" s="250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8"/>
      <c r="AA300" s="148"/>
      <c r="AB300" s="148"/>
      <c r="AC300" s="148"/>
      <c r="AD300" s="148"/>
      <c r="AE300" s="148"/>
      <c r="AF300" s="148"/>
      <c r="AG300" s="148" t="s">
        <v>215</v>
      </c>
      <c r="AH300" s="148"/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3" x14ac:dyDescent="0.2">
      <c r="A301" s="155"/>
      <c r="B301" s="156"/>
      <c r="C301" s="249" t="s">
        <v>523</v>
      </c>
      <c r="D301" s="250"/>
      <c r="E301" s="250"/>
      <c r="F301" s="250"/>
      <c r="G301" s="250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8"/>
      <c r="AA301" s="148"/>
      <c r="AB301" s="148"/>
      <c r="AC301" s="148"/>
      <c r="AD301" s="148"/>
      <c r="AE301" s="148"/>
      <c r="AF301" s="148"/>
      <c r="AG301" s="148" t="s">
        <v>215</v>
      </c>
      <c r="AH301" s="148"/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3" x14ac:dyDescent="0.2">
      <c r="A302" s="155"/>
      <c r="B302" s="156"/>
      <c r="C302" s="249" t="s">
        <v>524</v>
      </c>
      <c r="D302" s="250"/>
      <c r="E302" s="250"/>
      <c r="F302" s="250"/>
      <c r="G302" s="250"/>
      <c r="H302" s="159"/>
      <c r="I302" s="159"/>
      <c r="J302" s="159"/>
      <c r="K302" s="159"/>
      <c r="L302" s="159"/>
      <c r="M302" s="159"/>
      <c r="N302" s="158"/>
      <c r="O302" s="158"/>
      <c r="P302" s="158"/>
      <c r="Q302" s="158"/>
      <c r="R302" s="159"/>
      <c r="S302" s="159"/>
      <c r="T302" s="159"/>
      <c r="U302" s="159"/>
      <c r="V302" s="159"/>
      <c r="W302" s="159"/>
      <c r="X302" s="159"/>
      <c r="Y302" s="159"/>
      <c r="Z302" s="148"/>
      <c r="AA302" s="148"/>
      <c r="AB302" s="148"/>
      <c r="AC302" s="148"/>
      <c r="AD302" s="148"/>
      <c r="AE302" s="148"/>
      <c r="AF302" s="148"/>
      <c r="AG302" s="148" t="s">
        <v>215</v>
      </c>
      <c r="AH302" s="148"/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3" x14ac:dyDescent="0.2">
      <c r="A303" s="155"/>
      <c r="B303" s="156"/>
      <c r="C303" s="249" t="s">
        <v>525</v>
      </c>
      <c r="D303" s="250"/>
      <c r="E303" s="250"/>
      <c r="F303" s="250"/>
      <c r="G303" s="250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8"/>
      <c r="AA303" s="148"/>
      <c r="AB303" s="148"/>
      <c r="AC303" s="148"/>
      <c r="AD303" s="148"/>
      <c r="AE303" s="148"/>
      <c r="AF303" s="148"/>
      <c r="AG303" s="148" t="s">
        <v>215</v>
      </c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3" x14ac:dyDescent="0.2">
      <c r="A304" s="155"/>
      <c r="B304" s="156"/>
      <c r="C304" s="249" t="s">
        <v>526</v>
      </c>
      <c r="D304" s="250"/>
      <c r="E304" s="250"/>
      <c r="F304" s="250"/>
      <c r="G304" s="250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8"/>
      <c r="AA304" s="148"/>
      <c r="AB304" s="148"/>
      <c r="AC304" s="148"/>
      <c r="AD304" s="148"/>
      <c r="AE304" s="148"/>
      <c r="AF304" s="148"/>
      <c r="AG304" s="148" t="s">
        <v>215</v>
      </c>
      <c r="AH304" s="148"/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33" x14ac:dyDescent="0.2">
      <c r="A305" s="3"/>
      <c r="B305" s="4"/>
      <c r="C305" s="191"/>
      <c r="D305" s="6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AE305">
        <v>12</v>
      </c>
      <c r="AF305">
        <v>21</v>
      </c>
      <c r="AG305" t="s">
        <v>146</v>
      </c>
    </row>
    <row r="306" spans="1:33" x14ac:dyDescent="0.2">
      <c r="A306" s="151"/>
      <c r="B306" s="152" t="s">
        <v>31</v>
      </c>
      <c r="C306" s="192"/>
      <c r="D306" s="153"/>
      <c r="E306" s="154"/>
      <c r="F306" s="154"/>
      <c r="G306" s="171">
        <f>G8+G64+G82+G100+G112+G126+G136+G153+G155+G159+G163+G169+G199+G201+G224+G229+G239+G246+G256</f>
        <v>0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AE306">
        <f>SUMIF(L7:L304,AE305,G7:G304)</f>
        <v>0</v>
      </c>
      <c r="AF306">
        <f>SUMIF(L7:L304,AF305,G7:G304)</f>
        <v>0</v>
      </c>
      <c r="AG306" t="s">
        <v>527</v>
      </c>
    </row>
    <row r="307" spans="1:33" x14ac:dyDescent="0.2">
      <c r="A307" s="3"/>
      <c r="B307" s="4"/>
      <c r="C307" s="191"/>
      <c r="D307" s="6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33" x14ac:dyDescent="0.2">
      <c r="A308" s="3"/>
      <c r="B308" s="4"/>
      <c r="C308" s="191"/>
      <c r="D308" s="6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33" x14ac:dyDescent="0.2">
      <c r="A309" s="260" t="s">
        <v>528</v>
      </c>
      <c r="B309" s="260"/>
      <c r="C309" s="261"/>
      <c r="D309" s="6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33" x14ac:dyDescent="0.2">
      <c r="A310" s="262"/>
      <c r="B310" s="263"/>
      <c r="C310" s="264"/>
      <c r="D310" s="263"/>
      <c r="E310" s="263"/>
      <c r="F310" s="263"/>
      <c r="G310" s="265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AG310" t="s">
        <v>529</v>
      </c>
    </row>
    <row r="311" spans="1:33" x14ac:dyDescent="0.2">
      <c r="A311" s="266"/>
      <c r="B311" s="267"/>
      <c r="C311" s="268"/>
      <c r="D311" s="267"/>
      <c r="E311" s="267"/>
      <c r="F311" s="267"/>
      <c r="G311" s="269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33" x14ac:dyDescent="0.2">
      <c r="A312" s="266"/>
      <c r="B312" s="267"/>
      <c r="C312" s="268"/>
      <c r="D312" s="267"/>
      <c r="E312" s="267"/>
      <c r="F312" s="267"/>
      <c r="G312" s="269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33" x14ac:dyDescent="0.2">
      <c r="A313" s="266"/>
      <c r="B313" s="267"/>
      <c r="C313" s="268"/>
      <c r="D313" s="267"/>
      <c r="E313" s="267"/>
      <c r="F313" s="267"/>
      <c r="G313" s="269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33" x14ac:dyDescent="0.2">
      <c r="A314" s="270"/>
      <c r="B314" s="271"/>
      <c r="C314" s="272"/>
      <c r="D314" s="271"/>
      <c r="E314" s="271"/>
      <c r="F314" s="271"/>
      <c r="G314" s="27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33" x14ac:dyDescent="0.2">
      <c r="A315" s="3"/>
      <c r="B315" s="4"/>
      <c r="C315" s="191"/>
      <c r="D315" s="6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33" x14ac:dyDescent="0.2">
      <c r="C316" s="193"/>
      <c r="D316" s="10"/>
      <c r="AG316" t="s">
        <v>531</v>
      </c>
    </row>
    <row r="317" spans="1:33" x14ac:dyDescent="0.2">
      <c r="D317" s="10"/>
    </row>
    <row r="318" spans="1:33" x14ac:dyDescent="0.2">
      <c r="D318" s="10"/>
    </row>
    <row r="319" spans="1:33" x14ac:dyDescent="0.2">
      <c r="D319" s="10"/>
    </row>
    <row r="320" spans="1:33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0Bm15cDqmaRuXPViPHnq+pPLjYPK4ztOPNQom6nWGbGSsPpTTReduedqs0tz7AN2XZCqrUdXMe78TA4GMJofA==" saltValue="CJOCuQxxuwdGY2YwNd1OXA==" spinCount="100000" sheet="1" formatRows="0"/>
  <mergeCells count="67">
    <mergeCell ref="A310:G314"/>
    <mergeCell ref="C44:G44"/>
    <mergeCell ref="C57:G57"/>
    <mergeCell ref="C62:G62"/>
    <mergeCell ref="C76:G76"/>
    <mergeCell ref="A1:G1"/>
    <mergeCell ref="C2:G2"/>
    <mergeCell ref="C3:G3"/>
    <mergeCell ref="C4:G4"/>
    <mergeCell ref="A309:C309"/>
    <mergeCell ref="C231:G231"/>
    <mergeCell ref="C124:G124"/>
    <mergeCell ref="C134:G134"/>
    <mergeCell ref="C146:G146"/>
    <mergeCell ref="C167:G167"/>
    <mergeCell ref="C173:G173"/>
    <mergeCell ref="C178:G178"/>
    <mergeCell ref="C183:G183"/>
    <mergeCell ref="C188:G188"/>
    <mergeCell ref="C191:G191"/>
    <mergeCell ref="C195:G195"/>
    <mergeCell ref="C226:G226"/>
    <mergeCell ref="C267:G267"/>
    <mergeCell ref="C232:G232"/>
    <mergeCell ref="C241:G241"/>
    <mergeCell ref="C258:G258"/>
    <mergeCell ref="C259:G259"/>
    <mergeCell ref="C260:G260"/>
    <mergeCell ref="C261:G261"/>
    <mergeCell ref="C262:G262"/>
    <mergeCell ref="C263:G263"/>
    <mergeCell ref="C264:G264"/>
    <mergeCell ref="C265:G265"/>
    <mergeCell ref="C266:G266"/>
    <mergeCell ref="C281:G281"/>
    <mergeCell ref="C268:G268"/>
    <mergeCell ref="C269:G269"/>
    <mergeCell ref="C270:G270"/>
    <mergeCell ref="C271:G271"/>
    <mergeCell ref="C273:G273"/>
    <mergeCell ref="C275:G275"/>
    <mergeCell ref="C276:G276"/>
    <mergeCell ref="C277:G277"/>
    <mergeCell ref="C278:G278"/>
    <mergeCell ref="C279:G279"/>
    <mergeCell ref="C280:G280"/>
    <mergeCell ref="C294:G294"/>
    <mergeCell ref="C282:G282"/>
    <mergeCell ref="C283:G283"/>
    <mergeCell ref="C284:G284"/>
    <mergeCell ref="C285:G285"/>
    <mergeCell ref="C286:G286"/>
    <mergeCell ref="C287:G287"/>
    <mergeCell ref="C288:G288"/>
    <mergeCell ref="C290:G290"/>
    <mergeCell ref="C291:G291"/>
    <mergeCell ref="C292:G292"/>
    <mergeCell ref="C293:G293"/>
    <mergeCell ref="C302:G302"/>
    <mergeCell ref="C303:G303"/>
    <mergeCell ref="C304:G304"/>
    <mergeCell ref="C295:G295"/>
    <mergeCell ref="C297:G297"/>
    <mergeCell ref="C298:G298"/>
    <mergeCell ref="C299:G299"/>
    <mergeCell ref="C300:G300"/>
    <mergeCell ref="C301:G301"/>
  </mergeCells>
  <pageMargins left="0.59055118110236227" right="0.19685039370078741" top="0.78740157480314965" bottom="0.78740157480314965" header="0.31496062992125984" footer="0.31496062992125984"/>
  <pageSetup paperSize="9" orientation="portrait" r:id="rId1"/>
  <headerFooter alignWithMargins="0"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0E29-A7BA-41B3-86A7-0C8A5EFB034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55</v>
      </c>
      <c r="C3" s="254" t="s">
        <v>56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57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74</v>
      </c>
      <c r="C8" s="186" t="s">
        <v>75</v>
      </c>
      <c r="D8" s="167"/>
      <c r="E8" s="168"/>
      <c r="F8" s="169"/>
      <c r="G8" s="170">
        <f>SUMIF(AG9:AG13,"&lt;&gt;NOR",G9:G13)</f>
        <v>0</v>
      </c>
      <c r="H8" s="164"/>
      <c r="I8" s="164">
        <f>SUM(I9:I13)</f>
        <v>0</v>
      </c>
      <c r="J8" s="164"/>
      <c r="K8" s="164">
        <f>SUM(K9:K13)</f>
        <v>0</v>
      </c>
      <c r="L8" s="164"/>
      <c r="M8" s="164">
        <f>SUM(M9:M13)</f>
        <v>0</v>
      </c>
      <c r="N8" s="163"/>
      <c r="O8" s="163">
        <f>SUM(O9:O13)</f>
        <v>19.049999999999997</v>
      </c>
      <c r="P8" s="163"/>
      <c r="Q8" s="163">
        <f>SUM(Q9:Q13)</f>
        <v>0</v>
      </c>
      <c r="R8" s="164"/>
      <c r="S8" s="164"/>
      <c r="T8" s="164"/>
      <c r="U8" s="164"/>
      <c r="V8" s="164">
        <f>SUM(V9:V13)</f>
        <v>0</v>
      </c>
      <c r="W8" s="164"/>
      <c r="X8" s="164"/>
      <c r="Y8" s="164"/>
      <c r="AG8" t="s">
        <v>161</v>
      </c>
    </row>
    <row r="9" spans="1:60" outlineLevel="1" x14ac:dyDescent="0.2">
      <c r="A9" s="178">
        <v>1</v>
      </c>
      <c r="B9" s="179" t="s">
        <v>532</v>
      </c>
      <c r="C9" s="189" t="s">
        <v>533</v>
      </c>
      <c r="D9" s="180" t="s">
        <v>370</v>
      </c>
      <c r="E9" s="181">
        <v>124</v>
      </c>
      <c r="F9" s="182"/>
      <c r="G9" s="183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2.9000000000000001E-2</v>
      </c>
      <c r="O9" s="158">
        <f>ROUND(E9*N9,2)</f>
        <v>3.6</v>
      </c>
      <c r="P9" s="158">
        <v>0</v>
      </c>
      <c r="Q9" s="158">
        <f>ROUND(E9*P9,2)</f>
        <v>0</v>
      </c>
      <c r="R9" s="159"/>
      <c r="S9" s="159" t="s">
        <v>265</v>
      </c>
      <c r="T9" s="159" t="s">
        <v>283</v>
      </c>
      <c r="U9" s="159">
        <v>0</v>
      </c>
      <c r="V9" s="159">
        <f>ROUND(E9*U9,2)</f>
        <v>0</v>
      </c>
      <c r="W9" s="159"/>
      <c r="X9" s="159" t="s">
        <v>166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534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2">
        <v>2</v>
      </c>
      <c r="B10" s="173" t="s">
        <v>535</v>
      </c>
      <c r="C10" s="187" t="s">
        <v>536</v>
      </c>
      <c r="D10" s="174" t="s">
        <v>203</v>
      </c>
      <c r="E10" s="175">
        <v>136.4</v>
      </c>
      <c r="F10" s="176"/>
      <c r="G10" s="177">
        <f>ROUND(E10*F10,2)</f>
        <v>0</v>
      </c>
      <c r="H10" s="160"/>
      <c r="I10" s="159">
        <f>ROUND(E10*H10,2)</f>
        <v>0</v>
      </c>
      <c r="J10" s="160"/>
      <c r="K10" s="159">
        <f>ROUND(E10*J10,2)</f>
        <v>0</v>
      </c>
      <c r="L10" s="159">
        <v>21</v>
      </c>
      <c r="M10" s="159">
        <f>G10*(1+L10/100)</f>
        <v>0</v>
      </c>
      <c r="N10" s="158">
        <v>4.2279999999999998E-2</v>
      </c>
      <c r="O10" s="158">
        <f>ROUND(E10*N10,2)</f>
        <v>5.77</v>
      </c>
      <c r="P10" s="158">
        <v>0</v>
      </c>
      <c r="Q10" s="158">
        <f>ROUND(E10*P10,2)</f>
        <v>0</v>
      </c>
      <c r="R10" s="159"/>
      <c r="S10" s="159" t="s">
        <v>265</v>
      </c>
      <c r="T10" s="159" t="s">
        <v>283</v>
      </c>
      <c r="U10" s="159">
        <v>0</v>
      </c>
      <c r="V10" s="159">
        <f>ROUND(E10*U10,2)</f>
        <v>0</v>
      </c>
      <c r="W10" s="159"/>
      <c r="X10" s="159" t="s">
        <v>288</v>
      </c>
      <c r="Y10" s="159" t="s">
        <v>167</v>
      </c>
      <c r="Z10" s="148"/>
      <c r="AA10" s="148"/>
      <c r="AB10" s="148"/>
      <c r="AC10" s="148"/>
      <c r="AD10" s="148"/>
      <c r="AE10" s="148"/>
      <c r="AF10" s="148"/>
      <c r="AG10" s="148" t="s">
        <v>537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251" t="s">
        <v>538</v>
      </c>
      <c r="D11" s="252"/>
      <c r="E11" s="252"/>
      <c r="F11" s="252"/>
      <c r="G11" s="252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215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2">
        <v>3</v>
      </c>
      <c r="B12" s="173" t="s">
        <v>539</v>
      </c>
      <c r="C12" s="187" t="s">
        <v>540</v>
      </c>
      <c r="D12" s="174" t="s">
        <v>203</v>
      </c>
      <c r="E12" s="175">
        <v>139.12799999999999</v>
      </c>
      <c r="F12" s="176"/>
      <c r="G12" s="177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6.9559999999999997E-2</v>
      </c>
      <c r="O12" s="158">
        <f>ROUND(E12*N12,2)</f>
        <v>9.68</v>
      </c>
      <c r="P12" s="158">
        <v>0</v>
      </c>
      <c r="Q12" s="158">
        <f>ROUND(E12*P12,2)</f>
        <v>0</v>
      </c>
      <c r="R12" s="159"/>
      <c r="S12" s="159" t="s">
        <v>265</v>
      </c>
      <c r="T12" s="159" t="s">
        <v>283</v>
      </c>
      <c r="U12" s="159">
        <v>0</v>
      </c>
      <c r="V12" s="159">
        <f>ROUND(E12*U12,2)</f>
        <v>0</v>
      </c>
      <c r="W12" s="159"/>
      <c r="X12" s="159" t="s">
        <v>288</v>
      </c>
      <c r="Y12" s="159" t="s">
        <v>167</v>
      </c>
      <c r="Z12" s="148"/>
      <c r="AA12" s="148"/>
      <c r="AB12" s="148"/>
      <c r="AC12" s="148"/>
      <c r="AD12" s="148"/>
      <c r="AE12" s="148"/>
      <c r="AF12" s="148"/>
      <c r="AG12" s="148" t="s">
        <v>537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51" t="s">
        <v>541</v>
      </c>
      <c r="D13" s="252"/>
      <c r="E13" s="252"/>
      <c r="F13" s="252"/>
      <c r="G13" s="252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215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x14ac:dyDescent="0.2">
      <c r="A14" s="165" t="s">
        <v>160</v>
      </c>
      <c r="B14" s="166" t="s">
        <v>88</v>
      </c>
      <c r="C14" s="186" t="s">
        <v>89</v>
      </c>
      <c r="D14" s="167"/>
      <c r="E14" s="168"/>
      <c r="F14" s="169"/>
      <c r="G14" s="170">
        <f>SUMIF(AG15:AG38,"&lt;&gt;NOR",G15:G38)</f>
        <v>0</v>
      </c>
      <c r="H14" s="164"/>
      <c r="I14" s="164">
        <f>SUM(I15:I38)</f>
        <v>0</v>
      </c>
      <c r="J14" s="164"/>
      <c r="K14" s="164">
        <f>SUM(K15:K38)</f>
        <v>0</v>
      </c>
      <c r="L14" s="164"/>
      <c r="M14" s="164">
        <f>SUM(M15:M38)</f>
        <v>0</v>
      </c>
      <c r="N14" s="163"/>
      <c r="O14" s="163">
        <f>SUM(O15:O38)</f>
        <v>7.1599999999999993</v>
      </c>
      <c r="P14" s="163"/>
      <c r="Q14" s="163">
        <f>SUM(Q15:Q38)</f>
        <v>0</v>
      </c>
      <c r="R14" s="164"/>
      <c r="S14" s="164"/>
      <c r="T14" s="164"/>
      <c r="U14" s="164"/>
      <c r="V14" s="164">
        <f>SUM(V15:V38)</f>
        <v>0</v>
      </c>
      <c r="W14" s="164"/>
      <c r="X14" s="164"/>
      <c r="Y14" s="164"/>
      <c r="AG14" t="s">
        <v>161</v>
      </c>
    </row>
    <row r="15" spans="1:60" outlineLevel="1" x14ac:dyDescent="0.2">
      <c r="A15" s="178">
        <v>4</v>
      </c>
      <c r="B15" s="179" t="s">
        <v>542</v>
      </c>
      <c r="C15" s="189" t="s">
        <v>543</v>
      </c>
      <c r="D15" s="180" t="s">
        <v>258</v>
      </c>
      <c r="E15" s="181">
        <v>1</v>
      </c>
      <c r="F15" s="182"/>
      <c r="G15" s="183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7.0200000000000002E-3</v>
      </c>
      <c r="O15" s="158">
        <f>ROUND(E15*N15,2)</f>
        <v>0.01</v>
      </c>
      <c r="P15" s="158">
        <v>0</v>
      </c>
      <c r="Q15" s="158">
        <f>ROUND(E15*P15,2)</f>
        <v>0</v>
      </c>
      <c r="R15" s="159"/>
      <c r="S15" s="159" t="s">
        <v>265</v>
      </c>
      <c r="T15" s="159" t="s">
        <v>283</v>
      </c>
      <c r="U15" s="159">
        <v>0</v>
      </c>
      <c r="V15" s="159">
        <f>ROUND(E15*U15,2)</f>
        <v>0</v>
      </c>
      <c r="W15" s="159"/>
      <c r="X15" s="159" t="s">
        <v>166</v>
      </c>
      <c r="Y15" s="159" t="s">
        <v>167</v>
      </c>
      <c r="Z15" s="148"/>
      <c r="AA15" s="148"/>
      <c r="AB15" s="148"/>
      <c r="AC15" s="148"/>
      <c r="AD15" s="148"/>
      <c r="AE15" s="148"/>
      <c r="AF15" s="148"/>
      <c r="AG15" s="148" t="s">
        <v>534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8">
        <v>5</v>
      </c>
      <c r="B16" s="179" t="s">
        <v>544</v>
      </c>
      <c r="C16" s="189" t="s">
        <v>545</v>
      </c>
      <c r="D16" s="180" t="s">
        <v>546</v>
      </c>
      <c r="E16" s="181">
        <v>1</v>
      </c>
      <c r="F16" s="182"/>
      <c r="G16" s="183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4.5999999999999999E-2</v>
      </c>
      <c r="O16" s="158">
        <f>ROUND(E16*N16,2)</f>
        <v>0.05</v>
      </c>
      <c r="P16" s="158">
        <v>0</v>
      </c>
      <c r="Q16" s="158">
        <f>ROUND(E16*P16,2)</f>
        <v>0</v>
      </c>
      <c r="R16" s="159"/>
      <c r="S16" s="159" t="s">
        <v>265</v>
      </c>
      <c r="T16" s="159" t="s">
        <v>283</v>
      </c>
      <c r="U16" s="159">
        <v>0</v>
      </c>
      <c r="V16" s="159">
        <f>ROUND(E16*U16,2)</f>
        <v>0</v>
      </c>
      <c r="W16" s="159"/>
      <c r="X16" s="159" t="s">
        <v>288</v>
      </c>
      <c r="Y16" s="159" t="s">
        <v>167</v>
      </c>
      <c r="Z16" s="148"/>
      <c r="AA16" s="148"/>
      <c r="AB16" s="148"/>
      <c r="AC16" s="148"/>
      <c r="AD16" s="148"/>
      <c r="AE16" s="148"/>
      <c r="AF16" s="148"/>
      <c r="AG16" s="148" t="s">
        <v>537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8">
        <v>6</v>
      </c>
      <c r="B17" s="179" t="s">
        <v>547</v>
      </c>
      <c r="C17" s="189" t="s">
        <v>548</v>
      </c>
      <c r="D17" s="180" t="s">
        <v>370</v>
      </c>
      <c r="E17" s="181">
        <v>94</v>
      </c>
      <c r="F17" s="182"/>
      <c r="G17" s="183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265</v>
      </c>
      <c r="T17" s="159" t="s">
        <v>283</v>
      </c>
      <c r="U17" s="159">
        <v>0</v>
      </c>
      <c r="V17" s="159">
        <f>ROUND(E17*U17,2)</f>
        <v>0</v>
      </c>
      <c r="W17" s="159"/>
      <c r="X17" s="159" t="s">
        <v>166</v>
      </c>
      <c r="Y17" s="159" t="s">
        <v>167</v>
      </c>
      <c r="Z17" s="148"/>
      <c r="AA17" s="148"/>
      <c r="AB17" s="148"/>
      <c r="AC17" s="148"/>
      <c r="AD17" s="148"/>
      <c r="AE17" s="148"/>
      <c r="AF17" s="148"/>
      <c r="AG17" s="148" t="s">
        <v>534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2">
        <v>7</v>
      </c>
      <c r="B18" s="173" t="s">
        <v>549</v>
      </c>
      <c r="C18" s="187" t="s">
        <v>550</v>
      </c>
      <c r="D18" s="174" t="s">
        <v>370</v>
      </c>
      <c r="E18" s="175">
        <v>102.742</v>
      </c>
      <c r="F18" s="176"/>
      <c r="G18" s="177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2.5000000000000001E-2</v>
      </c>
      <c r="O18" s="158">
        <f>ROUND(E18*N18,2)</f>
        <v>2.57</v>
      </c>
      <c r="P18" s="158">
        <v>0</v>
      </c>
      <c r="Q18" s="158">
        <f>ROUND(E18*P18,2)</f>
        <v>0</v>
      </c>
      <c r="R18" s="159"/>
      <c r="S18" s="159" t="s">
        <v>265</v>
      </c>
      <c r="T18" s="159" t="s">
        <v>283</v>
      </c>
      <c r="U18" s="159">
        <v>0</v>
      </c>
      <c r="V18" s="159">
        <f>ROUND(E18*U18,2)</f>
        <v>0</v>
      </c>
      <c r="W18" s="159"/>
      <c r="X18" s="159" t="s">
        <v>288</v>
      </c>
      <c r="Y18" s="159" t="s">
        <v>167</v>
      </c>
      <c r="Z18" s="148"/>
      <c r="AA18" s="148"/>
      <c r="AB18" s="148"/>
      <c r="AC18" s="148"/>
      <c r="AD18" s="148"/>
      <c r="AE18" s="148"/>
      <c r="AF18" s="148"/>
      <c r="AG18" s="148" t="s">
        <v>537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188" t="s">
        <v>182</v>
      </c>
      <c r="D19" s="161"/>
      <c r="E19" s="162"/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170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551</v>
      </c>
      <c r="D20" s="161"/>
      <c r="E20" s="162">
        <v>102.742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170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8">
        <v>8</v>
      </c>
      <c r="B21" s="179" t="s">
        <v>552</v>
      </c>
      <c r="C21" s="189" t="s">
        <v>553</v>
      </c>
      <c r="D21" s="180" t="s">
        <v>370</v>
      </c>
      <c r="E21" s="181">
        <v>10</v>
      </c>
      <c r="F21" s="182"/>
      <c r="G21" s="183">
        <f>ROUND(E21*F21,2)</f>
        <v>0</v>
      </c>
      <c r="H21" s="160"/>
      <c r="I21" s="159">
        <f>ROUND(E21*H21,2)</f>
        <v>0</v>
      </c>
      <c r="J21" s="160"/>
      <c r="K21" s="159">
        <f>ROUND(E21*J21,2)</f>
        <v>0</v>
      </c>
      <c r="L21" s="159">
        <v>21</v>
      </c>
      <c r="M21" s="159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9"/>
      <c r="S21" s="159" t="s">
        <v>265</v>
      </c>
      <c r="T21" s="159" t="s">
        <v>283</v>
      </c>
      <c r="U21" s="159">
        <v>0</v>
      </c>
      <c r="V21" s="159">
        <f>ROUND(E21*U21,2)</f>
        <v>0</v>
      </c>
      <c r="W21" s="159"/>
      <c r="X21" s="159" t="s">
        <v>166</v>
      </c>
      <c r="Y21" s="159" t="s">
        <v>167</v>
      </c>
      <c r="Z21" s="148"/>
      <c r="AA21" s="148"/>
      <c r="AB21" s="148"/>
      <c r="AC21" s="148"/>
      <c r="AD21" s="148"/>
      <c r="AE21" s="148"/>
      <c r="AF21" s="148"/>
      <c r="AG21" s="148" t="s">
        <v>534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2">
        <v>9</v>
      </c>
      <c r="B22" s="173" t="s">
        <v>554</v>
      </c>
      <c r="C22" s="187" t="s">
        <v>555</v>
      </c>
      <c r="D22" s="174" t="s">
        <v>370</v>
      </c>
      <c r="E22" s="175">
        <v>10.93</v>
      </c>
      <c r="F22" s="176"/>
      <c r="G22" s="177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3.8260000000000002E-2</v>
      </c>
      <c r="O22" s="158">
        <f>ROUND(E22*N22,2)</f>
        <v>0.42</v>
      </c>
      <c r="P22" s="158">
        <v>0</v>
      </c>
      <c r="Q22" s="158">
        <f>ROUND(E22*P22,2)</f>
        <v>0</v>
      </c>
      <c r="R22" s="159"/>
      <c r="S22" s="159" t="s">
        <v>265</v>
      </c>
      <c r="T22" s="159" t="s">
        <v>283</v>
      </c>
      <c r="U22" s="159">
        <v>0</v>
      </c>
      <c r="V22" s="159">
        <f>ROUND(E22*U22,2)</f>
        <v>0</v>
      </c>
      <c r="W22" s="159"/>
      <c r="X22" s="159" t="s">
        <v>288</v>
      </c>
      <c r="Y22" s="159" t="s">
        <v>167</v>
      </c>
      <c r="Z22" s="148"/>
      <c r="AA22" s="148"/>
      <c r="AB22" s="148"/>
      <c r="AC22" s="148"/>
      <c r="AD22" s="148"/>
      <c r="AE22" s="148"/>
      <c r="AF22" s="148"/>
      <c r="AG22" s="148" t="s">
        <v>537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88" t="s">
        <v>182</v>
      </c>
      <c r="D23" s="161"/>
      <c r="E23" s="162"/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170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88" t="s">
        <v>556</v>
      </c>
      <c r="D24" s="161"/>
      <c r="E24" s="162">
        <v>10.93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170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8">
        <v>10</v>
      </c>
      <c r="B25" s="179" t="s">
        <v>557</v>
      </c>
      <c r="C25" s="189" t="s">
        <v>558</v>
      </c>
      <c r="D25" s="180" t="s">
        <v>258</v>
      </c>
      <c r="E25" s="181">
        <v>1</v>
      </c>
      <c r="F25" s="182"/>
      <c r="G25" s="183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3.0000000000000001E-5</v>
      </c>
      <c r="O25" s="158">
        <f>ROUND(E25*N25,2)</f>
        <v>0</v>
      </c>
      <c r="P25" s="158">
        <v>0</v>
      </c>
      <c r="Q25" s="158">
        <f>ROUND(E25*P25,2)</f>
        <v>0</v>
      </c>
      <c r="R25" s="159"/>
      <c r="S25" s="159" t="s">
        <v>265</v>
      </c>
      <c r="T25" s="159" t="s">
        <v>283</v>
      </c>
      <c r="U25" s="159">
        <v>0</v>
      </c>
      <c r="V25" s="159">
        <f>ROUND(E25*U25,2)</f>
        <v>0</v>
      </c>
      <c r="W25" s="159"/>
      <c r="X25" s="159" t="s">
        <v>166</v>
      </c>
      <c r="Y25" s="159" t="s">
        <v>167</v>
      </c>
      <c r="Z25" s="148"/>
      <c r="AA25" s="148"/>
      <c r="AB25" s="148"/>
      <c r="AC25" s="148"/>
      <c r="AD25" s="148"/>
      <c r="AE25" s="148"/>
      <c r="AF25" s="148"/>
      <c r="AG25" s="148" t="s">
        <v>534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8">
        <v>11</v>
      </c>
      <c r="B26" s="179" t="s">
        <v>559</v>
      </c>
      <c r="C26" s="189" t="s">
        <v>560</v>
      </c>
      <c r="D26" s="180" t="s">
        <v>546</v>
      </c>
      <c r="E26" s="181">
        <v>1.0149999999999999</v>
      </c>
      <c r="F26" s="182"/>
      <c r="G26" s="183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5.1000000000000004E-4</v>
      </c>
      <c r="O26" s="158">
        <f>ROUND(E26*N26,2)</f>
        <v>0</v>
      </c>
      <c r="P26" s="158">
        <v>0</v>
      </c>
      <c r="Q26" s="158">
        <f>ROUND(E26*P26,2)</f>
        <v>0</v>
      </c>
      <c r="R26" s="159"/>
      <c r="S26" s="159" t="s">
        <v>265</v>
      </c>
      <c r="T26" s="159" t="s">
        <v>283</v>
      </c>
      <c r="U26" s="159">
        <v>0</v>
      </c>
      <c r="V26" s="159">
        <f>ROUND(E26*U26,2)</f>
        <v>0</v>
      </c>
      <c r="W26" s="159"/>
      <c r="X26" s="159" t="s">
        <v>288</v>
      </c>
      <c r="Y26" s="159" t="s">
        <v>167</v>
      </c>
      <c r="Z26" s="148"/>
      <c r="AA26" s="148"/>
      <c r="AB26" s="148"/>
      <c r="AC26" s="148"/>
      <c r="AD26" s="148"/>
      <c r="AE26" s="148"/>
      <c r="AF26" s="148"/>
      <c r="AG26" s="148" t="s">
        <v>537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2">
        <v>12</v>
      </c>
      <c r="B27" s="173" t="s">
        <v>561</v>
      </c>
      <c r="C27" s="187" t="s">
        <v>562</v>
      </c>
      <c r="D27" s="174" t="s">
        <v>258</v>
      </c>
      <c r="E27" s="175">
        <v>12</v>
      </c>
      <c r="F27" s="176"/>
      <c r="G27" s="177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1.2E-4</v>
      </c>
      <c r="O27" s="158">
        <f>ROUND(E27*N27,2)</f>
        <v>0</v>
      </c>
      <c r="P27" s="158">
        <v>0</v>
      </c>
      <c r="Q27" s="158">
        <f>ROUND(E27*P27,2)</f>
        <v>0</v>
      </c>
      <c r="R27" s="159"/>
      <c r="S27" s="159" t="s">
        <v>265</v>
      </c>
      <c r="T27" s="159" t="s">
        <v>283</v>
      </c>
      <c r="U27" s="159">
        <v>0</v>
      </c>
      <c r="V27" s="159">
        <f>ROUND(E27*U27,2)</f>
        <v>0</v>
      </c>
      <c r="W27" s="159"/>
      <c r="X27" s="159" t="s">
        <v>166</v>
      </c>
      <c r="Y27" s="159" t="s">
        <v>167</v>
      </c>
      <c r="Z27" s="148"/>
      <c r="AA27" s="148"/>
      <c r="AB27" s="148"/>
      <c r="AC27" s="148"/>
      <c r="AD27" s="148"/>
      <c r="AE27" s="148"/>
      <c r="AF27" s="148"/>
      <c r="AG27" s="148" t="s">
        <v>534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8" t="s">
        <v>182</v>
      </c>
      <c r="D28" s="161"/>
      <c r="E28" s="162"/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170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88" t="s">
        <v>563</v>
      </c>
      <c r="D29" s="161"/>
      <c r="E29" s="162">
        <v>12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170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2">
        <v>13</v>
      </c>
      <c r="B30" s="173" t="s">
        <v>564</v>
      </c>
      <c r="C30" s="187" t="s">
        <v>565</v>
      </c>
      <c r="D30" s="174" t="s">
        <v>546</v>
      </c>
      <c r="E30" s="175">
        <v>10.15</v>
      </c>
      <c r="F30" s="176"/>
      <c r="G30" s="177">
        <f>ROUND(E30*F30,2)</f>
        <v>0</v>
      </c>
      <c r="H30" s="160"/>
      <c r="I30" s="159">
        <f>ROUND(E30*H30,2)</f>
        <v>0</v>
      </c>
      <c r="J30" s="160"/>
      <c r="K30" s="159">
        <f>ROUND(E30*J30,2)</f>
        <v>0</v>
      </c>
      <c r="L30" s="159">
        <v>21</v>
      </c>
      <c r="M30" s="159">
        <f>G30*(1+L30/100)</f>
        <v>0</v>
      </c>
      <c r="N30" s="158">
        <v>7.11E-3</v>
      </c>
      <c r="O30" s="158">
        <f>ROUND(E30*N30,2)</f>
        <v>7.0000000000000007E-2</v>
      </c>
      <c r="P30" s="158">
        <v>0</v>
      </c>
      <c r="Q30" s="158">
        <f>ROUND(E30*P30,2)</f>
        <v>0</v>
      </c>
      <c r="R30" s="159"/>
      <c r="S30" s="159" t="s">
        <v>265</v>
      </c>
      <c r="T30" s="159" t="s">
        <v>283</v>
      </c>
      <c r="U30" s="159">
        <v>0</v>
      </c>
      <c r="V30" s="159">
        <f>ROUND(E30*U30,2)</f>
        <v>0</v>
      </c>
      <c r="W30" s="159"/>
      <c r="X30" s="159" t="s">
        <v>288</v>
      </c>
      <c r="Y30" s="159" t="s">
        <v>167</v>
      </c>
      <c r="Z30" s="148"/>
      <c r="AA30" s="148"/>
      <c r="AB30" s="148"/>
      <c r="AC30" s="148"/>
      <c r="AD30" s="148"/>
      <c r="AE30" s="148"/>
      <c r="AF30" s="148"/>
      <c r="AG30" s="148" t="s">
        <v>537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88" t="s">
        <v>182</v>
      </c>
      <c r="D31" s="161"/>
      <c r="E31" s="162"/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170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88" t="s">
        <v>566</v>
      </c>
      <c r="D32" s="161"/>
      <c r="E32" s="162">
        <v>10.15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170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8">
        <v>14</v>
      </c>
      <c r="B33" s="179" t="s">
        <v>567</v>
      </c>
      <c r="C33" s="189" t="s">
        <v>568</v>
      </c>
      <c r="D33" s="180" t="s">
        <v>546</v>
      </c>
      <c r="E33" s="181">
        <v>1.0149999999999999</v>
      </c>
      <c r="F33" s="182"/>
      <c r="G33" s="183">
        <f t="shared" ref="G33:G38" si="0">ROUND(E33*F33,2)</f>
        <v>0</v>
      </c>
      <c r="H33" s="160"/>
      <c r="I33" s="159">
        <f t="shared" ref="I33:I38" si="1">ROUND(E33*H33,2)</f>
        <v>0</v>
      </c>
      <c r="J33" s="160"/>
      <c r="K33" s="159">
        <f t="shared" ref="K33:K38" si="2">ROUND(E33*J33,2)</f>
        <v>0</v>
      </c>
      <c r="L33" s="159">
        <v>21</v>
      </c>
      <c r="M33" s="159">
        <f t="shared" ref="M33:M38" si="3">G33*(1+L33/100)</f>
        <v>0</v>
      </c>
      <c r="N33" s="158">
        <v>9.3000000000000005E-4</v>
      </c>
      <c r="O33" s="158">
        <f t="shared" ref="O33:O38" si="4">ROUND(E33*N33,2)</f>
        <v>0</v>
      </c>
      <c r="P33" s="158">
        <v>0</v>
      </c>
      <c r="Q33" s="158">
        <f t="shared" ref="Q33:Q38" si="5">ROUND(E33*P33,2)</f>
        <v>0</v>
      </c>
      <c r="R33" s="159"/>
      <c r="S33" s="159" t="s">
        <v>265</v>
      </c>
      <c r="T33" s="159" t="s">
        <v>283</v>
      </c>
      <c r="U33" s="159">
        <v>0</v>
      </c>
      <c r="V33" s="159">
        <f t="shared" ref="V33:V38" si="6">ROUND(E33*U33,2)</f>
        <v>0</v>
      </c>
      <c r="W33" s="159"/>
      <c r="X33" s="159" t="s">
        <v>288</v>
      </c>
      <c r="Y33" s="159" t="s">
        <v>167</v>
      </c>
      <c r="Z33" s="148"/>
      <c r="AA33" s="148"/>
      <c r="AB33" s="148"/>
      <c r="AC33" s="148"/>
      <c r="AD33" s="148"/>
      <c r="AE33" s="148"/>
      <c r="AF33" s="148"/>
      <c r="AG33" s="148" t="s">
        <v>537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8">
        <v>15</v>
      </c>
      <c r="B34" s="179" t="s">
        <v>569</v>
      </c>
      <c r="C34" s="189" t="s">
        <v>570</v>
      </c>
      <c r="D34" s="180" t="s">
        <v>546</v>
      </c>
      <c r="E34" s="181">
        <v>1.0149999999999999</v>
      </c>
      <c r="F34" s="182"/>
      <c r="G34" s="183">
        <f t="shared" si="0"/>
        <v>0</v>
      </c>
      <c r="H34" s="160"/>
      <c r="I34" s="159">
        <f t="shared" si="1"/>
        <v>0</v>
      </c>
      <c r="J34" s="160"/>
      <c r="K34" s="159">
        <f t="shared" si="2"/>
        <v>0</v>
      </c>
      <c r="L34" s="159">
        <v>21</v>
      </c>
      <c r="M34" s="159">
        <f t="shared" si="3"/>
        <v>0</v>
      </c>
      <c r="N34" s="158">
        <v>1.5200000000000001E-3</v>
      </c>
      <c r="O34" s="158">
        <f t="shared" si="4"/>
        <v>0</v>
      </c>
      <c r="P34" s="158">
        <v>0</v>
      </c>
      <c r="Q34" s="158">
        <f t="shared" si="5"/>
        <v>0</v>
      </c>
      <c r="R34" s="159"/>
      <c r="S34" s="159" t="s">
        <v>265</v>
      </c>
      <c r="T34" s="159" t="s">
        <v>283</v>
      </c>
      <c r="U34" s="159">
        <v>0</v>
      </c>
      <c r="V34" s="159">
        <f t="shared" si="6"/>
        <v>0</v>
      </c>
      <c r="W34" s="159"/>
      <c r="X34" s="159" t="s">
        <v>288</v>
      </c>
      <c r="Y34" s="159" t="s">
        <v>167</v>
      </c>
      <c r="Z34" s="148"/>
      <c r="AA34" s="148"/>
      <c r="AB34" s="148"/>
      <c r="AC34" s="148"/>
      <c r="AD34" s="148"/>
      <c r="AE34" s="148"/>
      <c r="AF34" s="148"/>
      <c r="AG34" s="148" t="s">
        <v>537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8">
        <v>16</v>
      </c>
      <c r="B35" s="179" t="s">
        <v>571</v>
      </c>
      <c r="C35" s="189" t="s">
        <v>572</v>
      </c>
      <c r="D35" s="180" t="s">
        <v>258</v>
      </c>
      <c r="E35" s="181">
        <v>1</v>
      </c>
      <c r="F35" s="182"/>
      <c r="G35" s="183">
        <f t="shared" si="0"/>
        <v>0</v>
      </c>
      <c r="H35" s="160"/>
      <c r="I35" s="159">
        <f t="shared" si="1"/>
        <v>0</v>
      </c>
      <c r="J35" s="160"/>
      <c r="K35" s="159">
        <f t="shared" si="2"/>
        <v>0</v>
      </c>
      <c r="L35" s="159">
        <v>21</v>
      </c>
      <c r="M35" s="159">
        <f t="shared" si="3"/>
        <v>0</v>
      </c>
      <c r="N35" s="158">
        <v>1.9373100000000001</v>
      </c>
      <c r="O35" s="158">
        <f t="shared" si="4"/>
        <v>1.94</v>
      </c>
      <c r="P35" s="158">
        <v>0</v>
      </c>
      <c r="Q35" s="158">
        <f t="shared" si="5"/>
        <v>0</v>
      </c>
      <c r="R35" s="159"/>
      <c r="S35" s="159" t="s">
        <v>265</v>
      </c>
      <c r="T35" s="159" t="s">
        <v>283</v>
      </c>
      <c r="U35" s="159">
        <v>0</v>
      </c>
      <c r="V35" s="159">
        <f t="shared" si="6"/>
        <v>0</v>
      </c>
      <c r="W35" s="159"/>
      <c r="X35" s="159" t="s">
        <v>166</v>
      </c>
      <c r="Y35" s="159" t="s">
        <v>167</v>
      </c>
      <c r="Z35" s="148"/>
      <c r="AA35" s="148"/>
      <c r="AB35" s="148"/>
      <c r="AC35" s="148"/>
      <c r="AD35" s="148"/>
      <c r="AE35" s="148"/>
      <c r="AF35" s="148"/>
      <c r="AG35" s="148" t="s">
        <v>534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8">
        <v>17</v>
      </c>
      <c r="B36" s="179" t="s">
        <v>573</v>
      </c>
      <c r="C36" s="189" t="s">
        <v>574</v>
      </c>
      <c r="D36" s="180" t="s">
        <v>546</v>
      </c>
      <c r="E36" s="181">
        <v>1.01</v>
      </c>
      <c r="F36" s="182"/>
      <c r="G36" s="183">
        <f t="shared" si="0"/>
        <v>0</v>
      </c>
      <c r="H36" s="160"/>
      <c r="I36" s="159">
        <f t="shared" si="1"/>
        <v>0</v>
      </c>
      <c r="J36" s="160"/>
      <c r="K36" s="159">
        <f t="shared" si="2"/>
        <v>0</v>
      </c>
      <c r="L36" s="159">
        <v>21</v>
      </c>
      <c r="M36" s="159">
        <f t="shared" si="3"/>
        <v>0</v>
      </c>
      <c r="N36" s="158">
        <v>1.2423</v>
      </c>
      <c r="O36" s="158">
        <f t="shared" si="4"/>
        <v>1.25</v>
      </c>
      <c r="P36" s="158">
        <v>0</v>
      </c>
      <c r="Q36" s="158">
        <f t="shared" si="5"/>
        <v>0</v>
      </c>
      <c r="R36" s="159"/>
      <c r="S36" s="159" t="s">
        <v>265</v>
      </c>
      <c r="T36" s="159" t="s">
        <v>283</v>
      </c>
      <c r="U36" s="159">
        <v>0</v>
      </c>
      <c r="V36" s="159">
        <f t="shared" si="6"/>
        <v>0</v>
      </c>
      <c r="W36" s="159"/>
      <c r="X36" s="159" t="s">
        <v>288</v>
      </c>
      <c r="Y36" s="159" t="s">
        <v>167</v>
      </c>
      <c r="Z36" s="148"/>
      <c r="AA36" s="148"/>
      <c r="AB36" s="148"/>
      <c r="AC36" s="148"/>
      <c r="AD36" s="148"/>
      <c r="AE36" s="148"/>
      <c r="AF36" s="148"/>
      <c r="AG36" s="148" t="s">
        <v>537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8">
        <v>18</v>
      </c>
      <c r="B37" s="179" t="s">
        <v>575</v>
      </c>
      <c r="C37" s="189" t="s">
        <v>576</v>
      </c>
      <c r="D37" s="180" t="s">
        <v>546</v>
      </c>
      <c r="E37" s="181">
        <v>1.01</v>
      </c>
      <c r="F37" s="182"/>
      <c r="G37" s="183">
        <f t="shared" si="0"/>
        <v>0</v>
      </c>
      <c r="H37" s="160"/>
      <c r="I37" s="159">
        <f t="shared" si="1"/>
        <v>0</v>
      </c>
      <c r="J37" s="160"/>
      <c r="K37" s="159">
        <f t="shared" si="2"/>
        <v>0</v>
      </c>
      <c r="L37" s="159">
        <v>21</v>
      </c>
      <c r="M37" s="159">
        <f t="shared" si="3"/>
        <v>0</v>
      </c>
      <c r="N37" s="158">
        <v>0.24643999999999999</v>
      </c>
      <c r="O37" s="158">
        <f t="shared" si="4"/>
        <v>0.25</v>
      </c>
      <c r="P37" s="158">
        <v>0</v>
      </c>
      <c r="Q37" s="158">
        <f t="shared" si="5"/>
        <v>0</v>
      </c>
      <c r="R37" s="159"/>
      <c r="S37" s="159" t="s">
        <v>265</v>
      </c>
      <c r="T37" s="159" t="s">
        <v>283</v>
      </c>
      <c r="U37" s="159">
        <v>0</v>
      </c>
      <c r="V37" s="159">
        <f t="shared" si="6"/>
        <v>0</v>
      </c>
      <c r="W37" s="159"/>
      <c r="X37" s="159" t="s">
        <v>288</v>
      </c>
      <c r="Y37" s="159" t="s">
        <v>167</v>
      </c>
      <c r="Z37" s="148"/>
      <c r="AA37" s="148"/>
      <c r="AB37" s="148"/>
      <c r="AC37" s="148"/>
      <c r="AD37" s="148"/>
      <c r="AE37" s="148"/>
      <c r="AF37" s="148"/>
      <c r="AG37" s="148" t="s">
        <v>537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8">
        <v>19</v>
      </c>
      <c r="B38" s="179" t="s">
        <v>577</v>
      </c>
      <c r="C38" s="189" t="s">
        <v>578</v>
      </c>
      <c r="D38" s="180" t="s">
        <v>546</v>
      </c>
      <c r="E38" s="181">
        <v>1.01</v>
      </c>
      <c r="F38" s="182"/>
      <c r="G38" s="183">
        <f t="shared" si="0"/>
        <v>0</v>
      </c>
      <c r="H38" s="160"/>
      <c r="I38" s="159">
        <f t="shared" si="1"/>
        <v>0</v>
      </c>
      <c r="J38" s="160"/>
      <c r="K38" s="159">
        <f t="shared" si="2"/>
        <v>0</v>
      </c>
      <c r="L38" s="159">
        <v>21</v>
      </c>
      <c r="M38" s="159">
        <f t="shared" si="3"/>
        <v>0</v>
      </c>
      <c r="N38" s="158">
        <v>0.59691000000000005</v>
      </c>
      <c r="O38" s="158">
        <f t="shared" si="4"/>
        <v>0.6</v>
      </c>
      <c r="P38" s="158">
        <v>0</v>
      </c>
      <c r="Q38" s="158">
        <f t="shared" si="5"/>
        <v>0</v>
      </c>
      <c r="R38" s="159"/>
      <c r="S38" s="159" t="s">
        <v>265</v>
      </c>
      <c r="T38" s="159" t="s">
        <v>283</v>
      </c>
      <c r="U38" s="159">
        <v>0</v>
      </c>
      <c r="V38" s="159">
        <f t="shared" si="6"/>
        <v>0</v>
      </c>
      <c r="W38" s="159"/>
      <c r="X38" s="159" t="s">
        <v>288</v>
      </c>
      <c r="Y38" s="159" t="s">
        <v>167</v>
      </c>
      <c r="Z38" s="148"/>
      <c r="AA38" s="148"/>
      <c r="AB38" s="148"/>
      <c r="AC38" s="148"/>
      <c r="AD38" s="148"/>
      <c r="AE38" s="148"/>
      <c r="AF38" s="148"/>
      <c r="AG38" s="148" t="s">
        <v>537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x14ac:dyDescent="0.2">
      <c r="A39" s="165" t="s">
        <v>160</v>
      </c>
      <c r="B39" s="166" t="s">
        <v>90</v>
      </c>
      <c r="C39" s="186" t="s">
        <v>91</v>
      </c>
      <c r="D39" s="167"/>
      <c r="E39" s="168"/>
      <c r="F39" s="169"/>
      <c r="G39" s="170">
        <f>SUMIF(AG40:AG40,"&lt;&gt;NOR",G40:G40)</f>
        <v>0</v>
      </c>
      <c r="H39" s="164"/>
      <c r="I39" s="164">
        <f>SUM(I40:I40)</f>
        <v>0</v>
      </c>
      <c r="J39" s="164"/>
      <c r="K39" s="164">
        <f>SUM(K40:K40)</f>
        <v>0</v>
      </c>
      <c r="L39" s="164"/>
      <c r="M39" s="164">
        <f>SUM(M40:M40)</f>
        <v>0</v>
      </c>
      <c r="N39" s="163"/>
      <c r="O39" s="163">
        <f>SUM(O40:O40)</f>
        <v>0</v>
      </c>
      <c r="P39" s="163"/>
      <c r="Q39" s="163">
        <f>SUM(Q40:Q40)</f>
        <v>0</v>
      </c>
      <c r="R39" s="164"/>
      <c r="S39" s="164"/>
      <c r="T39" s="164"/>
      <c r="U39" s="164"/>
      <c r="V39" s="164">
        <f>SUM(V40:V40)</f>
        <v>0</v>
      </c>
      <c r="W39" s="164"/>
      <c r="X39" s="164"/>
      <c r="Y39" s="164"/>
      <c r="AG39" t="s">
        <v>161</v>
      </c>
    </row>
    <row r="40" spans="1:60" outlineLevel="1" x14ac:dyDescent="0.2">
      <c r="A40" s="178">
        <v>20</v>
      </c>
      <c r="B40" s="179" t="s">
        <v>579</v>
      </c>
      <c r="C40" s="189" t="s">
        <v>580</v>
      </c>
      <c r="D40" s="180" t="s">
        <v>581</v>
      </c>
      <c r="E40" s="181">
        <v>1</v>
      </c>
      <c r="F40" s="182"/>
      <c r="G40" s="183">
        <f>ROUND(E40*F40,2)</f>
        <v>0</v>
      </c>
      <c r="H40" s="160"/>
      <c r="I40" s="159">
        <f>ROUND(E40*H40,2)</f>
        <v>0</v>
      </c>
      <c r="J40" s="160"/>
      <c r="K40" s="159">
        <f>ROUND(E40*J40,2)</f>
        <v>0</v>
      </c>
      <c r="L40" s="159">
        <v>21</v>
      </c>
      <c r="M40" s="159">
        <f>G40*(1+L40/100)</f>
        <v>0</v>
      </c>
      <c r="N40" s="158">
        <v>0</v>
      </c>
      <c r="O40" s="158">
        <f>ROUND(E40*N40,2)</f>
        <v>0</v>
      </c>
      <c r="P40" s="158">
        <v>0</v>
      </c>
      <c r="Q40" s="158">
        <f>ROUND(E40*P40,2)</f>
        <v>0</v>
      </c>
      <c r="R40" s="159"/>
      <c r="S40" s="159" t="s">
        <v>265</v>
      </c>
      <c r="T40" s="159" t="s">
        <v>283</v>
      </c>
      <c r="U40" s="159">
        <v>0</v>
      </c>
      <c r="V40" s="159">
        <f>ROUND(E40*U40,2)</f>
        <v>0</v>
      </c>
      <c r="W40" s="159"/>
      <c r="X40" s="159" t="s">
        <v>166</v>
      </c>
      <c r="Y40" s="159" t="s">
        <v>167</v>
      </c>
      <c r="Z40" s="148"/>
      <c r="AA40" s="148"/>
      <c r="AB40" s="148"/>
      <c r="AC40" s="148"/>
      <c r="AD40" s="148"/>
      <c r="AE40" s="148"/>
      <c r="AF40" s="148"/>
      <c r="AG40" s="148" t="s">
        <v>534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x14ac:dyDescent="0.2">
      <c r="A41" s="165" t="s">
        <v>160</v>
      </c>
      <c r="B41" s="166" t="s">
        <v>98</v>
      </c>
      <c r="C41" s="186" t="s">
        <v>99</v>
      </c>
      <c r="D41" s="167"/>
      <c r="E41" s="168"/>
      <c r="F41" s="169"/>
      <c r="G41" s="170">
        <f>SUMIF(AG42:AG42,"&lt;&gt;NOR",G42:G42)</f>
        <v>0</v>
      </c>
      <c r="H41" s="164"/>
      <c r="I41" s="164">
        <f>SUM(I42:I42)</f>
        <v>0</v>
      </c>
      <c r="J41" s="164"/>
      <c r="K41" s="164">
        <f>SUM(K42:K42)</f>
        <v>0</v>
      </c>
      <c r="L41" s="164"/>
      <c r="M41" s="164">
        <f>SUM(M42:M42)</f>
        <v>0</v>
      </c>
      <c r="N41" s="163"/>
      <c r="O41" s="163">
        <f>SUM(O42:O42)</f>
        <v>0</v>
      </c>
      <c r="P41" s="163"/>
      <c r="Q41" s="163">
        <f>SUM(Q42:Q42)</f>
        <v>0</v>
      </c>
      <c r="R41" s="164"/>
      <c r="S41" s="164"/>
      <c r="T41" s="164"/>
      <c r="U41" s="164"/>
      <c r="V41" s="164">
        <f>SUM(V42:V42)</f>
        <v>0</v>
      </c>
      <c r="W41" s="164"/>
      <c r="X41" s="164"/>
      <c r="Y41" s="164"/>
      <c r="AG41" t="s">
        <v>161</v>
      </c>
    </row>
    <row r="42" spans="1:60" outlineLevel="1" x14ac:dyDescent="0.2">
      <c r="A42" s="178">
        <v>21</v>
      </c>
      <c r="B42" s="179" t="s">
        <v>582</v>
      </c>
      <c r="C42" s="189" t="s">
        <v>583</v>
      </c>
      <c r="D42" s="180" t="s">
        <v>245</v>
      </c>
      <c r="E42" s="181">
        <v>26.16</v>
      </c>
      <c r="F42" s="182"/>
      <c r="G42" s="183">
        <f>ROUND(E42*F42,2)</f>
        <v>0</v>
      </c>
      <c r="H42" s="160"/>
      <c r="I42" s="159">
        <f>ROUND(E42*H42,2)</f>
        <v>0</v>
      </c>
      <c r="J42" s="160"/>
      <c r="K42" s="159">
        <f>ROUND(E42*J42,2)</f>
        <v>0</v>
      </c>
      <c r="L42" s="159">
        <v>21</v>
      </c>
      <c r="M42" s="159">
        <f>G42*(1+L42/100)</f>
        <v>0</v>
      </c>
      <c r="N42" s="158">
        <v>0</v>
      </c>
      <c r="O42" s="158">
        <f>ROUND(E42*N42,2)</f>
        <v>0</v>
      </c>
      <c r="P42" s="158">
        <v>0</v>
      </c>
      <c r="Q42" s="158">
        <f>ROUND(E42*P42,2)</f>
        <v>0</v>
      </c>
      <c r="R42" s="159"/>
      <c r="S42" s="159" t="s">
        <v>265</v>
      </c>
      <c r="T42" s="159" t="s">
        <v>283</v>
      </c>
      <c r="U42" s="159">
        <v>0</v>
      </c>
      <c r="V42" s="159">
        <f>ROUND(E42*U42,2)</f>
        <v>0</v>
      </c>
      <c r="W42" s="159"/>
      <c r="X42" s="159" t="s">
        <v>166</v>
      </c>
      <c r="Y42" s="159" t="s">
        <v>167</v>
      </c>
      <c r="Z42" s="148"/>
      <c r="AA42" s="148"/>
      <c r="AB42" s="148"/>
      <c r="AC42" s="148"/>
      <c r="AD42" s="148"/>
      <c r="AE42" s="148"/>
      <c r="AF42" s="148"/>
      <c r="AG42" s="148" t="s">
        <v>534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5" t="s">
        <v>160</v>
      </c>
      <c r="B43" s="166" t="s">
        <v>102</v>
      </c>
      <c r="C43" s="186" t="s">
        <v>103</v>
      </c>
      <c r="D43" s="167"/>
      <c r="E43" s="168"/>
      <c r="F43" s="169"/>
      <c r="G43" s="170">
        <f>SUMIF(AG44:AG46,"&lt;&gt;NOR",G44:G46)</f>
        <v>0</v>
      </c>
      <c r="H43" s="164"/>
      <c r="I43" s="164">
        <f>SUM(I44:I46)</f>
        <v>0</v>
      </c>
      <c r="J43" s="164"/>
      <c r="K43" s="164">
        <f>SUM(K44:K46)</f>
        <v>0</v>
      </c>
      <c r="L43" s="164"/>
      <c r="M43" s="164">
        <f>SUM(M44:M46)</f>
        <v>0</v>
      </c>
      <c r="N43" s="163"/>
      <c r="O43" s="163">
        <f>SUM(O44:O46)</f>
        <v>0.49</v>
      </c>
      <c r="P43" s="163"/>
      <c r="Q43" s="163">
        <f>SUM(Q44:Q46)</f>
        <v>0</v>
      </c>
      <c r="R43" s="164"/>
      <c r="S43" s="164"/>
      <c r="T43" s="164"/>
      <c r="U43" s="164"/>
      <c r="V43" s="164">
        <f>SUM(V44:V46)</f>
        <v>0</v>
      </c>
      <c r="W43" s="164"/>
      <c r="X43" s="164"/>
      <c r="Y43" s="164"/>
      <c r="AG43" t="s">
        <v>161</v>
      </c>
    </row>
    <row r="44" spans="1:60" outlineLevel="1" x14ac:dyDescent="0.2">
      <c r="A44" s="178">
        <v>22</v>
      </c>
      <c r="B44" s="179" t="s">
        <v>584</v>
      </c>
      <c r="C44" s="189" t="s">
        <v>585</v>
      </c>
      <c r="D44" s="180" t="s">
        <v>258</v>
      </c>
      <c r="E44" s="181">
        <v>4</v>
      </c>
      <c r="F44" s="182"/>
      <c r="G44" s="183">
        <f>ROUND(E44*F44,2)</f>
        <v>0</v>
      </c>
      <c r="H44" s="160"/>
      <c r="I44" s="159">
        <f>ROUND(E44*H44,2)</f>
        <v>0</v>
      </c>
      <c r="J44" s="160"/>
      <c r="K44" s="159">
        <f>ROUND(E44*J44,2)</f>
        <v>0</v>
      </c>
      <c r="L44" s="159">
        <v>21</v>
      </c>
      <c r="M44" s="159">
        <f>G44*(1+L44/100)</f>
        <v>0</v>
      </c>
      <c r="N44" s="158">
        <v>0.10248</v>
      </c>
      <c r="O44" s="158">
        <f>ROUND(E44*N44,2)</f>
        <v>0.41</v>
      </c>
      <c r="P44" s="158">
        <v>0</v>
      </c>
      <c r="Q44" s="158">
        <f>ROUND(E44*P44,2)</f>
        <v>0</v>
      </c>
      <c r="R44" s="159"/>
      <c r="S44" s="159" t="s">
        <v>265</v>
      </c>
      <c r="T44" s="159" t="s">
        <v>283</v>
      </c>
      <c r="U44" s="159">
        <v>0</v>
      </c>
      <c r="V44" s="159">
        <f>ROUND(E44*U44,2)</f>
        <v>0</v>
      </c>
      <c r="W44" s="159"/>
      <c r="X44" s="159" t="s">
        <v>166</v>
      </c>
      <c r="Y44" s="159" t="s">
        <v>167</v>
      </c>
      <c r="Z44" s="148"/>
      <c r="AA44" s="148"/>
      <c r="AB44" s="148"/>
      <c r="AC44" s="148"/>
      <c r="AD44" s="148"/>
      <c r="AE44" s="148"/>
      <c r="AF44" s="148"/>
      <c r="AG44" s="148" t="s">
        <v>534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8">
        <v>23</v>
      </c>
      <c r="B45" s="179" t="s">
        <v>586</v>
      </c>
      <c r="C45" s="189" t="s">
        <v>587</v>
      </c>
      <c r="D45" s="180" t="s">
        <v>546</v>
      </c>
      <c r="E45" s="181">
        <v>4</v>
      </c>
      <c r="F45" s="182"/>
      <c r="G45" s="183">
        <f>ROUND(E45*F45,2)</f>
        <v>0</v>
      </c>
      <c r="H45" s="160"/>
      <c r="I45" s="159">
        <f>ROUND(E45*H45,2)</f>
        <v>0</v>
      </c>
      <c r="J45" s="160"/>
      <c r="K45" s="159">
        <f>ROUND(E45*J45,2)</f>
        <v>0</v>
      </c>
      <c r="L45" s="159">
        <v>21</v>
      </c>
      <c r="M45" s="159">
        <f>G45*(1+L45/100)</f>
        <v>0</v>
      </c>
      <c r="N45" s="158">
        <v>0.02</v>
      </c>
      <c r="O45" s="158">
        <f>ROUND(E45*N45,2)</f>
        <v>0.08</v>
      </c>
      <c r="P45" s="158">
        <v>0</v>
      </c>
      <c r="Q45" s="158">
        <f>ROUND(E45*P45,2)</f>
        <v>0</v>
      </c>
      <c r="R45" s="159"/>
      <c r="S45" s="159" t="s">
        <v>265</v>
      </c>
      <c r="T45" s="159" t="s">
        <v>283</v>
      </c>
      <c r="U45" s="159">
        <v>0</v>
      </c>
      <c r="V45" s="159">
        <f>ROUND(E45*U45,2)</f>
        <v>0</v>
      </c>
      <c r="W45" s="159"/>
      <c r="X45" s="159" t="s">
        <v>288</v>
      </c>
      <c r="Y45" s="159" t="s">
        <v>167</v>
      </c>
      <c r="Z45" s="148"/>
      <c r="AA45" s="148"/>
      <c r="AB45" s="148"/>
      <c r="AC45" s="148"/>
      <c r="AD45" s="148"/>
      <c r="AE45" s="148"/>
      <c r="AF45" s="148"/>
      <c r="AG45" s="148" t="s">
        <v>537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8">
        <v>24</v>
      </c>
      <c r="B46" s="179" t="s">
        <v>588</v>
      </c>
      <c r="C46" s="189" t="s">
        <v>589</v>
      </c>
      <c r="D46" s="180" t="s">
        <v>245</v>
      </c>
      <c r="E46" s="181">
        <v>0.122</v>
      </c>
      <c r="F46" s="182"/>
      <c r="G46" s="183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0</v>
      </c>
      <c r="O46" s="158">
        <f>ROUND(E46*N46,2)</f>
        <v>0</v>
      </c>
      <c r="P46" s="158">
        <v>0</v>
      </c>
      <c r="Q46" s="158">
        <f>ROUND(E46*P46,2)</f>
        <v>0</v>
      </c>
      <c r="R46" s="159"/>
      <c r="S46" s="159" t="s">
        <v>265</v>
      </c>
      <c r="T46" s="159" t="s">
        <v>283</v>
      </c>
      <c r="U46" s="159">
        <v>0</v>
      </c>
      <c r="V46" s="159">
        <f>ROUND(E46*U46,2)</f>
        <v>0</v>
      </c>
      <c r="W46" s="159"/>
      <c r="X46" s="159" t="s">
        <v>166</v>
      </c>
      <c r="Y46" s="159" t="s">
        <v>167</v>
      </c>
      <c r="Z46" s="148"/>
      <c r="AA46" s="148"/>
      <c r="AB46" s="148"/>
      <c r="AC46" s="148"/>
      <c r="AD46" s="148"/>
      <c r="AE46" s="148"/>
      <c r="AF46" s="148"/>
      <c r="AG46" s="148" t="s">
        <v>534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x14ac:dyDescent="0.2">
      <c r="A47" s="165" t="s">
        <v>160</v>
      </c>
      <c r="B47" s="166" t="s">
        <v>104</v>
      </c>
      <c r="C47" s="186" t="s">
        <v>105</v>
      </c>
      <c r="D47" s="167"/>
      <c r="E47" s="168"/>
      <c r="F47" s="169"/>
      <c r="G47" s="170">
        <f>SUMIF(AG48:AG77,"&lt;&gt;NOR",G48:G77)</f>
        <v>0</v>
      </c>
      <c r="H47" s="164"/>
      <c r="I47" s="164">
        <f>SUM(I48:I77)</f>
        <v>0</v>
      </c>
      <c r="J47" s="164"/>
      <c r="K47" s="164">
        <f>SUM(K48:K77)</f>
        <v>0</v>
      </c>
      <c r="L47" s="164"/>
      <c r="M47" s="164">
        <f>SUM(M48:M77)</f>
        <v>0</v>
      </c>
      <c r="N47" s="163"/>
      <c r="O47" s="163">
        <f>SUM(O48:O77)</f>
        <v>7.3100000000000005</v>
      </c>
      <c r="P47" s="163"/>
      <c r="Q47" s="163">
        <f>SUM(Q48:Q77)</f>
        <v>0</v>
      </c>
      <c r="R47" s="164"/>
      <c r="S47" s="164"/>
      <c r="T47" s="164"/>
      <c r="U47" s="164"/>
      <c r="V47" s="164">
        <f>SUM(V48:V77)</f>
        <v>0</v>
      </c>
      <c r="W47" s="164"/>
      <c r="X47" s="164"/>
      <c r="Y47" s="164"/>
      <c r="AG47" t="s">
        <v>161</v>
      </c>
    </row>
    <row r="48" spans="1:60" outlineLevel="1" x14ac:dyDescent="0.2">
      <c r="A48" s="178">
        <v>25</v>
      </c>
      <c r="B48" s="179" t="s">
        <v>590</v>
      </c>
      <c r="C48" s="189" t="s">
        <v>591</v>
      </c>
      <c r="D48" s="180" t="s">
        <v>370</v>
      </c>
      <c r="E48" s="181">
        <v>60</v>
      </c>
      <c r="F48" s="182"/>
      <c r="G48" s="183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2.58E-2</v>
      </c>
      <c r="O48" s="158">
        <f>ROUND(E48*N48,2)</f>
        <v>1.55</v>
      </c>
      <c r="P48" s="158">
        <v>0</v>
      </c>
      <c r="Q48" s="158">
        <f>ROUND(E48*P48,2)</f>
        <v>0</v>
      </c>
      <c r="R48" s="159"/>
      <c r="S48" s="159" t="s">
        <v>265</v>
      </c>
      <c r="T48" s="159" t="s">
        <v>283</v>
      </c>
      <c r="U48" s="159">
        <v>0</v>
      </c>
      <c r="V48" s="159">
        <f>ROUND(E48*U48,2)</f>
        <v>0</v>
      </c>
      <c r="W48" s="159"/>
      <c r="X48" s="159" t="s">
        <v>288</v>
      </c>
      <c r="Y48" s="159" t="s">
        <v>167</v>
      </c>
      <c r="Z48" s="148"/>
      <c r="AA48" s="148"/>
      <c r="AB48" s="148"/>
      <c r="AC48" s="148"/>
      <c r="AD48" s="148"/>
      <c r="AE48" s="148"/>
      <c r="AF48" s="148"/>
      <c r="AG48" s="148" t="s">
        <v>537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8">
        <v>26</v>
      </c>
      <c r="B49" s="179" t="s">
        <v>592</v>
      </c>
      <c r="C49" s="189" t="s">
        <v>593</v>
      </c>
      <c r="D49" s="180" t="s">
        <v>370</v>
      </c>
      <c r="E49" s="181">
        <v>12</v>
      </c>
      <c r="F49" s="182"/>
      <c r="G49" s="183">
        <f>ROUND(E49*F49,2)</f>
        <v>0</v>
      </c>
      <c r="H49" s="160"/>
      <c r="I49" s="159">
        <f>ROUND(E49*H49,2)</f>
        <v>0</v>
      </c>
      <c r="J49" s="160"/>
      <c r="K49" s="159">
        <f>ROUND(E49*J49,2)</f>
        <v>0</v>
      </c>
      <c r="L49" s="159">
        <v>21</v>
      </c>
      <c r="M49" s="159">
        <f>G49*(1+L49/100)</f>
        <v>0</v>
      </c>
      <c r="N49" s="158">
        <v>6.2399999999999999E-3</v>
      </c>
      <c r="O49" s="158">
        <f>ROUND(E49*N49,2)</f>
        <v>7.0000000000000007E-2</v>
      </c>
      <c r="P49" s="158">
        <v>0</v>
      </c>
      <c r="Q49" s="158">
        <f>ROUND(E49*P49,2)</f>
        <v>0</v>
      </c>
      <c r="R49" s="159"/>
      <c r="S49" s="159" t="s">
        <v>265</v>
      </c>
      <c r="T49" s="159" t="s">
        <v>283</v>
      </c>
      <c r="U49" s="159">
        <v>0</v>
      </c>
      <c r="V49" s="159">
        <f>ROUND(E49*U49,2)</f>
        <v>0</v>
      </c>
      <c r="W49" s="159"/>
      <c r="X49" s="159" t="s">
        <v>166</v>
      </c>
      <c r="Y49" s="159" t="s">
        <v>167</v>
      </c>
      <c r="Z49" s="148"/>
      <c r="AA49" s="148"/>
      <c r="AB49" s="148"/>
      <c r="AC49" s="148"/>
      <c r="AD49" s="148"/>
      <c r="AE49" s="148"/>
      <c r="AF49" s="148"/>
      <c r="AG49" s="148" t="s">
        <v>534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8">
        <v>27</v>
      </c>
      <c r="B50" s="179" t="s">
        <v>594</v>
      </c>
      <c r="C50" s="189" t="s">
        <v>595</v>
      </c>
      <c r="D50" s="180" t="s">
        <v>370</v>
      </c>
      <c r="E50" s="181">
        <v>20</v>
      </c>
      <c r="F50" s="182"/>
      <c r="G50" s="183">
        <f>ROUND(E50*F50,2)</f>
        <v>0</v>
      </c>
      <c r="H50" s="160"/>
      <c r="I50" s="159">
        <f>ROUND(E50*H50,2)</f>
        <v>0</v>
      </c>
      <c r="J50" s="160"/>
      <c r="K50" s="159">
        <f>ROUND(E50*J50,2)</f>
        <v>0</v>
      </c>
      <c r="L50" s="159">
        <v>21</v>
      </c>
      <c r="M50" s="159">
        <f>G50*(1+L50/100)</f>
        <v>0</v>
      </c>
      <c r="N50" s="158">
        <v>1.44E-2</v>
      </c>
      <c r="O50" s="158">
        <f>ROUND(E50*N50,2)</f>
        <v>0.28999999999999998</v>
      </c>
      <c r="P50" s="158">
        <v>0</v>
      </c>
      <c r="Q50" s="158">
        <f>ROUND(E50*P50,2)</f>
        <v>0</v>
      </c>
      <c r="R50" s="159"/>
      <c r="S50" s="159" t="s">
        <v>265</v>
      </c>
      <c r="T50" s="159" t="s">
        <v>283</v>
      </c>
      <c r="U50" s="159">
        <v>0</v>
      </c>
      <c r="V50" s="159">
        <f>ROUND(E50*U50,2)</f>
        <v>0</v>
      </c>
      <c r="W50" s="159"/>
      <c r="X50" s="159" t="s">
        <v>166</v>
      </c>
      <c r="Y50" s="159" t="s">
        <v>167</v>
      </c>
      <c r="Z50" s="148"/>
      <c r="AA50" s="148"/>
      <c r="AB50" s="148"/>
      <c r="AC50" s="148"/>
      <c r="AD50" s="148"/>
      <c r="AE50" s="148"/>
      <c r="AF50" s="148"/>
      <c r="AG50" s="148" t="s">
        <v>534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8">
        <v>28</v>
      </c>
      <c r="B51" s="179" t="s">
        <v>596</v>
      </c>
      <c r="C51" s="189" t="s">
        <v>597</v>
      </c>
      <c r="D51" s="180" t="s">
        <v>370</v>
      </c>
      <c r="E51" s="181">
        <v>4</v>
      </c>
      <c r="F51" s="182"/>
      <c r="G51" s="183">
        <f>ROUND(E51*F51,2)</f>
        <v>0</v>
      </c>
      <c r="H51" s="160"/>
      <c r="I51" s="159">
        <f>ROUND(E51*H51,2)</f>
        <v>0</v>
      </c>
      <c r="J51" s="160"/>
      <c r="K51" s="159">
        <f>ROUND(E51*J51,2)</f>
        <v>0</v>
      </c>
      <c r="L51" s="159">
        <v>21</v>
      </c>
      <c r="M51" s="159">
        <f>G51*(1+L51/100)</f>
        <v>0</v>
      </c>
      <c r="N51" s="158">
        <v>3.8E-3</v>
      </c>
      <c r="O51" s="158">
        <f>ROUND(E51*N51,2)</f>
        <v>0.02</v>
      </c>
      <c r="P51" s="158">
        <v>0</v>
      </c>
      <c r="Q51" s="158">
        <f>ROUND(E51*P51,2)</f>
        <v>0</v>
      </c>
      <c r="R51" s="159"/>
      <c r="S51" s="159" t="s">
        <v>265</v>
      </c>
      <c r="T51" s="159" t="s">
        <v>283</v>
      </c>
      <c r="U51" s="159">
        <v>0</v>
      </c>
      <c r="V51" s="159">
        <f>ROUND(E51*U51,2)</f>
        <v>0</v>
      </c>
      <c r="W51" s="159"/>
      <c r="X51" s="159" t="s">
        <v>166</v>
      </c>
      <c r="Y51" s="159" t="s">
        <v>167</v>
      </c>
      <c r="Z51" s="148"/>
      <c r="AA51" s="148"/>
      <c r="AB51" s="148"/>
      <c r="AC51" s="148"/>
      <c r="AD51" s="148"/>
      <c r="AE51" s="148"/>
      <c r="AF51" s="148"/>
      <c r="AG51" s="148" t="s">
        <v>534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2">
        <v>29</v>
      </c>
      <c r="B52" s="173" t="s">
        <v>598</v>
      </c>
      <c r="C52" s="187" t="s">
        <v>599</v>
      </c>
      <c r="D52" s="174" t="s">
        <v>258</v>
      </c>
      <c r="E52" s="175">
        <v>3</v>
      </c>
      <c r="F52" s="176"/>
      <c r="G52" s="177">
        <f>ROUND(E52*F52,2)</f>
        <v>0</v>
      </c>
      <c r="H52" s="160"/>
      <c r="I52" s="159">
        <f>ROUND(E52*H52,2)</f>
        <v>0</v>
      </c>
      <c r="J52" s="160"/>
      <c r="K52" s="159">
        <f>ROUND(E52*J52,2)</f>
        <v>0</v>
      </c>
      <c r="L52" s="159">
        <v>21</v>
      </c>
      <c r="M52" s="159">
        <f>G52*(1+L52/100)</f>
        <v>0</v>
      </c>
      <c r="N52" s="158">
        <v>2.1000000000000001E-4</v>
      </c>
      <c r="O52" s="158">
        <f>ROUND(E52*N52,2)</f>
        <v>0</v>
      </c>
      <c r="P52" s="158">
        <v>0</v>
      </c>
      <c r="Q52" s="158">
        <f>ROUND(E52*P52,2)</f>
        <v>0</v>
      </c>
      <c r="R52" s="159"/>
      <c r="S52" s="159" t="s">
        <v>265</v>
      </c>
      <c r="T52" s="159" t="s">
        <v>283</v>
      </c>
      <c r="U52" s="159">
        <v>0</v>
      </c>
      <c r="V52" s="159">
        <f>ROUND(E52*U52,2)</f>
        <v>0</v>
      </c>
      <c r="W52" s="159"/>
      <c r="X52" s="159" t="s">
        <v>166</v>
      </c>
      <c r="Y52" s="159" t="s">
        <v>167</v>
      </c>
      <c r="Z52" s="148"/>
      <c r="AA52" s="148"/>
      <c r="AB52" s="148"/>
      <c r="AC52" s="148"/>
      <c r="AD52" s="148"/>
      <c r="AE52" s="148"/>
      <c r="AF52" s="148"/>
      <c r="AG52" s="148" t="s">
        <v>534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182</v>
      </c>
      <c r="D53" s="161"/>
      <c r="E53" s="162"/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170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88" t="s">
        <v>76</v>
      </c>
      <c r="D54" s="161"/>
      <c r="E54" s="162">
        <v>3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170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8">
        <v>30</v>
      </c>
      <c r="B55" s="179" t="s">
        <v>600</v>
      </c>
      <c r="C55" s="189" t="s">
        <v>601</v>
      </c>
      <c r="D55" s="180" t="s">
        <v>546</v>
      </c>
      <c r="E55" s="181">
        <v>1</v>
      </c>
      <c r="F55" s="182"/>
      <c r="G55" s="183">
        <f>ROUND(E55*F55,2)</f>
        <v>0</v>
      </c>
      <c r="H55" s="160"/>
      <c r="I55" s="159">
        <f>ROUND(E55*H55,2)</f>
        <v>0</v>
      </c>
      <c r="J55" s="160"/>
      <c r="K55" s="159">
        <f>ROUND(E55*J55,2)</f>
        <v>0</v>
      </c>
      <c r="L55" s="159">
        <v>21</v>
      </c>
      <c r="M55" s="159">
        <f>G55*(1+L55/100)</f>
        <v>0</v>
      </c>
      <c r="N55" s="158">
        <v>0</v>
      </c>
      <c r="O55" s="158">
        <f>ROUND(E55*N55,2)</f>
        <v>0</v>
      </c>
      <c r="P55" s="158">
        <v>0</v>
      </c>
      <c r="Q55" s="158">
        <f>ROUND(E55*P55,2)</f>
        <v>0</v>
      </c>
      <c r="R55" s="159"/>
      <c r="S55" s="159" t="s">
        <v>265</v>
      </c>
      <c r="T55" s="159" t="s">
        <v>283</v>
      </c>
      <c r="U55" s="159">
        <v>0</v>
      </c>
      <c r="V55" s="159">
        <f>ROUND(E55*U55,2)</f>
        <v>0</v>
      </c>
      <c r="W55" s="159"/>
      <c r="X55" s="159" t="s">
        <v>288</v>
      </c>
      <c r="Y55" s="159" t="s">
        <v>167</v>
      </c>
      <c r="Z55" s="148"/>
      <c r="AA55" s="148"/>
      <c r="AB55" s="148"/>
      <c r="AC55" s="148"/>
      <c r="AD55" s="148"/>
      <c r="AE55" s="148"/>
      <c r="AF55" s="148"/>
      <c r="AG55" s="148" t="s">
        <v>537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8">
        <v>31</v>
      </c>
      <c r="B56" s="179" t="s">
        <v>602</v>
      </c>
      <c r="C56" s="189" t="s">
        <v>603</v>
      </c>
      <c r="D56" s="180" t="s">
        <v>546</v>
      </c>
      <c r="E56" s="181">
        <v>1</v>
      </c>
      <c r="F56" s="182"/>
      <c r="G56" s="183">
        <f>ROUND(E56*F56,2)</f>
        <v>0</v>
      </c>
      <c r="H56" s="160"/>
      <c r="I56" s="159">
        <f>ROUND(E56*H56,2)</f>
        <v>0</v>
      </c>
      <c r="J56" s="160"/>
      <c r="K56" s="159">
        <f>ROUND(E56*J56,2)</f>
        <v>0</v>
      </c>
      <c r="L56" s="159">
        <v>21</v>
      </c>
      <c r="M56" s="159">
        <f>G56*(1+L56/100)</f>
        <v>0</v>
      </c>
      <c r="N56" s="158">
        <v>0</v>
      </c>
      <c r="O56" s="158">
        <f>ROUND(E56*N56,2)</f>
        <v>0</v>
      </c>
      <c r="P56" s="158">
        <v>0</v>
      </c>
      <c r="Q56" s="158">
        <f>ROUND(E56*P56,2)</f>
        <v>0</v>
      </c>
      <c r="R56" s="159"/>
      <c r="S56" s="159" t="s">
        <v>265</v>
      </c>
      <c r="T56" s="159" t="s">
        <v>283</v>
      </c>
      <c r="U56" s="159">
        <v>0</v>
      </c>
      <c r="V56" s="159">
        <f>ROUND(E56*U56,2)</f>
        <v>0</v>
      </c>
      <c r="W56" s="159"/>
      <c r="X56" s="159" t="s">
        <v>288</v>
      </c>
      <c r="Y56" s="159" t="s">
        <v>167</v>
      </c>
      <c r="Z56" s="148"/>
      <c r="AA56" s="148"/>
      <c r="AB56" s="148"/>
      <c r="AC56" s="148"/>
      <c r="AD56" s="148"/>
      <c r="AE56" s="148"/>
      <c r="AF56" s="148"/>
      <c r="AG56" s="148" t="s">
        <v>537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78">
        <v>32</v>
      </c>
      <c r="B57" s="179" t="s">
        <v>604</v>
      </c>
      <c r="C57" s="189" t="s">
        <v>605</v>
      </c>
      <c r="D57" s="180" t="s">
        <v>546</v>
      </c>
      <c r="E57" s="181">
        <v>1</v>
      </c>
      <c r="F57" s="182"/>
      <c r="G57" s="183">
        <f>ROUND(E57*F57,2)</f>
        <v>0</v>
      </c>
      <c r="H57" s="160"/>
      <c r="I57" s="159">
        <f>ROUND(E57*H57,2)</f>
        <v>0</v>
      </c>
      <c r="J57" s="160"/>
      <c r="K57" s="159">
        <f>ROUND(E57*J57,2)</f>
        <v>0</v>
      </c>
      <c r="L57" s="159">
        <v>21</v>
      </c>
      <c r="M57" s="159">
        <f>G57*(1+L57/100)</f>
        <v>0</v>
      </c>
      <c r="N57" s="158">
        <v>1.4999999999999999E-2</v>
      </c>
      <c r="O57" s="158">
        <f>ROUND(E57*N57,2)</f>
        <v>0.02</v>
      </c>
      <c r="P57" s="158">
        <v>0</v>
      </c>
      <c r="Q57" s="158">
        <f>ROUND(E57*P57,2)</f>
        <v>0</v>
      </c>
      <c r="R57" s="159"/>
      <c r="S57" s="159" t="s">
        <v>265</v>
      </c>
      <c r="T57" s="159" t="s">
        <v>283</v>
      </c>
      <c r="U57" s="159">
        <v>0</v>
      </c>
      <c r="V57" s="159">
        <f>ROUND(E57*U57,2)</f>
        <v>0</v>
      </c>
      <c r="W57" s="159"/>
      <c r="X57" s="159" t="s">
        <v>166</v>
      </c>
      <c r="Y57" s="159" t="s">
        <v>167</v>
      </c>
      <c r="Z57" s="148"/>
      <c r="AA57" s="148"/>
      <c r="AB57" s="148"/>
      <c r="AC57" s="148"/>
      <c r="AD57" s="148"/>
      <c r="AE57" s="148"/>
      <c r="AF57" s="148"/>
      <c r="AG57" s="148" t="s">
        <v>534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72">
        <v>33</v>
      </c>
      <c r="B58" s="173" t="s">
        <v>606</v>
      </c>
      <c r="C58" s="187" t="s">
        <v>607</v>
      </c>
      <c r="D58" s="174" t="s">
        <v>258</v>
      </c>
      <c r="E58" s="175">
        <v>3</v>
      </c>
      <c r="F58" s="176"/>
      <c r="G58" s="177">
        <f>ROUND(E58*F58,2)</f>
        <v>0</v>
      </c>
      <c r="H58" s="160"/>
      <c r="I58" s="159">
        <f>ROUND(E58*H58,2)</f>
        <v>0</v>
      </c>
      <c r="J58" s="160"/>
      <c r="K58" s="159">
        <f>ROUND(E58*J58,2)</f>
        <v>0</v>
      </c>
      <c r="L58" s="159">
        <v>21</v>
      </c>
      <c r="M58" s="159">
        <f>G58*(1+L58/100)</f>
        <v>0</v>
      </c>
      <c r="N58" s="158">
        <v>6.0000000000000002E-5</v>
      </c>
      <c r="O58" s="158">
        <f>ROUND(E58*N58,2)</f>
        <v>0</v>
      </c>
      <c r="P58" s="158">
        <v>0</v>
      </c>
      <c r="Q58" s="158">
        <f>ROUND(E58*P58,2)</f>
        <v>0</v>
      </c>
      <c r="R58" s="159"/>
      <c r="S58" s="159" t="s">
        <v>265</v>
      </c>
      <c r="T58" s="159" t="s">
        <v>283</v>
      </c>
      <c r="U58" s="159">
        <v>0</v>
      </c>
      <c r="V58" s="159">
        <f>ROUND(E58*U58,2)</f>
        <v>0</v>
      </c>
      <c r="W58" s="159"/>
      <c r="X58" s="159" t="s">
        <v>166</v>
      </c>
      <c r="Y58" s="159" t="s">
        <v>167</v>
      </c>
      <c r="Z58" s="148"/>
      <c r="AA58" s="148"/>
      <c r="AB58" s="148"/>
      <c r="AC58" s="148"/>
      <c r="AD58" s="148"/>
      <c r="AE58" s="148"/>
      <c r="AF58" s="148"/>
      <c r="AG58" s="148" t="s">
        <v>534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8" t="s">
        <v>182</v>
      </c>
      <c r="D59" s="161"/>
      <c r="E59" s="162"/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170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76</v>
      </c>
      <c r="D60" s="161"/>
      <c r="E60" s="162">
        <v>3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170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8">
        <v>34</v>
      </c>
      <c r="B61" s="179" t="s">
        <v>608</v>
      </c>
      <c r="C61" s="189" t="s">
        <v>609</v>
      </c>
      <c r="D61" s="180" t="s">
        <v>546</v>
      </c>
      <c r="E61" s="181">
        <v>2</v>
      </c>
      <c r="F61" s="182"/>
      <c r="G61" s="183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2.2000000000000001E-3</v>
      </c>
      <c r="O61" s="158">
        <f>ROUND(E61*N61,2)</f>
        <v>0</v>
      </c>
      <c r="P61" s="158">
        <v>0</v>
      </c>
      <c r="Q61" s="158">
        <f>ROUND(E61*P61,2)</f>
        <v>0</v>
      </c>
      <c r="R61" s="159"/>
      <c r="S61" s="159" t="s">
        <v>265</v>
      </c>
      <c r="T61" s="159" t="s">
        <v>283</v>
      </c>
      <c r="U61" s="159">
        <v>0</v>
      </c>
      <c r="V61" s="159">
        <f>ROUND(E61*U61,2)</f>
        <v>0</v>
      </c>
      <c r="W61" s="159"/>
      <c r="X61" s="159" t="s">
        <v>288</v>
      </c>
      <c r="Y61" s="159" t="s">
        <v>167</v>
      </c>
      <c r="Z61" s="148"/>
      <c r="AA61" s="148"/>
      <c r="AB61" s="148"/>
      <c r="AC61" s="148"/>
      <c r="AD61" s="148"/>
      <c r="AE61" s="148"/>
      <c r="AF61" s="148"/>
      <c r="AG61" s="148" t="s">
        <v>537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8">
        <v>35</v>
      </c>
      <c r="B62" s="179" t="s">
        <v>610</v>
      </c>
      <c r="C62" s="189" t="s">
        <v>611</v>
      </c>
      <c r="D62" s="180" t="s">
        <v>546</v>
      </c>
      <c r="E62" s="181">
        <v>1</v>
      </c>
      <c r="F62" s="182"/>
      <c r="G62" s="183">
        <f>ROUND(E62*F62,2)</f>
        <v>0</v>
      </c>
      <c r="H62" s="160"/>
      <c r="I62" s="159">
        <f>ROUND(E62*H62,2)</f>
        <v>0</v>
      </c>
      <c r="J62" s="160"/>
      <c r="K62" s="159">
        <f>ROUND(E62*J62,2)</f>
        <v>0</v>
      </c>
      <c r="L62" s="159">
        <v>21</v>
      </c>
      <c r="M62" s="159">
        <f>G62*(1+L62/100)</f>
        <v>0</v>
      </c>
      <c r="N62" s="158">
        <v>0</v>
      </c>
      <c r="O62" s="158">
        <f>ROUND(E62*N62,2)</f>
        <v>0</v>
      </c>
      <c r="P62" s="158">
        <v>0</v>
      </c>
      <c r="Q62" s="158">
        <f>ROUND(E62*P62,2)</f>
        <v>0</v>
      </c>
      <c r="R62" s="159"/>
      <c r="S62" s="159" t="s">
        <v>265</v>
      </c>
      <c r="T62" s="159" t="s">
        <v>283</v>
      </c>
      <c r="U62" s="159">
        <v>0</v>
      </c>
      <c r="V62" s="159">
        <f>ROUND(E62*U62,2)</f>
        <v>0</v>
      </c>
      <c r="W62" s="159"/>
      <c r="X62" s="159" t="s">
        <v>288</v>
      </c>
      <c r="Y62" s="159" t="s">
        <v>167</v>
      </c>
      <c r="Z62" s="148"/>
      <c r="AA62" s="148"/>
      <c r="AB62" s="148"/>
      <c r="AC62" s="148"/>
      <c r="AD62" s="148"/>
      <c r="AE62" s="148"/>
      <c r="AF62" s="148"/>
      <c r="AG62" s="148" t="s">
        <v>537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2">
        <v>36</v>
      </c>
      <c r="B63" s="173" t="s">
        <v>612</v>
      </c>
      <c r="C63" s="187" t="s">
        <v>613</v>
      </c>
      <c r="D63" s="174" t="s">
        <v>258</v>
      </c>
      <c r="E63" s="175">
        <v>6</v>
      </c>
      <c r="F63" s="176"/>
      <c r="G63" s="177">
        <f>ROUND(E63*F63,2)</f>
        <v>0</v>
      </c>
      <c r="H63" s="160"/>
      <c r="I63" s="159">
        <f>ROUND(E63*H63,2)</f>
        <v>0</v>
      </c>
      <c r="J63" s="160"/>
      <c r="K63" s="159">
        <f>ROUND(E63*J63,2)</f>
        <v>0</v>
      </c>
      <c r="L63" s="159">
        <v>21</v>
      </c>
      <c r="M63" s="159">
        <f>G63*(1+L63/100)</f>
        <v>0</v>
      </c>
      <c r="N63" s="158">
        <v>1.2E-4</v>
      </c>
      <c r="O63" s="158">
        <f>ROUND(E63*N63,2)</f>
        <v>0</v>
      </c>
      <c r="P63" s="158">
        <v>0</v>
      </c>
      <c r="Q63" s="158">
        <f>ROUND(E63*P63,2)</f>
        <v>0</v>
      </c>
      <c r="R63" s="159"/>
      <c r="S63" s="159" t="s">
        <v>265</v>
      </c>
      <c r="T63" s="159" t="s">
        <v>283</v>
      </c>
      <c r="U63" s="159">
        <v>0</v>
      </c>
      <c r="V63" s="159">
        <f>ROUND(E63*U63,2)</f>
        <v>0</v>
      </c>
      <c r="W63" s="159"/>
      <c r="X63" s="159" t="s">
        <v>166</v>
      </c>
      <c r="Y63" s="159" t="s">
        <v>167</v>
      </c>
      <c r="Z63" s="148"/>
      <c r="AA63" s="148"/>
      <c r="AB63" s="148"/>
      <c r="AC63" s="148"/>
      <c r="AD63" s="148"/>
      <c r="AE63" s="148"/>
      <c r="AF63" s="148"/>
      <c r="AG63" s="148" t="s">
        <v>534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8" t="s">
        <v>182</v>
      </c>
      <c r="D64" s="161"/>
      <c r="E64" s="162"/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170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614</v>
      </c>
      <c r="D65" s="161"/>
      <c r="E65" s="162">
        <v>6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170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8">
        <v>37</v>
      </c>
      <c r="B66" s="179" t="s">
        <v>615</v>
      </c>
      <c r="C66" s="189" t="s">
        <v>616</v>
      </c>
      <c r="D66" s="180" t="s">
        <v>546</v>
      </c>
      <c r="E66" s="181">
        <v>2</v>
      </c>
      <c r="F66" s="182"/>
      <c r="G66" s="183">
        <f t="shared" ref="G66:G77" si="7">ROUND(E66*F66,2)</f>
        <v>0</v>
      </c>
      <c r="H66" s="160"/>
      <c r="I66" s="159">
        <f t="shared" ref="I66:I77" si="8">ROUND(E66*H66,2)</f>
        <v>0</v>
      </c>
      <c r="J66" s="160"/>
      <c r="K66" s="159">
        <f t="shared" ref="K66:K77" si="9">ROUND(E66*J66,2)</f>
        <v>0</v>
      </c>
      <c r="L66" s="159">
        <v>21</v>
      </c>
      <c r="M66" s="159">
        <f t="shared" ref="M66:M77" si="10">G66*(1+L66/100)</f>
        <v>0</v>
      </c>
      <c r="N66" s="158">
        <v>2.3999999999999998E-3</v>
      </c>
      <c r="O66" s="158">
        <f t="shared" ref="O66:O77" si="11">ROUND(E66*N66,2)</f>
        <v>0</v>
      </c>
      <c r="P66" s="158">
        <v>0</v>
      </c>
      <c r="Q66" s="158">
        <f t="shared" ref="Q66:Q77" si="12">ROUND(E66*P66,2)</f>
        <v>0</v>
      </c>
      <c r="R66" s="159"/>
      <c r="S66" s="159" t="s">
        <v>265</v>
      </c>
      <c r="T66" s="159" t="s">
        <v>283</v>
      </c>
      <c r="U66" s="159">
        <v>0</v>
      </c>
      <c r="V66" s="159">
        <f t="shared" ref="V66:V77" si="13">ROUND(E66*U66,2)</f>
        <v>0</v>
      </c>
      <c r="W66" s="159"/>
      <c r="X66" s="159" t="s">
        <v>288</v>
      </c>
      <c r="Y66" s="159" t="s">
        <v>167</v>
      </c>
      <c r="Z66" s="148"/>
      <c r="AA66" s="148"/>
      <c r="AB66" s="148"/>
      <c r="AC66" s="148"/>
      <c r="AD66" s="148"/>
      <c r="AE66" s="148"/>
      <c r="AF66" s="148"/>
      <c r="AG66" s="148" t="s">
        <v>537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8">
        <v>38</v>
      </c>
      <c r="B67" s="179" t="s">
        <v>617</v>
      </c>
      <c r="C67" s="189" t="s">
        <v>618</v>
      </c>
      <c r="D67" s="180" t="s">
        <v>546</v>
      </c>
      <c r="E67" s="181">
        <v>1</v>
      </c>
      <c r="F67" s="182"/>
      <c r="G67" s="183">
        <f t="shared" si="7"/>
        <v>0</v>
      </c>
      <c r="H67" s="160"/>
      <c r="I67" s="159">
        <f t="shared" si="8"/>
        <v>0</v>
      </c>
      <c r="J67" s="160"/>
      <c r="K67" s="159">
        <f t="shared" si="9"/>
        <v>0</v>
      </c>
      <c r="L67" s="159">
        <v>21</v>
      </c>
      <c r="M67" s="159">
        <f t="shared" si="10"/>
        <v>0</v>
      </c>
      <c r="N67" s="158">
        <v>5.9999999999999995E-4</v>
      </c>
      <c r="O67" s="158">
        <f t="shared" si="11"/>
        <v>0</v>
      </c>
      <c r="P67" s="158">
        <v>0</v>
      </c>
      <c r="Q67" s="158">
        <f t="shared" si="12"/>
        <v>0</v>
      </c>
      <c r="R67" s="159"/>
      <c r="S67" s="159" t="s">
        <v>265</v>
      </c>
      <c r="T67" s="159" t="s">
        <v>283</v>
      </c>
      <c r="U67" s="159">
        <v>0</v>
      </c>
      <c r="V67" s="159">
        <f t="shared" si="13"/>
        <v>0</v>
      </c>
      <c r="W67" s="159"/>
      <c r="X67" s="159" t="s">
        <v>288</v>
      </c>
      <c r="Y67" s="159" t="s">
        <v>167</v>
      </c>
      <c r="Z67" s="148"/>
      <c r="AA67" s="148"/>
      <c r="AB67" s="148"/>
      <c r="AC67" s="148"/>
      <c r="AD67" s="148"/>
      <c r="AE67" s="148"/>
      <c r="AF67" s="148"/>
      <c r="AG67" s="148" t="s">
        <v>537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8">
        <v>39</v>
      </c>
      <c r="B68" s="179" t="s">
        <v>619</v>
      </c>
      <c r="C68" s="189" t="s">
        <v>620</v>
      </c>
      <c r="D68" s="180" t="s">
        <v>546</v>
      </c>
      <c r="E68" s="181">
        <v>1</v>
      </c>
      <c r="F68" s="182"/>
      <c r="G68" s="183">
        <f t="shared" si="7"/>
        <v>0</v>
      </c>
      <c r="H68" s="160"/>
      <c r="I68" s="159">
        <f t="shared" si="8"/>
        <v>0</v>
      </c>
      <c r="J68" s="160"/>
      <c r="K68" s="159">
        <f t="shared" si="9"/>
        <v>0</v>
      </c>
      <c r="L68" s="159">
        <v>21</v>
      </c>
      <c r="M68" s="159">
        <f t="shared" si="10"/>
        <v>0</v>
      </c>
      <c r="N68" s="158">
        <v>2E-3</v>
      </c>
      <c r="O68" s="158">
        <f t="shared" si="11"/>
        <v>0</v>
      </c>
      <c r="P68" s="158">
        <v>0</v>
      </c>
      <c r="Q68" s="158">
        <f t="shared" si="12"/>
        <v>0</v>
      </c>
      <c r="R68" s="159"/>
      <c r="S68" s="159" t="s">
        <v>265</v>
      </c>
      <c r="T68" s="159" t="s">
        <v>283</v>
      </c>
      <c r="U68" s="159">
        <v>0</v>
      </c>
      <c r="V68" s="159">
        <f t="shared" si="13"/>
        <v>0</v>
      </c>
      <c r="W68" s="159"/>
      <c r="X68" s="159" t="s">
        <v>288</v>
      </c>
      <c r="Y68" s="159" t="s">
        <v>167</v>
      </c>
      <c r="Z68" s="148"/>
      <c r="AA68" s="148"/>
      <c r="AB68" s="148"/>
      <c r="AC68" s="148"/>
      <c r="AD68" s="148"/>
      <c r="AE68" s="148"/>
      <c r="AF68" s="148"/>
      <c r="AG68" s="148" t="s">
        <v>537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78">
        <v>40</v>
      </c>
      <c r="B69" s="179" t="s">
        <v>621</v>
      </c>
      <c r="C69" s="189" t="s">
        <v>622</v>
      </c>
      <c r="D69" s="180" t="s">
        <v>546</v>
      </c>
      <c r="E69" s="181">
        <v>1</v>
      </c>
      <c r="F69" s="182"/>
      <c r="G69" s="183">
        <f t="shared" si="7"/>
        <v>0</v>
      </c>
      <c r="H69" s="160"/>
      <c r="I69" s="159">
        <f t="shared" si="8"/>
        <v>0</v>
      </c>
      <c r="J69" s="160"/>
      <c r="K69" s="159">
        <f t="shared" si="9"/>
        <v>0</v>
      </c>
      <c r="L69" s="159">
        <v>21</v>
      </c>
      <c r="M69" s="159">
        <f t="shared" si="10"/>
        <v>0</v>
      </c>
      <c r="N69" s="158">
        <v>1E-3</v>
      </c>
      <c r="O69" s="158">
        <f t="shared" si="11"/>
        <v>0</v>
      </c>
      <c r="P69" s="158">
        <v>0</v>
      </c>
      <c r="Q69" s="158">
        <f t="shared" si="12"/>
        <v>0</v>
      </c>
      <c r="R69" s="159"/>
      <c r="S69" s="159" t="s">
        <v>265</v>
      </c>
      <c r="T69" s="159" t="s">
        <v>283</v>
      </c>
      <c r="U69" s="159">
        <v>0</v>
      </c>
      <c r="V69" s="159">
        <f t="shared" si="13"/>
        <v>0</v>
      </c>
      <c r="W69" s="159"/>
      <c r="X69" s="159" t="s">
        <v>288</v>
      </c>
      <c r="Y69" s="159" t="s">
        <v>167</v>
      </c>
      <c r="Z69" s="148"/>
      <c r="AA69" s="148"/>
      <c r="AB69" s="148"/>
      <c r="AC69" s="148"/>
      <c r="AD69" s="148"/>
      <c r="AE69" s="148"/>
      <c r="AF69" s="148"/>
      <c r="AG69" s="148" t="s">
        <v>537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8">
        <v>41</v>
      </c>
      <c r="B70" s="179" t="s">
        <v>623</v>
      </c>
      <c r="C70" s="189" t="s">
        <v>624</v>
      </c>
      <c r="D70" s="180" t="s">
        <v>546</v>
      </c>
      <c r="E70" s="181">
        <v>1</v>
      </c>
      <c r="F70" s="182"/>
      <c r="G70" s="183">
        <f t="shared" si="7"/>
        <v>0</v>
      </c>
      <c r="H70" s="160"/>
      <c r="I70" s="159">
        <f t="shared" si="8"/>
        <v>0</v>
      </c>
      <c r="J70" s="160"/>
      <c r="K70" s="159">
        <f t="shared" si="9"/>
        <v>0</v>
      </c>
      <c r="L70" s="159">
        <v>21</v>
      </c>
      <c r="M70" s="159">
        <f t="shared" si="10"/>
        <v>0</v>
      </c>
      <c r="N70" s="158">
        <v>3.0000000000000001E-3</v>
      </c>
      <c r="O70" s="158">
        <f t="shared" si="11"/>
        <v>0</v>
      </c>
      <c r="P70" s="158">
        <v>0</v>
      </c>
      <c r="Q70" s="158">
        <f t="shared" si="12"/>
        <v>0</v>
      </c>
      <c r="R70" s="159"/>
      <c r="S70" s="159" t="s">
        <v>265</v>
      </c>
      <c r="T70" s="159" t="s">
        <v>283</v>
      </c>
      <c r="U70" s="159">
        <v>0</v>
      </c>
      <c r="V70" s="159">
        <f t="shared" si="13"/>
        <v>0</v>
      </c>
      <c r="W70" s="159"/>
      <c r="X70" s="159" t="s">
        <v>166</v>
      </c>
      <c r="Y70" s="159" t="s">
        <v>167</v>
      </c>
      <c r="Z70" s="148"/>
      <c r="AA70" s="148"/>
      <c r="AB70" s="148"/>
      <c r="AC70" s="148"/>
      <c r="AD70" s="148"/>
      <c r="AE70" s="148"/>
      <c r="AF70" s="148"/>
      <c r="AG70" s="148" t="s">
        <v>534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8">
        <v>42</v>
      </c>
      <c r="B71" s="179" t="s">
        <v>625</v>
      </c>
      <c r="C71" s="189" t="s">
        <v>626</v>
      </c>
      <c r="D71" s="180" t="s">
        <v>546</v>
      </c>
      <c r="E71" s="181">
        <v>20</v>
      </c>
      <c r="F71" s="182"/>
      <c r="G71" s="183">
        <f t="shared" si="7"/>
        <v>0</v>
      </c>
      <c r="H71" s="160"/>
      <c r="I71" s="159">
        <f t="shared" si="8"/>
        <v>0</v>
      </c>
      <c r="J71" s="160"/>
      <c r="K71" s="159">
        <f t="shared" si="9"/>
        <v>0</v>
      </c>
      <c r="L71" s="159">
        <v>21</v>
      </c>
      <c r="M71" s="159">
        <f t="shared" si="10"/>
        <v>0</v>
      </c>
      <c r="N71" s="158">
        <v>0.06</v>
      </c>
      <c r="O71" s="158">
        <f t="shared" si="11"/>
        <v>1.2</v>
      </c>
      <c r="P71" s="158">
        <v>0</v>
      </c>
      <c r="Q71" s="158">
        <f t="shared" si="12"/>
        <v>0</v>
      </c>
      <c r="R71" s="159"/>
      <c r="S71" s="159" t="s">
        <v>265</v>
      </c>
      <c r="T71" s="159" t="s">
        <v>283</v>
      </c>
      <c r="U71" s="159">
        <v>0</v>
      </c>
      <c r="V71" s="159">
        <f t="shared" si="13"/>
        <v>0</v>
      </c>
      <c r="W71" s="159"/>
      <c r="X71" s="159" t="s">
        <v>288</v>
      </c>
      <c r="Y71" s="159" t="s">
        <v>167</v>
      </c>
      <c r="Z71" s="148"/>
      <c r="AA71" s="148"/>
      <c r="AB71" s="148"/>
      <c r="AC71" s="148"/>
      <c r="AD71" s="148"/>
      <c r="AE71" s="148"/>
      <c r="AF71" s="148"/>
      <c r="AG71" s="148" t="s">
        <v>537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8">
        <v>43</v>
      </c>
      <c r="B72" s="179" t="s">
        <v>627</v>
      </c>
      <c r="C72" s="189" t="s">
        <v>628</v>
      </c>
      <c r="D72" s="180" t="s">
        <v>370</v>
      </c>
      <c r="E72" s="181">
        <v>20</v>
      </c>
      <c r="F72" s="182"/>
      <c r="G72" s="183">
        <f t="shared" si="7"/>
        <v>0</v>
      </c>
      <c r="H72" s="160"/>
      <c r="I72" s="159">
        <f t="shared" si="8"/>
        <v>0</v>
      </c>
      <c r="J72" s="160"/>
      <c r="K72" s="159">
        <f t="shared" si="9"/>
        <v>0</v>
      </c>
      <c r="L72" s="159">
        <v>21</v>
      </c>
      <c r="M72" s="159">
        <f t="shared" si="10"/>
        <v>0</v>
      </c>
      <c r="N72" s="158">
        <v>5.1999999999999998E-2</v>
      </c>
      <c r="O72" s="158">
        <f t="shared" si="11"/>
        <v>1.04</v>
      </c>
      <c r="P72" s="158">
        <v>0</v>
      </c>
      <c r="Q72" s="158">
        <f t="shared" si="12"/>
        <v>0</v>
      </c>
      <c r="R72" s="159"/>
      <c r="S72" s="159" t="s">
        <v>265</v>
      </c>
      <c r="T72" s="159" t="s">
        <v>283</v>
      </c>
      <c r="U72" s="159">
        <v>0</v>
      </c>
      <c r="V72" s="159">
        <f t="shared" si="13"/>
        <v>0</v>
      </c>
      <c r="W72" s="159"/>
      <c r="X72" s="159" t="s">
        <v>288</v>
      </c>
      <c r="Y72" s="159" t="s">
        <v>167</v>
      </c>
      <c r="Z72" s="148"/>
      <c r="AA72" s="148"/>
      <c r="AB72" s="148"/>
      <c r="AC72" s="148"/>
      <c r="AD72" s="148"/>
      <c r="AE72" s="148"/>
      <c r="AF72" s="148"/>
      <c r="AG72" s="148" t="s">
        <v>537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8">
        <v>44</v>
      </c>
      <c r="B73" s="179" t="s">
        <v>629</v>
      </c>
      <c r="C73" s="189" t="s">
        <v>630</v>
      </c>
      <c r="D73" s="180" t="s">
        <v>370</v>
      </c>
      <c r="E73" s="181">
        <v>20</v>
      </c>
      <c r="F73" s="182"/>
      <c r="G73" s="183">
        <f t="shared" si="7"/>
        <v>0</v>
      </c>
      <c r="H73" s="160"/>
      <c r="I73" s="159">
        <f t="shared" si="8"/>
        <v>0</v>
      </c>
      <c r="J73" s="160"/>
      <c r="K73" s="159">
        <f t="shared" si="9"/>
        <v>0</v>
      </c>
      <c r="L73" s="159">
        <v>21</v>
      </c>
      <c r="M73" s="159">
        <f t="shared" si="10"/>
        <v>0</v>
      </c>
      <c r="N73" s="158">
        <v>5.1999999999999998E-2</v>
      </c>
      <c r="O73" s="158">
        <f t="shared" si="11"/>
        <v>1.04</v>
      </c>
      <c r="P73" s="158">
        <v>0</v>
      </c>
      <c r="Q73" s="158">
        <f t="shared" si="12"/>
        <v>0</v>
      </c>
      <c r="R73" s="159"/>
      <c r="S73" s="159" t="s">
        <v>265</v>
      </c>
      <c r="T73" s="159" t="s">
        <v>283</v>
      </c>
      <c r="U73" s="159">
        <v>0</v>
      </c>
      <c r="V73" s="159">
        <f t="shared" si="13"/>
        <v>0</v>
      </c>
      <c r="W73" s="159"/>
      <c r="X73" s="159" t="s">
        <v>288</v>
      </c>
      <c r="Y73" s="159" t="s">
        <v>167</v>
      </c>
      <c r="Z73" s="148"/>
      <c r="AA73" s="148"/>
      <c r="AB73" s="148"/>
      <c r="AC73" s="148"/>
      <c r="AD73" s="148"/>
      <c r="AE73" s="148"/>
      <c r="AF73" s="148"/>
      <c r="AG73" s="148" t="s">
        <v>537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8">
        <v>45</v>
      </c>
      <c r="B74" s="179" t="s">
        <v>631</v>
      </c>
      <c r="C74" s="189" t="s">
        <v>632</v>
      </c>
      <c r="D74" s="180" t="s">
        <v>370</v>
      </c>
      <c r="E74" s="181">
        <v>20</v>
      </c>
      <c r="F74" s="182"/>
      <c r="G74" s="183">
        <f t="shared" si="7"/>
        <v>0</v>
      </c>
      <c r="H74" s="160"/>
      <c r="I74" s="159">
        <f t="shared" si="8"/>
        <v>0</v>
      </c>
      <c r="J74" s="160"/>
      <c r="K74" s="159">
        <f t="shared" si="9"/>
        <v>0</v>
      </c>
      <c r="L74" s="159">
        <v>21</v>
      </c>
      <c r="M74" s="159">
        <f t="shared" si="10"/>
        <v>0</v>
      </c>
      <c r="N74" s="158">
        <v>5.1999999999999998E-2</v>
      </c>
      <c r="O74" s="158">
        <f t="shared" si="11"/>
        <v>1.04</v>
      </c>
      <c r="P74" s="158">
        <v>0</v>
      </c>
      <c r="Q74" s="158">
        <f t="shared" si="12"/>
        <v>0</v>
      </c>
      <c r="R74" s="159"/>
      <c r="S74" s="159" t="s">
        <v>265</v>
      </c>
      <c r="T74" s="159" t="s">
        <v>283</v>
      </c>
      <c r="U74" s="159">
        <v>0</v>
      </c>
      <c r="V74" s="159">
        <f t="shared" si="13"/>
        <v>0</v>
      </c>
      <c r="W74" s="159"/>
      <c r="X74" s="159" t="s">
        <v>288</v>
      </c>
      <c r="Y74" s="159" t="s">
        <v>167</v>
      </c>
      <c r="Z74" s="148"/>
      <c r="AA74" s="148"/>
      <c r="AB74" s="148"/>
      <c r="AC74" s="148"/>
      <c r="AD74" s="148"/>
      <c r="AE74" s="148"/>
      <c r="AF74" s="148"/>
      <c r="AG74" s="148" t="s">
        <v>537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8">
        <v>46</v>
      </c>
      <c r="B75" s="179" t="s">
        <v>633</v>
      </c>
      <c r="C75" s="189" t="s">
        <v>634</v>
      </c>
      <c r="D75" s="180" t="s">
        <v>370</v>
      </c>
      <c r="E75" s="181">
        <v>20</v>
      </c>
      <c r="F75" s="182"/>
      <c r="G75" s="183">
        <f t="shared" si="7"/>
        <v>0</v>
      </c>
      <c r="H75" s="160"/>
      <c r="I75" s="159">
        <f t="shared" si="8"/>
        <v>0</v>
      </c>
      <c r="J75" s="160"/>
      <c r="K75" s="159">
        <f t="shared" si="9"/>
        <v>0</v>
      </c>
      <c r="L75" s="159">
        <v>21</v>
      </c>
      <c r="M75" s="159">
        <f t="shared" si="10"/>
        <v>0</v>
      </c>
      <c r="N75" s="158">
        <v>5.1999999999999998E-2</v>
      </c>
      <c r="O75" s="158">
        <f t="shared" si="11"/>
        <v>1.04</v>
      </c>
      <c r="P75" s="158">
        <v>0</v>
      </c>
      <c r="Q75" s="158">
        <f t="shared" si="12"/>
        <v>0</v>
      </c>
      <c r="R75" s="159"/>
      <c r="S75" s="159" t="s">
        <v>265</v>
      </c>
      <c r="T75" s="159" t="s">
        <v>283</v>
      </c>
      <c r="U75" s="159">
        <v>0</v>
      </c>
      <c r="V75" s="159">
        <f t="shared" si="13"/>
        <v>0</v>
      </c>
      <c r="W75" s="159"/>
      <c r="X75" s="159" t="s">
        <v>288</v>
      </c>
      <c r="Y75" s="159" t="s">
        <v>167</v>
      </c>
      <c r="Z75" s="148"/>
      <c r="AA75" s="148"/>
      <c r="AB75" s="148"/>
      <c r="AC75" s="148"/>
      <c r="AD75" s="148"/>
      <c r="AE75" s="148"/>
      <c r="AF75" s="148"/>
      <c r="AG75" s="148" t="s">
        <v>537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8">
        <v>47</v>
      </c>
      <c r="B76" s="179" t="s">
        <v>635</v>
      </c>
      <c r="C76" s="189" t="s">
        <v>636</v>
      </c>
      <c r="D76" s="180" t="s">
        <v>581</v>
      </c>
      <c r="E76" s="181">
        <v>1</v>
      </c>
      <c r="F76" s="182"/>
      <c r="G76" s="183">
        <f t="shared" si="7"/>
        <v>0</v>
      </c>
      <c r="H76" s="160"/>
      <c r="I76" s="159">
        <f t="shared" si="8"/>
        <v>0</v>
      </c>
      <c r="J76" s="160"/>
      <c r="K76" s="159">
        <f t="shared" si="9"/>
        <v>0</v>
      </c>
      <c r="L76" s="159">
        <v>21</v>
      </c>
      <c r="M76" s="159">
        <f t="shared" si="10"/>
        <v>0</v>
      </c>
      <c r="N76" s="158">
        <v>0</v>
      </c>
      <c r="O76" s="158">
        <f t="shared" si="11"/>
        <v>0</v>
      </c>
      <c r="P76" s="158">
        <v>0</v>
      </c>
      <c r="Q76" s="158">
        <f t="shared" si="12"/>
        <v>0</v>
      </c>
      <c r="R76" s="159"/>
      <c r="S76" s="159" t="s">
        <v>265</v>
      </c>
      <c r="T76" s="159" t="s">
        <v>283</v>
      </c>
      <c r="U76" s="159">
        <v>0</v>
      </c>
      <c r="V76" s="159">
        <f t="shared" si="13"/>
        <v>0</v>
      </c>
      <c r="W76" s="159"/>
      <c r="X76" s="159" t="s">
        <v>166</v>
      </c>
      <c r="Y76" s="159" t="s">
        <v>167</v>
      </c>
      <c r="Z76" s="148"/>
      <c r="AA76" s="148"/>
      <c r="AB76" s="148"/>
      <c r="AC76" s="148"/>
      <c r="AD76" s="148"/>
      <c r="AE76" s="148"/>
      <c r="AF76" s="148"/>
      <c r="AG76" s="148" t="s">
        <v>168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2">
        <v>48</v>
      </c>
      <c r="B77" s="173" t="s">
        <v>637</v>
      </c>
      <c r="C77" s="187" t="s">
        <v>638</v>
      </c>
      <c r="D77" s="174" t="s">
        <v>245</v>
      </c>
      <c r="E77" s="175">
        <v>0.34499999999999997</v>
      </c>
      <c r="F77" s="176"/>
      <c r="G77" s="177">
        <f t="shared" si="7"/>
        <v>0</v>
      </c>
      <c r="H77" s="160"/>
      <c r="I77" s="159">
        <f t="shared" si="8"/>
        <v>0</v>
      </c>
      <c r="J77" s="160"/>
      <c r="K77" s="159">
        <f t="shared" si="9"/>
        <v>0</v>
      </c>
      <c r="L77" s="159">
        <v>21</v>
      </c>
      <c r="M77" s="159">
        <f t="shared" si="10"/>
        <v>0</v>
      </c>
      <c r="N77" s="158">
        <v>0</v>
      </c>
      <c r="O77" s="158">
        <f t="shared" si="11"/>
        <v>0</v>
      </c>
      <c r="P77" s="158">
        <v>0</v>
      </c>
      <c r="Q77" s="158">
        <f t="shared" si="12"/>
        <v>0</v>
      </c>
      <c r="R77" s="159"/>
      <c r="S77" s="159" t="s">
        <v>265</v>
      </c>
      <c r="T77" s="159" t="s">
        <v>283</v>
      </c>
      <c r="U77" s="159">
        <v>0</v>
      </c>
      <c r="V77" s="159">
        <f t="shared" si="13"/>
        <v>0</v>
      </c>
      <c r="W77" s="159"/>
      <c r="X77" s="159" t="s">
        <v>166</v>
      </c>
      <c r="Y77" s="159" t="s">
        <v>167</v>
      </c>
      <c r="Z77" s="148"/>
      <c r="AA77" s="148"/>
      <c r="AB77" s="148"/>
      <c r="AC77" s="148"/>
      <c r="AD77" s="148"/>
      <c r="AE77" s="148"/>
      <c r="AF77" s="148"/>
      <c r="AG77" s="148" t="s">
        <v>534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x14ac:dyDescent="0.2">
      <c r="A78" s="3"/>
      <c r="B78" s="4"/>
      <c r="C78" s="191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v>12</v>
      </c>
      <c r="AF78">
        <v>21</v>
      </c>
      <c r="AG78" t="s">
        <v>146</v>
      </c>
    </row>
    <row r="79" spans="1:60" x14ac:dyDescent="0.2">
      <c r="A79" s="151"/>
      <c r="B79" s="152" t="s">
        <v>31</v>
      </c>
      <c r="C79" s="192"/>
      <c r="D79" s="153"/>
      <c r="E79" s="154"/>
      <c r="F79" s="154"/>
      <c r="G79" s="171">
        <f>G8+G14+G39+G41+G43+G47</f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f>SUMIF(L7:L77,AE78,G7:G77)</f>
        <v>0</v>
      </c>
      <c r="AF79">
        <f>SUMIF(L7:L77,AF78,G7:G77)</f>
        <v>0</v>
      </c>
      <c r="AG79" t="s">
        <v>527</v>
      </c>
    </row>
    <row r="80" spans="1:60" x14ac:dyDescent="0.2">
      <c r="A80" s="3"/>
      <c r="B80" s="4"/>
      <c r="C80" s="191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3"/>
      <c r="B81" s="4"/>
      <c r="C81" s="191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60" t="s">
        <v>528</v>
      </c>
      <c r="B82" s="260"/>
      <c r="C82" s="261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62"/>
      <c r="B83" s="263"/>
      <c r="C83" s="264"/>
      <c r="D83" s="263"/>
      <c r="E83" s="263"/>
      <c r="F83" s="263"/>
      <c r="G83" s="265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G83" t="s">
        <v>529</v>
      </c>
    </row>
    <row r="84" spans="1:33" x14ac:dyDescent="0.2">
      <c r="A84" s="266"/>
      <c r="B84" s="267"/>
      <c r="C84" s="268"/>
      <c r="D84" s="267"/>
      <c r="E84" s="267"/>
      <c r="F84" s="267"/>
      <c r="G84" s="269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66"/>
      <c r="B85" s="267"/>
      <c r="C85" s="268"/>
      <c r="D85" s="267"/>
      <c r="E85" s="267"/>
      <c r="F85" s="267"/>
      <c r="G85" s="269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66"/>
      <c r="B86" s="267"/>
      <c r="C86" s="268"/>
      <c r="D86" s="267"/>
      <c r="E86" s="267"/>
      <c r="F86" s="267"/>
      <c r="G86" s="269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">
      <c r="A87" s="270"/>
      <c r="B87" s="271"/>
      <c r="C87" s="272"/>
      <c r="D87" s="271"/>
      <c r="E87" s="271"/>
      <c r="F87" s="271"/>
      <c r="G87" s="27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3"/>
      <c r="B88" s="4"/>
      <c r="C88" s="191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C89" s="193"/>
      <c r="D89" s="10"/>
      <c r="AG89" t="s">
        <v>531</v>
      </c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xIhhfZUtPDQ+UY7xESzSz3DK//gDsbCXZIeZYeLnVfYmmfFzCbwKE+RRKry/qJpHxL+ZvpKHiiRM7dqX6DAZQ==" saltValue="mqg9RW9G0jyJYyFywyP9zQ==" spinCount="100000" sheet="1" formatRows="0"/>
  <mergeCells count="8">
    <mergeCell ref="A83:G87"/>
    <mergeCell ref="C11:G11"/>
    <mergeCell ref="C13:G13"/>
    <mergeCell ref="A1:G1"/>
    <mergeCell ref="C2:G2"/>
    <mergeCell ref="C3:G3"/>
    <mergeCell ref="C4:G4"/>
    <mergeCell ref="A82:C82"/>
  </mergeCells>
  <pageMargins left="0.59055118110236227" right="0.19685039370078741" top="0.78740157480314965" bottom="0.78740157480314965" header="0.31496062992125984" footer="0.31496062992125984"/>
  <pageSetup paperSize="9" orientation="portrait" r:id="rId1"/>
  <headerFooter alignWithMargins="0"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340BA-CAB9-40CD-AED4-F6DFBA6D4DE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58</v>
      </c>
      <c r="C3" s="254" t="s">
        <v>59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59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106</v>
      </c>
      <c r="C8" s="186" t="s">
        <v>107</v>
      </c>
      <c r="D8" s="167"/>
      <c r="E8" s="168"/>
      <c r="F8" s="169"/>
      <c r="G8" s="170">
        <f>SUMIF(AG9:AG17,"&lt;&gt;NOR",G9:G17)</f>
        <v>0</v>
      </c>
      <c r="H8" s="164"/>
      <c r="I8" s="164">
        <f>SUM(I9:I17)</f>
        <v>0</v>
      </c>
      <c r="J8" s="164"/>
      <c r="K8" s="164">
        <f>SUM(K9:K17)</f>
        <v>0</v>
      </c>
      <c r="L8" s="164"/>
      <c r="M8" s="164">
        <f>SUM(M9:M17)</f>
        <v>0</v>
      </c>
      <c r="N8" s="163"/>
      <c r="O8" s="163">
        <f>SUM(O9:O17)</f>
        <v>0</v>
      </c>
      <c r="P8" s="163"/>
      <c r="Q8" s="163">
        <f>SUM(Q9:Q17)</f>
        <v>0</v>
      </c>
      <c r="R8" s="164"/>
      <c r="S8" s="164"/>
      <c r="T8" s="164"/>
      <c r="U8" s="164"/>
      <c r="V8" s="164">
        <f>SUM(V9:V17)</f>
        <v>0</v>
      </c>
      <c r="W8" s="164"/>
      <c r="X8" s="164"/>
      <c r="Y8" s="164"/>
      <c r="AG8" t="s">
        <v>161</v>
      </c>
    </row>
    <row r="9" spans="1:60" outlineLevel="1" x14ac:dyDescent="0.2">
      <c r="A9" s="178">
        <v>1</v>
      </c>
      <c r="B9" s="179" t="s">
        <v>52</v>
      </c>
      <c r="C9" s="189" t="s">
        <v>639</v>
      </c>
      <c r="D9" s="180" t="s">
        <v>546</v>
      </c>
      <c r="E9" s="181">
        <v>1</v>
      </c>
      <c r="F9" s="182"/>
      <c r="G9" s="183">
        <f t="shared" ref="G9:G17" si="0">ROUND(E9*F9,2)</f>
        <v>0</v>
      </c>
      <c r="H9" s="160"/>
      <c r="I9" s="159">
        <f t="shared" ref="I9:I17" si="1">ROUND(E9*H9,2)</f>
        <v>0</v>
      </c>
      <c r="J9" s="160"/>
      <c r="K9" s="159">
        <f t="shared" ref="K9:K17" si="2">ROUND(E9*J9,2)</f>
        <v>0</v>
      </c>
      <c r="L9" s="159">
        <v>21</v>
      </c>
      <c r="M9" s="159">
        <f t="shared" ref="M9:M17" si="3">G9*(1+L9/100)</f>
        <v>0</v>
      </c>
      <c r="N9" s="158">
        <v>0</v>
      </c>
      <c r="O9" s="158">
        <f t="shared" ref="O9:O17" si="4">ROUND(E9*N9,2)</f>
        <v>0</v>
      </c>
      <c r="P9" s="158">
        <v>0</v>
      </c>
      <c r="Q9" s="158">
        <f t="shared" ref="Q9:Q17" si="5">ROUND(E9*P9,2)</f>
        <v>0</v>
      </c>
      <c r="R9" s="159"/>
      <c r="S9" s="159" t="s">
        <v>265</v>
      </c>
      <c r="T9" s="159" t="s">
        <v>266</v>
      </c>
      <c r="U9" s="159">
        <v>0</v>
      </c>
      <c r="V9" s="159">
        <f t="shared" ref="V9:V17" si="6">ROUND(E9*U9,2)</f>
        <v>0</v>
      </c>
      <c r="W9" s="159"/>
      <c r="X9" s="159" t="s">
        <v>166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168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8">
        <v>2</v>
      </c>
      <c r="B10" s="179" t="s">
        <v>55</v>
      </c>
      <c r="C10" s="189" t="s">
        <v>640</v>
      </c>
      <c r="D10" s="180" t="s">
        <v>546</v>
      </c>
      <c r="E10" s="181">
        <v>2</v>
      </c>
      <c r="F10" s="182"/>
      <c r="G10" s="183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265</v>
      </c>
      <c r="T10" s="159" t="s">
        <v>266</v>
      </c>
      <c r="U10" s="159">
        <v>0</v>
      </c>
      <c r="V10" s="159">
        <f t="shared" si="6"/>
        <v>0</v>
      </c>
      <c r="W10" s="159"/>
      <c r="X10" s="159" t="s">
        <v>166</v>
      </c>
      <c r="Y10" s="159" t="s">
        <v>167</v>
      </c>
      <c r="Z10" s="148"/>
      <c r="AA10" s="148"/>
      <c r="AB10" s="148"/>
      <c r="AC10" s="148"/>
      <c r="AD10" s="148"/>
      <c r="AE10" s="148"/>
      <c r="AF10" s="148"/>
      <c r="AG10" s="148" t="s">
        <v>168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8">
        <v>3</v>
      </c>
      <c r="B11" s="179" t="s">
        <v>58</v>
      </c>
      <c r="C11" s="189" t="s">
        <v>641</v>
      </c>
      <c r="D11" s="180" t="s">
        <v>581</v>
      </c>
      <c r="E11" s="181">
        <v>1</v>
      </c>
      <c r="F11" s="182"/>
      <c r="G11" s="183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265</v>
      </c>
      <c r="T11" s="159" t="s">
        <v>266</v>
      </c>
      <c r="U11" s="159">
        <v>0</v>
      </c>
      <c r="V11" s="159">
        <f t="shared" si="6"/>
        <v>0</v>
      </c>
      <c r="W11" s="159"/>
      <c r="X11" s="159" t="s">
        <v>166</v>
      </c>
      <c r="Y11" s="159" t="s">
        <v>167</v>
      </c>
      <c r="Z11" s="148"/>
      <c r="AA11" s="148"/>
      <c r="AB11" s="148"/>
      <c r="AC11" s="148"/>
      <c r="AD11" s="148"/>
      <c r="AE11" s="148"/>
      <c r="AF11" s="148"/>
      <c r="AG11" s="148" t="s">
        <v>168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78">
        <v>4</v>
      </c>
      <c r="B12" s="179" t="s">
        <v>60</v>
      </c>
      <c r="C12" s="189" t="s">
        <v>642</v>
      </c>
      <c r="D12" s="180" t="s">
        <v>546</v>
      </c>
      <c r="E12" s="181">
        <v>1</v>
      </c>
      <c r="F12" s="182"/>
      <c r="G12" s="183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265</v>
      </c>
      <c r="T12" s="159" t="s">
        <v>266</v>
      </c>
      <c r="U12" s="159">
        <v>0</v>
      </c>
      <c r="V12" s="159">
        <f t="shared" si="6"/>
        <v>0</v>
      </c>
      <c r="W12" s="159"/>
      <c r="X12" s="159" t="s">
        <v>166</v>
      </c>
      <c r="Y12" s="159" t="s">
        <v>167</v>
      </c>
      <c r="Z12" s="148"/>
      <c r="AA12" s="148"/>
      <c r="AB12" s="148"/>
      <c r="AC12" s="148"/>
      <c r="AD12" s="148"/>
      <c r="AE12" s="148"/>
      <c r="AF12" s="148"/>
      <c r="AG12" s="148" t="s">
        <v>168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8">
        <v>5</v>
      </c>
      <c r="B13" s="179" t="s">
        <v>63</v>
      </c>
      <c r="C13" s="189" t="s">
        <v>643</v>
      </c>
      <c r="D13" s="180" t="s">
        <v>644</v>
      </c>
      <c r="E13" s="181">
        <v>10</v>
      </c>
      <c r="F13" s="182"/>
      <c r="G13" s="183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265</v>
      </c>
      <c r="T13" s="159" t="s">
        <v>266</v>
      </c>
      <c r="U13" s="159">
        <v>0</v>
      </c>
      <c r="V13" s="159">
        <f t="shared" si="6"/>
        <v>0</v>
      </c>
      <c r="W13" s="159"/>
      <c r="X13" s="159" t="s">
        <v>166</v>
      </c>
      <c r="Y13" s="159" t="s">
        <v>167</v>
      </c>
      <c r="Z13" s="148"/>
      <c r="AA13" s="148"/>
      <c r="AB13" s="148"/>
      <c r="AC13" s="148"/>
      <c r="AD13" s="148"/>
      <c r="AE13" s="148"/>
      <c r="AF13" s="148"/>
      <c r="AG13" s="148" t="s">
        <v>168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 x14ac:dyDescent="0.2">
      <c r="A14" s="178">
        <v>6</v>
      </c>
      <c r="B14" s="179" t="s">
        <v>66</v>
      </c>
      <c r="C14" s="189" t="s">
        <v>645</v>
      </c>
      <c r="D14" s="180" t="s">
        <v>581</v>
      </c>
      <c r="E14" s="181">
        <v>1</v>
      </c>
      <c r="F14" s="182"/>
      <c r="G14" s="183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265</v>
      </c>
      <c r="T14" s="159" t="s">
        <v>266</v>
      </c>
      <c r="U14" s="159">
        <v>0</v>
      </c>
      <c r="V14" s="159">
        <f t="shared" si="6"/>
        <v>0</v>
      </c>
      <c r="W14" s="159"/>
      <c r="X14" s="159" t="s">
        <v>166</v>
      </c>
      <c r="Y14" s="159" t="s">
        <v>167</v>
      </c>
      <c r="Z14" s="148"/>
      <c r="AA14" s="148"/>
      <c r="AB14" s="148"/>
      <c r="AC14" s="148"/>
      <c r="AD14" s="148"/>
      <c r="AE14" s="148"/>
      <c r="AF14" s="148"/>
      <c r="AG14" s="148" t="s">
        <v>168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8">
        <v>7</v>
      </c>
      <c r="B15" s="179" t="s">
        <v>646</v>
      </c>
      <c r="C15" s="189" t="s">
        <v>647</v>
      </c>
      <c r="D15" s="180" t="s">
        <v>546</v>
      </c>
      <c r="E15" s="181">
        <v>2</v>
      </c>
      <c r="F15" s="182"/>
      <c r="G15" s="183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265</v>
      </c>
      <c r="T15" s="159" t="s">
        <v>266</v>
      </c>
      <c r="U15" s="159">
        <v>0</v>
      </c>
      <c r="V15" s="159">
        <f t="shared" si="6"/>
        <v>0</v>
      </c>
      <c r="W15" s="159"/>
      <c r="X15" s="159" t="s">
        <v>166</v>
      </c>
      <c r="Y15" s="159" t="s">
        <v>167</v>
      </c>
      <c r="Z15" s="148"/>
      <c r="AA15" s="148"/>
      <c r="AB15" s="148"/>
      <c r="AC15" s="148"/>
      <c r="AD15" s="148"/>
      <c r="AE15" s="148"/>
      <c r="AF15" s="148"/>
      <c r="AG15" s="148" t="s">
        <v>168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8">
        <v>8</v>
      </c>
      <c r="B16" s="179" t="s">
        <v>648</v>
      </c>
      <c r="C16" s="189" t="s">
        <v>649</v>
      </c>
      <c r="D16" s="180" t="s">
        <v>546</v>
      </c>
      <c r="E16" s="181">
        <v>2</v>
      </c>
      <c r="F16" s="182"/>
      <c r="G16" s="183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265</v>
      </c>
      <c r="T16" s="159" t="s">
        <v>266</v>
      </c>
      <c r="U16" s="159">
        <v>0</v>
      </c>
      <c r="V16" s="159">
        <f t="shared" si="6"/>
        <v>0</v>
      </c>
      <c r="W16" s="159"/>
      <c r="X16" s="159" t="s">
        <v>166</v>
      </c>
      <c r="Y16" s="159" t="s">
        <v>167</v>
      </c>
      <c r="Z16" s="148"/>
      <c r="AA16" s="148"/>
      <c r="AB16" s="148"/>
      <c r="AC16" s="148"/>
      <c r="AD16" s="148"/>
      <c r="AE16" s="148"/>
      <c r="AF16" s="148"/>
      <c r="AG16" s="148" t="s">
        <v>168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8">
        <v>9</v>
      </c>
      <c r="B17" s="179" t="s">
        <v>650</v>
      </c>
      <c r="C17" s="189" t="s">
        <v>651</v>
      </c>
      <c r="D17" s="180" t="s">
        <v>581</v>
      </c>
      <c r="E17" s="181">
        <v>1</v>
      </c>
      <c r="F17" s="182"/>
      <c r="G17" s="183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265</v>
      </c>
      <c r="T17" s="159" t="s">
        <v>266</v>
      </c>
      <c r="U17" s="159">
        <v>0</v>
      </c>
      <c r="V17" s="159">
        <f t="shared" si="6"/>
        <v>0</v>
      </c>
      <c r="W17" s="159"/>
      <c r="X17" s="159" t="s">
        <v>166</v>
      </c>
      <c r="Y17" s="159" t="s">
        <v>167</v>
      </c>
      <c r="Z17" s="148"/>
      <c r="AA17" s="148"/>
      <c r="AB17" s="148"/>
      <c r="AC17" s="148"/>
      <c r="AD17" s="148"/>
      <c r="AE17" s="148"/>
      <c r="AF17" s="148"/>
      <c r="AG17" s="148" t="s">
        <v>168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x14ac:dyDescent="0.2">
      <c r="A18" s="165" t="s">
        <v>160</v>
      </c>
      <c r="B18" s="166" t="s">
        <v>108</v>
      </c>
      <c r="C18" s="186" t="s">
        <v>109</v>
      </c>
      <c r="D18" s="167"/>
      <c r="E18" s="168"/>
      <c r="F18" s="169"/>
      <c r="G18" s="170">
        <f>SUMIF(AG19:AG24,"&lt;&gt;NOR",G19:G24)</f>
        <v>0</v>
      </c>
      <c r="H18" s="164"/>
      <c r="I18" s="164">
        <f>SUM(I19:I24)</f>
        <v>0</v>
      </c>
      <c r="J18" s="164"/>
      <c r="K18" s="164">
        <f>SUM(K19:K24)</f>
        <v>0</v>
      </c>
      <c r="L18" s="164"/>
      <c r="M18" s="164">
        <f>SUM(M19:M24)</f>
        <v>0</v>
      </c>
      <c r="N18" s="163"/>
      <c r="O18" s="163">
        <f>SUM(O19:O24)</f>
        <v>0</v>
      </c>
      <c r="P18" s="163"/>
      <c r="Q18" s="163">
        <f>SUM(Q19:Q24)</f>
        <v>0</v>
      </c>
      <c r="R18" s="164"/>
      <c r="S18" s="164"/>
      <c r="T18" s="164"/>
      <c r="U18" s="164"/>
      <c r="V18" s="164">
        <f>SUM(V19:V24)</f>
        <v>0</v>
      </c>
      <c r="W18" s="164"/>
      <c r="X18" s="164"/>
      <c r="Y18" s="164"/>
      <c r="AG18" t="s">
        <v>161</v>
      </c>
    </row>
    <row r="19" spans="1:60" outlineLevel="1" x14ac:dyDescent="0.2">
      <c r="A19" s="178">
        <v>10</v>
      </c>
      <c r="B19" s="179" t="s">
        <v>652</v>
      </c>
      <c r="C19" s="189" t="s">
        <v>653</v>
      </c>
      <c r="D19" s="180" t="s">
        <v>581</v>
      </c>
      <c r="E19" s="181">
        <v>1</v>
      </c>
      <c r="F19" s="182"/>
      <c r="G19" s="183">
        <f t="shared" ref="G19:G24" si="7">ROUND(E19*F19,2)</f>
        <v>0</v>
      </c>
      <c r="H19" s="160"/>
      <c r="I19" s="159">
        <f t="shared" ref="I19:I24" si="8">ROUND(E19*H19,2)</f>
        <v>0</v>
      </c>
      <c r="J19" s="160"/>
      <c r="K19" s="159">
        <f t="shared" ref="K19:K24" si="9">ROUND(E19*J19,2)</f>
        <v>0</v>
      </c>
      <c r="L19" s="159">
        <v>21</v>
      </c>
      <c r="M19" s="159">
        <f t="shared" ref="M19:M24" si="10">G19*(1+L19/100)</f>
        <v>0</v>
      </c>
      <c r="N19" s="158">
        <v>0</v>
      </c>
      <c r="O19" s="158">
        <f t="shared" ref="O19:O24" si="11">ROUND(E19*N19,2)</f>
        <v>0</v>
      </c>
      <c r="P19" s="158">
        <v>0</v>
      </c>
      <c r="Q19" s="158">
        <f t="shared" ref="Q19:Q24" si="12">ROUND(E19*P19,2)</f>
        <v>0</v>
      </c>
      <c r="R19" s="159"/>
      <c r="S19" s="159" t="s">
        <v>265</v>
      </c>
      <c r="T19" s="159" t="s">
        <v>266</v>
      </c>
      <c r="U19" s="159">
        <v>0</v>
      </c>
      <c r="V19" s="159">
        <f t="shared" ref="V19:V24" si="13">ROUND(E19*U19,2)</f>
        <v>0</v>
      </c>
      <c r="W19" s="159"/>
      <c r="X19" s="159" t="s">
        <v>166</v>
      </c>
      <c r="Y19" s="159" t="s">
        <v>167</v>
      </c>
      <c r="Z19" s="148"/>
      <c r="AA19" s="148"/>
      <c r="AB19" s="148"/>
      <c r="AC19" s="148"/>
      <c r="AD19" s="148"/>
      <c r="AE19" s="148"/>
      <c r="AF19" s="148"/>
      <c r="AG19" s="148" t="s">
        <v>168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8">
        <v>11</v>
      </c>
      <c r="B20" s="179" t="s">
        <v>654</v>
      </c>
      <c r="C20" s="189" t="s">
        <v>655</v>
      </c>
      <c r="D20" s="180" t="s">
        <v>581</v>
      </c>
      <c r="E20" s="181">
        <v>1</v>
      </c>
      <c r="F20" s="182"/>
      <c r="G20" s="183">
        <f t="shared" si="7"/>
        <v>0</v>
      </c>
      <c r="H20" s="160"/>
      <c r="I20" s="159">
        <f t="shared" si="8"/>
        <v>0</v>
      </c>
      <c r="J20" s="160"/>
      <c r="K20" s="159">
        <f t="shared" si="9"/>
        <v>0</v>
      </c>
      <c r="L20" s="159">
        <v>21</v>
      </c>
      <c r="M20" s="159">
        <f t="shared" si="10"/>
        <v>0</v>
      </c>
      <c r="N20" s="158">
        <v>0</v>
      </c>
      <c r="O20" s="158">
        <f t="shared" si="11"/>
        <v>0</v>
      </c>
      <c r="P20" s="158">
        <v>0</v>
      </c>
      <c r="Q20" s="158">
        <f t="shared" si="12"/>
        <v>0</v>
      </c>
      <c r="R20" s="159"/>
      <c r="S20" s="159" t="s">
        <v>265</v>
      </c>
      <c r="T20" s="159" t="s">
        <v>266</v>
      </c>
      <c r="U20" s="159">
        <v>0</v>
      </c>
      <c r="V20" s="159">
        <f t="shared" si="13"/>
        <v>0</v>
      </c>
      <c r="W20" s="159"/>
      <c r="X20" s="159" t="s">
        <v>166</v>
      </c>
      <c r="Y20" s="159" t="s">
        <v>167</v>
      </c>
      <c r="Z20" s="148"/>
      <c r="AA20" s="148"/>
      <c r="AB20" s="148"/>
      <c r="AC20" s="148"/>
      <c r="AD20" s="148"/>
      <c r="AE20" s="148"/>
      <c r="AF20" s="148"/>
      <c r="AG20" s="148" t="s">
        <v>168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8">
        <v>12</v>
      </c>
      <c r="B21" s="179" t="s">
        <v>563</v>
      </c>
      <c r="C21" s="189" t="s">
        <v>656</v>
      </c>
      <c r="D21" s="180" t="s">
        <v>657</v>
      </c>
      <c r="E21" s="181">
        <v>30</v>
      </c>
      <c r="F21" s="182"/>
      <c r="G21" s="183">
        <f t="shared" si="7"/>
        <v>0</v>
      </c>
      <c r="H21" s="160"/>
      <c r="I21" s="159">
        <f t="shared" si="8"/>
        <v>0</v>
      </c>
      <c r="J21" s="160"/>
      <c r="K21" s="159">
        <f t="shared" si="9"/>
        <v>0</v>
      </c>
      <c r="L21" s="159">
        <v>21</v>
      </c>
      <c r="M21" s="159">
        <f t="shared" si="10"/>
        <v>0</v>
      </c>
      <c r="N21" s="158">
        <v>0</v>
      </c>
      <c r="O21" s="158">
        <f t="shared" si="11"/>
        <v>0</v>
      </c>
      <c r="P21" s="158">
        <v>0</v>
      </c>
      <c r="Q21" s="158">
        <f t="shared" si="12"/>
        <v>0</v>
      </c>
      <c r="R21" s="159"/>
      <c r="S21" s="159" t="s">
        <v>265</v>
      </c>
      <c r="T21" s="159" t="s">
        <v>266</v>
      </c>
      <c r="U21" s="159">
        <v>0</v>
      </c>
      <c r="V21" s="159">
        <f t="shared" si="13"/>
        <v>0</v>
      </c>
      <c r="W21" s="159"/>
      <c r="X21" s="159" t="s">
        <v>166</v>
      </c>
      <c r="Y21" s="159" t="s">
        <v>167</v>
      </c>
      <c r="Z21" s="148"/>
      <c r="AA21" s="148"/>
      <c r="AB21" s="148"/>
      <c r="AC21" s="148"/>
      <c r="AD21" s="148"/>
      <c r="AE21" s="148"/>
      <c r="AF21" s="148"/>
      <c r="AG21" s="148" t="s">
        <v>168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8">
        <v>13</v>
      </c>
      <c r="B22" s="179" t="s">
        <v>658</v>
      </c>
      <c r="C22" s="189" t="s">
        <v>659</v>
      </c>
      <c r="D22" s="180" t="s">
        <v>581</v>
      </c>
      <c r="E22" s="181">
        <v>1</v>
      </c>
      <c r="F22" s="182"/>
      <c r="G22" s="183">
        <f t="shared" si="7"/>
        <v>0</v>
      </c>
      <c r="H22" s="160"/>
      <c r="I22" s="159">
        <f t="shared" si="8"/>
        <v>0</v>
      </c>
      <c r="J22" s="160"/>
      <c r="K22" s="159">
        <f t="shared" si="9"/>
        <v>0</v>
      </c>
      <c r="L22" s="159">
        <v>21</v>
      </c>
      <c r="M22" s="159">
        <f t="shared" si="10"/>
        <v>0</v>
      </c>
      <c r="N22" s="158">
        <v>0</v>
      </c>
      <c r="O22" s="158">
        <f t="shared" si="11"/>
        <v>0</v>
      </c>
      <c r="P22" s="158">
        <v>0</v>
      </c>
      <c r="Q22" s="158">
        <f t="shared" si="12"/>
        <v>0</v>
      </c>
      <c r="R22" s="159"/>
      <c r="S22" s="159" t="s">
        <v>265</v>
      </c>
      <c r="T22" s="159" t="s">
        <v>266</v>
      </c>
      <c r="U22" s="159">
        <v>0</v>
      </c>
      <c r="V22" s="159">
        <f t="shared" si="13"/>
        <v>0</v>
      </c>
      <c r="W22" s="159"/>
      <c r="X22" s="159" t="s">
        <v>166</v>
      </c>
      <c r="Y22" s="159" t="s">
        <v>167</v>
      </c>
      <c r="Z22" s="148"/>
      <c r="AA22" s="148"/>
      <c r="AB22" s="148"/>
      <c r="AC22" s="148"/>
      <c r="AD22" s="148"/>
      <c r="AE22" s="148"/>
      <c r="AF22" s="148"/>
      <c r="AG22" s="148" t="s">
        <v>168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8">
        <v>14</v>
      </c>
      <c r="B23" s="179" t="s">
        <v>660</v>
      </c>
      <c r="C23" s="189" t="s">
        <v>661</v>
      </c>
      <c r="D23" s="180" t="s">
        <v>581</v>
      </c>
      <c r="E23" s="181">
        <v>1</v>
      </c>
      <c r="F23" s="182"/>
      <c r="G23" s="183">
        <f t="shared" si="7"/>
        <v>0</v>
      </c>
      <c r="H23" s="160"/>
      <c r="I23" s="159">
        <f t="shared" si="8"/>
        <v>0</v>
      </c>
      <c r="J23" s="160"/>
      <c r="K23" s="159">
        <f t="shared" si="9"/>
        <v>0</v>
      </c>
      <c r="L23" s="159">
        <v>21</v>
      </c>
      <c r="M23" s="159">
        <f t="shared" si="10"/>
        <v>0</v>
      </c>
      <c r="N23" s="158">
        <v>0</v>
      </c>
      <c r="O23" s="158">
        <f t="shared" si="11"/>
        <v>0</v>
      </c>
      <c r="P23" s="158">
        <v>0</v>
      </c>
      <c r="Q23" s="158">
        <f t="shared" si="12"/>
        <v>0</v>
      </c>
      <c r="R23" s="159"/>
      <c r="S23" s="159" t="s">
        <v>265</v>
      </c>
      <c r="T23" s="159" t="s">
        <v>266</v>
      </c>
      <c r="U23" s="159">
        <v>0</v>
      </c>
      <c r="V23" s="159">
        <f t="shared" si="13"/>
        <v>0</v>
      </c>
      <c r="W23" s="159"/>
      <c r="X23" s="159" t="s">
        <v>166</v>
      </c>
      <c r="Y23" s="159" t="s">
        <v>167</v>
      </c>
      <c r="Z23" s="148"/>
      <c r="AA23" s="148"/>
      <c r="AB23" s="148"/>
      <c r="AC23" s="148"/>
      <c r="AD23" s="148"/>
      <c r="AE23" s="148"/>
      <c r="AF23" s="148"/>
      <c r="AG23" s="148" t="s">
        <v>168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72">
        <v>15</v>
      </c>
      <c r="B24" s="173" t="s">
        <v>662</v>
      </c>
      <c r="C24" s="187" t="s">
        <v>663</v>
      </c>
      <c r="D24" s="174" t="s">
        <v>581</v>
      </c>
      <c r="E24" s="175">
        <v>1</v>
      </c>
      <c r="F24" s="176"/>
      <c r="G24" s="177">
        <f t="shared" si="7"/>
        <v>0</v>
      </c>
      <c r="H24" s="160"/>
      <c r="I24" s="159">
        <f t="shared" si="8"/>
        <v>0</v>
      </c>
      <c r="J24" s="160"/>
      <c r="K24" s="159">
        <f t="shared" si="9"/>
        <v>0</v>
      </c>
      <c r="L24" s="159">
        <v>21</v>
      </c>
      <c r="M24" s="159">
        <f t="shared" si="10"/>
        <v>0</v>
      </c>
      <c r="N24" s="158">
        <v>0</v>
      </c>
      <c r="O24" s="158">
        <f t="shared" si="11"/>
        <v>0</v>
      </c>
      <c r="P24" s="158">
        <v>0</v>
      </c>
      <c r="Q24" s="158">
        <f t="shared" si="12"/>
        <v>0</v>
      </c>
      <c r="R24" s="159"/>
      <c r="S24" s="159" t="s">
        <v>265</v>
      </c>
      <c r="T24" s="159" t="s">
        <v>266</v>
      </c>
      <c r="U24" s="159">
        <v>0</v>
      </c>
      <c r="V24" s="159">
        <f t="shared" si="13"/>
        <v>0</v>
      </c>
      <c r="W24" s="159"/>
      <c r="X24" s="159" t="s">
        <v>166</v>
      </c>
      <c r="Y24" s="159" t="s">
        <v>167</v>
      </c>
      <c r="Z24" s="148"/>
      <c r="AA24" s="148"/>
      <c r="AB24" s="148"/>
      <c r="AC24" s="148"/>
      <c r="AD24" s="148"/>
      <c r="AE24" s="148"/>
      <c r="AF24" s="148"/>
      <c r="AG24" s="148" t="s">
        <v>168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x14ac:dyDescent="0.2">
      <c r="A25" s="3"/>
      <c r="B25" s="4"/>
      <c r="C25" s="191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146</v>
      </c>
    </row>
    <row r="26" spans="1:60" x14ac:dyDescent="0.2">
      <c r="A26" s="151"/>
      <c r="B26" s="152" t="s">
        <v>31</v>
      </c>
      <c r="C26" s="192"/>
      <c r="D26" s="153"/>
      <c r="E26" s="154"/>
      <c r="F26" s="154"/>
      <c r="G26" s="171">
        <f>G8+G18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527</v>
      </c>
    </row>
    <row r="27" spans="1:60" x14ac:dyDescent="0.2">
      <c r="A27" s="3"/>
      <c r="B27" s="4"/>
      <c r="C27" s="191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3"/>
      <c r="B28" s="4"/>
      <c r="C28" s="191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60" t="s">
        <v>528</v>
      </c>
      <c r="B29" s="260"/>
      <c r="C29" s="261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2"/>
      <c r="B30" s="263"/>
      <c r="C30" s="264"/>
      <c r="D30" s="263"/>
      <c r="E30" s="263"/>
      <c r="F30" s="263"/>
      <c r="G30" s="265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G30" t="s">
        <v>529</v>
      </c>
    </row>
    <row r="31" spans="1:60" x14ac:dyDescent="0.2">
      <c r="A31" s="266"/>
      <c r="B31" s="267"/>
      <c r="C31" s="268"/>
      <c r="D31" s="267"/>
      <c r="E31" s="267"/>
      <c r="F31" s="267"/>
      <c r="G31" s="269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66"/>
      <c r="B32" s="267"/>
      <c r="C32" s="268"/>
      <c r="D32" s="267"/>
      <c r="E32" s="267"/>
      <c r="F32" s="267"/>
      <c r="G32" s="269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6"/>
      <c r="B33" s="267"/>
      <c r="C33" s="268"/>
      <c r="D33" s="267"/>
      <c r="E33" s="267"/>
      <c r="F33" s="267"/>
      <c r="G33" s="269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70"/>
      <c r="B34" s="271"/>
      <c r="C34" s="272"/>
      <c r="D34" s="271"/>
      <c r="E34" s="271"/>
      <c r="F34" s="271"/>
      <c r="G34" s="27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191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C36" s="193"/>
      <c r="D36" s="10"/>
      <c r="AG36" t="s">
        <v>531</v>
      </c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M4j1dVloDqOvkpI46YG/2UcGI+UHokMnTxXtFquosKbCmoFceqT5pIvAzwXqlAd6m+jVWCDJT6dH5s+kYc3iw==" saltValue="G/YuLlkrgwPf4zky60TKyA==" spinCount="100000" sheet="1" formatRows="0"/>
  <mergeCells count="6">
    <mergeCell ref="A30:G34"/>
    <mergeCell ref="A1:G1"/>
    <mergeCell ref="C2:G2"/>
    <mergeCell ref="C3:G3"/>
    <mergeCell ref="C4:G4"/>
    <mergeCell ref="A29:C29"/>
  </mergeCells>
  <pageMargins left="0.59055118110236227" right="0.19685039370078741" top="0.78740157480314965" bottom="0.78740157480314965" header="0.31496062992125984" footer="0.31496062992125984"/>
  <pageSetup paperSize="9" orientation="portrait" r:id="rId1"/>
  <headerFooter alignWithMargins="0"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9AF2D-127C-47DE-827C-C9E31DF638E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60</v>
      </c>
      <c r="C3" s="254" t="s">
        <v>61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62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126</v>
      </c>
      <c r="C8" s="186" t="s">
        <v>127</v>
      </c>
      <c r="D8" s="167"/>
      <c r="E8" s="168"/>
      <c r="F8" s="169"/>
      <c r="G8" s="170">
        <f>SUMIF(AG9:AG17,"&lt;&gt;NOR",G9:G17)</f>
        <v>0</v>
      </c>
      <c r="H8" s="164"/>
      <c r="I8" s="164">
        <f>SUM(I9:I17)</f>
        <v>0</v>
      </c>
      <c r="J8" s="164"/>
      <c r="K8" s="164">
        <f>SUM(K9:K17)</f>
        <v>0</v>
      </c>
      <c r="L8" s="164"/>
      <c r="M8" s="164">
        <f>SUM(M9:M17)</f>
        <v>0</v>
      </c>
      <c r="N8" s="163"/>
      <c r="O8" s="163">
        <f>SUM(O9:O17)</f>
        <v>0</v>
      </c>
      <c r="P8" s="163"/>
      <c r="Q8" s="163">
        <f>SUM(Q9:Q17)</f>
        <v>0</v>
      </c>
      <c r="R8" s="164"/>
      <c r="S8" s="164"/>
      <c r="T8" s="164"/>
      <c r="U8" s="164"/>
      <c r="V8" s="164">
        <f>SUM(V9:V17)</f>
        <v>0</v>
      </c>
      <c r="W8" s="164"/>
      <c r="X8" s="164"/>
      <c r="Y8" s="164"/>
      <c r="AG8" t="s">
        <v>161</v>
      </c>
    </row>
    <row r="9" spans="1:60" ht="56.25" outlineLevel="1" x14ac:dyDescent="0.2">
      <c r="A9" s="172">
        <v>1</v>
      </c>
      <c r="B9" s="173" t="s">
        <v>52</v>
      </c>
      <c r="C9" s="187" t="s">
        <v>664</v>
      </c>
      <c r="D9" s="174" t="s">
        <v>546</v>
      </c>
      <c r="E9" s="175">
        <v>1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265</v>
      </c>
      <c r="T9" s="159" t="s">
        <v>266</v>
      </c>
      <c r="U9" s="159">
        <v>0</v>
      </c>
      <c r="V9" s="159">
        <f>ROUND(E9*U9,2)</f>
        <v>0</v>
      </c>
      <c r="W9" s="159"/>
      <c r="X9" s="159" t="s">
        <v>166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168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1" t="s">
        <v>665</v>
      </c>
      <c r="D10" s="252"/>
      <c r="E10" s="252"/>
      <c r="F10" s="252"/>
      <c r="G10" s="252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215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45" outlineLevel="1" x14ac:dyDescent="0.2">
      <c r="A11" s="172">
        <v>2</v>
      </c>
      <c r="B11" s="173" t="s">
        <v>55</v>
      </c>
      <c r="C11" s="187" t="s">
        <v>666</v>
      </c>
      <c r="D11" s="174" t="s">
        <v>546</v>
      </c>
      <c r="E11" s="175">
        <v>1</v>
      </c>
      <c r="F11" s="176"/>
      <c r="G11" s="177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265</v>
      </c>
      <c r="T11" s="159" t="s">
        <v>266</v>
      </c>
      <c r="U11" s="159">
        <v>0</v>
      </c>
      <c r="V11" s="159">
        <f>ROUND(E11*U11,2)</f>
        <v>0</v>
      </c>
      <c r="W11" s="159"/>
      <c r="X11" s="159" t="s">
        <v>166</v>
      </c>
      <c r="Y11" s="159" t="s">
        <v>167</v>
      </c>
      <c r="Z11" s="148"/>
      <c r="AA11" s="148"/>
      <c r="AB11" s="148"/>
      <c r="AC11" s="148"/>
      <c r="AD11" s="148"/>
      <c r="AE11" s="148"/>
      <c r="AF11" s="148"/>
      <c r="AG11" s="148" t="s">
        <v>168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2" x14ac:dyDescent="0.2">
      <c r="A12" s="155"/>
      <c r="B12" s="156"/>
      <c r="C12" s="251" t="s">
        <v>667</v>
      </c>
      <c r="D12" s="252"/>
      <c r="E12" s="252"/>
      <c r="F12" s="252"/>
      <c r="G12" s="252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215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8">
        <v>3</v>
      </c>
      <c r="B13" s="179" t="s">
        <v>58</v>
      </c>
      <c r="C13" s="189" t="s">
        <v>668</v>
      </c>
      <c r="D13" s="180" t="s">
        <v>546</v>
      </c>
      <c r="E13" s="181">
        <v>1</v>
      </c>
      <c r="F13" s="182"/>
      <c r="G13" s="183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0</v>
      </c>
      <c r="O13" s="158">
        <f>ROUND(E13*N13,2)</f>
        <v>0</v>
      </c>
      <c r="P13" s="158">
        <v>0</v>
      </c>
      <c r="Q13" s="158">
        <f>ROUND(E13*P13,2)</f>
        <v>0</v>
      </c>
      <c r="R13" s="159"/>
      <c r="S13" s="159" t="s">
        <v>265</v>
      </c>
      <c r="T13" s="159" t="s">
        <v>266</v>
      </c>
      <c r="U13" s="159">
        <v>0</v>
      </c>
      <c r="V13" s="159">
        <f>ROUND(E13*U13,2)</f>
        <v>0</v>
      </c>
      <c r="W13" s="159"/>
      <c r="X13" s="159" t="s">
        <v>166</v>
      </c>
      <c r="Y13" s="159" t="s">
        <v>167</v>
      </c>
      <c r="Z13" s="148"/>
      <c r="AA13" s="148"/>
      <c r="AB13" s="148"/>
      <c r="AC13" s="148"/>
      <c r="AD13" s="148"/>
      <c r="AE13" s="148"/>
      <c r="AF13" s="148"/>
      <c r="AG13" s="148" t="s">
        <v>168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33.75" outlineLevel="1" x14ac:dyDescent="0.2">
      <c r="A14" s="178">
        <v>4</v>
      </c>
      <c r="B14" s="179" t="s">
        <v>60</v>
      </c>
      <c r="C14" s="189" t="s">
        <v>669</v>
      </c>
      <c r="D14" s="180" t="s">
        <v>546</v>
      </c>
      <c r="E14" s="181">
        <v>1</v>
      </c>
      <c r="F14" s="182"/>
      <c r="G14" s="183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265</v>
      </c>
      <c r="T14" s="159" t="s">
        <v>266</v>
      </c>
      <c r="U14" s="159">
        <v>0</v>
      </c>
      <c r="V14" s="159">
        <f>ROUND(E14*U14,2)</f>
        <v>0</v>
      </c>
      <c r="W14" s="159"/>
      <c r="X14" s="159" t="s">
        <v>166</v>
      </c>
      <c r="Y14" s="159" t="s">
        <v>167</v>
      </c>
      <c r="Z14" s="148"/>
      <c r="AA14" s="148"/>
      <c r="AB14" s="148"/>
      <c r="AC14" s="148"/>
      <c r="AD14" s="148"/>
      <c r="AE14" s="148"/>
      <c r="AF14" s="148"/>
      <c r="AG14" s="148" t="s">
        <v>168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8">
        <v>5</v>
      </c>
      <c r="B15" s="179" t="s">
        <v>63</v>
      </c>
      <c r="C15" s="189" t="s">
        <v>670</v>
      </c>
      <c r="D15" s="180" t="s">
        <v>644</v>
      </c>
      <c r="E15" s="181">
        <v>3</v>
      </c>
      <c r="F15" s="182"/>
      <c r="G15" s="183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0</v>
      </c>
      <c r="O15" s="158">
        <f>ROUND(E15*N15,2)</f>
        <v>0</v>
      </c>
      <c r="P15" s="158">
        <v>0</v>
      </c>
      <c r="Q15" s="158">
        <f>ROUND(E15*P15,2)</f>
        <v>0</v>
      </c>
      <c r="R15" s="159"/>
      <c r="S15" s="159" t="s">
        <v>265</v>
      </c>
      <c r="T15" s="159" t="s">
        <v>266</v>
      </c>
      <c r="U15" s="159">
        <v>0</v>
      </c>
      <c r="V15" s="159">
        <f>ROUND(E15*U15,2)</f>
        <v>0</v>
      </c>
      <c r="W15" s="159"/>
      <c r="X15" s="159" t="s">
        <v>166</v>
      </c>
      <c r="Y15" s="159" t="s">
        <v>167</v>
      </c>
      <c r="Z15" s="148"/>
      <c r="AA15" s="148"/>
      <c r="AB15" s="148"/>
      <c r="AC15" s="148"/>
      <c r="AD15" s="148"/>
      <c r="AE15" s="148"/>
      <c r="AF15" s="148"/>
      <c r="AG15" s="148" t="s">
        <v>168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8">
        <v>6</v>
      </c>
      <c r="B16" s="179" t="s">
        <v>66</v>
      </c>
      <c r="C16" s="189" t="s">
        <v>671</v>
      </c>
      <c r="D16" s="180" t="s">
        <v>546</v>
      </c>
      <c r="E16" s="181">
        <v>2</v>
      </c>
      <c r="F16" s="182"/>
      <c r="G16" s="183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0</v>
      </c>
      <c r="O16" s="158">
        <f>ROUND(E16*N16,2)</f>
        <v>0</v>
      </c>
      <c r="P16" s="158">
        <v>0</v>
      </c>
      <c r="Q16" s="158">
        <f>ROUND(E16*P16,2)</f>
        <v>0</v>
      </c>
      <c r="R16" s="159"/>
      <c r="S16" s="159" t="s">
        <v>265</v>
      </c>
      <c r="T16" s="159" t="s">
        <v>266</v>
      </c>
      <c r="U16" s="159">
        <v>0</v>
      </c>
      <c r="V16" s="159">
        <f>ROUND(E16*U16,2)</f>
        <v>0</v>
      </c>
      <c r="W16" s="159"/>
      <c r="X16" s="159" t="s">
        <v>166</v>
      </c>
      <c r="Y16" s="159" t="s">
        <v>167</v>
      </c>
      <c r="Z16" s="148"/>
      <c r="AA16" s="148"/>
      <c r="AB16" s="148"/>
      <c r="AC16" s="148"/>
      <c r="AD16" s="148"/>
      <c r="AE16" s="148"/>
      <c r="AF16" s="148"/>
      <c r="AG16" s="148" t="s">
        <v>168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8">
        <v>7</v>
      </c>
      <c r="B17" s="179" t="s">
        <v>646</v>
      </c>
      <c r="C17" s="189" t="s">
        <v>672</v>
      </c>
      <c r="D17" s="180" t="s">
        <v>203</v>
      </c>
      <c r="E17" s="181">
        <v>5</v>
      </c>
      <c r="F17" s="182"/>
      <c r="G17" s="183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265</v>
      </c>
      <c r="T17" s="159" t="s">
        <v>266</v>
      </c>
      <c r="U17" s="159">
        <v>0</v>
      </c>
      <c r="V17" s="159">
        <f>ROUND(E17*U17,2)</f>
        <v>0</v>
      </c>
      <c r="W17" s="159"/>
      <c r="X17" s="159" t="s">
        <v>166</v>
      </c>
      <c r="Y17" s="159" t="s">
        <v>167</v>
      </c>
      <c r="Z17" s="148"/>
      <c r="AA17" s="148"/>
      <c r="AB17" s="148"/>
      <c r="AC17" s="148"/>
      <c r="AD17" s="148"/>
      <c r="AE17" s="148"/>
      <c r="AF17" s="148"/>
      <c r="AG17" s="148" t="s">
        <v>168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x14ac:dyDescent="0.2">
      <c r="A18" s="165" t="s">
        <v>160</v>
      </c>
      <c r="B18" s="166" t="s">
        <v>128</v>
      </c>
      <c r="C18" s="186" t="s">
        <v>129</v>
      </c>
      <c r="D18" s="167"/>
      <c r="E18" s="168"/>
      <c r="F18" s="169"/>
      <c r="G18" s="170">
        <f>SUMIF(AG19:AG23,"&lt;&gt;NOR",G19:G23)</f>
        <v>0</v>
      </c>
      <c r="H18" s="164"/>
      <c r="I18" s="164">
        <f>SUM(I19:I23)</f>
        <v>0</v>
      </c>
      <c r="J18" s="164"/>
      <c r="K18" s="164">
        <f>SUM(K19:K23)</f>
        <v>0</v>
      </c>
      <c r="L18" s="164"/>
      <c r="M18" s="164">
        <f>SUM(M19:M23)</f>
        <v>0</v>
      </c>
      <c r="N18" s="163"/>
      <c r="O18" s="163">
        <f>SUM(O19:O23)</f>
        <v>0</v>
      </c>
      <c r="P18" s="163"/>
      <c r="Q18" s="163">
        <f>SUM(Q19:Q23)</f>
        <v>0</v>
      </c>
      <c r="R18" s="164"/>
      <c r="S18" s="164"/>
      <c r="T18" s="164"/>
      <c r="U18" s="164"/>
      <c r="V18" s="164">
        <f>SUM(V19:V23)</f>
        <v>0</v>
      </c>
      <c r="W18" s="164"/>
      <c r="X18" s="164"/>
      <c r="Y18" s="164"/>
      <c r="AG18" t="s">
        <v>161</v>
      </c>
    </row>
    <row r="19" spans="1:60" ht="22.5" outlineLevel="1" x14ac:dyDescent="0.2">
      <c r="A19" s="178">
        <v>8</v>
      </c>
      <c r="B19" s="179" t="s">
        <v>648</v>
      </c>
      <c r="C19" s="189" t="s">
        <v>673</v>
      </c>
      <c r="D19" s="180" t="s">
        <v>546</v>
      </c>
      <c r="E19" s="181">
        <v>1</v>
      </c>
      <c r="F19" s="182"/>
      <c r="G19" s="183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9"/>
      <c r="S19" s="159" t="s">
        <v>265</v>
      </c>
      <c r="T19" s="159" t="s">
        <v>266</v>
      </c>
      <c r="U19" s="159">
        <v>0</v>
      </c>
      <c r="V19" s="159">
        <f>ROUND(E19*U19,2)</f>
        <v>0</v>
      </c>
      <c r="W19" s="159"/>
      <c r="X19" s="159" t="s">
        <v>166</v>
      </c>
      <c r="Y19" s="159" t="s">
        <v>167</v>
      </c>
      <c r="Z19" s="148"/>
      <c r="AA19" s="148"/>
      <c r="AB19" s="148"/>
      <c r="AC19" s="148"/>
      <c r="AD19" s="148"/>
      <c r="AE19" s="148"/>
      <c r="AF19" s="148"/>
      <c r="AG19" s="148" t="s">
        <v>168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78">
        <v>9</v>
      </c>
      <c r="B20" s="179" t="s">
        <v>650</v>
      </c>
      <c r="C20" s="189" t="s">
        <v>674</v>
      </c>
      <c r="D20" s="180" t="s">
        <v>546</v>
      </c>
      <c r="E20" s="181">
        <v>1</v>
      </c>
      <c r="F20" s="182"/>
      <c r="G20" s="183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265</v>
      </c>
      <c r="T20" s="159" t="s">
        <v>266</v>
      </c>
      <c r="U20" s="159">
        <v>0</v>
      </c>
      <c r="V20" s="159">
        <f>ROUND(E20*U20,2)</f>
        <v>0</v>
      </c>
      <c r="W20" s="159"/>
      <c r="X20" s="159" t="s">
        <v>166</v>
      </c>
      <c r="Y20" s="159" t="s">
        <v>167</v>
      </c>
      <c r="Z20" s="148"/>
      <c r="AA20" s="148"/>
      <c r="AB20" s="148"/>
      <c r="AC20" s="148"/>
      <c r="AD20" s="148"/>
      <c r="AE20" s="148"/>
      <c r="AF20" s="148"/>
      <c r="AG20" s="148" t="s">
        <v>168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33.75" outlineLevel="1" x14ac:dyDescent="0.2">
      <c r="A21" s="178">
        <v>10</v>
      </c>
      <c r="B21" s="179" t="s">
        <v>652</v>
      </c>
      <c r="C21" s="189" t="s">
        <v>675</v>
      </c>
      <c r="D21" s="180" t="s">
        <v>644</v>
      </c>
      <c r="E21" s="181">
        <v>7</v>
      </c>
      <c r="F21" s="182"/>
      <c r="G21" s="183">
        <f>ROUND(E21*F21,2)</f>
        <v>0</v>
      </c>
      <c r="H21" s="160"/>
      <c r="I21" s="159">
        <f>ROUND(E21*H21,2)</f>
        <v>0</v>
      </c>
      <c r="J21" s="160"/>
      <c r="K21" s="159">
        <f>ROUND(E21*J21,2)</f>
        <v>0</v>
      </c>
      <c r="L21" s="159">
        <v>21</v>
      </c>
      <c r="M21" s="159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9"/>
      <c r="S21" s="159" t="s">
        <v>265</v>
      </c>
      <c r="T21" s="159" t="s">
        <v>266</v>
      </c>
      <c r="U21" s="159">
        <v>0</v>
      </c>
      <c r="V21" s="159">
        <f>ROUND(E21*U21,2)</f>
        <v>0</v>
      </c>
      <c r="W21" s="159"/>
      <c r="X21" s="159" t="s">
        <v>166</v>
      </c>
      <c r="Y21" s="159" t="s">
        <v>167</v>
      </c>
      <c r="Z21" s="148"/>
      <c r="AA21" s="148"/>
      <c r="AB21" s="148"/>
      <c r="AC21" s="148"/>
      <c r="AD21" s="148"/>
      <c r="AE21" s="148"/>
      <c r="AF21" s="148"/>
      <c r="AG21" s="148" t="s">
        <v>168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78">
        <v>11</v>
      </c>
      <c r="B22" s="179" t="s">
        <v>654</v>
      </c>
      <c r="C22" s="189" t="s">
        <v>676</v>
      </c>
      <c r="D22" s="180" t="s">
        <v>581</v>
      </c>
      <c r="E22" s="181">
        <v>1</v>
      </c>
      <c r="F22" s="182"/>
      <c r="G22" s="183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0</v>
      </c>
      <c r="O22" s="158">
        <f>ROUND(E22*N22,2)</f>
        <v>0</v>
      </c>
      <c r="P22" s="158">
        <v>0</v>
      </c>
      <c r="Q22" s="158">
        <f>ROUND(E22*P22,2)</f>
        <v>0</v>
      </c>
      <c r="R22" s="159"/>
      <c r="S22" s="159" t="s">
        <v>265</v>
      </c>
      <c r="T22" s="159" t="s">
        <v>266</v>
      </c>
      <c r="U22" s="159">
        <v>0</v>
      </c>
      <c r="V22" s="159">
        <f>ROUND(E22*U22,2)</f>
        <v>0</v>
      </c>
      <c r="W22" s="159"/>
      <c r="X22" s="159" t="s">
        <v>166</v>
      </c>
      <c r="Y22" s="159" t="s">
        <v>167</v>
      </c>
      <c r="Z22" s="148"/>
      <c r="AA22" s="148"/>
      <c r="AB22" s="148"/>
      <c r="AC22" s="148"/>
      <c r="AD22" s="148"/>
      <c r="AE22" s="148"/>
      <c r="AF22" s="148"/>
      <c r="AG22" s="148" t="s">
        <v>168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8">
        <v>12</v>
      </c>
      <c r="B23" s="179" t="s">
        <v>563</v>
      </c>
      <c r="C23" s="189" t="s">
        <v>677</v>
      </c>
      <c r="D23" s="180" t="s">
        <v>546</v>
      </c>
      <c r="E23" s="181">
        <v>1</v>
      </c>
      <c r="F23" s="182"/>
      <c r="G23" s="183">
        <f>ROUND(E23*F23,2)</f>
        <v>0</v>
      </c>
      <c r="H23" s="160"/>
      <c r="I23" s="159">
        <f>ROUND(E23*H23,2)</f>
        <v>0</v>
      </c>
      <c r="J23" s="160"/>
      <c r="K23" s="159">
        <f>ROUND(E23*J23,2)</f>
        <v>0</v>
      </c>
      <c r="L23" s="159">
        <v>21</v>
      </c>
      <c r="M23" s="159">
        <f>G23*(1+L23/100)</f>
        <v>0</v>
      </c>
      <c r="N23" s="158">
        <v>0</v>
      </c>
      <c r="O23" s="158">
        <f>ROUND(E23*N23,2)</f>
        <v>0</v>
      </c>
      <c r="P23" s="158">
        <v>0</v>
      </c>
      <c r="Q23" s="158">
        <f>ROUND(E23*P23,2)</f>
        <v>0</v>
      </c>
      <c r="R23" s="159"/>
      <c r="S23" s="159" t="s">
        <v>265</v>
      </c>
      <c r="T23" s="159" t="s">
        <v>266</v>
      </c>
      <c r="U23" s="159">
        <v>0</v>
      </c>
      <c r="V23" s="159">
        <f>ROUND(E23*U23,2)</f>
        <v>0</v>
      </c>
      <c r="W23" s="159"/>
      <c r="X23" s="159" t="s">
        <v>166</v>
      </c>
      <c r="Y23" s="159" t="s">
        <v>167</v>
      </c>
      <c r="Z23" s="148"/>
      <c r="AA23" s="148"/>
      <c r="AB23" s="148"/>
      <c r="AC23" s="148"/>
      <c r="AD23" s="148"/>
      <c r="AE23" s="148"/>
      <c r="AF23" s="148"/>
      <c r="AG23" s="148" t="s">
        <v>168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x14ac:dyDescent="0.2">
      <c r="A24" s="165" t="s">
        <v>160</v>
      </c>
      <c r="B24" s="166" t="s">
        <v>130</v>
      </c>
      <c r="C24" s="186" t="s">
        <v>131</v>
      </c>
      <c r="D24" s="167"/>
      <c r="E24" s="168"/>
      <c r="F24" s="169"/>
      <c r="G24" s="170">
        <f>SUMIF(AG25:AG29,"&lt;&gt;NOR",G25:G29)</f>
        <v>0</v>
      </c>
      <c r="H24" s="164"/>
      <c r="I24" s="164">
        <f>SUM(I25:I29)</f>
        <v>0</v>
      </c>
      <c r="J24" s="164"/>
      <c r="K24" s="164">
        <f>SUM(K25:K29)</f>
        <v>0</v>
      </c>
      <c r="L24" s="164"/>
      <c r="M24" s="164">
        <f>SUM(M25:M29)</f>
        <v>0</v>
      </c>
      <c r="N24" s="163"/>
      <c r="O24" s="163">
        <f>SUM(O25:O29)</f>
        <v>0</v>
      </c>
      <c r="P24" s="163"/>
      <c r="Q24" s="163">
        <f>SUM(Q25:Q29)</f>
        <v>0</v>
      </c>
      <c r="R24" s="164"/>
      <c r="S24" s="164"/>
      <c r="T24" s="164"/>
      <c r="U24" s="164"/>
      <c r="V24" s="164">
        <f>SUM(V25:V29)</f>
        <v>0</v>
      </c>
      <c r="W24" s="164"/>
      <c r="X24" s="164"/>
      <c r="Y24" s="164"/>
      <c r="AG24" t="s">
        <v>161</v>
      </c>
    </row>
    <row r="25" spans="1:60" outlineLevel="1" x14ac:dyDescent="0.2">
      <c r="A25" s="178">
        <v>13</v>
      </c>
      <c r="B25" s="179" t="s">
        <v>658</v>
      </c>
      <c r="C25" s="189" t="s">
        <v>678</v>
      </c>
      <c r="D25" s="180" t="s">
        <v>657</v>
      </c>
      <c r="E25" s="181">
        <v>50</v>
      </c>
      <c r="F25" s="182"/>
      <c r="G25" s="183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0</v>
      </c>
      <c r="O25" s="158">
        <f>ROUND(E25*N25,2)</f>
        <v>0</v>
      </c>
      <c r="P25" s="158">
        <v>0</v>
      </c>
      <c r="Q25" s="158">
        <f>ROUND(E25*P25,2)</f>
        <v>0</v>
      </c>
      <c r="R25" s="159"/>
      <c r="S25" s="159" t="s">
        <v>265</v>
      </c>
      <c r="T25" s="159" t="s">
        <v>266</v>
      </c>
      <c r="U25" s="159">
        <v>0</v>
      </c>
      <c r="V25" s="159">
        <f>ROUND(E25*U25,2)</f>
        <v>0</v>
      </c>
      <c r="W25" s="159"/>
      <c r="X25" s="159" t="s">
        <v>166</v>
      </c>
      <c r="Y25" s="159" t="s">
        <v>167</v>
      </c>
      <c r="Z25" s="148"/>
      <c r="AA25" s="148"/>
      <c r="AB25" s="148"/>
      <c r="AC25" s="148"/>
      <c r="AD25" s="148"/>
      <c r="AE25" s="148"/>
      <c r="AF25" s="148"/>
      <c r="AG25" s="148" t="s">
        <v>168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8">
        <v>14</v>
      </c>
      <c r="B26" s="179" t="s">
        <v>660</v>
      </c>
      <c r="C26" s="189" t="s">
        <v>679</v>
      </c>
      <c r="D26" s="180" t="s">
        <v>581</v>
      </c>
      <c r="E26" s="181">
        <v>1</v>
      </c>
      <c r="F26" s="182"/>
      <c r="G26" s="183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0</v>
      </c>
      <c r="Q26" s="158">
        <f>ROUND(E26*P26,2)</f>
        <v>0</v>
      </c>
      <c r="R26" s="159"/>
      <c r="S26" s="159" t="s">
        <v>265</v>
      </c>
      <c r="T26" s="159" t="s">
        <v>266</v>
      </c>
      <c r="U26" s="159">
        <v>0</v>
      </c>
      <c r="V26" s="159">
        <f>ROUND(E26*U26,2)</f>
        <v>0</v>
      </c>
      <c r="W26" s="159"/>
      <c r="X26" s="159" t="s">
        <v>166</v>
      </c>
      <c r="Y26" s="159" t="s">
        <v>167</v>
      </c>
      <c r="Z26" s="148"/>
      <c r="AA26" s="148"/>
      <c r="AB26" s="148"/>
      <c r="AC26" s="148"/>
      <c r="AD26" s="148"/>
      <c r="AE26" s="148"/>
      <c r="AF26" s="148"/>
      <c r="AG26" s="148" t="s">
        <v>168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8">
        <v>15</v>
      </c>
      <c r="B27" s="179" t="s">
        <v>662</v>
      </c>
      <c r="C27" s="189" t="s">
        <v>680</v>
      </c>
      <c r="D27" s="180" t="s">
        <v>581</v>
      </c>
      <c r="E27" s="181">
        <v>1</v>
      </c>
      <c r="F27" s="182"/>
      <c r="G27" s="183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0</v>
      </c>
      <c r="O27" s="158">
        <f>ROUND(E27*N27,2)</f>
        <v>0</v>
      </c>
      <c r="P27" s="158">
        <v>0</v>
      </c>
      <c r="Q27" s="158">
        <f>ROUND(E27*P27,2)</f>
        <v>0</v>
      </c>
      <c r="R27" s="159"/>
      <c r="S27" s="159" t="s">
        <v>265</v>
      </c>
      <c r="T27" s="159" t="s">
        <v>266</v>
      </c>
      <c r="U27" s="159">
        <v>0</v>
      </c>
      <c r="V27" s="159">
        <f>ROUND(E27*U27,2)</f>
        <v>0</v>
      </c>
      <c r="W27" s="159"/>
      <c r="X27" s="159" t="s">
        <v>166</v>
      </c>
      <c r="Y27" s="159" t="s">
        <v>167</v>
      </c>
      <c r="Z27" s="148"/>
      <c r="AA27" s="148"/>
      <c r="AB27" s="148"/>
      <c r="AC27" s="148"/>
      <c r="AD27" s="148"/>
      <c r="AE27" s="148"/>
      <c r="AF27" s="148"/>
      <c r="AG27" s="148" t="s">
        <v>168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8">
        <v>16</v>
      </c>
      <c r="B28" s="179" t="s">
        <v>681</v>
      </c>
      <c r="C28" s="189" t="s">
        <v>682</v>
      </c>
      <c r="D28" s="180" t="s">
        <v>581</v>
      </c>
      <c r="E28" s="181">
        <v>1</v>
      </c>
      <c r="F28" s="182"/>
      <c r="G28" s="183">
        <f>ROUND(E28*F28,2)</f>
        <v>0</v>
      </c>
      <c r="H28" s="160"/>
      <c r="I28" s="159">
        <f>ROUND(E28*H28,2)</f>
        <v>0</v>
      </c>
      <c r="J28" s="160"/>
      <c r="K28" s="159">
        <f>ROUND(E28*J28,2)</f>
        <v>0</v>
      </c>
      <c r="L28" s="159">
        <v>21</v>
      </c>
      <c r="M28" s="159">
        <f>G28*(1+L28/100)</f>
        <v>0</v>
      </c>
      <c r="N28" s="158">
        <v>0</v>
      </c>
      <c r="O28" s="158">
        <f>ROUND(E28*N28,2)</f>
        <v>0</v>
      </c>
      <c r="P28" s="158">
        <v>0</v>
      </c>
      <c r="Q28" s="158">
        <f>ROUND(E28*P28,2)</f>
        <v>0</v>
      </c>
      <c r="R28" s="159"/>
      <c r="S28" s="159" t="s">
        <v>265</v>
      </c>
      <c r="T28" s="159" t="s">
        <v>266</v>
      </c>
      <c r="U28" s="159">
        <v>0</v>
      </c>
      <c r="V28" s="159">
        <f>ROUND(E28*U28,2)</f>
        <v>0</v>
      </c>
      <c r="W28" s="159"/>
      <c r="X28" s="159" t="s">
        <v>166</v>
      </c>
      <c r="Y28" s="159" t="s">
        <v>167</v>
      </c>
      <c r="Z28" s="148"/>
      <c r="AA28" s="148"/>
      <c r="AB28" s="148"/>
      <c r="AC28" s="148"/>
      <c r="AD28" s="148"/>
      <c r="AE28" s="148"/>
      <c r="AF28" s="148"/>
      <c r="AG28" s="148" t="s">
        <v>168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2">
        <v>17</v>
      </c>
      <c r="B29" s="173" t="s">
        <v>683</v>
      </c>
      <c r="C29" s="187" t="s">
        <v>684</v>
      </c>
      <c r="D29" s="174" t="s">
        <v>581</v>
      </c>
      <c r="E29" s="175">
        <v>1</v>
      </c>
      <c r="F29" s="176"/>
      <c r="G29" s="177">
        <f>ROUND(E29*F29,2)</f>
        <v>0</v>
      </c>
      <c r="H29" s="160"/>
      <c r="I29" s="159">
        <f>ROUND(E29*H29,2)</f>
        <v>0</v>
      </c>
      <c r="J29" s="160"/>
      <c r="K29" s="159">
        <f>ROUND(E29*J29,2)</f>
        <v>0</v>
      </c>
      <c r="L29" s="159">
        <v>21</v>
      </c>
      <c r="M29" s="159">
        <f>G29*(1+L29/100)</f>
        <v>0</v>
      </c>
      <c r="N29" s="158">
        <v>0</v>
      </c>
      <c r="O29" s="158">
        <f>ROUND(E29*N29,2)</f>
        <v>0</v>
      </c>
      <c r="P29" s="158">
        <v>0</v>
      </c>
      <c r="Q29" s="158">
        <f>ROUND(E29*P29,2)</f>
        <v>0</v>
      </c>
      <c r="R29" s="159"/>
      <c r="S29" s="159" t="s">
        <v>265</v>
      </c>
      <c r="T29" s="159" t="s">
        <v>266</v>
      </c>
      <c r="U29" s="159">
        <v>0</v>
      </c>
      <c r="V29" s="159">
        <f>ROUND(E29*U29,2)</f>
        <v>0</v>
      </c>
      <c r="W29" s="159"/>
      <c r="X29" s="159" t="s">
        <v>166</v>
      </c>
      <c r="Y29" s="159" t="s">
        <v>167</v>
      </c>
      <c r="Z29" s="148"/>
      <c r="AA29" s="148"/>
      <c r="AB29" s="148"/>
      <c r="AC29" s="148"/>
      <c r="AD29" s="148"/>
      <c r="AE29" s="148"/>
      <c r="AF29" s="148"/>
      <c r="AG29" s="148" t="s">
        <v>168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x14ac:dyDescent="0.2">
      <c r="A30" s="3"/>
      <c r="B30" s="4"/>
      <c r="C30" s="191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146</v>
      </c>
    </row>
    <row r="31" spans="1:60" x14ac:dyDescent="0.2">
      <c r="A31" s="151"/>
      <c r="B31" s="152" t="s">
        <v>31</v>
      </c>
      <c r="C31" s="192"/>
      <c r="D31" s="153"/>
      <c r="E31" s="154"/>
      <c r="F31" s="154"/>
      <c r="G31" s="171">
        <f>G8+G18+G24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527</v>
      </c>
    </row>
    <row r="32" spans="1:60" x14ac:dyDescent="0.2">
      <c r="A32" s="3"/>
      <c r="B32" s="4"/>
      <c r="C32" s="191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3"/>
      <c r="B33" s="4"/>
      <c r="C33" s="191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60" t="s">
        <v>528</v>
      </c>
      <c r="B34" s="260"/>
      <c r="C34" s="261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62"/>
      <c r="B35" s="263"/>
      <c r="C35" s="264"/>
      <c r="D35" s="263"/>
      <c r="E35" s="263"/>
      <c r="F35" s="263"/>
      <c r="G35" s="265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G35" t="s">
        <v>529</v>
      </c>
    </row>
    <row r="36" spans="1:33" x14ac:dyDescent="0.2">
      <c r="A36" s="266"/>
      <c r="B36" s="267"/>
      <c r="C36" s="268"/>
      <c r="D36" s="267"/>
      <c r="E36" s="267"/>
      <c r="F36" s="267"/>
      <c r="G36" s="269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66"/>
      <c r="B37" s="267"/>
      <c r="C37" s="268"/>
      <c r="D37" s="267"/>
      <c r="E37" s="267"/>
      <c r="F37" s="267"/>
      <c r="G37" s="269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66"/>
      <c r="B38" s="267"/>
      <c r="C38" s="268"/>
      <c r="D38" s="267"/>
      <c r="E38" s="267"/>
      <c r="F38" s="267"/>
      <c r="G38" s="269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70"/>
      <c r="B39" s="271"/>
      <c r="C39" s="272"/>
      <c r="D39" s="271"/>
      <c r="E39" s="271"/>
      <c r="F39" s="271"/>
      <c r="G39" s="27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3"/>
      <c r="B40" s="4"/>
      <c r="C40" s="191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C41" s="193"/>
      <c r="D41" s="10"/>
      <c r="AG41" t="s">
        <v>531</v>
      </c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w7mvLJ2utqAJXnevlXcrqs/FO4TCHSbfAyjbAd51eqxPIEDHd+pQp0J+zSPHOGRxVak6ajmLja1GRKp8Wfhog==" saltValue="QO48XI5sv42rtJ/3QMY5Ug==" spinCount="100000" sheet="1" formatRows="0"/>
  <mergeCells count="8">
    <mergeCell ref="A35:G39"/>
    <mergeCell ref="C10:G10"/>
    <mergeCell ref="C12:G12"/>
    <mergeCell ref="A1:G1"/>
    <mergeCell ref="C2:G2"/>
    <mergeCell ref="C3:G3"/>
    <mergeCell ref="C4:G4"/>
    <mergeCell ref="A34:C3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F92C9-6880-4257-8B2A-8F429381F8C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63</v>
      </c>
      <c r="C3" s="254" t="s">
        <v>64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65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120</v>
      </c>
      <c r="C8" s="186" t="s">
        <v>121</v>
      </c>
      <c r="D8" s="167"/>
      <c r="E8" s="168"/>
      <c r="F8" s="169"/>
      <c r="G8" s="170">
        <f>SUMIF(AG9:AG49,"&lt;&gt;NOR",G9:G49)</f>
        <v>0</v>
      </c>
      <c r="H8" s="164"/>
      <c r="I8" s="164">
        <f>SUM(I9:I49)</f>
        <v>0</v>
      </c>
      <c r="J8" s="164"/>
      <c r="K8" s="164">
        <f>SUM(K9:K49)</f>
        <v>0</v>
      </c>
      <c r="L8" s="164"/>
      <c r="M8" s="164">
        <f>SUM(M9:M49)</f>
        <v>0</v>
      </c>
      <c r="N8" s="163"/>
      <c r="O8" s="163">
        <f>SUM(O9:O49)</f>
        <v>0</v>
      </c>
      <c r="P8" s="163"/>
      <c r="Q8" s="163">
        <f>SUM(Q9:Q49)</f>
        <v>0</v>
      </c>
      <c r="R8" s="164"/>
      <c r="S8" s="164"/>
      <c r="T8" s="164"/>
      <c r="U8" s="164"/>
      <c r="V8" s="164">
        <f>SUM(V9:V49)</f>
        <v>0</v>
      </c>
      <c r="W8" s="164"/>
      <c r="X8" s="164"/>
      <c r="Y8" s="164"/>
      <c r="AG8" t="s">
        <v>161</v>
      </c>
    </row>
    <row r="9" spans="1:60" ht="22.5" outlineLevel="1" x14ac:dyDescent="0.2">
      <c r="A9" s="178">
        <v>1</v>
      </c>
      <c r="B9" s="179" t="s">
        <v>685</v>
      </c>
      <c r="C9" s="189" t="s">
        <v>686</v>
      </c>
      <c r="D9" s="180" t="s">
        <v>370</v>
      </c>
      <c r="E9" s="181">
        <v>150</v>
      </c>
      <c r="F9" s="182"/>
      <c r="G9" s="183">
        <f t="shared" ref="G9:G49" si="0">ROUND(E9*F9,2)</f>
        <v>0</v>
      </c>
      <c r="H9" s="160"/>
      <c r="I9" s="159">
        <f t="shared" ref="I9:I49" si="1">ROUND(E9*H9,2)</f>
        <v>0</v>
      </c>
      <c r="J9" s="160"/>
      <c r="K9" s="159">
        <f t="shared" ref="K9:K49" si="2">ROUND(E9*J9,2)</f>
        <v>0</v>
      </c>
      <c r="L9" s="159">
        <v>21</v>
      </c>
      <c r="M9" s="159">
        <f t="shared" ref="M9:M49" si="3">G9*(1+L9/100)</f>
        <v>0</v>
      </c>
      <c r="N9" s="158">
        <v>0</v>
      </c>
      <c r="O9" s="158">
        <f t="shared" ref="O9:O49" si="4">ROUND(E9*N9,2)</f>
        <v>0</v>
      </c>
      <c r="P9" s="158">
        <v>0</v>
      </c>
      <c r="Q9" s="158">
        <f t="shared" ref="Q9:Q49" si="5">ROUND(E9*P9,2)</f>
        <v>0</v>
      </c>
      <c r="R9" s="159"/>
      <c r="S9" s="159" t="s">
        <v>265</v>
      </c>
      <c r="T9" s="159" t="s">
        <v>283</v>
      </c>
      <c r="U9" s="159">
        <v>0</v>
      </c>
      <c r="V9" s="159">
        <f t="shared" ref="V9:V49" si="6">ROUND(E9*U9,2)</f>
        <v>0</v>
      </c>
      <c r="W9" s="159"/>
      <c r="X9" s="159" t="s">
        <v>166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534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8">
        <v>2</v>
      </c>
      <c r="B10" s="179" t="s">
        <v>687</v>
      </c>
      <c r="C10" s="189" t="s">
        <v>688</v>
      </c>
      <c r="D10" s="180" t="s">
        <v>370</v>
      </c>
      <c r="E10" s="181">
        <v>200</v>
      </c>
      <c r="F10" s="182"/>
      <c r="G10" s="183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265</v>
      </c>
      <c r="T10" s="159" t="s">
        <v>283</v>
      </c>
      <c r="U10" s="159">
        <v>0</v>
      </c>
      <c r="V10" s="159">
        <f t="shared" si="6"/>
        <v>0</v>
      </c>
      <c r="W10" s="159"/>
      <c r="X10" s="159" t="s">
        <v>166</v>
      </c>
      <c r="Y10" s="159" t="s">
        <v>167</v>
      </c>
      <c r="Z10" s="148"/>
      <c r="AA10" s="148"/>
      <c r="AB10" s="148"/>
      <c r="AC10" s="148"/>
      <c r="AD10" s="148"/>
      <c r="AE10" s="148"/>
      <c r="AF10" s="148"/>
      <c r="AG10" s="148" t="s">
        <v>534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8">
        <v>3</v>
      </c>
      <c r="B11" s="179" t="s">
        <v>689</v>
      </c>
      <c r="C11" s="189" t="s">
        <v>690</v>
      </c>
      <c r="D11" s="180" t="s">
        <v>370</v>
      </c>
      <c r="E11" s="181">
        <v>170</v>
      </c>
      <c r="F11" s="182"/>
      <c r="G11" s="183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265</v>
      </c>
      <c r="T11" s="159" t="s">
        <v>283</v>
      </c>
      <c r="U11" s="159">
        <v>0</v>
      </c>
      <c r="V11" s="159">
        <f t="shared" si="6"/>
        <v>0</v>
      </c>
      <c r="W11" s="159"/>
      <c r="X11" s="159" t="s">
        <v>166</v>
      </c>
      <c r="Y11" s="159" t="s">
        <v>167</v>
      </c>
      <c r="Z11" s="148"/>
      <c r="AA11" s="148"/>
      <c r="AB11" s="148"/>
      <c r="AC11" s="148"/>
      <c r="AD11" s="148"/>
      <c r="AE11" s="148"/>
      <c r="AF11" s="148"/>
      <c r="AG11" s="148" t="s">
        <v>534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8">
        <v>4</v>
      </c>
      <c r="B12" s="179" t="s">
        <v>691</v>
      </c>
      <c r="C12" s="189" t="s">
        <v>692</v>
      </c>
      <c r="D12" s="180" t="s">
        <v>370</v>
      </c>
      <c r="E12" s="181">
        <v>50</v>
      </c>
      <c r="F12" s="182"/>
      <c r="G12" s="183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265</v>
      </c>
      <c r="T12" s="159" t="s">
        <v>283</v>
      </c>
      <c r="U12" s="159">
        <v>0</v>
      </c>
      <c r="V12" s="159">
        <f t="shared" si="6"/>
        <v>0</v>
      </c>
      <c r="W12" s="159"/>
      <c r="X12" s="159" t="s">
        <v>288</v>
      </c>
      <c r="Y12" s="159" t="s">
        <v>167</v>
      </c>
      <c r="Z12" s="148"/>
      <c r="AA12" s="148"/>
      <c r="AB12" s="148"/>
      <c r="AC12" s="148"/>
      <c r="AD12" s="148"/>
      <c r="AE12" s="148"/>
      <c r="AF12" s="148"/>
      <c r="AG12" s="148" t="s">
        <v>537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8">
        <v>5</v>
      </c>
      <c r="B13" s="179" t="s">
        <v>693</v>
      </c>
      <c r="C13" s="189" t="s">
        <v>694</v>
      </c>
      <c r="D13" s="180" t="s">
        <v>370</v>
      </c>
      <c r="E13" s="181">
        <v>150</v>
      </c>
      <c r="F13" s="182"/>
      <c r="G13" s="183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265</v>
      </c>
      <c r="T13" s="159" t="s">
        <v>283</v>
      </c>
      <c r="U13" s="159">
        <v>0</v>
      </c>
      <c r="V13" s="159">
        <f t="shared" si="6"/>
        <v>0</v>
      </c>
      <c r="W13" s="159"/>
      <c r="X13" s="159" t="s">
        <v>288</v>
      </c>
      <c r="Y13" s="159" t="s">
        <v>167</v>
      </c>
      <c r="Z13" s="148"/>
      <c r="AA13" s="148"/>
      <c r="AB13" s="148"/>
      <c r="AC13" s="148"/>
      <c r="AD13" s="148"/>
      <c r="AE13" s="148"/>
      <c r="AF13" s="148"/>
      <c r="AG13" s="148" t="s">
        <v>537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8">
        <v>6</v>
      </c>
      <c r="B14" s="179" t="s">
        <v>695</v>
      </c>
      <c r="C14" s="189" t="s">
        <v>696</v>
      </c>
      <c r="D14" s="180" t="s">
        <v>370</v>
      </c>
      <c r="E14" s="181">
        <v>150</v>
      </c>
      <c r="F14" s="182"/>
      <c r="G14" s="183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265</v>
      </c>
      <c r="T14" s="159" t="s">
        <v>283</v>
      </c>
      <c r="U14" s="159">
        <v>0</v>
      </c>
      <c r="V14" s="159">
        <f t="shared" si="6"/>
        <v>0</v>
      </c>
      <c r="W14" s="159"/>
      <c r="X14" s="159" t="s">
        <v>288</v>
      </c>
      <c r="Y14" s="159" t="s">
        <v>167</v>
      </c>
      <c r="Z14" s="148"/>
      <c r="AA14" s="148"/>
      <c r="AB14" s="148"/>
      <c r="AC14" s="148"/>
      <c r="AD14" s="148"/>
      <c r="AE14" s="148"/>
      <c r="AF14" s="148"/>
      <c r="AG14" s="148" t="s">
        <v>537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78">
        <v>7</v>
      </c>
      <c r="B15" s="179" t="s">
        <v>697</v>
      </c>
      <c r="C15" s="189" t="s">
        <v>698</v>
      </c>
      <c r="D15" s="180" t="s">
        <v>546</v>
      </c>
      <c r="E15" s="181">
        <v>25</v>
      </c>
      <c r="F15" s="182"/>
      <c r="G15" s="183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265</v>
      </c>
      <c r="T15" s="159" t="s">
        <v>283</v>
      </c>
      <c r="U15" s="159">
        <v>0</v>
      </c>
      <c r="V15" s="159">
        <f t="shared" si="6"/>
        <v>0</v>
      </c>
      <c r="W15" s="159"/>
      <c r="X15" s="159" t="s">
        <v>166</v>
      </c>
      <c r="Y15" s="159" t="s">
        <v>167</v>
      </c>
      <c r="Z15" s="148"/>
      <c r="AA15" s="148"/>
      <c r="AB15" s="148"/>
      <c r="AC15" s="148"/>
      <c r="AD15" s="148"/>
      <c r="AE15" s="148"/>
      <c r="AF15" s="148"/>
      <c r="AG15" s="148" t="s">
        <v>534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78">
        <v>8</v>
      </c>
      <c r="B16" s="179" t="s">
        <v>699</v>
      </c>
      <c r="C16" s="189" t="s">
        <v>700</v>
      </c>
      <c r="D16" s="180" t="s">
        <v>546</v>
      </c>
      <c r="E16" s="181">
        <v>15</v>
      </c>
      <c r="F16" s="182"/>
      <c r="G16" s="183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265</v>
      </c>
      <c r="T16" s="159" t="s">
        <v>283</v>
      </c>
      <c r="U16" s="159">
        <v>0</v>
      </c>
      <c r="V16" s="159">
        <f t="shared" si="6"/>
        <v>0</v>
      </c>
      <c r="W16" s="159"/>
      <c r="X16" s="159" t="s">
        <v>166</v>
      </c>
      <c r="Y16" s="159" t="s">
        <v>167</v>
      </c>
      <c r="Z16" s="148"/>
      <c r="AA16" s="148"/>
      <c r="AB16" s="148"/>
      <c r="AC16" s="148"/>
      <c r="AD16" s="148"/>
      <c r="AE16" s="148"/>
      <c r="AF16" s="148"/>
      <c r="AG16" s="148" t="s">
        <v>534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8">
        <v>9</v>
      </c>
      <c r="B17" s="179" t="s">
        <v>701</v>
      </c>
      <c r="C17" s="189" t="s">
        <v>702</v>
      </c>
      <c r="D17" s="180" t="s">
        <v>546</v>
      </c>
      <c r="E17" s="181">
        <v>20</v>
      </c>
      <c r="F17" s="182"/>
      <c r="G17" s="183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265</v>
      </c>
      <c r="T17" s="159" t="s">
        <v>283</v>
      </c>
      <c r="U17" s="159">
        <v>0</v>
      </c>
      <c r="V17" s="159">
        <f t="shared" si="6"/>
        <v>0</v>
      </c>
      <c r="W17" s="159"/>
      <c r="X17" s="159" t="s">
        <v>288</v>
      </c>
      <c r="Y17" s="159" t="s">
        <v>167</v>
      </c>
      <c r="Z17" s="148"/>
      <c r="AA17" s="148"/>
      <c r="AB17" s="148"/>
      <c r="AC17" s="148"/>
      <c r="AD17" s="148"/>
      <c r="AE17" s="148"/>
      <c r="AF17" s="148"/>
      <c r="AG17" s="148" t="s">
        <v>537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78">
        <v>10</v>
      </c>
      <c r="B18" s="179" t="s">
        <v>703</v>
      </c>
      <c r="C18" s="189" t="s">
        <v>704</v>
      </c>
      <c r="D18" s="180" t="s">
        <v>546</v>
      </c>
      <c r="E18" s="181">
        <v>5</v>
      </c>
      <c r="F18" s="182"/>
      <c r="G18" s="183">
        <f t="shared" si="0"/>
        <v>0</v>
      </c>
      <c r="H18" s="160"/>
      <c r="I18" s="159">
        <f t="shared" si="1"/>
        <v>0</v>
      </c>
      <c r="J18" s="160"/>
      <c r="K18" s="159">
        <f t="shared" si="2"/>
        <v>0</v>
      </c>
      <c r="L18" s="159">
        <v>21</v>
      </c>
      <c r="M18" s="159">
        <f t="shared" si="3"/>
        <v>0</v>
      </c>
      <c r="N18" s="158">
        <v>0</v>
      </c>
      <c r="O18" s="158">
        <f t="shared" si="4"/>
        <v>0</v>
      </c>
      <c r="P18" s="158">
        <v>0</v>
      </c>
      <c r="Q18" s="158">
        <f t="shared" si="5"/>
        <v>0</v>
      </c>
      <c r="R18" s="159"/>
      <c r="S18" s="159" t="s">
        <v>265</v>
      </c>
      <c r="T18" s="159" t="s">
        <v>283</v>
      </c>
      <c r="U18" s="159">
        <v>0</v>
      </c>
      <c r="V18" s="159">
        <f t="shared" si="6"/>
        <v>0</v>
      </c>
      <c r="W18" s="159"/>
      <c r="X18" s="159" t="s">
        <v>166</v>
      </c>
      <c r="Y18" s="159" t="s">
        <v>167</v>
      </c>
      <c r="Z18" s="148"/>
      <c r="AA18" s="148"/>
      <c r="AB18" s="148"/>
      <c r="AC18" s="148"/>
      <c r="AD18" s="148"/>
      <c r="AE18" s="148"/>
      <c r="AF18" s="148"/>
      <c r="AG18" s="148" t="s">
        <v>534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8">
        <v>11</v>
      </c>
      <c r="B19" s="179" t="s">
        <v>705</v>
      </c>
      <c r="C19" s="189" t="s">
        <v>706</v>
      </c>
      <c r="D19" s="180" t="s">
        <v>546</v>
      </c>
      <c r="E19" s="181">
        <v>5</v>
      </c>
      <c r="F19" s="182"/>
      <c r="G19" s="183">
        <f t="shared" si="0"/>
        <v>0</v>
      </c>
      <c r="H19" s="160"/>
      <c r="I19" s="159">
        <f t="shared" si="1"/>
        <v>0</v>
      </c>
      <c r="J19" s="160"/>
      <c r="K19" s="159">
        <f t="shared" si="2"/>
        <v>0</v>
      </c>
      <c r="L19" s="159">
        <v>21</v>
      </c>
      <c r="M19" s="159">
        <f t="shared" si="3"/>
        <v>0</v>
      </c>
      <c r="N19" s="158">
        <v>0</v>
      </c>
      <c r="O19" s="158">
        <f t="shared" si="4"/>
        <v>0</v>
      </c>
      <c r="P19" s="158">
        <v>0</v>
      </c>
      <c r="Q19" s="158">
        <f t="shared" si="5"/>
        <v>0</v>
      </c>
      <c r="R19" s="159"/>
      <c r="S19" s="159" t="s">
        <v>265</v>
      </c>
      <c r="T19" s="159" t="s">
        <v>283</v>
      </c>
      <c r="U19" s="159">
        <v>0</v>
      </c>
      <c r="V19" s="159">
        <f t="shared" si="6"/>
        <v>0</v>
      </c>
      <c r="W19" s="159"/>
      <c r="X19" s="159" t="s">
        <v>288</v>
      </c>
      <c r="Y19" s="159" t="s">
        <v>167</v>
      </c>
      <c r="Z19" s="148"/>
      <c r="AA19" s="148"/>
      <c r="AB19" s="148"/>
      <c r="AC19" s="148"/>
      <c r="AD19" s="148"/>
      <c r="AE19" s="148"/>
      <c r="AF19" s="148"/>
      <c r="AG19" s="148" t="s">
        <v>537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78">
        <v>12</v>
      </c>
      <c r="B20" s="179" t="s">
        <v>707</v>
      </c>
      <c r="C20" s="189" t="s">
        <v>708</v>
      </c>
      <c r="D20" s="180" t="s">
        <v>546</v>
      </c>
      <c r="E20" s="181">
        <v>150</v>
      </c>
      <c r="F20" s="182"/>
      <c r="G20" s="183">
        <f t="shared" si="0"/>
        <v>0</v>
      </c>
      <c r="H20" s="160"/>
      <c r="I20" s="159">
        <f t="shared" si="1"/>
        <v>0</v>
      </c>
      <c r="J20" s="160"/>
      <c r="K20" s="159">
        <f t="shared" si="2"/>
        <v>0</v>
      </c>
      <c r="L20" s="159">
        <v>21</v>
      </c>
      <c r="M20" s="159">
        <f t="shared" si="3"/>
        <v>0</v>
      </c>
      <c r="N20" s="158">
        <v>0</v>
      </c>
      <c r="O20" s="158">
        <f t="shared" si="4"/>
        <v>0</v>
      </c>
      <c r="P20" s="158">
        <v>0</v>
      </c>
      <c r="Q20" s="158">
        <f t="shared" si="5"/>
        <v>0</v>
      </c>
      <c r="R20" s="159"/>
      <c r="S20" s="159" t="s">
        <v>265</v>
      </c>
      <c r="T20" s="159" t="s">
        <v>283</v>
      </c>
      <c r="U20" s="159">
        <v>0</v>
      </c>
      <c r="V20" s="159">
        <f t="shared" si="6"/>
        <v>0</v>
      </c>
      <c r="W20" s="159"/>
      <c r="X20" s="159" t="s">
        <v>166</v>
      </c>
      <c r="Y20" s="159" t="s">
        <v>167</v>
      </c>
      <c r="Z20" s="148"/>
      <c r="AA20" s="148"/>
      <c r="AB20" s="148"/>
      <c r="AC20" s="148"/>
      <c r="AD20" s="148"/>
      <c r="AE20" s="148"/>
      <c r="AF20" s="148"/>
      <c r="AG20" s="148" t="s">
        <v>534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78">
        <v>13</v>
      </c>
      <c r="B21" s="179" t="s">
        <v>709</v>
      </c>
      <c r="C21" s="189" t="s">
        <v>710</v>
      </c>
      <c r="D21" s="180" t="s">
        <v>546</v>
      </c>
      <c r="E21" s="181">
        <v>15</v>
      </c>
      <c r="F21" s="182"/>
      <c r="G21" s="183">
        <f t="shared" si="0"/>
        <v>0</v>
      </c>
      <c r="H21" s="160"/>
      <c r="I21" s="159">
        <f t="shared" si="1"/>
        <v>0</v>
      </c>
      <c r="J21" s="160"/>
      <c r="K21" s="159">
        <f t="shared" si="2"/>
        <v>0</v>
      </c>
      <c r="L21" s="159">
        <v>21</v>
      </c>
      <c r="M21" s="159">
        <f t="shared" si="3"/>
        <v>0</v>
      </c>
      <c r="N21" s="158">
        <v>0</v>
      </c>
      <c r="O21" s="158">
        <f t="shared" si="4"/>
        <v>0</v>
      </c>
      <c r="P21" s="158">
        <v>0</v>
      </c>
      <c r="Q21" s="158">
        <f t="shared" si="5"/>
        <v>0</v>
      </c>
      <c r="R21" s="159"/>
      <c r="S21" s="159" t="s">
        <v>265</v>
      </c>
      <c r="T21" s="159" t="s">
        <v>283</v>
      </c>
      <c r="U21" s="159">
        <v>0</v>
      </c>
      <c r="V21" s="159">
        <f t="shared" si="6"/>
        <v>0</v>
      </c>
      <c r="W21" s="159"/>
      <c r="X21" s="159" t="s">
        <v>166</v>
      </c>
      <c r="Y21" s="159" t="s">
        <v>167</v>
      </c>
      <c r="Z21" s="148"/>
      <c r="AA21" s="148"/>
      <c r="AB21" s="148"/>
      <c r="AC21" s="148"/>
      <c r="AD21" s="148"/>
      <c r="AE21" s="148"/>
      <c r="AF21" s="148"/>
      <c r="AG21" s="148" t="s">
        <v>534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78">
        <v>14</v>
      </c>
      <c r="B22" s="179" t="s">
        <v>711</v>
      </c>
      <c r="C22" s="189" t="s">
        <v>712</v>
      </c>
      <c r="D22" s="180" t="s">
        <v>546</v>
      </c>
      <c r="E22" s="181">
        <v>10</v>
      </c>
      <c r="F22" s="182"/>
      <c r="G22" s="183">
        <f t="shared" si="0"/>
        <v>0</v>
      </c>
      <c r="H22" s="160"/>
      <c r="I22" s="159">
        <f t="shared" si="1"/>
        <v>0</v>
      </c>
      <c r="J22" s="160"/>
      <c r="K22" s="159">
        <f t="shared" si="2"/>
        <v>0</v>
      </c>
      <c r="L22" s="159">
        <v>21</v>
      </c>
      <c r="M22" s="159">
        <f t="shared" si="3"/>
        <v>0</v>
      </c>
      <c r="N22" s="158">
        <v>0</v>
      </c>
      <c r="O22" s="158">
        <f t="shared" si="4"/>
        <v>0</v>
      </c>
      <c r="P22" s="158">
        <v>0</v>
      </c>
      <c r="Q22" s="158">
        <f t="shared" si="5"/>
        <v>0</v>
      </c>
      <c r="R22" s="159"/>
      <c r="S22" s="159" t="s">
        <v>265</v>
      </c>
      <c r="T22" s="159" t="s">
        <v>283</v>
      </c>
      <c r="U22" s="159">
        <v>0</v>
      </c>
      <c r="V22" s="159">
        <f t="shared" si="6"/>
        <v>0</v>
      </c>
      <c r="W22" s="159"/>
      <c r="X22" s="159" t="s">
        <v>166</v>
      </c>
      <c r="Y22" s="159" t="s">
        <v>167</v>
      </c>
      <c r="Z22" s="148"/>
      <c r="AA22" s="148"/>
      <c r="AB22" s="148"/>
      <c r="AC22" s="148"/>
      <c r="AD22" s="148"/>
      <c r="AE22" s="148"/>
      <c r="AF22" s="148"/>
      <c r="AG22" s="148" t="s">
        <v>534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78">
        <v>15</v>
      </c>
      <c r="B23" s="179" t="s">
        <v>713</v>
      </c>
      <c r="C23" s="189" t="s">
        <v>714</v>
      </c>
      <c r="D23" s="180" t="s">
        <v>546</v>
      </c>
      <c r="E23" s="181">
        <v>1</v>
      </c>
      <c r="F23" s="182"/>
      <c r="G23" s="183">
        <f t="shared" si="0"/>
        <v>0</v>
      </c>
      <c r="H23" s="160"/>
      <c r="I23" s="159">
        <f t="shared" si="1"/>
        <v>0</v>
      </c>
      <c r="J23" s="160"/>
      <c r="K23" s="159">
        <f t="shared" si="2"/>
        <v>0</v>
      </c>
      <c r="L23" s="159">
        <v>21</v>
      </c>
      <c r="M23" s="159">
        <f t="shared" si="3"/>
        <v>0</v>
      </c>
      <c r="N23" s="158">
        <v>0</v>
      </c>
      <c r="O23" s="158">
        <f t="shared" si="4"/>
        <v>0</v>
      </c>
      <c r="P23" s="158">
        <v>0</v>
      </c>
      <c r="Q23" s="158">
        <f t="shared" si="5"/>
        <v>0</v>
      </c>
      <c r="R23" s="159"/>
      <c r="S23" s="159" t="s">
        <v>265</v>
      </c>
      <c r="T23" s="159" t="s">
        <v>283</v>
      </c>
      <c r="U23" s="159">
        <v>0</v>
      </c>
      <c r="V23" s="159">
        <f t="shared" si="6"/>
        <v>0</v>
      </c>
      <c r="W23" s="159"/>
      <c r="X23" s="159" t="s">
        <v>166</v>
      </c>
      <c r="Y23" s="159" t="s">
        <v>167</v>
      </c>
      <c r="Z23" s="148"/>
      <c r="AA23" s="148"/>
      <c r="AB23" s="148"/>
      <c r="AC23" s="148"/>
      <c r="AD23" s="148"/>
      <c r="AE23" s="148"/>
      <c r="AF23" s="148"/>
      <c r="AG23" s="148" t="s">
        <v>534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8">
        <v>16</v>
      </c>
      <c r="B24" s="179" t="s">
        <v>715</v>
      </c>
      <c r="C24" s="189" t="s">
        <v>716</v>
      </c>
      <c r="D24" s="180" t="s">
        <v>546</v>
      </c>
      <c r="E24" s="181">
        <v>5</v>
      </c>
      <c r="F24" s="182"/>
      <c r="G24" s="183">
        <f t="shared" si="0"/>
        <v>0</v>
      </c>
      <c r="H24" s="160"/>
      <c r="I24" s="159">
        <f t="shared" si="1"/>
        <v>0</v>
      </c>
      <c r="J24" s="160"/>
      <c r="K24" s="159">
        <f t="shared" si="2"/>
        <v>0</v>
      </c>
      <c r="L24" s="159">
        <v>21</v>
      </c>
      <c r="M24" s="159">
        <f t="shared" si="3"/>
        <v>0</v>
      </c>
      <c r="N24" s="158">
        <v>0</v>
      </c>
      <c r="O24" s="158">
        <f t="shared" si="4"/>
        <v>0</v>
      </c>
      <c r="P24" s="158">
        <v>0</v>
      </c>
      <c r="Q24" s="158">
        <f t="shared" si="5"/>
        <v>0</v>
      </c>
      <c r="R24" s="159"/>
      <c r="S24" s="159" t="s">
        <v>265</v>
      </c>
      <c r="T24" s="159" t="s">
        <v>283</v>
      </c>
      <c r="U24" s="159">
        <v>0</v>
      </c>
      <c r="V24" s="159">
        <f t="shared" si="6"/>
        <v>0</v>
      </c>
      <c r="W24" s="159"/>
      <c r="X24" s="159" t="s">
        <v>288</v>
      </c>
      <c r="Y24" s="159" t="s">
        <v>167</v>
      </c>
      <c r="Z24" s="148"/>
      <c r="AA24" s="148"/>
      <c r="AB24" s="148"/>
      <c r="AC24" s="148"/>
      <c r="AD24" s="148"/>
      <c r="AE24" s="148"/>
      <c r="AF24" s="148"/>
      <c r="AG24" s="148" t="s">
        <v>537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8">
        <v>17</v>
      </c>
      <c r="B25" s="179" t="s">
        <v>717</v>
      </c>
      <c r="C25" s="189" t="s">
        <v>718</v>
      </c>
      <c r="D25" s="180" t="s">
        <v>546</v>
      </c>
      <c r="E25" s="181">
        <v>3</v>
      </c>
      <c r="F25" s="182"/>
      <c r="G25" s="183">
        <f t="shared" si="0"/>
        <v>0</v>
      </c>
      <c r="H25" s="160"/>
      <c r="I25" s="159">
        <f t="shared" si="1"/>
        <v>0</v>
      </c>
      <c r="J25" s="160"/>
      <c r="K25" s="159">
        <f t="shared" si="2"/>
        <v>0</v>
      </c>
      <c r="L25" s="159">
        <v>21</v>
      </c>
      <c r="M25" s="159">
        <f t="shared" si="3"/>
        <v>0</v>
      </c>
      <c r="N25" s="158">
        <v>0</v>
      </c>
      <c r="O25" s="158">
        <f t="shared" si="4"/>
        <v>0</v>
      </c>
      <c r="P25" s="158">
        <v>0</v>
      </c>
      <c r="Q25" s="158">
        <f t="shared" si="5"/>
        <v>0</v>
      </c>
      <c r="R25" s="159"/>
      <c r="S25" s="159" t="s">
        <v>265</v>
      </c>
      <c r="T25" s="159" t="s">
        <v>283</v>
      </c>
      <c r="U25" s="159">
        <v>0</v>
      </c>
      <c r="V25" s="159">
        <f t="shared" si="6"/>
        <v>0</v>
      </c>
      <c r="W25" s="159"/>
      <c r="X25" s="159" t="s">
        <v>166</v>
      </c>
      <c r="Y25" s="159" t="s">
        <v>167</v>
      </c>
      <c r="Z25" s="148"/>
      <c r="AA25" s="148"/>
      <c r="AB25" s="148"/>
      <c r="AC25" s="148"/>
      <c r="AD25" s="148"/>
      <c r="AE25" s="148"/>
      <c r="AF25" s="148"/>
      <c r="AG25" s="148" t="s">
        <v>534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8">
        <v>18</v>
      </c>
      <c r="B26" s="179" t="s">
        <v>719</v>
      </c>
      <c r="C26" s="189" t="s">
        <v>720</v>
      </c>
      <c r="D26" s="180" t="s">
        <v>546</v>
      </c>
      <c r="E26" s="181">
        <v>1</v>
      </c>
      <c r="F26" s="182"/>
      <c r="G26" s="183">
        <f t="shared" si="0"/>
        <v>0</v>
      </c>
      <c r="H26" s="160"/>
      <c r="I26" s="159">
        <f t="shared" si="1"/>
        <v>0</v>
      </c>
      <c r="J26" s="160"/>
      <c r="K26" s="159">
        <f t="shared" si="2"/>
        <v>0</v>
      </c>
      <c r="L26" s="159">
        <v>21</v>
      </c>
      <c r="M26" s="159">
        <f t="shared" si="3"/>
        <v>0</v>
      </c>
      <c r="N26" s="158">
        <v>0</v>
      </c>
      <c r="O26" s="158">
        <f t="shared" si="4"/>
        <v>0</v>
      </c>
      <c r="P26" s="158">
        <v>0</v>
      </c>
      <c r="Q26" s="158">
        <f t="shared" si="5"/>
        <v>0</v>
      </c>
      <c r="R26" s="159"/>
      <c r="S26" s="159" t="s">
        <v>265</v>
      </c>
      <c r="T26" s="159" t="s">
        <v>283</v>
      </c>
      <c r="U26" s="159">
        <v>0</v>
      </c>
      <c r="V26" s="159">
        <f t="shared" si="6"/>
        <v>0</v>
      </c>
      <c r="W26" s="159"/>
      <c r="X26" s="159" t="s">
        <v>288</v>
      </c>
      <c r="Y26" s="159" t="s">
        <v>167</v>
      </c>
      <c r="Z26" s="148"/>
      <c r="AA26" s="148"/>
      <c r="AB26" s="148"/>
      <c r="AC26" s="148"/>
      <c r="AD26" s="148"/>
      <c r="AE26" s="148"/>
      <c r="AF26" s="148"/>
      <c r="AG26" s="148" t="s">
        <v>537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22.5" outlineLevel="1" x14ac:dyDescent="0.2">
      <c r="A27" s="178">
        <v>19</v>
      </c>
      <c r="B27" s="179" t="s">
        <v>721</v>
      </c>
      <c r="C27" s="189" t="s">
        <v>722</v>
      </c>
      <c r="D27" s="180" t="s">
        <v>546</v>
      </c>
      <c r="E27" s="181">
        <v>1</v>
      </c>
      <c r="F27" s="182"/>
      <c r="G27" s="183">
        <f t="shared" si="0"/>
        <v>0</v>
      </c>
      <c r="H27" s="160"/>
      <c r="I27" s="159">
        <f t="shared" si="1"/>
        <v>0</v>
      </c>
      <c r="J27" s="160"/>
      <c r="K27" s="159">
        <f t="shared" si="2"/>
        <v>0</v>
      </c>
      <c r="L27" s="159">
        <v>21</v>
      </c>
      <c r="M27" s="159">
        <f t="shared" si="3"/>
        <v>0</v>
      </c>
      <c r="N27" s="158">
        <v>0</v>
      </c>
      <c r="O27" s="158">
        <f t="shared" si="4"/>
        <v>0</v>
      </c>
      <c r="P27" s="158">
        <v>0</v>
      </c>
      <c r="Q27" s="158">
        <f t="shared" si="5"/>
        <v>0</v>
      </c>
      <c r="R27" s="159"/>
      <c r="S27" s="159" t="s">
        <v>265</v>
      </c>
      <c r="T27" s="159" t="s">
        <v>283</v>
      </c>
      <c r="U27" s="159">
        <v>0</v>
      </c>
      <c r="V27" s="159">
        <f t="shared" si="6"/>
        <v>0</v>
      </c>
      <c r="W27" s="159"/>
      <c r="X27" s="159" t="s">
        <v>166</v>
      </c>
      <c r="Y27" s="159" t="s">
        <v>167</v>
      </c>
      <c r="Z27" s="148"/>
      <c r="AA27" s="148"/>
      <c r="AB27" s="148"/>
      <c r="AC27" s="148"/>
      <c r="AD27" s="148"/>
      <c r="AE27" s="148"/>
      <c r="AF27" s="148"/>
      <c r="AG27" s="148" t="s">
        <v>534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8">
        <v>20</v>
      </c>
      <c r="B28" s="179" t="s">
        <v>723</v>
      </c>
      <c r="C28" s="189" t="s">
        <v>724</v>
      </c>
      <c r="D28" s="180" t="s">
        <v>546</v>
      </c>
      <c r="E28" s="181">
        <v>11</v>
      </c>
      <c r="F28" s="182"/>
      <c r="G28" s="183">
        <f t="shared" si="0"/>
        <v>0</v>
      </c>
      <c r="H28" s="160"/>
      <c r="I28" s="159">
        <f t="shared" si="1"/>
        <v>0</v>
      </c>
      <c r="J28" s="160"/>
      <c r="K28" s="159">
        <f t="shared" si="2"/>
        <v>0</v>
      </c>
      <c r="L28" s="159">
        <v>21</v>
      </c>
      <c r="M28" s="159">
        <f t="shared" si="3"/>
        <v>0</v>
      </c>
      <c r="N28" s="158">
        <v>0</v>
      </c>
      <c r="O28" s="158">
        <f t="shared" si="4"/>
        <v>0</v>
      </c>
      <c r="P28" s="158">
        <v>0</v>
      </c>
      <c r="Q28" s="158">
        <f t="shared" si="5"/>
        <v>0</v>
      </c>
      <c r="R28" s="159"/>
      <c r="S28" s="159" t="s">
        <v>265</v>
      </c>
      <c r="T28" s="159" t="s">
        <v>283</v>
      </c>
      <c r="U28" s="159">
        <v>0</v>
      </c>
      <c r="V28" s="159">
        <f t="shared" si="6"/>
        <v>0</v>
      </c>
      <c r="W28" s="159"/>
      <c r="X28" s="159" t="s">
        <v>166</v>
      </c>
      <c r="Y28" s="159" t="s">
        <v>167</v>
      </c>
      <c r="Z28" s="148"/>
      <c r="AA28" s="148"/>
      <c r="AB28" s="148"/>
      <c r="AC28" s="148"/>
      <c r="AD28" s="148"/>
      <c r="AE28" s="148"/>
      <c r="AF28" s="148"/>
      <c r="AG28" s="148" t="s">
        <v>534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8">
        <v>21</v>
      </c>
      <c r="B29" s="179" t="s">
        <v>725</v>
      </c>
      <c r="C29" s="189" t="s">
        <v>726</v>
      </c>
      <c r="D29" s="180" t="s">
        <v>370</v>
      </c>
      <c r="E29" s="181">
        <v>120</v>
      </c>
      <c r="F29" s="182"/>
      <c r="G29" s="183">
        <f t="shared" si="0"/>
        <v>0</v>
      </c>
      <c r="H29" s="160"/>
      <c r="I29" s="159">
        <f t="shared" si="1"/>
        <v>0</v>
      </c>
      <c r="J29" s="160"/>
      <c r="K29" s="159">
        <f t="shared" si="2"/>
        <v>0</v>
      </c>
      <c r="L29" s="159">
        <v>21</v>
      </c>
      <c r="M29" s="159">
        <f t="shared" si="3"/>
        <v>0</v>
      </c>
      <c r="N29" s="158">
        <v>0</v>
      </c>
      <c r="O29" s="158">
        <f t="shared" si="4"/>
        <v>0</v>
      </c>
      <c r="P29" s="158">
        <v>0</v>
      </c>
      <c r="Q29" s="158">
        <f t="shared" si="5"/>
        <v>0</v>
      </c>
      <c r="R29" s="159"/>
      <c r="S29" s="159" t="s">
        <v>265</v>
      </c>
      <c r="T29" s="159" t="s">
        <v>283</v>
      </c>
      <c r="U29" s="159">
        <v>0</v>
      </c>
      <c r="V29" s="159">
        <f t="shared" si="6"/>
        <v>0</v>
      </c>
      <c r="W29" s="159"/>
      <c r="X29" s="159" t="s">
        <v>166</v>
      </c>
      <c r="Y29" s="159" t="s">
        <v>167</v>
      </c>
      <c r="Z29" s="148"/>
      <c r="AA29" s="148"/>
      <c r="AB29" s="148"/>
      <c r="AC29" s="148"/>
      <c r="AD29" s="148"/>
      <c r="AE29" s="148"/>
      <c r="AF29" s="148"/>
      <c r="AG29" s="148" t="s">
        <v>534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8">
        <v>22</v>
      </c>
      <c r="B30" s="179" t="s">
        <v>727</v>
      </c>
      <c r="C30" s="189" t="s">
        <v>728</v>
      </c>
      <c r="D30" s="180" t="s">
        <v>370</v>
      </c>
      <c r="E30" s="181">
        <v>60</v>
      </c>
      <c r="F30" s="182"/>
      <c r="G30" s="183">
        <f t="shared" si="0"/>
        <v>0</v>
      </c>
      <c r="H30" s="160"/>
      <c r="I30" s="159">
        <f t="shared" si="1"/>
        <v>0</v>
      </c>
      <c r="J30" s="160"/>
      <c r="K30" s="159">
        <f t="shared" si="2"/>
        <v>0</v>
      </c>
      <c r="L30" s="159">
        <v>21</v>
      </c>
      <c r="M30" s="159">
        <f t="shared" si="3"/>
        <v>0</v>
      </c>
      <c r="N30" s="158">
        <v>0</v>
      </c>
      <c r="O30" s="158">
        <f t="shared" si="4"/>
        <v>0</v>
      </c>
      <c r="P30" s="158">
        <v>0</v>
      </c>
      <c r="Q30" s="158">
        <f t="shared" si="5"/>
        <v>0</v>
      </c>
      <c r="R30" s="159"/>
      <c r="S30" s="159" t="s">
        <v>265</v>
      </c>
      <c r="T30" s="159" t="s">
        <v>283</v>
      </c>
      <c r="U30" s="159">
        <v>0</v>
      </c>
      <c r="V30" s="159">
        <f t="shared" si="6"/>
        <v>0</v>
      </c>
      <c r="W30" s="159"/>
      <c r="X30" s="159" t="s">
        <v>166</v>
      </c>
      <c r="Y30" s="159" t="s">
        <v>167</v>
      </c>
      <c r="Z30" s="148"/>
      <c r="AA30" s="148"/>
      <c r="AB30" s="148"/>
      <c r="AC30" s="148"/>
      <c r="AD30" s="148"/>
      <c r="AE30" s="148"/>
      <c r="AF30" s="148"/>
      <c r="AG30" s="148" t="s">
        <v>534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8">
        <v>23</v>
      </c>
      <c r="B31" s="179" t="s">
        <v>729</v>
      </c>
      <c r="C31" s="189" t="s">
        <v>730</v>
      </c>
      <c r="D31" s="180" t="s">
        <v>370</v>
      </c>
      <c r="E31" s="181">
        <v>200</v>
      </c>
      <c r="F31" s="182"/>
      <c r="G31" s="183">
        <f t="shared" si="0"/>
        <v>0</v>
      </c>
      <c r="H31" s="160"/>
      <c r="I31" s="159">
        <f t="shared" si="1"/>
        <v>0</v>
      </c>
      <c r="J31" s="160"/>
      <c r="K31" s="159">
        <f t="shared" si="2"/>
        <v>0</v>
      </c>
      <c r="L31" s="159">
        <v>21</v>
      </c>
      <c r="M31" s="159">
        <f t="shared" si="3"/>
        <v>0</v>
      </c>
      <c r="N31" s="158">
        <v>0</v>
      </c>
      <c r="O31" s="158">
        <f t="shared" si="4"/>
        <v>0</v>
      </c>
      <c r="P31" s="158">
        <v>0</v>
      </c>
      <c r="Q31" s="158">
        <f t="shared" si="5"/>
        <v>0</v>
      </c>
      <c r="R31" s="159"/>
      <c r="S31" s="159" t="s">
        <v>265</v>
      </c>
      <c r="T31" s="159" t="s">
        <v>283</v>
      </c>
      <c r="U31" s="159">
        <v>0</v>
      </c>
      <c r="V31" s="159">
        <f t="shared" si="6"/>
        <v>0</v>
      </c>
      <c r="W31" s="159"/>
      <c r="X31" s="159" t="s">
        <v>166</v>
      </c>
      <c r="Y31" s="159" t="s">
        <v>167</v>
      </c>
      <c r="Z31" s="148"/>
      <c r="AA31" s="148"/>
      <c r="AB31" s="148"/>
      <c r="AC31" s="148"/>
      <c r="AD31" s="148"/>
      <c r="AE31" s="148"/>
      <c r="AF31" s="148"/>
      <c r="AG31" s="148" t="s">
        <v>534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8">
        <v>24</v>
      </c>
      <c r="B32" s="179" t="s">
        <v>731</v>
      </c>
      <c r="C32" s="189" t="s">
        <v>732</v>
      </c>
      <c r="D32" s="180" t="s">
        <v>370</v>
      </c>
      <c r="E32" s="181">
        <v>225</v>
      </c>
      <c r="F32" s="182"/>
      <c r="G32" s="183">
        <f t="shared" si="0"/>
        <v>0</v>
      </c>
      <c r="H32" s="160"/>
      <c r="I32" s="159">
        <f t="shared" si="1"/>
        <v>0</v>
      </c>
      <c r="J32" s="160"/>
      <c r="K32" s="159">
        <f t="shared" si="2"/>
        <v>0</v>
      </c>
      <c r="L32" s="159">
        <v>21</v>
      </c>
      <c r="M32" s="159">
        <f t="shared" si="3"/>
        <v>0</v>
      </c>
      <c r="N32" s="158">
        <v>0</v>
      </c>
      <c r="O32" s="158">
        <f t="shared" si="4"/>
        <v>0</v>
      </c>
      <c r="P32" s="158">
        <v>0</v>
      </c>
      <c r="Q32" s="158">
        <f t="shared" si="5"/>
        <v>0</v>
      </c>
      <c r="R32" s="159"/>
      <c r="S32" s="159" t="s">
        <v>265</v>
      </c>
      <c r="T32" s="159" t="s">
        <v>283</v>
      </c>
      <c r="U32" s="159">
        <v>0</v>
      </c>
      <c r="V32" s="159">
        <f t="shared" si="6"/>
        <v>0</v>
      </c>
      <c r="W32" s="159"/>
      <c r="X32" s="159" t="s">
        <v>166</v>
      </c>
      <c r="Y32" s="159" t="s">
        <v>167</v>
      </c>
      <c r="Z32" s="148"/>
      <c r="AA32" s="148"/>
      <c r="AB32" s="148"/>
      <c r="AC32" s="148"/>
      <c r="AD32" s="148"/>
      <c r="AE32" s="148"/>
      <c r="AF32" s="148"/>
      <c r="AG32" s="148" t="s">
        <v>534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8">
        <v>25</v>
      </c>
      <c r="B33" s="179" t="s">
        <v>733</v>
      </c>
      <c r="C33" s="189" t="s">
        <v>734</v>
      </c>
      <c r="D33" s="180" t="s">
        <v>370</v>
      </c>
      <c r="E33" s="181">
        <v>50</v>
      </c>
      <c r="F33" s="182"/>
      <c r="G33" s="183">
        <f t="shared" si="0"/>
        <v>0</v>
      </c>
      <c r="H33" s="160"/>
      <c r="I33" s="159">
        <f t="shared" si="1"/>
        <v>0</v>
      </c>
      <c r="J33" s="160"/>
      <c r="K33" s="159">
        <f t="shared" si="2"/>
        <v>0</v>
      </c>
      <c r="L33" s="159">
        <v>21</v>
      </c>
      <c r="M33" s="159">
        <f t="shared" si="3"/>
        <v>0</v>
      </c>
      <c r="N33" s="158">
        <v>0</v>
      </c>
      <c r="O33" s="158">
        <f t="shared" si="4"/>
        <v>0</v>
      </c>
      <c r="P33" s="158">
        <v>0</v>
      </c>
      <c r="Q33" s="158">
        <f t="shared" si="5"/>
        <v>0</v>
      </c>
      <c r="R33" s="159"/>
      <c r="S33" s="159" t="s">
        <v>265</v>
      </c>
      <c r="T33" s="159" t="s">
        <v>283</v>
      </c>
      <c r="U33" s="159">
        <v>0</v>
      </c>
      <c r="V33" s="159">
        <f t="shared" si="6"/>
        <v>0</v>
      </c>
      <c r="W33" s="159"/>
      <c r="X33" s="159" t="s">
        <v>166</v>
      </c>
      <c r="Y33" s="159" t="s">
        <v>167</v>
      </c>
      <c r="Z33" s="148"/>
      <c r="AA33" s="148"/>
      <c r="AB33" s="148"/>
      <c r="AC33" s="148"/>
      <c r="AD33" s="148"/>
      <c r="AE33" s="148"/>
      <c r="AF33" s="148"/>
      <c r="AG33" s="148" t="s">
        <v>534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8">
        <v>26</v>
      </c>
      <c r="B34" s="179" t="s">
        <v>735</v>
      </c>
      <c r="C34" s="189" t="s">
        <v>736</v>
      </c>
      <c r="D34" s="180" t="s">
        <v>370</v>
      </c>
      <c r="E34" s="181">
        <v>50</v>
      </c>
      <c r="F34" s="182"/>
      <c r="G34" s="183">
        <f t="shared" si="0"/>
        <v>0</v>
      </c>
      <c r="H34" s="160"/>
      <c r="I34" s="159">
        <f t="shared" si="1"/>
        <v>0</v>
      </c>
      <c r="J34" s="160"/>
      <c r="K34" s="159">
        <f t="shared" si="2"/>
        <v>0</v>
      </c>
      <c r="L34" s="159">
        <v>21</v>
      </c>
      <c r="M34" s="159">
        <f t="shared" si="3"/>
        <v>0</v>
      </c>
      <c r="N34" s="158">
        <v>0</v>
      </c>
      <c r="O34" s="158">
        <f t="shared" si="4"/>
        <v>0</v>
      </c>
      <c r="P34" s="158">
        <v>0</v>
      </c>
      <c r="Q34" s="158">
        <f t="shared" si="5"/>
        <v>0</v>
      </c>
      <c r="R34" s="159"/>
      <c r="S34" s="159" t="s">
        <v>265</v>
      </c>
      <c r="T34" s="159" t="s">
        <v>283</v>
      </c>
      <c r="U34" s="159">
        <v>0</v>
      </c>
      <c r="V34" s="159">
        <f t="shared" si="6"/>
        <v>0</v>
      </c>
      <c r="W34" s="159"/>
      <c r="X34" s="159" t="s">
        <v>288</v>
      </c>
      <c r="Y34" s="159" t="s">
        <v>167</v>
      </c>
      <c r="Z34" s="148"/>
      <c r="AA34" s="148"/>
      <c r="AB34" s="148"/>
      <c r="AC34" s="148"/>
      <c r="AD34" s="148"/>
      <c r="AE34" s="148"/>
      <c r="AF34" s="148"/>
      <c r="AG34" s="148" t="s">
        <v>537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8">
        <v>27</v>
      </c>
      <c r="B35" s="179" t="s">
        <v>737</v>
      </c>
      <c r="C35" s="189" t="s">
        <v>738</v>
      </c>
      <c r="D35" s="180" t="s">
        <v>370</v>
      </c>
      <c r="E35" s="181">
        <v>60</v>
      </c>
      <c r="F35" s="182"/>
      <c r="G35" s="183">
        <f t="shared" si="0"/>
        <v>0</v>
      </c>
      <c r="H35" s="160"/>
      <c r="I35" s="159">
        <f t="shared" si="1"/>
        <v>0</v>
      </c>
      <c r="J35" s="160"/>
      <c r="K35" s="159">
        <f t="shared" si="2"/>
        <v>0</v>
      </c>
      <c r="L35" s="159">
        <v>21</v>
      </c>
      <c r="M35" s="159">
        <f t="shared" si="3"/>
        <v>0</v>
      </c>
      <c r="N35" s="158">
        <v>0</v>
      </c>
      <c r="O35" s="158">
        <f t="shared" si="4"/>
        <v>0</v>
      </c>
      <c r="P35" s="158">
        <v>0</v>
      </c>
      <c r="Q35" s="158">
        <f t="shared" si="5"/>
        <v>0</v>
      </c>
      <c r="R35" s="159"/>
      <c r="S35" s="159" t="s">
        <v>265</v>
      </c>
      <c r="T35" s="159" t="s">
        <v>283</v>
      </c>
      <c r="U35" s="159">
        <v>0</v>
      </c>
      <c r="V35" s="159">
        <f t="shared" si="6"/>
        <v>0</v>
      </c>
      <c r="W35" s="159"/>
      <c r="X35" s="159" t="s">
        <v>288</v>
      </c>
      <c r="Y35" s="159" t="s">
        <v>167</v>
      </c>
      <c r="Z35" s="148"/>
      <c r="AA35" s="148"/>
      <c r="AB35" s="148"/>
      <c r="AC35" s="148"/>
      <c r="AD35" s="148"/>
      <c r="AE35" s="148"/>
      <c r="AF35" s="148"/>
      <c r="AG35" s="148" t="s">
        <v>537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8">
        <v>28</v>
      </c>
      <c r="B36" s="179" t="s">
        <v>739</v>
      </c>
      <c r="C36" s="189" t="s">
        <v>740</v>
      </c>
      <c r="D36" s="180" t="s">
        <v>370</v>
      </c>
      <c r="E36" s="181">
        <v>60</v>
      </c>
      <c r="F36" s="182"/>
      <c r="G36" s="183">
        <f t="shared" si="0"/>
        <v>0</v>
      </c>
      <c r="H36" s="160"/>
      <c r="I36" s="159">
        <f t="shared" si="1"/>
        <v>0</v>
      </c>
      <c r="J36" s="160"/>
      <c r="K36" s="159">
        <f t="shared" si="2"/>
        <v>0</v>
      </c>
      <c r="L36" s="159">
        <v>21</v>
      </c>
      <c r="M36" s="159">
        <f t="shared" si="3"/>
        <v>0</v>
      </c>
      <c r="N36" s="158">
        <v>0</v>
      </c>
      <c r="O36" s="158">
        <f t="shared" si="4"/>
        <v>0</v>
      </c>
      <c r="P36" s="158">
        <v>0</v>
      </c>
      <c r="Q36" s="158">
        <f t="shared" si="5"/>
        <v>0</v>
      </c>
      <c r="R36" s="159"/>
      <c r="S36" s="159" t="s">
        <v>265</v>
      </c>
      <c r="T36" s="159" t="s">
        <v>283</v>
      </c>
      <c r="U36" s="159">
        <v>0</v>
      </c>
      <c r="V36" s="159">
        <f t="shared" si="6"/>
        <v>0</v>
      </c>
      <c r="W36" s="159"/>
      <c r="X36" s="159" t="s">
        <v>166</v>
      </c>
      <c r="Y36" s="159" t="s">
        <v>167</v>
      </c>
      <c r="Z36" s="148"/>
      <c r="AA36" s="148"/>
      <c r="AB36" s="148"/>
      <c r="AC36" s="148"/>
      <c r="AD36" s="148"/>
      <c r="AE36" s="148"/>
      <c r="AF36" s="148"/>
      <c r="AG36" s="148" t="s">
        <v>534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8">
        <v>29</v>
      </c>
      <c r="B37" s="179" t="s">
        <v>741</v>
      </c>
      <c r="C37" s="189" t="s">
        <v>742</v>
      </c>
      <c r="D37" s="180" t="s">
        <v>370</v>
      </c>
      <c r="E37" s="181">
        <v>290</v>
      </c>
      <c r="F37" s="182"/>
      <c r="G37" s="183">
        <f t="shared" si="0"/>
        <v>0</v>
      </c>
      <c r="H37" s="160"/>
      <c r="I37" s="159">
        <f t="shared" si="1"/>
        <v>0</v>
      </c>
      <c r="J37" s="160"/>
      <c r="K37" s="159">
        <f t="shared" si="2"/>
        <v>0</v>
      </c>
      <c r="L37" s="159">
        <v>21</v>
      </c>
      <c r="M37" s="159">
        <f t="shared" si="3"/>
        <v>0</v>
      </c>
      <c r="N37" s="158">
        <v>0</v>
      </c>
      <c r="O37" s="158">
        <f t="shared" si="4"/>
        <v>0</v>
      </c>
      <c r="P37" s="158">
        <v>0</v>
      </c>
      <c r="Q37" s="158">
        <f t="shared" si="5"/>
        <v>0</v>
      </c>
      <c r="R37" s="159"/>
      <c r="S37" s="159" t="s">
        <v>265</v>
      </c>
      <c r="T37" s="159" t="s">
        <v>283</v>
      </c>
      <c r="U37" s="159">
        <v>0</v>
      </c>
      <c r="V37" s="159">
        <f t="shared" si="6"/>
        <v>0</v>
      </c>
      <c r="W37" s="159"/>
      <c r="X37" s="159" t="s">
        <v>166</v>
      </c>
      <c r="Y37" s="159" t="s">
        <v>167</v>
      </c>
      <c r="Z37" s="148"/>
      <c r="AA37" s="148"/>
      <c r="AB37" s="148"/>
      <c r="AC37" s="148"/>
      <c r="AD37" s="148"/>
      <c r="AE37" s="148"/>
      <c r="AF37" s="148"/>
      <c r="AG37" s="148" t="s">
        <v>534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8">
        <v>30</v>
      </c>
      <c r="B38" s="179" t="s">
        <v>743</v>
      </c>
      <c r="C38" s="189" t="s">
        <v>744</v>
      </c>
      <c r="D38" s="180" t="s">
        <v>370</v>
      </c>
      <c r="E38" s="181">
        <v>50</v>
      </c>
      <c r="F38" s="182"/>
      <c r="G38" s="183">
        <f t="shared" si="0"/>
        <v>0</v>
      </c>
      <c r="H38" s="160"/>
      <c r="I38" s="159">
        <f t="shared" si="1"/>
        <v>0</v>
      </c>
      <c r="J38" s="160"/>
      <c r="K38" s="159">
        <f t="shared" si="2"/>
        <v>0</v>
      </c>
      <c r="L38" s="159">
        <v>21</v>
      </c>
      <c r="M38" s="159">
        <f t="shared" si="3"/>
        <v>0</v>
      </c>
      <c r="N38" s="158">
        <v>0</v>
      </c>
      <c r="O38" s="158">
        <f t="shared" si="4"/>
        <v>0</v>
      </c>
      <c r="P38" s="158">
        <v>0</v>
      </c>
      <c r="Q38" s="158">
        <f t="shared" si="5"/>
        <v>0</v>
      </c>
      <c r="R38" s="159"/>
      <c r="S38" s="159" t="s">
        <v>265</v>
      </c>
      <c r="T38" s="159" t="s">
        <v>283</v>
      </c>
      <c r="U38" s="159">
        <v>0</v>
      </c>
      <c r="V38" s="159">
        <f t="shared" si="6"/>
        <v>0</v>
      </c>
      <c r="W38" s="159"/>
      <c r="X38" s="159" t="s">
        <v>166</v>
      </c>
      <c r="Y38" s="159" t="s">
        <v>167</v>
      </c>
      <c r="Z38" s="148"/>
      <c r="AA38" s="148"/>
      <c r="AB38" s="148"/>
      <c r="AC38" s="148"/>
      <c r="AD38" s="148"/>
      <c r="AE38" s="148"/>
      <c r="AF38" s="148"/>
      <c r="AG38" s="148" t="s">
        <v>534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8">
        <v>31</v>
      </c>
      <c r="B39" s="179" t="s">
        <v>745</v>
      </c>
      <c r="C39" s="189" t="s">
        <v>746</v>
      </c>
      <c r="D39" s="180" t="s">
        <v>370</v>
      </c>
      <c r="E39" s="181">
        <v>30</v>
      </c>
      <c r="F39" s="182"/>
      <c r="G39" s="183">
        <f t="shared" si="0"/>
        <v>0</v>
      </c>
      <c r="H39" s="160"/>
      <c r="I39" s="159">
        <f t="shared" si="1"/>
        <v>0</v>
      </c>
      <c r="J39" s="160"/>
      <c r="K39" s="159">
        <f t="shared" si="2"/>
        <v>0</v>
      </c>
      <c r="L39" s="159">
        <v>21</v>
      </c>
      <c r="M39" s="159">
        <f t="shared" si="3"/>
        <v>0</v>
      </c>
      <c r="N39" s="158">
        <v>0</v>
      </c>
      <c r="O39" s="158">
        <f t="shared" si="4"/>
        <v>0</v>
      </c>
      <c r="P39" s="158">
        <v>0</v>
      </c>
      <c r="Q39" s="158">
        <f t="shared" si="5"/>
        <v>0</v>
      </c>
      <c r="R39" s="159"/>
      <c r="S39" s="159" t="s">
        <v>265</v>
      </c>
      <c r="T39" s="159" t="s">
        <v>283</v>
      </c>
      <c r="U39" s="159">
        <v>0</v>
      </c>
      <c r="V39" s="159">
        <f t="shared" si="6"/>
        <v>0</v>
      </c>
      <c r="W39" s="159"/>
      <c r="X39" s="159" t="s">
        <v>166</v>
      </c>
      <c r="Y39" s="159" t="s">
        <v>167</v>
      </c>
      <c r="Z39" s="148"/>
      <c r="AA39" s="148"/>
      <c r="AB39" s="148"/>
      <c r="AC39" s="148"/>
      <c r="AD39" s="148"/>
      <c r="AE39" s="148"/>
      <c r="AF39" s="148"/>
      <c r="AG39" s="148" t="s">
        <v>534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8">
        <v>32</v>
      </c>
      <c r="B40" s="179" t="s">
        <v>747</v>
      </c>
      <c r="C40" s="189" t="s">
        <v>748</v>
      </c>
      <c r="D40" s="180" t="s">
        <v>370</v>
      </c>
      <c r="E40" s="181">
        <v>60</v>
      </c>
      <c r="F40" s="182"/>
      <c r="G40" s="183">
        <f t="shared" si="0"/>
        <v>0</v>
      </c>
      <c r="H40" s="160"/>
      <c r="I40" s="159">
        <f t="shared" si="1"/>
        <v>0</v>
      </c>
      <c r="J40" s="160"/>
      <c r="K40" s="159">
        <f t="shared" si="2"/>
        <v>0</v>
      </c>
      <c r="L40" s="159">
        <v>21</v>
      </c>
      <c r="M40" s="159">
        <f t="shared" si="3"/>
        <v>0</v>
      </c>
      <c r="N40" s="158">
        <v>0</v>
      </c>
      <c r="O40" s="158">
        <f t="shared" si="4"/>
        <v>0</v>
      </c>
      <c r="P40" s="158">
        <v>0</v>
      </c>
      <c r="Q40" s="158">
        <f t="shared" si="5"/>
        <v>0</v>
      </c>
      <c r="R40" s="159"/>
      <c r="S40" s="159" t="s">
        <v>265</v>
      </c>
      <c r="T40" s="159" t="s">
        <v>283</v>
      </c>
      <c r="U40" s="159">
        <v>0</v>
      </c>
      <c r="V40" s="159">
        <f t="shared" si="6"/>
        <v>0</v>
      </c>
      <c r="W40" s="159"/>
      <c r="X40" s="159" t="s">
        <v>166</v>
      </c>
      <c r="Y40" s="159" t="s">
        <v>167</v>
      </c>
      <c r="Z40" s="148"/>
      <c r="AA40" s="148"/>
      <c r="AB40" s="148"/>
      <c r="AC40" s="148"/>
      <c r="AD40" s="148"/>
      <c r="AE40" s="148"/>
      <c r="AF40" s="148"/>
      <c r="AG40" s="148" t="s">
        <v>534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8">
        <v>33</v>
      </c>
      <c r="B41" s="179" t="s">
        <v>749</v>
      </c>
      <c r="C41" s="189" t="s">
        <v>750</v>
      </c>
      <c r="D41" s="180" t="s">
        <v>546</v>
      </c>
      <c r="E41" s="181">
        <v>300</v>
      </c>
      <c r="F41" s="182"/>
      <c r="G41" s="183">
        <f t="shared" si="0"/>
        <v>0</v>
      </c>
      <c r="H41" s="160"/>
      <c r="I41" s="159">
        <f t="shared" si="1"/>
        <v>0</v>
      </c>
      <c r="J41" s="160"/>
      <c r="K41" s="159">
        <f t="shared" si="2"/>
        <v>0</v>
      </c>
      <c r="L41" s="159">
        <v>21</v>
      </c>
      <c r="M41" s="159">
        <f t="shared" si="3"/>
        <v>0</v>
      </c>
      <c r="N41" s="158">
        <v>0</v>
      </c>
      <c r="O41" s="158">
        <f t="shared" si="4"/>
        <v>0</v>
      </c>
      <c r="P41" s="158">
        <v>0</v>
      </c>
      <c r="Q41" s="158">
        <f t="shared" si="5"/>
        <v>0</v>
      </c>
      <c r="R41" s="159"/>
      <c r="S41" s="159" t="s">
        <v>265</v>
      </c>
      <c r="T41" s="159" t="s">
        <v>283</v>
      </c>
      <c r="U41" s="159">
        <v>0</v>
      </c>
      <c r="V41" s="159">
        <f t="shared" si="6"/>
        <v>0</v>
      </c>
      <c r="W41" s="159"/>
      <c r="X41" s="159" t="s">
        <v>166</v>
      </c>
      <c r="Y41" s="159" t="s">
        <v>167</v>
      </c>
      <c r="Z41" s="148"/>
      <c r="AA41" s="148"/>
      <c r="AB41" s="148"/>
      <c r="AC41" s="148"/>
      <c r="AD41" s="148"/>
      <c r="AE41" s="148"/>
      <c r="AF41" s="148"/>
      <c r="AG41" s="148" t="s">
        <v>534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8">
        <v>34</v>
      </c>
      <c r="B42" s="179" t="s">
        <v>751</v>
      </c>
      <c r="C42" s="189" t="s">
        <v>752</v>
      </c>
      <c r="D42" s="180" t="s">
        <v>546</v>
      </c>
      <c r="E42" s="181">
        <v>1</v>
      </c>
      <c r="F42" s="182"/>
      <c r="G42" s="183">
        <f t="shared" si="0"/>
        <v>0</v>
      </c>
      <c r="H42" s="160"/>
      <c r="I42" s="159">
        <f t="shared" si="1"/>
        <v>0</v>
      </c>
      <c r="J42" s="160"/>
      <c r="K42" s="159">
        <f t="shared" si="2"/>
        <v>0</v>
      </c>
      <c r="L42" s="159">
        <v>21</v>
      </c>
      <c r="M42" s="159">
        <f t="shared" si="3"/>
        <v>0</v>
      </c>
      <c r="N42" s="158">
        <v>0</v>
      </c>
      <c r="O42" s="158">
        <f t="shared" si="4"/>
        <v>0</v>
      </c>
      <c r="P42" s="158">
        <v>0</v>
      </c>
      <c r="Q42" s="158">
        <f t="shared" si="5"/>
        <v>0</v>
      </c>
      <c r="R42" s="159"/>
      <c r="S42" s="159" t="s">
        <v>265</v>
      </c>
      <c r="T42" s="159" t="s">
        <v>283</v>
      </c>
      <c r="U42" s="159">
        <v>0</v>
      </c>
      <c r="V42" s="159">
        <f t="shared" si="6"/>
        <v>0</v>
      </c>
      <c r="W42" s="159"/>
      <c r="X42" s="159" t="s">
        <v>166</v>
      </c>
      <c r="Y42" s="159" t="s">
        <v>167</v>
      </c>
      <c r="Z42" s="148"/>
      <c r="AA42" s="148"/>
      <c r="AB42" s="148"/>
      <c r="AC42" s="148"/>
      <c r="AD42" s="148"/>
      <c r="AE42" s="148"/>
      <c r="AF42" s="148"/>
      <c r="AG42" s="148" t="s">
        <v>534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8">
        <v>35</v>
      </c>
      <c r="B43" s="179" t="s">
        <v>753</v>
      </c>
      <c r="C43" s="189" t="s">
        <v>754</v>
      </c>
      <c r="D43" s="180" t="s">
        <v>546</v>
      </c>
      <c r="E43" s="181">
        <v>1</v>
      </c>
      <c r="F43" s="182"/>
      <c r="G43" s="183">
        <f t="shared" si="0"/>
        <v>0</v>
      </c>
      <c r="H43" s="160"/>
      <c r="I43" s="159">
        <f t="shared" si="1"/>
        <v>0</v>
      </c>
      <c r="J43" s="160"/>
      <c r="K43" s="159">
        <f t="shared" si="2"/>
        <v>0</v>
      </c>
      <c r="L43" s="159">
        <v>21</v>
      </c>
      <c r="M43" s="159">
        <f t="shared" si="3"/>
        <v>0</v>
      </c>
      <c r="N43" s="158">
        <v>0</v>
      </c>
      <c r="O43" s="158">
        <f t="shared" si="4"/>
        <v>0</v>
      </c>
      <c r="P43" s="158">
        <v>0</v>
      </c>
      <c r="Q43" s="158">
        <f t="shared" si="5"/>
        <v>0</v>
      </c>
      <c r="R43" s="159"/>
      <c r="S43" s="159" t="s">
        <v>265</v>
      </c>
      <c r="T43" s="159" t="s">
        <v>283</v>
      </c>
      <c r="U43" s="159">
        <v>0</v>
      </c>
      <c r="V43" s="159">
        <f t="shared" si="6"/>
        <v>0</v>
      </c>
      <c r="W43" s="159"/>
      <c r="X43" s="159" t="s">
        <v>288</v>
      </c>
      <c r="Y43" s="159" t="s">
        <v>167</v>
      </c>
      <c r="Z43" s="148"/>
      <c r="AA43" s="148"/>
      <c r="AB43" s="148"/>
      <c r="AC43" s="148"/>
      <c r="AD43" s="148"/>
      <c r="AE43" s="148"/>
      <c r="AF43" s="148"/>
      <c r="AG43" s="148" t="s">
        <v>537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8">
        <v>36</v>
      </c>
      <c r="B44" s="179" t="s">
        <v>755</v>
      </c>
      <c r="C44" s="189" t="s">
        <v>756</v>
      </c>
      <c r="D44" s="180" t="s">
        <v>370</v>
      </c>
      <c r="E44" s="181">
        <v>100</v>
      </c>
      <c r="F44" s="182"/>
      <c r="G44" s="183">
        <f t="shared" si="0"/>
        <v>0</v>
      </c>
      <c r="H44" s="160"/>
      <c r="I44" s="159">
        <f t="shared" si="1"/>
        <v>0</v>
      </c>
      <c r="J44" s="160"/>
      <c r="K44" s="159">
        <f t="shared" si="2"/>
        <v>0</v>
      </c>
      <c r="L44" s="159">
        <v>21</v>
      </c>
      <c r="M44" s="159">
        <f t="shared" si="3"/>
        <v>0</v>
      </c>
      <c r="N44" s="158">
        <v>0</v>
      </c>
      <c r="O44" s="158">
        <f t="shared" si="4"/>
        <v>0</v>
      </c>
      <c r="P44" s="158">
        <v>0</v>
      </c>
      <c r="Q44" s="158">
        <f t="shared" si="5"/>
        <v>0</v>
      </c>
      <c r="R44" s="159"/>
      <c r="S44" s="159" t="s">
        <v>265</v>
      </c>
      <c r="T44" s="159" t="s">
        <v>283</v>
      </c>
      <c r="U44" s="159">
        <v>0</v>
      </c>
      <c r="V44" s="159">
        <f t="shared" si="6"/>
        <v>0</v>
      </c>
      <c r="W44" s="159"/>
      <c r="X44" s="159" t="s">
        <v>166</v>
      </c>
      <c r="Y44" s="159" t="s">
        <v>167</v>
      </c>
      <c r="Z44" s="148"/>
      <c r="AA44" s="148"/>
      <c r="AB44" s="148"/>
      <c r="AC44" s="148"/>
      <c r="AD44" s="148"/>
      <c r="AE44" s="148"/>
      <c r="AF44" s="148"/>
      <c r="AG44" s="148" t="s">
        <v>534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8">
        <v>37</v>
      </c>
      <c r="B45" s="179" t="s">
        <v>757</v>
      </c>
      <c r="C45" s="189" t="s">
        <v>758</v>
      </c>
      <c r="D45" s="180" t="s">
        <v>546</v>
      </c>
      <c r="E45" s="181">
        <v>2</v>
      </c>
      <c r="F45" s="182"/>
      <c r="G45" s="183">
        <f t="shared" si="0"/>
        <v>0</v>
      </c>
      <c r="H45" s="160"/>
      <c r="I45" s="159">
        <f t="shared" si="1"/>
        <v>0</v>
      </c>
      <c r="J45" s="160"/>
      <c r="K45" s="159">
        <f t="shared" si="2"/>
        <v>0</v>
      </c>
      <c r="L45" s="159">
        <v>21</v>
      </c>
      <c r="M45" s="159">
        <f t="shared" si="3"/>
        <v>0</v>
      </c>
      <c r="N45" s="158">
        <v>0</v>
      </c>
      <c r="O45" s="158">
        <f t="shared" si="4"/>
        <v>0</v>
      </c>
      <c r="P45" s="158">
        <v>0</v>
      </c>
      <c r="Q45" s="158">
        <f t="shared" si="5"/>
        <v>0</v>
      </c>
      <c r="R45" s="159"/>
      <c r="S45" s="159" t="s">
        <v>265</v>
      </c>
      <c r="T45" s="159" t="s">
        <v>283</v>
      </c>
      <c r="U45" s="159">
        <v>0</v>
      </c>
      <c r="V45" s="159">
        <f t="shared" si="6"/>
        <v>0</v>
      </c>
      <c r="W45" s="159"/>
      <c r="X45" s="159" t="s">
        <v>166</v>
      </c>
      <c r="Y45" s="159" t="s">
        <v>167</v>
      </c>
      <c r="Z45" s="148"/>
      <c r="AA45" s="148"/>
      <c r="AB45" s="148"/>
      <c r="AC45" s="148"/>
      <c r="AD45" s="148"/>
      <c r="AE45" s="148"/>
      <c r="AF45" s="148"/>
      <c r="AG45" s="148" t="s">
        <v>534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8">
        <v>38</v>
      </c>
      <c r="B46" s="179" t="s">
        <v>759</v>
      </c>
      <c r="C46" s="189" t="s">
        <v>760</v>
      </c>
      <c r="D46" s="180" t="s">
        <v>546</v>
      </c>
      <c r="E46" s="181">
        <v>3</v>
      </c>
      <c r="F46" s="182"/>
      <c r="G46" s="183">
        <f t="shared" si="0"/>
        <v>0</v>
      </c>
      <c r="H46" s="160"/>
      <c r="I46" s="159">
        <f t="shared" si="1"/>
        <v>0</v>
      </c>
      <c r="J46" s="160"/>
      <c r="K46" s="159">
        <f t="shared" si="2"/>
        <v>0</v>
      </c>
      <c r="L46" s="159">
        <v>21</v>
      </c>
      <c r="M46" s="159">
        <f t="shared" si="3"/>
        <v>0</v>
      </c>
      <c r="N46" s="158">
        <v>0</v>
      </c>
      <c r="O46" s="158">
        <f t="shared" si="4"/>
        <v>0</v>
      </c>
      <c r="P46" s="158">
        <v>0</v>
      </c>
      <c r="Q46" s="158">
        <f t="shared" si="5"/>
        <v>0</v>
      </c>
      <c r="R46" s="159"/>
      <c r="S46" s="159" t="s">
        <v>265</v>
      </c>
      <c r="T46" s="159" t="s">
        <v>283</v>
      </c>
      <c r="U46" s="159">
        <v>0</v>
      </c>
      <c r="V46" s="159">
        <f t="shared" si="6"/>
        <v>0</v>
      </c>
      <c r="W46" s="159"/>
      <c r="X46" s="159" t="s">
        <v>166</v>
      </c>
      <c r="Y46" s="159" t="s">
        <v>167</v>
      </c>
      <c r="Z46" s="148"/>
      <c r="AA46" s="148"/>
      <c r="AB46" s="148"/>
      <c r="AC46" s="148"/>
      <c r="AD46" s="148"/>
      <c r="AE46" s="148"/>
      <c r="AF46" s="148"/>
      <c r="AG46" s="148" t="s">
        <v>534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8">
        <v>39</v>
      </c>
      <c r="B47" s="179" t="s">
        <v>761</v>
      </c>
      <c r="C47" s="189" t="s">
        <v>762</v>
      </c>
      <c r="D47" s="180" t="s">
        <v>546</v>
      </c>
      <c r="E47" s="181">
        <v>1</v>
      </c>
      <c r="F47" s="182"/>
      <c r="G47" s="183">
        <f t="shared" si="0"/>
        <v>0</v>
      </c>
      <c r="H47" s="160"/>
      <c r="I47" s="159">
        <f t="shared" si="1"/>
        <v>0</v>
      </c>
      <c r="J47" s="160"/>
      <c r="K47" s="159">
        <f t="shared" si="2"/>
        <v>0</v>
      </c>
      <c r="L47" s="159">
        <v>21</v>
      </c>
      <c r="M47" s="159">
        <f t="shared" si="3"/>
        <v>0</v>
      </c>
      <c r="N47" s="158">
        <v>0</v>
      </c>
      <c r="O47" s="158">
        <f t="shared" si="4"/>
        <v>0</v>
      </c>
      <c r="P47" s="158">
        <v>0</v>
      </c>
      <c r="Q47" s="158">
        <f t="shared" si="5"/>
        <v>0</v>
      </c>
      <c r="R47" s="159"/>
      <c r="S47" s="159" t="s">
        <v>265</v>
      </c>
      <c r="T47" s="159" t="s">
        <v>283</v>
      </c>
      <c r="U47" s="159">
        <v>0</v>
      </c>
      <c r="V47" s="159">
        <f t="shared" si="6"/>
        <v>0</v>
      </c>
      <c r="W47" s="159"/>
      <c r="X47" s="159" t="s">
        <v>166</v>
      </c>
      <c r="Y47" s="159" t="s">
        <v>167</v>
      </c>
      <c r="Z47" s="148"/>
      <c r="AA47" s="148"/>
      <c r="AB47" s="148"/>
      <c r="AC47" s="148"/>
      <c r="AD47" s="148"/>
      <c r="AE47" s="148"/>
      <c r="AF47" s="148"/>
      <c r="AG47" s="148" t="s">
        <v>534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8">
        <v>40</v>
      </c>
      <c r="B48" s="179" t="s">
        <v>763</v>
      </c>
      <c r="C48" s="189" t="s">
        <v>764</v>
      </c>
      <c r="D48" s="180" t="s">
        <v>765</v>
      </c>
      <c r="E48" s="181">
        <v>1</v>
      </c>
      <c r="F48" s="182"/>
      <c r="G48" s="183">
        <f t="shared" si="0"/>
        <v>0</v>
      </c>
      <c r="H48" s="160"/>
      <c r="I48" s="159">
        <f t="shared" si="1"/>
        <v>0</v>
      </c>
      <c r="J48" s="160"/>
      <c r="K48" s="159">
        <f t="shared" si="2"/>
        <v>0</v>
      </c>
      <c r="L48" s="159">
        <v>21</v>
      </c>
      <c r="M48" s="159">
        <f t="shared" si="3"/>
        <v>0</v>
      </c>
      <c r="N48" s="158">
        <v>0</v>
      </c>
      <c r="O48" s="158">
        <f t="shared" si="4"/>
        <v>0</v>
      </c>
      <c r="P48" s="158">
        <v>0</v>
      </c>
      <c r="Q48" s="158">
        <f t="shared" si="5"/>
        <v>0</v>
      </c>
      <c r="R48" s="159"/>
      <c r="S48" s="159" t="s">
        <v>265</v>
      </c>
      <c r="T48" s="159" t="s">
        <v>283</v>
      </c>
      <c r="U48" s="159">
        <v>0</v>
      </c>
      <c r="V48" s="159">
        <f t="shared" si="6"/>
        <v>0</v>
      </c>
      <c r="W48" s="159"/>
      <c r="X48" s="159" t="s">
        <v>166</v>
      </c>
      <c r="Y48" s="159" t="s">
        <v>167</v>
      </c>
      <c r="Z48" s="148"/>
      <c r="AA48" s="148"/>
      <c r="AB48" s="148"/>
      <c r="AC48" s="148"/>
      <c r="AD48" s="148"/>
      <c r="AE48" s="148"/>
      <c r="AF48" s="148"/>
      <c r="AG48" s="148" t="s">
        <v>534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8">
        <v>41</v>
      </c>
      <c r="B49" s="179" t="s">
        <v>766</v>
      </c>
      <c r="C49" s="189" t="s">
        <v>767</v>
      </c>
      <c r="D49" s="180" t="s">
        <v>364</v>
      </c>
      <c r="E49" s="181">
        <v>1</v>
      </c>
      <c r="F49" s="182"/>
      <c r="G49" s="183">
        <f t="shared" si="0"/>
        <v>0</v>
      </c>
      <c r="H49" s="160"/>
      <c r="I49" s="159">
        <f t="shared" si="1"/>
        <v>0</v>
      </c>
      <c r="J49" s="160"/>
      <c r="K49" s="159">
        <f t="shared" si="2"/>
        <v>0</v>
      </c>
      <c r="L49" s="159">
        <v>21</v>
      </c>
      <c r="M49" s="159">
        <f t="shared" si="3"/>
        <v>0</v>
      </c>
      <c r="N49" s="158">
        <v>0</v>
      </c>
      <c r="O49" s="158">
        <f t="shared" si="4"/>
        <v>0</v>
      </c>
      <c r="P49" s="158">
        <v>0</v>
      </c>
      <c r="Q49" s="158">
        <f t="shared" si="5"/>
        <v>0</v>
      </c>
      <c r="R49" s="159"/>
      <c r="S49" s="159" t="s">
        <v>165</v>
      </c>
      <c r="T49" s="159" t="s">
        <v>266</v>
      </c>
      <c r="U49" s="159">
        <v>2.8E-3</v>
      </c>
      <c r="V49" s="159">
        <f t="shared" si="6"/>
        <v>0</v>
      </c>
      <c r="W49" s="159"/>
      <c r="X49" s="159" t="s">
        <v>166</v>
      </c>
      <c r="Y49" s="159" t="s">
        <v>167</v>
      </c>
      <c r="Z49" s="148"/>
      <c r="AA49" s="148"/>
      <c r="AB49" s="148"/>
      <c r="AC49" s="148"/>
      <c r="AD49" s="148"/>
      <c r="AE49" s="148"/>
      <c r="AF49" s="148"/>
      <c r="AG49" s="148" t="s">
        <v>168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x14ac:dyDescent="0.2">
      <c r="A50" s="165" t="s">
        <v>160</v>
      </c>
      <c r="B50" s="166" t="s">
        <v>122</v>
      </c>
      <c r="C50" s="186" t="s">
        <v>123</v>
      </c>
      <c r="D50" s="167"/>
      <c r="E50" s="168"/>
      <c r="F50" s="169"/>
      <c r="G50" s="170">
        <f>SUMIF(AG51:AG94,"&lt;&gt;NOR",G51:G94)</f>
        <v>0</v>
      </c>
      <c r="H50" s="164"/>
      <c r="I50" s="164">
        <f>SUM(I51:I94)</f>
        <v>0</v>
      </c>
      <c r="J50" s="164"/>
      <c r="K50" s="164">
        <f>SUM(K51:K94)</f>
        <v>0</v>
      </c>
      <c r="L50" s="164"/>
      <c r="M50" s="164">
        <f>SUM(M51:M94)</f>
        <v>0</v>
      </c>
      <c r="N50" s="163"/>
      <c r="O50" s="163">
        <f>SUM(O51:O94)</f>
        <v>0</v>
      </c>
      <c r="P50" s="163"/>
      <c r="Q50" s="163">
        <f>SUM(Q51:Q94)</f>
        <v>0</v>
      </c>
      <c r="R50" s="164"/>
      <c r="S50" s="164"/>
      <c r="T50" s="164"/>
      <c r="U50" s="164"/>
      <c r="V50" s="164">
        <f>SUM(V51:V94)</f>
        <v>0</v>
      </c>
      <c r="W50" s="164"/>
      <c r="X50" s="164"/>
      <c r="Y50" s="164"/>
      <c r="AG50" t="s">
        <v>161</v>
      </c>
    </row>
    <row r="51" spans="1:60" outlineLevel="1" x14ac:dyDescent="0.2">
      <c r="A51" s="178">
        <v>42</v>
      </c>
      <c r="B51" s="179" t="s">
        <v>54</v>
      </c>
      <c r="C51" s="189" t="s">
        <v>768</v>
      </c>
      <c r="D51" s="180" t="s">
        <v>546</v>
      </c>
      <c r="E51" s="181">
        <v>1</v>
      </c>
      <c r="F51" s="182"/>
      <c r="G51" s="183">
        <f t="shared" ref="G51:G84" si="7">ROUND(E51*F51,2)</f>
        <v>0</v>
      </c>
      <c r="H51" s="160"/>
      <c r="I51" s="159">
        <f t="shared" ref="I51:I84" si="8">ROUND(E51*H51,2)</f>
        <v>0</v>
      </c>
      <c r="J51" s="160"/>
      <c r="K51" s="159">
        <f t="shared" ref="K51:K84" si="9">ROUND(E51*J51,2)</f>
        <v>0</v>
      </c>
      <c r="L51" s="159">
        <v>21</v>
      </c>
      <c r="M51" s="159">
        <f t="shared" ref="M51:M84" si="10">G51*(1+L51/100)</f>
        <v>0</v>
      </c>
      <c r="N51" s="158">
        <v>0</v>
      </c>
      <c r="O51" s="158">
        <f t="shared" ref="O51:O84" si="11">ROUND(E51*N51,2)</f>
        <v>0</v>
      </c>
      <c r="P51" s="158">
        <v>0</v>
      </c>
      <c r="Q51" s="158">
        <f t="shared" ref="Q51:Q84" si="12">ROUND(E51*P51,2)</f>
        <v>0</v>
      </c>
      <c r="R51" s="159"/>
      <c r="S51" s="159" t="s">
        <v>265</v>
      </c>
      <c r="T51" s="159" t="s">
        <v>283</v>
      </c>
      <c r="U51" s="159">
        <v>0</v>
      </c>
      <c r="V51" s="159">
        <f t="shared" ref="V51:V84" si="13">ROUND(E51*U51,2)</f>
        <v>0</v>
      </c>
      <c r="W51" s="159"/>
      <c r="X51" s="159" t="s">
        <v>288</v>
      </c>
      <c r="Y51" s="159" t="s">
        <v>167</v>
      </c>
      <c r="Z51" s="148"/>
      <c r="AA51" s="148"/>
      <c r="AB51" s="148"/>
      <c r="AC51" s="148"/>
      <c r="AD51" s="148"/>
      <c r="AE51" s="148"/>
      <c r="AF51" s="148"/>
      <c r="AG51" s="148" t="s">
        <v>537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33.75" outlineLevel="1" x14ac:dyDescent="0.2">
      <c r="A52" s="178">
        <v>43</v>
      </c>
      <c r="B52" s="179" t="s">
        <v>74</v>
      </c>
      <c r="C52" s="189" t="s">
        <v>769</v>
      </c>
      <c r="D52" s="180" t="s">
        <v>546</v>
      </c>
      <c r="E52" s="181">
        <v>1</v>
      </c>
      <c r="F52" s="182"/>
      <c r="G52" s="183">
        <f t="shared" si="7"/>
        <v>0</v>
      </c>
      <c r="H52" s="160"/>
      <c r="I52" s="159">
        <f t="shared" si="8"/>
        <v>0</v>
      </c>
      <c r="J52" s="160"/>
      <c r="K52" s="159">
        <f t="shared" si="9"/>
        <v>0</v>
      </c>
      <c r="L52" s="159">
        <v>21</v>
      </c>
      <c r="M52" s="159">
        <f t="shared" si="10"/>
        <v>0</v>
      </c>
      <c r="N52" s="158">
        <v>0</v>
      </c>
      <c r="O52" s="158">
        <f t="shared" si="11"/>
        <v>0</v>
      </c>
      <c r="P52" s="158">
        <v>0</v>
      </c>
      <c r="Q52" s="158">
        <f t="shared" si="12"/>
        <v>0</v>
      </c>
      <c r="R52" s="159"/>
      <c r="S52" s="159" t="s">
        <v>265</v>
      </c>
      <c r="T52" s="159" t="s">
        <v>283</v>
      </c>
      <c r="U52" s="159">
        <v>0</v>
      </c>
      <c r="V52" s="159">
        <f t="shared" si="13"/>
        <v>0</v>
      </c>
      <c r="W52" s="159"/>
      <c r="X52" s="159" t="s">
        <v>288</v>
      </c>
      <c r="Y52" s="159" t="s">
        <v>167</v>
      </c>
      <c r="Z52" s="148"/>
      <c r="AA52" s="148"/>
      <c r="AB52" s="148"/>
      <c r="AC52" s="148"/>
      <c r="AD52" s="148"/>
      <c r="AE52" s="148"/>
      <c r="AF52" s="148"/>
      <c r="AG52" s="148" t="s">
        <v>537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8">
        <v>44</v>
      </c>
      <c r="B53" s="179" t="s">
        <v>76</v>
      </c>
      <c r="C53" s="189" t="s">
        <v>770</v>
      </c>
      <c r="D53" s="180" t="s">
        <v>546</v>
      </c>
      <c r="E53" s="181">
        <v>1</v>
      </c>
      <c r="F53" s="182"/>
      <c r="G53" s="183">
        <f t="shared" si="7"/>
        <v>0</v>
      </c>
      <c r="H53" s="160"/>
      <c r="I53" s="159">
        <f t="shared" si="8"/>
        <v>0</v>
      </c>
      <c r="J53" s="160"/>
      <c r="K53" s="159">
        <f t="shared" si="9"/>
        <v>0</v>
      </c>
      <c r="L53" s="159">
        <v>21</v>
      </c>
      <c r="M53" s="159">
        <f t="shared" si="10"/>
        <v>0</v>
      </c>
      <c r="N53" s="158">
        <v>0</v>
      </c>
      <c r="O53" s="158">
        <f t="shared" si="11"/>
        <v>0</v>
      </c>
      <c r="P53" s="158">
        <v>0</v>
      </c>
      <c r="Q53" s="158">
        <f t="shared" si="12"/>
        <v>0</v>
      </c>
      <c r="R53" s="159"/>
      <c r="S53" s="159" t="s">
        <v>265</v>
      </c>
      <c r="T53" s="159" t="s">
        <v>283</v>
      </c>
      <c r="U53" s="159">
        <v>0</v>
      </c>
      <c r="V53" s="159">
        <f t="shared" si="13"/>
        <v>0</v>
      </c>
      <c r="W53" s="159"/>
      <c r="X53" s="159" t="s">
        <v>288</v>
      </c>
      <c r="Y53" s="159" t="s">
        <v>167</v>
      </c>
      <c r="Z53" s="148"/>
      <c r="AA53" s="148"/>
      <c r="AB53" s="148"/>
      <c r="AC53" s="148"/>
      <c r="AD53" s="148"/>
      <c r="AE53" s="148"/>
      <c r="AF53" s="148"/>
      <c r="AG53" s="148" t="s">
        <v>537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8">
        <v>45</v>
      </c>
      <c r="B54" s="179" t="s">
        <v>78</v>
      </c>
      <c r="C54" s="189" t="s">
        <v>771</v>
      </c>
      <c r="D54" s="180" t="s">
        <v>546</v>
      </c>
      <c r="E54" s="181">
        <v>6</v>
      </c>
      <c r="F54" s="182"/>
      <c r="G54" s="183">
        <f t="shared" si="7"/>
        <v>0</v>
      </c>
      <c r="H54" s="160"/>
      <c r="I54" s="159">
        <f t="shared" si="8"/>
        <v>0</v>
      </c>
      <c r="J54" s="160"/>
      <c r="K54" s="159">
        <f t="shared" si="9"/>
        <v>0</v>
      </c>
      <c r="L54" s="159">
        <v>21</v>
      </c>
      <c r="M54" s="159">
        <f t="shared" si="10"/>
        <v>0</v>
      </c>
      <c r="N54" s="158">
        <v>0</v>
      </c>
      <c r="O54" s="158">
        <f t="shared" si="11"/>
        <v>0</v>
      </c>
      <c r="P54" s="158">
        <v>0</v>
      </c>
      <c r="Q54" s="158">
        <f t="shared" si="12"/>
        <v>0</v>
      </c>
      <c r="R54" s="159"/>
      <c r="S54" s="159" t="s">
        <v>265</v>
      </c>
      <c r="T54" s="159" t="s">
        <v>283</v>
      </c>
      <c r="U54" s="159">
        <v>0</v>
      </c>
      <c r="V54" s="159">
        <f t="shared" si="13"/>
        <v>0</v>
      </c>
      <c r="W54" s="159"/>
      <c r="X54" s="159" t="s">
        <v>166</v>
      </c>
      <c r="Y54" s="159" t="s">
        <v>167</v>
      </c>
      <c r="Z54" s="148"/>
      <c r="AA54" s="148"/>
      <c r="AB54" s="148"/>
      <c r="AC54" s="148"/>
      <c r="AD54" s="148"/>
      <c r="AE54" s="148"/>
      <c r="AF54" s="148"/>
      <c r="AG54" s="148" t="s">
        <v>534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8">
        <v>46</v>
      </c>
      <c r="B55" s="179" t="s">
        <v>772</v>
      </c>
      <c r="C55" s="189" t="s">
        <v>773</v>
      </c>
      <c r="D55" s="180" t="s">
        <v>546</v>
      </c>
      <c r="E55" s="181">
        <v>1</v>
      </c>
      <c r="F55" s="182"/>
      <c r="G55" s="183">
        <f t="shared" si="7"/>
        <v>0</v>
      </c>
      <c r="H55" s="160"/>
      <c r="I55" s="159">
        <f t="shared" si="8"/>
        <v>0</v>
      </c>
      <c r="J55" s="160"/>
      <c r="K55" s="159">
        <f t="shared" si="9"/>
        <v>0</v>
      </c>
      <c r="L55" s="159">
        <v>21</v>
      </c>
      <c r="M55" s="159">
        <f t="shared" si="10"/>
        <v>0</v>
      </c>
      <c r="N55" s="158">
        <v>0</v>
      </c>
      <c r="O55" s="158">
        <f t="shared" si="11"/>
        <v>0</v>
      </c>
      <c r="P55" s="158">
        <v>0</v>
      </c>
      <c r="Q55" s="158">
        <f t="shared" si="12"/>
        <v>0</v>
      </c>
      <c r="R55" s="159"/>
      <c r="S55" s="159" t="s">
        <v>265</v>
      </c>
      <c r="T55" s="159" t="s">
        <v>283</v>
      </c>
      <c r="U55" s="159">
        <v>0</v>
      </c>
      <c r="V55" s="159">
        <f t="shared" si="13"/>
        <v>0</v>
      </c>
      <c r="W55" s="159"/>
      <c r="X55" s="159" t="s">
        <v>288</v>
      </c>
      <c r="Y55" s="159" t="s">
        <v>167</v>
      </c>
      <c r="Z55" s="148"/>
      <c r="AA55" s="148"/>
      <c r="AB55" s="148"/>
      <c r="AC55" s="148"/>
      <c r="AD55" s="148"/>
      <c r="AE55" s="148"/>
      <c r="AF55" s="148"/>
      <c r="AG55" s="148" t="s">
        <v>537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8">
        <v>47</v>
      </c>
      <c r="B56" s="179" t="s">
        <v>614</v>
      </c>
      <c r="C56" s="189" t="s">
        <v>774</v>
      </c>
      <c r="D56" s="180" t="s">
        <v>765</v>
      </c>
      <c r="E56" s="181">
        <v>1</v>
      </c>
      <c r="F56" s="182"/>
      <c r="G56" s="183">
        <f t="shared" si="7"/>
        <v>0</v>
      </c>
      <c r="H56" s="160"/>
      <c r="I56" s="159">
        <f t="shared" si="8"/>
        <v>0</v>
      </c>
      <c r="J56" s="160"/>
      <c r="K56" s="159">
        <f t="shared" si="9"/>
        <v>0</v>
      </c>
      <c r="L56" s="159">
        <v>21</v>
      </c>
      <c r="M56" s="159">
        <f t="shared" si="10"/>
        <v>0</v>
      </c>
      <c r="N56" s="158">
        <v>0</v>
      </c>
      <c r="O56" s="158">
        <f t="shared" si="11"/>
        <v>0</v>
      </c>
      <c r="P56" s="158">
        <v>0</v>
      </c>
      <c r="Q56" s="158">
        <f t="shared" si="12"/>
        <v>0</v>
      </c>
      <c r="R56" s="159"/>
      <c r="S56" s="159" t="s">
        <v>265</v>
      </c>
      <c r="T56" s="159" t="s">
        <v>283</v>
      </c>
      <c r="U56" s="159">
        <v>0</v>
      </c>
      <c r="V56" s="159">
        <f t="shared" si="13"/>
        <v>0</v>
      </c>
      <c r="W56" s="159"/>
      <c r="X56" s="159" t="s">
        <v>288</v>
      </c>
      <c r="Y56" s="159" t="s">
        <v>167</v>
      </c>
      <c r="Z56" s="148"/>
      <c r="AA56" s="148"/>
      <c r="AB56" s="148"/>
      <c r="AC56" s="148"/>
      <c r="AD56" s="148"/>
      <c r="AE56" s="148"/>
      <c r="AF56" s="148"/>
      <c r="AG56" s="148" t="s">
        <v>537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78">
        <v>48</v>
      </c>
      <c r="B57" s="179" t="s">
        <v>775</v>
      </c>
      <c r="C57" s="189" t="s">
        <v>776</v>
      </c>
      <c r="D57" s="180" t="s">
        <v>370</v>
      </c>
      <c r="E57" s="181">
        <v>150</v>
      </c>
      <c r="F57" s="182"/>
      <c r="G57" s="183">
        <f t="shared" si="7"/>
        <v>0</v>
      </c>
      <c r="H57" s="160"/>
      <c r="I57" s="159">
        <f t="shared" si="8"/>
        <v>0</v>
      </c>
      <c r="J57" s="160"/>
      <c r="K57" s="159">
        <f t="shared" si="9"/>
        <v>0</v>
      </c>
      <c r="L57" s="159">
        <v>21</v>
      </c>
      <c r="M57" s="159">
        <f t="shared" si="10"/>
        <v>0</v>
      </c>
      <c r="N57" s="158">
        <v>0</v>
      </c>
      <c r="O57" s="158">
        <f t="shared" si="11"/>
        <v>0</v>
      </c>
      <c r="P57" s="158">
        <v>0</v>
      </c>
      <c r="Q57" s="158">
        <f t="shared" si="12"/>
        <v>0</v>
      </c>
      <c r="R57" s="159"/>
      <c r="S57" s="159" t="s">
        <v>265</v>
      </c>
      <c r="T57" s="159" t="s">
        <v>283</v>
      </c>
      <c r="U57" s="159">
        <v>0</v>
      </c>
      <c r="V57" s="159">
        <f t="shared" si="13"/>
        <v>0</v>
      </c>
      <c r="W57" s="159"/>
      <c r="X57" s="159" t="s">
        <v>288</v>
      </c>
      <c r="Y57" s="159" t="s">
        <v>167</v>
      </c>
      <c r="Z57" s="148"/>
      <c r="AA57" s="148"/>
      <c r="AB57" s="148"/>
      <c r="AC57" s="148"/>
      <c r="AD57" s="148"/>
      <c r="AE57" s="148"/>
      <c r="AF57" s="148"/>
      <c r="AG57" s="148" t="s">
        <v>537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78">
        <v>49</v>
      </c>
      <c r="B58" s="179" t="s">
        <v>88</v>
      </c>
      <c r="C58" s="189" t="s">
        <v>777</v>
      </c>
      <c r="D58" s="180" t="s">
        <v>370</v>
      </c>
      <c r="E58" s="181">
        <v>200</v>
      </c>
      <c r="F58" s="182"/>
      <c r="G58" s="183">
        <f t="shared" si="7"/>
        <v>0</v>
      </c>
      <c r="H58" s="160"/>
      <c r="I58" s="159">
        <f t="shared" si="8"/>
        <v>0</v>
      </c>
      <c r="J58" s="160"/>
      <c r="K58" s="159">
        <f t="shared" si="9"/>
        <v>0</v>
      </c>
      <c r="L58" s="159">
        <v>21</v>
      </c>
      <c r="M58" s="159">
        <f t="shared" si="10"/>
        <v>0</v>
      </c>
      <c r="N58" s="158">
        <v>0</v>
      </c>
      <c r="O58" s="158">
        <f t="shared" si="11"/>
        <v>0</v>
      </c>
      <c r="P58" s="158">
        <v>0</v>
      </c>
      <c r="Q58" s="158">
        <f t="shared" si="12"/>
        <v>0</v>
      </c>
      <c r="R58" s="159"/>
      <c r="S58" s="159" t="s">
        <v>265</v>
      </c>
      <c r="T58" s="159" t="s">
        <v>283</v>
      </c>
      <c r="U58" s="159">
        <v>0</v>
      </c>
      <c r="V58" s="159">
        <f t="shared" si="13"/>
        <v>0</v>
      </c>
      <c r="W58" s="159"/>
      <c r="X58" s="159" t="s">
        <v>288</v>
      </c>
      <c r="Y58" s="159" t="s">
        <v>167</v>
      </c>
      <c r="Z58" s="148"/>
      <c r="AA58" s="148"/>
      <c r="AB58" s="148"/>
      <c r="AC58" s="148"/>
      <c r="AD58" s="148"/>
      <c r="AE58" s="148"/>
      <c r="AF58" s="148"/>
      <c r="AG58" s="148" t="s">
        <v>537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78">
        <v>50</v>
      </c>
      <c r="B59" s="179" t="s">
        <v>778</v>
      </c>
      <c r="C59" s="189" t="s">
        <v>779</v>
      </c>
      <c r="D59" s="180" t="s">
        <v>370</v>
      </c>
      <c r="E59" s="181">
        <v>50</v>
      </c>
      <c r="F59" s="182"/>
      <c r="G59" s="183">
        <f t="shared" si="7"/>
        <v>0</v>
      </c>
      <c r="H59" s="160"/>
      <c r="I59" s="159">
        <f t="shared" si="8"/>
        <v>0</v>
      </c>
      <c r="J59" s="160"/>
      <c r="K59" s="159">
        <f t="shared" si="9"/>
        <v>0</v>
      </c>
      <c r="L59" s="159">
        <v>21</v>
      </c>
      <c r="M59" s="159">
        <f t="shared" si="10"/>
        <v>0</v>
      </c>
      <c r="N59" s="158">
        <v>0</v>
      </c>
      <c r="O59" s="158">
        <f t="shared" si="11"/>
        <v>0</v>
      </c>
      <c r="P59" s="158">
        <v>0</v>
      </c>
      <c r="Q59" s="158">
        <f t="shared" si="12"/>
        <v>0</v>
      </c>
      <c r="R59" s="159"/>
      <c r="S59" s="159" t="s">
        <v>265</v>
      </c>
      <c r="T59" s="159" t="s">
        <v>283</v>
      </c>
      <c r="U59" s="159">
        <v>0</v>
      </c>
      <c r="V59" s="159">
        <f t="shared" si="13"/>
        <v>0</v>
      </c>
      <c r="W59" s="159"/>
      <c r="X59" s="159" t="s">
        <v>288</v>
      </c>
      <c r="Y59" s="159" t="s">
        <v>167</v>
      </c>
      <c r="Z59" s="148"/>
      <c r="AA59" s="148"/>
      <c r="AB59" s="148"/>
      <c r="AC59" s="148"/>
      <c r="AD59" s="148"/>
      <c r="AE59" s="148"/>
      <c r="AF59" s="148"/>
      <c r="AG59" s="148" t="s">
        <v>537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78">
        <v>51</v>
      </c>
      <c r="B60" s="179" t="s">
        <v>652</v>
      </c>
      <c r="C60" s="189" t="s">
        <v>780</v>
      </c>
      <c r="D60" s="180" t="s">
        <v>370</v>
      </c>
      <c r="E60" s="181">
        <v>50</v>
      </c>
      <c r="F60" s="182"/>
      <c r="G60" s="183">
        <f t="shared" si="7"/>
        <v>0</v>
      </c>
      <c r="H60" s="160"/>
      <c r="I60" s="159">
        <f t="shared" si="8"/>
        <v>0</v>
      </c>
      <c r="J60" s="160"/>
      <c r="K60" s="159">
        <f t="shared" si="9"/>
        <v>0</v>
      </c>
      <c r="L60" s="159">
        <v>21</v>
      </c>
      <c r="M60" s="159">
        <f t="shared" si="10"/>
        <v>0</v>
      </c>
      <c r="N60" s="158">
        <v>0</v>
      </c>
      <c r="O60" s="158">
        <f t="shared" si="11"/>
        <v>0</v>
      </c>
      <c r="P60" s="158">
        <v>0</v>
      </c>
      <c r="Q60" s="158">
        <f t="shared" si="12"/>
        <v>0</v>
      </c>
      <c r="R60" s="159"/>
      <c r="S60" s="159" t="s">
        <v>265</v>
      </c>
      <c r="T60" s="159" t="s">
        <v>283</v>
      </c>
      <c r="U60" s="159">
        <v>0</v>
      </c>
      <c r="V60" s="159">
        <f t="shared" si="13"/>
        <v>0</v>
      </c>
      <c r="W60" s="159"/>
      <c r="X60" s="159" t="s">
        <v>288</v>
      </c>
      <c r="Y60" s="159" t="s">
        <v>167</v>
      </c>
      <c r="Z60" s="148"/>
      <c r="AA60" s="148"/>
      <c r="AB60" s="148"/>
      <c r="AC60" s="148"/>
      <c r="AD60" s="148"/>
      <c r="AE60" s="148"/>
      <c r="AF60" s="148"/>
      <c r="AG60" s="148" t="s">
        <v>537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8">
        <v>52</v>
      </c>
      <c r="B61" s="179" t="s">
        <v>654</v>
      </c>
      <c r="C61" s="189" t="s">
        <v>694</v>
      </c>
      <c r="D61" s="180" t="s">
        <v>370</v>
      </c>
      <c r="E61" s="181">
        <v>150</v>
      </c>
      <c r="F61" s="182"/>
      <c r="G61" s="183">
        <f t="shared" si="7"/>
        <v>0</v>
      </c>
      <c r="H61" s="160"/>
      <c r="I61" s="159">
        <f t="shared" si="8"/>
        <v>0</v>
      </c>
      <c r="J61" s="160"/>
      <c r="K61" s="159">
        <f t="shared" si="9"/>
        <v>0</v>
      </c>
      <c r="L61" s="159">
        <v>21</v>
      </c>
      <c r="M61" s="159">
        <f t="shared" si="10"/>
        <v>0</v>
      </c>
      <c r="N61" s="158">
        <v>0</v>
      </c>
      <c r="O61" s="158">
        <f t="shared" si="11"/>
        <v>0</v>
      </c>
      <c r="P61" s="158">
        <v>0</v>
      </c>
      <c r="Q61" s="158">
        <f t="shared" si="12"/>
        <v>0</v>
      </c>
      <c r="R61" s="159"/>
      <c r="S61" s="159" t="s">
        <v>265</v>
      </c>
      <c r="T61" s="159" t="s">
        <v>283</v>
      </c>
      <c r="U61" s="159">
        <v>0</v>
      </c>
      <c r="V61" s="159">
        <f t="shared" si="13"/>
        <v>0</v>
      </c>
      <c r="W61" s="159"/>
      <c r="X61" s="159" t="s">
        <v>288</v>
      </c>
      <c r="Y61" s="159" t="s">
        <v>167</v>
      </c>
      <c r="Z61" s="148"/>
      <c r="AA61" s="148"/>
      <c r="AB61" s="148"/>
      <c r="AC61" s="148"/>
      <c r="AD61" s="148"/>
      <c r="AE61" s="148"/>
      <c r="AF61" s="148"/>
      <c r="AG61" s="148" t="s">
        <v>537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8">
        <v>53</v>
      </c>
      <c r="B62" s="179" t="s">
        <v>563</v>
      </c>
      <c r="C62" s="189" t="s">
        <v>781</v>
      </c>
      <c r="D62" s="180" t="s">
        <v>370</v>
      </c>
      <c r="E62" s="181">
        <v>150</v>
      </c>
      <c r="F62" s="182"/>
      <c r="G62" s="183">
        <f t="shared" si="7"/>
        <v>0</v>
      </c>
      <c r="H62" s="160"/>
      <c r="I62" s="159">
        <f t="shared" si="8"/>
        <v>0</v>
      </c>
      <c r="J62" s="160"/>
      <c r="K62" s="159">
        <f t="shared" si="9"/>
        <v>0</v>
      </c>
      <c r="L62" s="159">
        <v>21</v>
      </c>
      <c r="M62" s="159">
        <f t="shared" si="10"/>
        <v>0</v>
      </c>
      <c r="N62" s="158">
        <v>0</v>
      </c>
      <c r="O62" s="158">
        <f t="shared" si="11"/>
        <v>0</v>
      </c>
      <c r="P62" s="158">
        <v>0</v>
      </c>
      <c r="Q62" s="158">
        <f t="shared" si="12"/>
        <v>0</v>
      </c>
      <c r="R62" s="159"/>
      <c r="S62" s="159" t="s">
        <v>265</v>
      </c>
      <c r="T62" s="159" t="s">
        <v>283</v>
      </c>
      <c r="U62" s="159">
        <v>0</v>
      </c>
      <c r="V62" s="159">
        <f t="shared" si="13"/>
        <v>0</v>
      </c>
      <c r="W62" s="159"/>
      <c r="X62" s="159" t="s">
        <v>288</v>
      </c>
      <c r="Y62" s="159" t="s">
        <v>167</v>
      </c>
      <c r="Z62" s="148"/>
      <c r="AA62" s="148"/>
      <c r="AB62" s="148"/>
      <c r="AC62" s="148"/>
      <c r="AD62" s="148"/>
      <c r="AE62" s="148"/>
      <c r="AF62" s="148"/>
      <c r="AG62" s="148" t="s">
        <v>537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8">
        <v>54</v>
      </c>
      <c r="B63" s="179" t="s">
        <v>658</v>
      </c>
      <c r="C63" s="189" t="s">
        <v>782</v>
      </c>
      <c r="D63" s="180" t="s">
        <v>546</v>
      </c>
      <c r="E63" s="181">
        <v>15</v>
      </c>
      <c r="F63" s="182"/>
      <c r="G63" s="183">
        <f t="shared" si="7"/>
        <v>0</v>
      </c>
      <c r="H63" s="160"/>
      <c r="I63" s="159">
        <f t="shared" si="8"/>
        <v>0</v>
      </c>
      <c r="J63" s="160"/>
      <c r="K63" s="159">
        <f t="shared" si="9"/>
        <v>0</v>
      </c>
      <c r="L63" s="159">
        <v>21</v>
      </c>
      <c r="M63" s="159">
        <f t="shared" si="10"/>
        <v>0</v>
      </c>
      <c r="N63" s="158">
        <v>0</v>
      </c>
      <c r="O63" s="158">
        <f t="shared" si="11"/>
        <v>0</v>
      </c>
      <c r="P63" s="158">
        <v>0</v>
      </c>
      <c r="Q63" s="158">
        <f t="shared" si="12"/>
        <v>0</v>
      </c>
      <c r="R63" s="159"/>
      <c r="S63" s="159" t="s">
        <v>265</v>
      </c>
      <c r="T63" s="159" t="s">
        <v>283</v>
      </c>
      <c r="U63" s="159">
        <v>0</v>
      </c>
      <c r="V63" s="159">
        <f t="shared" si="13"/>
        <v>0</v>
      </c>
      <c r="W63" s="159"/>
      <c r="X63" s="159" t="s">
        <v>288</v>
      </c>
      <c r="Y63" s="159" t="s">
        <v>167</v>
      </c>
      <c r="Z63" s="148"/>
      <c r="AA63" s="148"/>
      <c r="AB63" s="148"/>
      <c r="AC63" s="148"/>
      <c r="AD63" s="148"/>
      <c r="AE63" s="148"/>
      <c r="AF63" s="148"/>
      <c r="AG63" s="148" t="s">
        <v>537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8">
        <v>55</v>
      </c>
      <c r="B64" s="179" t="s">
        <v>660</v>
      </c>
      <c r="C64" s="189" t="s">
        <v>783</v>
      </c>
      <c r="D64" s="180" t="s">
        <v>546</v>
      </c>
      <c r="E64" s="181">
        <v>20</v>
      </c>
      <c r="F64" s="182"/>
      <c r="G64" s="183">
        <f t="shared" si="7"/>
        <v>0</v>
      </c>
      <c r="H64" s="160"/>
      <c r="I64" s="159">
        <f t="shared" si="8"/>
        <v>0</v>
      </c>
      <c r="J64" s="160"/>
      <c r="K64" s="159">
        <f t="shared" si="9"/>
        <v>0</v>
      </c>
      <c r="L64" s="159">
        <v>21</v>
      </c>
      <c r="M64" s="159">
        <f t="shared" si="10"/>
        <v>0</v>
      </c>
      <c r="N64" s="158">
        <v>0</v>
      </c>
      <c r="O64" s="158">
        <f t="shared" si="11"/>
        <v>0</v>
      </c>
      <c r="P64" s="158">
        <v>0</v>
      </c>
      <c r="Q64" s="158">
        <f t="shared" si="12"/>
        <v>0</v>
      </c>
      <c r="R64" s="159"/>
      <c r="S64" s="159" t="s">
        <v>265</v>
      </c>
      <c r="T64" s="159" t="s">
        <v>283</v>
      </c>
      <c r="U64" s="159">
        <v>0</v>
      </c>
      <c r="V64" s="159">
        <f t="shared" si="13"/>
        <v>0</v>
      </c>
      <c r="W64" s="159"/>
      <c r="X64" s="159" t="s">
        <v>288</v>
      </c>
      <c r="Y64" s="159" t="s">
        <v>167</v>
      </c>
      <c r="Z64" s="148"/>
      <c r="AA64" s="148"/>
      <c r="AB64" s="148"/>
      <c r="AC64" s="148"/>
      <c r="AD64" s="148"/>
      <c r="AE64" s="148"/>
      <c r="AF64" s="148"/>
      <c r="AG64" s="148" t="s">
        <v>537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8">
        <v>56</v>
      </c>
      <c r="B65" s="179" t="s">
        <v>662</v>
      </c>
      <c r="C65" s="189" t="s">
        <v>784</v>
      </c>
      <c r="D65" s="180" t="s">
        <v>546</v>
      </c>
      <c r="E65" s="181">
        <v>25</v>
      </c>
      <c r="F65" s="182"/>
      <c r="G65" s="183">
        <f t="shared" si="7"/>
        <v>0</v>
      </c>
      <c r="H65" s="160"/>
      <c r="I65" s="159">
        <f t="shared" si="8"/>
        <v>0</v>
      </c>
      <c r="J65" s="160"/>
      <c r="K65" s="159">
        <f t="shared" si="9"/>
        <v>0</v>
      </c>
      <c r="L65" s="159">
        <v>21</v>
      </c>
      <c r="M65" s="159">
        <f t="shared" si="10"/>
        <v>0</v>
      </c>
      <c r="N65" s="158">
        <v>0</v>
      </c>
      <c r="O65" s="158">
        <f t="shared" si="11"/>
        <v>0</v>
      </c>
      <c r="P65" s="158">
        <v>0</v>
      </c>
      <c r="Q65" s="158">
        <f t="shared" si="12"/>
        <v>0</v>
      </c>
      <c r="R65" s="159"/>
      <c r="S65" s="159" t="s">
        <v>265</v>
      </c>
      <c r="T65" s="159" t="s">
        <v>283</v>
      </c>
      <c r="U65" s="159">
        <v>0</v>
      </c>
      <c r="V65" s="159">
        <f t="shared" si="13"/>
        <v>0</v>
      </c>
      <c r="W65" s="159"/>
      <c r="X65" s="159" t="s">
        <v>288</v>
      </c>
      <c r="Y65" s="159" t="s">
        <v>167</v>
      </c>
      <c r="Z65" s="148"/>
      <c r="AA65" s="148"/>
      <c r="AB65" s="148"/>
      <c r="AC65" s="148"/>
      <c r="AD65" s="148"/>
      <c r="AE65" s="148"/>
      <c r="AF65" s="148"/>
      <c r="AG65" s="148" t="s">
        <v>537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8">
        <v>57</v>
      </c>
      <c r="B66" s="179" t="s">
        <v>681</v>
      </c>
      <c r="C66" s="189" t="s">
        <v>785</v>
      </c>
      <c r="D66" s="180" t="s">
        <v>546</v>
      </c>
      <c r="E66" s="181">
        <v>5</v>
      </c>
      <c r="F66" s="182"/>
      <c r="G66" s="183">
        <f t="shared" si="7"/>
        <v>0</v>
      </c>
      <c r="H66" s="160"/>
      <c r="I66" s="159">
        <f t="shared" si="8"/>
        <v>0</v>
      </c>
      <c r="J66" s="160"/>
      <c r="K66" s="159">
        <f t="shared" si="9"/>
        <v>0</v>
      </c>
      <c r="L66" s="159">
        <v>21</v>
      </c>
      <c r="M66" s="159">
        <f t="shared" si="10"/>
        <v>0</v>
      </c>
      <c r="N66" s="158">
        <v>0</v>
      </c>
      <c r="O66" s="158">
        <f t="shared" si="11"/>
        <v>0</v>
      </c>
      <c r="P66" s="158">
        <v>0</v>
      </c>
      <c r="Q66" s="158">
        <f t="shared" si="12"/>
        <v>0</v>
      </c>
      <c r="R66" s="159"/>
      <c r="S66" s="159" t="s">
        <v>265</v>
      </c>
      <c r="T66" s="159" t="s">
        <v>283</v>
      </c>
      <c r="U66" s="159">
        <v>0</v>
      </c>
      <c r="V66" s="159">
        <f t="shared" si="13"/>
        <v>0</v>
      </c>
      <c r="W66" s="159"/>
      <c r="X66" s="159" t="s">
        <v>288</v>
      </c>
      <c r="Y66" s="159" t="s">
        <v>167</v>
      </c>
      <c r="Z66" s="148"/>
      <c r="AA66" s="148"/>
      <c r="AB66" s="148"/>
      <c r="AC66" s="148"/>
      <c r="AD66" s="148"/>
      <c r="AE66" s="148"/>
      <c r="AF66" s="148"/>
      <c r="AG66" s="148" t="s">
        <v>537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8">
        <v>58</v>
      </c>
      <c r="B67" s="179" t="s">
        <v>786</v>
      </c>
      <c r="C67" s="189" t="s">
        <v>787</v>
      </c>
      <c r="D67" s="180" t="s">
        <v>546</v>
      </c>
      <c r="E67" s="181">
        <v>2</v>
      </c>
      <c r="F67" s="182"/>
      <c r="G67" s="183">
        <f t="shared" si="7"/>
        <v>0</v>
      </c>
      <c r="H67" s="160"/>
      <c r="I67" s="159">
        <f t="shared" si="8"/>
        <v>0</v>
      </c>
      <c r="J67" s="160"/>
      <c r="K67" s="159">
        <f t="shared" si="9"/>
        <v>0</v>
      </c>
      <c r="L67" s="159">
        <v>21</v>
      </c>
      <c r="M67" s="159">
        <f t="shared" si="10"/>
        <v>0</v>
      </c>
      <c r="N67" s="158">
        <v>0</v>
      </c>
      <c r="O67" s="158">
        <f t="shared" si="11"/>
        <v>0</v>
      </c>
      <c r="P67" s="158">
        <v>0</v>
      </c>
      <c r="Q67" s="158">
        <f t="shared" si="12"/>
        <v>0</v>
      </c>
      <c r="R67" s="159"/>
      <c r="S67" s="159" t="s">
        <v>265</v>
      </c>
      <c r="T67" s="159" t="s">
        <v>283</v>
      </c>
      <c r="U67" s="159">
        <v>0</v>
      </c>
      <c r="V67" s="159">
        <f t="shared" si="13"/>
        <v>0</v>
      </c>
      <c r="W67" s="159"/>
      <c r="X67" s="159" t="s">
        <v>288</v>
      </c>
      <c r="Y67" s="159" t="s">
        <v>167</v>
      </c>
      <c r="Z67" s="148"/>
      <c r="AA67" s="148"/>
      <c r="AB67" s="148"/>
      <c r="AC67" s="148"/>
      <c r="AD67" s="148"/>
      <c r="AE67" s="148"/>
      <c r="AF67" s="148"/>
      <c r="AG67" s="148" t="s">
        <v>537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8">
        <v>59</v>
      </c>
      <c r="B68" s="179" t="s">
        <v>683</v>
      </c>
      <c r="C68" s="189" t="s">
        <v>788</v>
      </c>
      <c r="D68" s="180" t="s">
        <v>546</v>
      </c>
      <c r="E68" s="181">
        <v>3</v>
      </c>
      <c r="F68" s="182"/>
      <c r="G68" s="183">
        <f t="shared" si="7"/>
        <v>0</v>
      </c>
      <c r="H68" s="160"/>
      <c r="I68" s="159">
        <f t="shared" si="8"/>
        <v>0</v>
      </c>
      <c r="J68" s="160"/>
      <c r="K68" s="159">
        <f t="shared" si="9"/>
        <v>0</v>
      </c>
      <c r="L68" s="159">
        <v>21</v>
      </c>
      <c r="M68" s="159">
        <f t="shared" si="10"/>
        <v>0</v>
      </c>
      <c r="N68" s="158">
        <v>0</v>
      </c>
      <c r="O68" s="158">
        <f t="shared" si="11"/>
        <v>0</v>
      </c>
      <c r="P68" s="158">
        <v>0</v>
      </c>
      <c r="Q68" s="158">
        <f t="shared" si="12"/>
        <v>0</v>
      </c>
      <c r="R68" s="159"/>
      <c r="S68" s="159" t="s">
        <v>265</v>
      </c>
      <c r="T68" s="159" t="s">
        <v>283</v>
      </c>
      <c r="U68" s="159">
        <v>0</v>
      </c>
      <c r="V68" s="159">
        <f t="shared" si="13"/>
        <v>0</v>
      </c>
      <c r="W68" s="159"/>
      <c r="X68" s="159" t="s">
        <v>288</v>
      </c>
      <c r="Y68" s="159" t="s">
        <v>167</v>
      </c>
      <c r="Z68" s="148"/>
      <c r="AA68" s="148"/>
      <c r="AB68" s="148"/>
      <c r="AC68" s="148"/>
      <c r="AD68" s="148"/>
      <c r="AE68" s="148"/>
      <c r="AF68" s="148"/>
      <c r="AG68" s="148" t="s">
        <v>537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78">
        <v>60</v>
      </c>
      <c r="B69" s="179" t="s">
        <v>789</v>
      </c>
      <c r="C69" s="189" t="s">
        <v>790</v>
      </c>
      <c r="D69" s="180" t="s">
        <v>546</v>
      </c>
      <c r="E69" s="181">
        <v>3</v>
      </c>
      <c r="F69" s="182"/>
      <c r="G69" s="183">
        <f t="shared" si="7"/>
        <v>0</v>
      </c>
      <c r="H69" s="160"/>
      <c r="I69" s="159">
        <f t="shared" si="8"/>
        <v>0</v>
      </c>
      <c r="J69" s="160"/>
      <c r="K69" s="159">
        <f t="shared" si="9"/>
        <v>0</v>
      </c>
      <c r="L69" s="159">
        <v>21</v>
      </c>
      <c r="M69" s="159">
        <f t="shared" si="10"/>
        <v>0</v>
      </c>
      <c r="N69" s="158">
        <v>0</v>
      </c>
      <c r="O69" s="158">
        <f t="shared" si="11"/>
        <v>0</v>
      </c>
      <c r="P69" s="158">
        <v>0</v>
      </c>
      <c r="Q69" s="158">
        <f t="shared" si="12"/>
        <v>0</v>
      </c>
      <c r="R69" s="159"/>
      <c r="S69" s="159" t="s">
        <v>265</v>
      </c>
      <c r="T69" s="159" t="s">
        <v>283</v>
      </c>
      <c r="U69" s="159">
        <v>0</v>
      </c>
      <c r="V69" s="159">
        <f t="shared" si="13"/>
        <v>0</v>
      </c>
      <c r="W69" s="159"/>
      <c r="X69" s="159" t="s">
        <v>288</v>
      </c>
      <c r="Y69" s="159" t="s">
        <v>167</v>
      </c>
      <c r="Z69" s="148"/>
      <c r="AA69" s="148"/>
      <c r="AB69" s="148"/>
      <c r="AC69" s="148"/>
      <c r="AD69" s="148"/>
      <c r="AE69" s="148"/>
      <c r="AF69" s="148"/>
      <c r="AG69" s="148" t="s">
        <v>537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ht="22.5" outlineLevel="1" x14ac:dyDescent="0.2">
      <c r="A70" s="178">
        <v>61</v>
      </c>
      <c r="B70" s="179" t="s">
        <v>791</v>
      </c>
      <c r="C70" s="189" t="s">
        <v>792</v>
      </c>
      <c r="D70" s="180" t="s">
        <v>546</v>
      </c>
      <c r="E70" s="181">
        <v>11</v>
      </c>
      <c r="F70" s="182"/>
      <c r="G70" s="183">
        <f t="shared" si="7"/>
        <v>0</v>
      </c>
      <c r="H70" s="160"/>
      <c r="I70" s="159">
        <f t="shared" si="8"/>
        <v>0</v>
      </c>
      <c r="J70" s="160"/>
      <c r="K70" s="159">
        <f t="shared" si="9"/>
        <v>0</v>
      </c>
      <c r="L70" s="159">
        <v>21</v>
      </c>
      <c r="M70" s="159">
        <f t="shared" si="10"/>
        <v>0</v>
      </c>
      <c r="N70" s="158">
        <v>0</v>
      </c>
      <c r="O70" s="158">
        <f t="shared" si="11"/>
        <v>0</v>
      </c>
      <c r="P70" s="158">
        <v>0</v>
      </c>
      <c r="Q70" s="158">
        <f t="shared" si="12"/>
        <v>0</v>
      </c>
      <c r="R70" s="159"/>
      <c r="S70" s="159" t="s">
        <v>265</v>
      </c>
      <c r="T70" s="159" t="s">
        <v>283</v>
      </c>
      <c r="U70" s="159">
        <v>0</v>
      </c>
      <c r="V70" s="159">
        <f t="shared" si="13"/>
        <v>0</v>
      </c>
      <c r="W70" s="159"/>
      <c r="X70" s="159" t="s">
        <v>288</v>
      </c>
      <c r="Y70" s="159" t="s">
        <v>167</v>
      </c>
      <c r="Z70" s="148"/>
      <c r="AA70" s="148"/>
      <c r="AB70" s="148"/>
      <c r="AC70" s="148"/>
      <c r="AD70" s="148"/>
      <c r="AE70" s="148"/>
      <c r="AF70" s="148"/>
      <c r="AG70" s="148" t="s">
        <v>537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8">
        <v>62</v>
      </c>
      <c r="B71" s="179" t="s">
        <v>793</v>
      </c>
      <c r="C71" s="189" t="s">
        <v>794</v>
      </c>
      <c r="D71" s="180" t="s">
        <v>546</v>
      </c>
      <c r="E71" s="181">
        <v>5</v>
      </c>
      <c r="F71" s="182"/>
      <c r="G71" s="183">
        <f t="shared" si="7"/>
        <v>0</v>
      </c>
      <c r="H71" s="160"/>
      <c r="I71" s="159">
        <f t="shared" si="8"/>
        <v>0</v>
      </c>
      <c r="J71" s="160"/>
      <c r="K71" s="159">
        <f t="shared" si="9"/>
        <v>0</v>
      </c>
      <c r="L71" s="159">
        <v>21</v>
      </c>
      <c r="M71" s="159">
        <f t="shared" si="10"/>
        <v>0</v>
      </c>
      <c r="N71" s="158">
        <v>0</v>
      </c>
      <c r="O71" s="158">
        <f t="shared" si="11"/>
        <v>0</v>
      </c>
      <c r="P71" s="158">
        <v>0</v>
      </c>
      <c r="Q71" s="158">
        <f t="shared" si="12"/>
        <v>0</v>
      </c>
      <c r="R71" s="159"/>
      <c r="S71" s="159" t="s">
        <v>265</v>
      </c>
      <c r="T71" s="159" t="s">
        <v>283</v>
      </c>
      <c r="U71" s="159">
        <v>0</v>
      </c>
      <c r="V71" s="159">
        <f t="shared" si="13"/>
        <v>0</v>
      </c>
      <c r="W71" s="159"/>
      <c r="X71" s="159" t="s">
        <v>288</v>
      </c>
      <c r="Y71" s="159" t="s">
        <v>167</v>
      </c>
      <c r="Z71" s="148"/>
      <c r="AA71" s="148"/>
      <c r="AB71" s="148"/>
      <c r="AC71" s="148"/>
      <c r="AD71" s="148"/>
      <c r="AE71" s="148"/>
      <c r="AF71" s="148"/>
      <c r="AG71" s="148" t="s">
        <v>537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8">
        <v>63</v>
      </c>
      <c r="B72" s="179" t="s">
        <v>795</v>
      </c>
      <c r="C72" s="189" t="s">
        <v>744</v>
      </c>
      <c r="D72" s="180" t="s">
        <v>370</v>
      </c>
      <c r="E72" s="181">
        <v>50</v>
      </c>
      <c r="F72" s="182"/>
      <c r="G72" s="183">
        <f t="shared" si="7"/>
        <v>0</v>
      </c>
      <c r="H72" s="160"/>
      <c r="I72" s="159">
        <f t="shared" si="8"/>
        <v>0</v>
      </c>
      <c r="J72" s="160"/>
      <c r="K72" s="159">
        <f t="shared" si="9"/>
        <v>0</v>
      </c>
      <c r="L72" s="159">
        <v>21</v>
      </c>
      <c r="M72" s="159">
        <f t="shared" si="10"/>
        <v>0</v>
      </c>
      <c r="N72" s="158">
        <v>0</v>
      </c>
      <c r="O72" s="158">
        <f t="shared" si="11"/>
        <v>0</v>
      </c>
      <c r="P72" s="158">
        <v>0</v>
      </c>
      <c r="Q72" s="158">
        <f t="shared" si="12"/>
        <v>0</v>
      </c>
      <c r="R72" s="159"/>
      <c r="S72" s="159" t="s">
        <v>265</v>
      </c>
      <c r="T72" s="159" t="s">
        <v>283</v>
      </c>
      <c r="U72" s="159">
        <v>0</v>
      </c>
      <c r="V72" s="159">
        <f t="shared" si="13"/>
        <v>0</v>
      </c>
      <c r="W72" s="159"/>
      <c r="X72" s="159" t="s">
        <v>288</v>
      </c>
      <c r="Y72" s="159" t="s">
        <v>167</v>
      </c>
      <c r="Z72" s="148"/>
      <c r="AA72" s="148"/>
      <c r="AB72" s="148"/>
      <c r="AC72" s="148"/>
      <c r="AD72" s="148"/>
      <c r="AE72" s="148"/>
      <c r="AF72" s="148"/>
      <c r="AG72" s="148" t="s">
        <v>537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8">
        <v>64</v>
      </c>
      <c r="B73" s="179" t="s">
        <v>796</v>
      </c>
      <c r="C73" s="189" t="s">
        <v>746</v>
      </c>
      <c r="D73" s="180" t="s">
        <v>370</v>
      </c>
      <c r="E73" s="181">
        <v>30</v>
      </c>
      <c r="F73" s="182"/>
      <c r="G73" s="183">
        <f t="shared" si="7"/>
        <v>0</v>
      </c>
      <c r="H73" s="160"/>
      <c r="I73" s="159">
        <f t="shared" si="8"/>
        <v>0</v>
      </c>
      <c r="J73" s="160"/>
      <c r="K73" s="159">
        <f t="shared" si="9"/>
        <v>0</v>
      </c>
      <c r="L73" s="159">
        <v>21</v>
      </c>
      <c r="M73" s="159">
        <f t="shared" si="10"/>
        <v>0</v>
      </c>
      <c r="N73" s="158">
        <v>0</v>
      </c>
      <c r="O73" s="158">
        <f t="shared" si="11"/>
        <v>0</v>
      </c>
      <c r="P73" s="158">
        <v>0</v>
      </c>
      <c r="Q73" s="158">
        <f t="shared" si="12"/>
        <v>0</v>
      </c>
      <c r="R73" s="159"/>
      <c r="S73" s="159" t="s">
        <v>265</v>
      </c>
      <c r="T73" s="159" t="s">
        <v>283</v>
      </c>
      <c r="U73" s="159">
        <v>0</v>
      </c>
      <c r="V73" s="159">
        <f t="shared" si="13"/>
        <v>0</v>
      </c>
      <c r="W73" s="159"/>
      <c r="X73" s="159" t="s">
        <v>288</v>
      </c>
      <c r="Y73" s="159" t="s">
        <v>167</v>
      </c>
      <c r="Z73" s="148"/>
      <c r="AA73" s="148"/>
      <c r="AB73" s="148"/>
      <c r="AC73" s="148"/>
      <c r="AD73" s="148"/>
      <c r="AE73" s="148"/>
      <c r="AF73" s="148"/>
      <c r="AG73" s="148" t="s">
        <v>537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8">
        <v>65</v>
      </c>
      <c r="B74" s="179" t="s">
        <v>797</v>
      </c>
      <c r="C74" s="189" t="s">
        <v>748</v>
      </c>
      <c r="D74" s="180" t="s">
        <v>370</v>
      </c>
      <c r="E74" s="181">
        <v>60</v>
      </c>
      <c r="F74" s="182"/>
      <c r="G74" s="183">
        <f t="shared" si="7"/>
        <v>0</v>
      </c>
      <c r="H74" s="160"/>
      <c r="I74" s="159">
        <f t="shared" si="8"/>
        <v>0</v>
      </c>
      <c r="J74" s="160"/>
      <c r="K74" s="159">
        <f t="shared" si="9"/>
        <v>0</v>
      </c>
      <c r="L74" s="159">
        <v>21</v>
      </c>
      <c r="M74" s="159">
        <f t="shared" si="10"/>
        <v>0</v>
      </c>
      <c r="N74" s="158">
        <v>0</v>
      </c>
      <c r="O74" s="158">
        <f t="shared" si="11"/>
        <v>0</v>
      </c>
      <c r="P74" s="158">
        <v>0</v>
      </c>
      <c r="Q74" s="158">
        <f t="shared" si="12"/>
        <v>0</v>
      </c>
      <c r="R74" s="159"/>
      <c r="S74" s="159" t="s">
        <v>265</v>
      </c>
      <c r="T74" s="159" t="s">
        <v>283</v>
      </c>
      <c r="U74" s="159">
        <v>0</v>
      </c>
      <c r="V74" s="159">
        <f t="shared" si="13"/>
        <v>0</v>
      </c>
      <c r="W74" s="159"/>
      <c r="X74" s="159" t="s">
        <v>288</v>
      </c>
      <c r="Y74" s="159" t="s">
        <v>167</v>
      </c>
      <c r="Z74" s="148"/>
      <c r="AA74" s="148"/>
      <c r="AB74" s="148"/>
      <c r="AC74" s="148"/>
      <c r="AD74" s="148"/>
      <c r="AE74" s="148"/>
      <c r="AF74" s="148"/>
      <c r="AG74" s="148" t="s">
        <v>537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8">
        <v>66</v>
      </c>
      <c r="B75" s="179" t="s">
        <v>798</v>
      </c>
      <c r="C75" s="189" t="s">
        <v>799</v>
      </c>
      <c r="D75" s="180" t="s">
        <v>370</v>
      </c>
      <c r="E75" s="181">
        <v>60</v>
      </c>
      <c r="F75" s="182"/>
      <c r="G75" s="183">
        <f t="shared" si="7"/>
        <v>0</v>
      </c>
      <c r="H75" s="160"/>
      <c r="I75" s="159">
        <f t="shared" si="8"/>
        <v>0</v>
      </c>
      <c r="J75" s="160"/>
      <c r="K75" s="159">
        <f t="shared" si="9"/>
        <v>0</v>
      </c>
      <c r="L75" s="159">
        <v>21</v>
      </c>
      <c r="M75" s="159">
        <f t="shared" si="10"/>
        <v>0</v>
      </c>
      <c r="N75" s="158">
        <v>0</v>
      </c>
      <c r="O75" s="158">
        <f t="shared" si="11"/>
        <v>0</v>
      </c>
      <c r="P75" s="158">
        <v>0</v>
      </c>
      <c r="Q75" s="158">
        <f t="shared" si="12"/>
        <v>0</v>
      </c>
      <c r="R75" s="159"/>
      <c r="S75" s="159" t="s">
        <v>265</v>
      </c>
      <c r="T75" s="159" t="s">
        <v>283</v>
      </c>
      <c r="U75" s="159">
        <v>0</v>
      </c>
      <c r="V75" s="159">
        <f t="shared" si="13"/>
        <v>0</v>
      </c>
      <c r="W75" s="159"/>
      <c r="X75" s="159" t="s">
        <v>288</v>
      </c>
      <c r="Y75" s="159" t="s">
        <v>167</v>
      </c>
      <c r="Z75" s="148"/>
      <c r="AA75" s="148"/>
      <c r="AB75" s="148"/>
      <c r="AC75" s="148"/>
      <c r="AD75" s="148"/>
      <c r="AE75" s="148"/>
      <c r="AF75" s="148"/>
      <c r="AG75" s="148" t="s">
        <v>537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8">
        <v>67</v>
      </c>
      <c r="B76" s="179" t="s">
        <v>800</v>
      </c>
      <c r="C76" s="189" t="s">
        <v>801</v>
      </c>
      <c r="D76" s="180" t="s">
        <v>370</v>
      </c>
      <c r="E76" s="181">
        <v>200</v>
      </c>
      <c r="F76" s="182"/>
      <c r="G76" s="183">
        <f t="shared" si="7"/>
        <v>0</v>
      </c>
      <c r="H76" s="160"/>
      <c r="I76" s="159">
        <f t="shared" si="8"/>
        <v>0</v>
      </c>
      <c r="J76" s="160"/>
      <c r="K76" s="159">
        <f t="shared" si="9"/>
        <v>0</v>
      </c>
      <c r="L76" s="159">
        <v>21</v>
      </c>
      <c r="M76" s="159">
        <f t="shared" si="10"/>
        <v>0</v>
      </c>
      <c r="N76" s="158">
        <v>0</v>
      </c>
      <c r="O76" s="158">
        <f t="shared" si="11"/>
        <v>0</v>
      </c>
      <c r="P76" s="158">
        <v>0</v>
      </c>
      <c r="Q76" s="158">
        <f t="shared" si="12"/>
        <v>0</v>
      </c>
      <c r="R76" s="159"/>
      <c r="S76" s="159" t="s">
        <v>265</v>
      </c>
      <c r="T76" s="159" t="s">
        <v>283</v>
      </c>
      <c r="U76" s="159">
        <v>0</v>
      </c>
      <c r="V76" s="159">
        <f t="shared" si="13"/>
        <v>0</v>
      </c>
      <c r="W76" s="159"/>
      <c r="X76" s="159" t="s">
        <v>288</v>
      </c>
      <c r="Y76" s="159" t="s">
        <v>167</v>
      </c>
      <c r="Z76" s="148"/>
      <c r="AA76" s="148"/>
      <c r="AB76" s="148"/>
      <c r="AC76" s="148"/>
      <c r="AD76" s="148"/>
      <c r="AE76" s="148"/>
      <c r="AF76" s="148"/>
      <c r="AG76" s="148" t="s">
        <v>537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8">
        <v>68</v>
      </c>
      <c r="B77" s="179" t="s">
        <v>802</v>
      </c>
      <c r="C77" s="189" t="s">
        <v>803</v>
      </c>
      <c r="D77" s="180" t="s">
        <v>370</v>
      </c>
      <c r="E77" s="181">
        <v>50</v>
      </c>
      <c r="F77" s="182"/>
      <c r="G77" s="183">
        <f t="shared" si="7"/>
        <v>0</v>
      </c>
      <c r="H77" s="160"/>
      <c r="I77" s="159">
        <f t="shared" si="8"/>
        <v>0</v>
      </c>
      <c r="J77" s="160"/>
      <c r="K77" s="159">
        <f t="shared" si="9"/>
        <v>0</v>
      </c>
      <c r="L77" s="159">
        <v>21</v>
      </c>
      <c r="M77" s="159">
        <f t="shared" si="10"/>
        <v>0</v>
      </c>
      <c r="N77" s="158">
        <v>0</v>
      </c>
      <c r="O77" s="158">
        <f t="shared" si="11"/>
        <v>0</v>
      </c>
      <c r="P77" s="158">
        <v>0</v>
      </c>
      <c r="Q77" s="158">
        <f t="shared" si="12"/>
        <v>0</v>
      </c>
      <c r="R77" s="159"/>
      <c r="S77" s="159" t="s">
        <v>265</v>
      </c>
      <c r="T77" s="159" t="s">
        <v>283</v>
      </c>
      <c r="U77" s="159">
        <v>0</v>
      </c>
      <c r="V77" s="159">
        <f t="shared" si="13"/>
        <v>0</v>
      </c>
      <c r="W77" s="159"/>
      <c r="X77" s="159" t="s">
        <v>288</v>
      </c>
      <c r="Y77" s="159" t="s">
        <v>167</v>
      </c>
      <c r="Z77" s="148"/>
      <c r="AA77" s="148"/>
      <c r="AB77" s="148"/>
      <c r="AC77" s="148"/>
      <c r="AD77" s="148"/>
      <c r="AE77" s="148"/>
      <c r="AF77" s="148"/>
      <c r="AG77" s="148" t="s">
        <v>537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78">
        <v>69</v>
      </c>
      <c r="B78" s="179" t="s">
        <v>804</v>
      </c>
      <c r="C78" s="189" t="s">
        <v>805</v>
      </c>
      <c r="D78" s="180" t="s">
        <v>370</v>
      </c>
      <c r="E78" s="181">
        <v>225</v>
      </c>
      <c r="F78" s="182"/>
      <c r="G78" s="183">
        <f t="shared" si="7"/>
        <v>0</v>
      </c>
      <c r="H78" s="160"/>
      <c r="I78" s="159">
        <f t="shared" si="8"/>
        <v>0</v>
      </c>
      <c r="J78" s="160"/>
      <c r="K78" s="159">
        <f t="shared" si="9"/>
        <v>0</v>
      </c>
      <c r="L78" s="159">
        <v>21</v>
      </c>
      <c r="M78" s="159">
        <f t="shared" si="10"/>
        <v>0</v>
      </c>
      <c r="N78" s="158">
        <v>0</v>
      </c>
      <c r="O78" s="158">
        <f t="shared" si="11"/>
        <v>0</v>
      </c>
      <c r="P78" s="158">
        <v>0</v>
      </c>
      <c r="Q78" s="158">
        <f t="shared" si="12"/>
        <v>0</v>
      </c>
      <c r="R78" s="159"/>
      <c r="S78" s="159" t="s">
        <v>265</v>
      </c>
      <c r="T78" s="159" t="s">
        <v>283</v>
      </c>
      <c r="U78" s="159">
        <v>0</v>
      </c>
      <c r="V78" s="159">
        <f t="shared" si="13"/>
        <v>0</v>
      </c>
      <c r="W78" s="159"/>
      <c r="X78" s="159" t="s">
        <v>288</v>
      </c>
      <c r="Y78" s="159" t="s">
        <v>167</v>
      </c>
      <c r="Z78" s="148"/>
      <c r="AA78" s="148"/>
      <c r="AB78" s="148"/>
      <c r="AC78" s="148"/>
      <c r="AD78" s="148"/>
      <c r="AE78" s="148"/>
      <c r="AF78" s="148"/>
      <c r="AG78" s="148" t="s">
        <v>537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78">
        <v>70</v>
      </c>
      <c r="B79" s="179" t="s">
        <v>806</v>
      </c>
      <c r="C79" s="189" t="s">
        <v>807</v>
      </c>
      <c r="D79" s="180" t="s">
        <v>370</v>
      </c>
      <c r="E79" s="181">
        <v>50</v>
      </c>
      <c r="F79" s="182"/>
      <c r="G79" s="183">
        <f t="shared" si="7"/>
        <v>0</v>
      </c>
      <c r="H79" s="160"/>
      <c r="I79" s="159">
        <f t="shared" si="8"/>
        <v>0</v>
      </c>
      <c r="J79" s="160"/>
      <c r="K79" s="159">
        <f t="shared" si="9"/>
        <v>0</v>
      </c>
      <c r="L79" s="159">
        <v>21</v>
      </c>
      <c r="M79" s="159">
        <f t="shared" si="10"/>
        <v>0</v>
      </c>
      <c r="N79" s="158">
        <v>0</v>
      </c>
      <c r="O79" s="158">
        <f t="shared" si="11"/>
        <v>0</v>
      </c>
      <c r="P79" s="158">
        <v>0</v>
      </c>
      <c r="Q79" s="158">
        <f t="shared" si="12"/>
        <v>0</v>
      </c>
      <c r="R79" s="159"/>
      <c r="S79" s="159" t="s">
        <v>265</v>
      </c>
      <c r="T79" s="159" t="s">
        <v>283</v>
      </c>
      <c r="U79" s="159">
        <v>0</v>
      </c>
      <c r="V79" s="159">
        <f t="shared" si="13"/>
        <v>0</v>
      </c>
      <c r="W79" s="159"/>
      <c r="X79" s="159" t="s">
        <v>288</v>
      </c>
      <c r="Y79" s="159" t="s">
        <v>167</v>
      </c>
      <c r="Z79" s="148"/>
      <c r="AA79" s="148"/>
      <c r="AB79" s="148"/>
      <c r="AC79" s="148"/>
      <c r="AD79" s="148"/>
      <c r="AE79" s="148"/>
      <c r="AF79" s="148"/>
      <c r="AG79" s="148" t="s">
        <v>537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8">
        <v>71</v>
      </c>
      <c r="B80" s="179" t="s">
        <v>808</v>
      </c>
      <c r="C80" s="189" t="s">
        <v>809</v>
      </c>
      <c r="D80" s="180" t="s">
        <v>370</v>
      </c>
      <c r="E80" s="181">
        <v>60</v>
      </c>
      <c r="F80" s="182"/>
      <c r="G80" s="183">
        <f t="shared" si="7"/>
        <v>0</v>
      </c>
      <c r="H80" s="160"/>
      <c r="I80" s="159">
        <f t="shared" si="8"/>
        <v>0</v>
      </c>
      <c r="J80" s="160"/>
      <c r="K80" s="159">
        <f t="shared" si="9"/>
        <v>0</v>
      </c>
      <c r="L80" s="159">
        <v>21</v>
      </c>
      <c r="M80" s="159">
        <f t="shared" si="10"/>
        <v>0</v>
      </c>
      <c r="N80" s="158">
        <v>0</v>
      </c>
      <c r="O80" s="158">
        <f t="shared" si="11"/>
        <v>0</v>
      </c>
      <c r="P80" s="158">
        <v>0</v>
      </c>
      <c r="Q80" s="158">
        <f t="shared" si="12"/>
        <v>0</v>
      </c>
      <c r="R80" s="159"/>
      <c r="S80" s="159" t="s">
        <v>265</v>
      </c>
      <c r="T80" s="159" t="s">
        <v>283</v>
      </c>
      <c r="U80" s="159">
        <v>0</v>
      </c>
      <c r="V80" s="159">
        <f t="shared" si="13"/>
        <v>0</v>
      </c>
      <c r="W80" s="159"/>
      <c r="X80" s="159" t="s">
        <v>288</v>
      </c>
      <c r="Y80" s="159" t="s">
        <v>167</v>
      </c>
      <c r="Z80" s="148"/>
      <c r="AA80" s="148"/>
      <c r="AB80" s="148"/>
      <c r="AC80" s="148"/>
      <c r="AD80" s="148"/>
      <c r="AE80" s="148"/>
      <c r="AF80" s="148"/>
      <c r="AG80" s="148" t="s">
        <v>537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8">
        <v>72</v>
      </c>
      <c r="B81" s="179" t="s">
        <v>810</v>
      </c>
      <c r="C81" s="189" t="s">
        <v>742</v>
      </c>
      <c r="D81" s="180" t="s">
        <v>370</v>
      </c>
      <c r="E81" s="181">
        <v>290</v>
      </c>
      <c r="F81" s="182"/>
      <c r="G81" s="183">
        <f t="shared" si="7"/>
        <v>0</v>
      </c>
      <c r="H81" s="160"/>
      <c r="I81" s="159">
        <f t="shared" si="8"/>
        <v>0</v>
      </c>
      <c r="J81" s="160"/>
      <c r="K81" s="159">
        <f t="shared" si="9"/>
        <v>0</v>
      </c>
      <c r="L81" s="159">
        <v>21</v>
      </c>
      <c r="M81" s="159">
        <f t="shared" si="10"/>
        <v>0</v>
      </c>
      <c r="N81" s="158">
        <v>0</v>
      </c>
      <c r="O81" s="158">
        <f t="shared" si="11"/>
        <v>0</v>
      </c>
      <c r="P81" s="158">
        <v>0</v>
      </c>
      <c r="Q81" s="158">
        <f t="shared" si="12"/>
        <v>0</v>
      </c>
      <c r="R81" s="159"/>
      <c r="S81" s="159" t="s">
        <v>265</v>
      </c>
      <c r="T81" s="159" t="s">
        <v>283</v>
      </c>
      <c r="U81" s="159">
        <v>0</v>
      </c>
      <c r="V81" s="159">
        <f t="shared" si="13"/>
        <v>0</v>
      </c>
      <c r="W81" s="159"/>
      <c r="X81" s="159" t="s">
        <v>166</v>
      </c>
      <c r="Y81" s="159" t="s">
        <v>167</v>
      </c>
      <c r="Z81" s="148"/>
      <c r="AA81" s="148"/>
      <c r="AB81" s="148"/>
      <c r="AC81" s="148"/>
      <c r="AD81" s="148"/>
      <c r="AE81" s="148"/>
      <c r="AF81" s="148"/>
      <c r="AG81" s="148" t="s">
        <v>534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8">
        <v>73</v>
      </c>
      <c r="B82" s="179" t="s">
        <v>811</v>
      </c>
      <c r="C82" s="189" t="s">
        <v>740</v>
      </c>
      <c r="D82" s="180" t="s">
        <v>370</v>
      </c>
      <c r="E82" s="181">
        <v>60</v>
      </c>
      <c r="F82" s="182"/>
      <c r="G82" s="183">
        <f t="shared" si="7"/>
        <v>0</v>
      </c>
      <c r="H82" s="160"/>
      <c r="I82" s="159">
        <f t="shared" si="8"/>
        <v>0</v>
      </c>
      <c r="J82" s="160"/>
      <c r="K82" s="159">
        <f t="shared" si="9"/>
        <v>0</v>
      </c>
      <c r="L82" s="159">
        <v>21</v>
      </c>
      <c r="M82" s="159">
        <f t="shared" si="10"/>
        <v>0</v>
      </c>
      <c r="N82" s="158">
        <v>0</v>
      </c>
      <c r="O82" s="158">
        <f t="shared" si="11"/>
        <v>0</v>
      </c>
      <c r="P82" s="158">
        <v>0</v>
      </c>
      <c r="Q82" s="158">
        <f t="shared" si="12"/>
        <v>0</v>
      </c>
      <c r="R82" s="159"/>
      <c r="S82" s="159" t="s">
        <v>265</v>
      </c>
      <c r="T82" s="159" t="s">
        <v>283</v>
      </c>
      <c r="U82" s="159">
        <v>0</v>
      </c>
      <c r="V82" s="159">
        <f t="shared" si="13"/>
        <v>0</v>
      </c>
      <c r="W82" s="159"/>
      <c r="X82" s="159" t="s">
        <v>288</v>
      </c>
      <c r="Y82" s="159" t="s">
        <v>167</v>
      </c>
      <c r="Z82" s="148"/>
      <c r="AA82" s="148"/>
      <c r="AB82" s="148"/>
      <c r="AC82" s="148"/>
      <c r="AD82" s="148"/>
      <c r="AE82" s="148"/>
      <c r="AF82" s="148"/>
      <c r="AG82" s="148" t="s">
        <v>537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8">
        <v>74</v>
      </c>
      <c r="B83" s="179" t="s">
        <v>812</v>
      </c>
      <c r="C83" s="189" t="s">
        <v>813</v>
      </c>
      <c r="D83" s="180" t="s">
        <v>546</v>
      </c>
      <c r="E83" s="181">
        <v>2</v>
      </c>
      <c r="F83" s="182"/>
      <c r="G83" s="183">
        <f t="shared" si="7"/>
        <v>0</v>
      </c>
      <c r="H83" s="160"/>
      <c r="I83" s="159">
        <f t="shared" si="8"/>
        <v>0</v>
      </c>
      <c r="J83" s="160"/>
      <c r="K83" s="159">
        <f t="shared" si="9"/>
        <v>0</v>
      </c>
      <c r="L83" s="159">
        <v>21</v>
      </c>
      <c r="M83" s="159">
        <f t="shared" si="10"/>
        <v>0</v>
      </c>
      <c r="N83" s="158">
        <v>0</v>
      </c>
      <c r="O83" s="158">
        <f t="shared" si="11"/>
        <v>0</v>
      </c>
      <c r="P83" s="158">
        <v>0</v>
      </c>
      <c r="Q83" s="158">
        <f t="shared" si="12"/>
        <v>0</v>
      </c>
      <c r="R83" s="159"/>
      <c r="S83" s="159" t="s">
        <v>265</v>
      </c>
      <c r="T83" s="159" t="s">
        <v>283</v>
      </c>
      <c r="U83" s="159">
        <v>0</v>
      </c>
      <c r="V83" s="159">
        <f t="shared" si="13"/>
        <v>0</v>
      </c>
      <c r="W83" s="159"/>
      <c r="X83" s="159" t="s">
        <v>288</v>
      </c>
      <c r="Y83" s="159" t="s">
        <v>167</v>
      </c>
      <c r="Z83" s="148"/>
      <c r="AA83" s="148"/>
      <c r="AB83" s="148"/>
      <c r="AC83" s="148"/>
      <c r="AD83" s="148"/>
      <c r="AE83" s="148"/>
      <c r="AF83" s="148"/>
      <c r="AG83" s="148" t="s">
        <v>537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45" outlineLevel="1" x14ac:dyDescent="0.2">
      <c r="A84" s="172">
        <v>75</v>
      </c>
      <c r="B84" s="173" t="s">
        <v>814</v>
      </c>
      <c r="C84" s="187" t="s">
        <v>815</v>
      </c>
      <c r="D84" s="174" t="s">
        <v>546</v>
      </c>
      <c r="E84" s="175">
        <v>2</v>
      </c>
      <c r="F84" s="176"/>
      <c r="G84" s="177">
        <f t="shared" si="7"/>
        <v>0</v>
      </c>
      <c r="H84" s="160"/>
      <c r="I84" s="159">
        <f t="shared" si="8"/>
        <v>0</v>
      </c>
      <c r="J84" s="160"/>
      <c r="K84" s="159">
        <f t="shared" si="9"/>
        <v>0</v>
      </c>
      <c r="L84" s="159">
        <v>21</v>
      </c>
      <c r="M84" s="159">
        <f t="shared" si="10"/>
        <v>0</v>
      </c>
      <c r="N84" s="158">
        <v>0</v>
      </c>
      <c r="O84" s="158">
        <f t="shared" si="11"/>
        <v>0</v>
      </c>
      <c r="P84" s="158">
        <v>0</v>
      </c>
      <c r="Q84" s="158">
        <f t="shared" si="12"/>
        <v>0</v>
      </c>
      <c r="R84" s="159"/>
      <c r="S84" s="159" t="s">
        <v>265</v>
      </c>
      <c r="T84" s="159" t="s">
        <v>283</v>
      </c>
      <c r="U84" s="159">
        <v>0</v>
      </c>
      <c r="V84" s="159">
        <f t="shared" si="13"/>
        <v>0</v>
      </c>
      <c r="W84" s="159"/>
      <c r="X84" s="159" t="s">
        <v>288</v>
      </c>
      <c r="Y84" s="159" t="s">
        <v>167</v>
      </c>
      <c r="Z84" s="148"/>
      <c r="AA84" s="148"/>
      <c r="AB84" s="148"/>
      <c r="AC84" s="148"/>
      <c r="AD84" s="148"/>
      <c r="AE84" s="148"/>
      <c r="AF84" s="148"/>
      <c r="AG84" s="148" t="s">
        <v>537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251" t="s">
        <v>816</v>
      </c>
      <c r="D85" s="252"/>
      <c r="E85" s="252"/>
      <c r="F85" s="252"/>
      <c r="G85" s="252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215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249" t="s">
        <v>817</v>
      </c>
      <c r="D86" s="250"/>
      <c r="E86" s="250"/>
      <c r="F86" s="250"/>
      <c r="G86" s="250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215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249" t="s">
        <v>818</v>
      </c>
      <c r="D87" s="250"/>
      <c r="E87" s="250"/>
      <c r="F87" s="250"/>
      <c r="G87" s="250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215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249" t="s">
        <v>819</v>
      </c>
      <c r="D88" s="250"/>
      <c r="E88" s="250"/>
      <c r="F88" s="250"/>
      <c r="G88" s="250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215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249" t="s">
        <v>820</v>
      </c>
      <c r="D89" s="250"/>
      <c r="E89" s="250"/>
      <c r="F89" s="250"/>
      <c r="G89" s="250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215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78">
        <v>76</v>
      </c>
      <c r="B90" s="179" t="s">
        <v>821</v>
      </c>
      <c r="C90" s="189" t="s">
        <v>822</v>
      </c>
      <c r="D90" s="180" t="s">
        <v>546</v>
      </c>
      <c r="E90" s="181">
        <v>300</v>
      </c>
      <c r="F90" s="182"/>
      <c r="G90" s="183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0</v>
      </c>
      <c r="O90" s="158">
        <f>ROUND(E90*N90,2)</f>
        <v>0</v>
      </c>
      <c r="P90" s="158">
        <v>0</v>
      </c>
      <c r="Q90" s="158">
        <f>ROUND(E90*P90,2)</f>
        <v>0</v>
      </c>
      <c r="R90" s="159"/>
      <c r="S90" s="159" t="s">
        <v>265</v>
      </c>
      <c r="T90" s="159" t="s">
        <v>283</v>
      </c>
      <c r="U90" s="159">
        <v>0</v>
      </c>
      <c r="V90" s="159">
        <f>ROUND(E90*U90,2)</f>
        <v>0</v>
      </c>
      <c r="W90" s="159"/>
      <c r="X90" s="159" t="s">
        <v>166</v>
      </c>
      <c r="Y90" s="159" t="s">
        <v>167</v>
      </c>
      <c r="Z90" s="148"/>
      <c r="AA90" s="148"/>
      <c r="AB90" s="148"/>
      <c r="AC90" s="148"/>
      <c r="AD90" s="148"/>
      <c r="AE90" s="148"/>
      <c r="AF90" s="148"/>
      <c r="AG90" s="148" t="s">
        <v>534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78">
        <v>77</v>
      </c>
      <c r="B91" s="179" t="s">
        <v>823</v>
      </c>
      <c r="C91" s="189" t="s">
        <v>824</v>
      </c>
      <c r="D91" s="180" t="s">
        <v>370</v>
      </c>
      <c r="E91" s="181">
        <v>120</v>
      </c>
      <c r="F91" s="182"/>
      <c r="G91" s="183">
        <f>ROUND(E91*F91,2)</f>
        <v>0</v>
      </c>
      <c r="H91" s="160"/>
      <c r="I91" s="159">
        <f>ROUND(E91*H91,2)</f>
        <v>0</v>
      </c>
      <c r="J91" s="160"/>
      <c r="K91" s="159">
        <f>ROUND(E91*J91,2)</f>
        <v>0</v>
      </c>
      <c r="L91" s="159">
        <v>21</v>
      </c>
      <c r="M91" s="159">
        <f>G91*(1+L91/100)</f>
        <v>0</v>
      </c>
      <c r="N91" s="158">
        <v>0</v>
      </c>
      <c r="O91" s="158">
        <f>ROUND(E91*N91,2)</f>
        <v>0</v>
      </c>
      <c r="P91" s="158">
        <v>0</v>
      </c>
      <c r="Q91" s="158">
        <f>ROUND(E91*P91,2)</f>
        <v>0</v>
      </c>
      <c r="R91" s="159"/>
      <c r="S91" s="159" t="s">
        <v>265</v>
      </c>
      <c r="T91" s="159" t="s">
        <v>283</v>
      </c>
      <c r="U91" s="159">
        <v>0</v>
      </c>
      <c r="V91" s="159">
        <f>ROUND(E91*U91,2)</f>
        <v>0</v>
      </c>
      <c r="W91" s="159"/>
      <c r="X91" s="159" t="s">
        <v>166</v>
      </c>
      <c r="Y91" s="159" t="s">
        <v>167</v>
      </c>
      <c r="Z91" s="148"/>
      <c r="AA91" s="148"/>
      <c r="AB91" s="148"/>
      <c r="AC91" s="148"/>
      <c r="AD91" s="148"/>
      <c r="AE91" s="148"/>
      <c r="AF91" s="148"/>
      <c r="AG91" s="148" t="s">
        <v>534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78">
        <v>78</v>
      </c>
      <c r="B92" s="179" t="s">
        <v>825</v>
      </c>
      <c r="C92" s="189" t="s">
        <v>826</v>
      </c>
      <c r="D92" s="180" t="s">
        <v>581</v>
      </c>
      <c r="E92" s="181">
        <v>1</v>
      </c>
      <c r="F92" s="182"/>
      <c r="G92" s="183">
        <f>ROUND(E92*F92,2)</f>
        <v>0</v>
      </c>
      <c r="H92" s="160"/>
      <c r="I92" s="159">
        <f>ROUND(E92*H92,2)</f>
        <v>0</v>
      </c>
      <c r="J92" s="160"/>
      <c r="K92" s="159">
        <f>ROUND(E92*J92,2)</f>
        <v>0</v>
      </c>
      <c r="L92" s="159">
        <v>21</v>
      </c>
      <c r="M92" s="159">
        <f>G92*(1+L92/100)</f>
        <v>0</v>
      </c>
      <c r="N92" s="158">
        <v>0</v>
      </c>
      <c r="O92" s="158">
        <f>ROUND(E92*N92,2)</f>
        <v>0</v>
      </c>
      <c r="P92" s="158">
        <v>0</v>
      </c>
      <c r="Q92" s="158">
        <f>ROUND(E92*P92,2)</f>
        <v>0</v>
      </c>
      <c r="R92" s="159"/>
      <c r="S92" s="159" t="s">
        <v>265</v>
      </c>
      <c r="T92" s="159" t="s">
        <v>283</v>
      </c>
      <c r="U92" s="159">
        <v>0</v>
      </c>
      <c r="V92" s="159">
        <f>ROUND(E92*U92,2)</f>
        <v>0</v>
      </c>
      <c r="W92" s="159"/>
      <c r="X92" s="159" t="s">
        <v>288</v>
      </c>
      <c r="Y92" s="159" t="s">
        <v>167</v>
      </c>
      <c r="Z92" s="148"/>
      <c r="AA92" s="148"/>
      <c r="AB92" s="148"/>
      <c r="AC92" s="148"/>
      <c r="AD92" s="148"/>
      <c r="AE92" s="148"/>
      <c r="AF92" s="148"/>
      <c r="AG92" s="148" t="s">
        <v>537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78">
        <v>79</v>
      </c>
      <c r="B93" s="179" t="s">
        <v>827</v>
      </c>
      <c r="C93" s="189" t="s">
        <v>828</v>
      </c>
      <c r="D93" s="180" t="s">
        <v>364</v>
      </c>
      <c r="E93" s="181">
        <v>1</v>
      </c>
      <c r="F93" s="182"/>
      <c r="G93" s="183">
        <f>ROUND(E93*F93,2)</f>
        <v>0</v>
      </c>
      <c r="H93" s="160"/>
      <c r="I93" s="159">
        <f>ROUND(E93*H93,2)</f>
        <v>0</v>
      </c>
      <c r="J93" s="160"/>
      <c r="K93" s="159">
        <f>ROUND(E93*J93,2)</f>
        <v>0</v>
      </c>
      <c r="L93" s="159">
        <v>21</v>
      </c>
      <c r="M93" s="159">
        <f>G93*(1+L93/100)</f>
        <v>0</v>
      </c>
      <c r="N93" s="158">
        <v>0</v>
      </c>
      <c r="O93" s="158">
        <f>ROUND(E93*N93,2)</f>
        <v>0</v>
      </c>
      <c r="P93" s="158">
        <v>0</v>
      </c>
      <c r="Q93" s="158">
        <f>ROUND(E93*P93,2)</f>
        <v>0</v>
      </c>
      <c r="R93" s="159"/>
      <c r="S93" s="159" t="s">
        <v>265</v>
      </c>
      <c r="T93" s="159" t="s">
        <v>266</v>
      </c>
      <c r="U93" s="159">
        <v>0</v>
      </c>
      <c r="V93" s="159">
        <f>ROUND(E93*U93,2)</f>
        <v>0</v>
      </c>
      <c r="W93" s="159"/>
      <c r="X93" s="159" t="s">
        <v>166</v>
      </c>
      <c r="Y93" s="159" t="s">
        <v>167</v>
      </c>
      <c r="Z93" s="148"/>
      <c r="AA93" s="148"/>
      <c r="AB93" s="148"/>
      <c r="AC93" s="148"/>
      <c r="AD93" s="148"/>
      <c r="AE93" s="148"/>
      <c r="AF93" s="148"/>
      <c r="AG93" s="148" t="s">
        <v>168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78">
        <v>80</v>
      </c>
      <c r="B94" s="179" t="s">
        <v>829</v>
      </c>
      <c r="C94" s="189" t="s">
        <v>830</v>
      </c>
      <c r="D94" s="180" t="s">
        <v>364</v>
      </c>
      <c r="E94" s="181">
        <v>1</v>
      </c>
      <c r="F94" s="182"/>
      <c r="G94" s="183">
        <f>ROUND(E94*F94,2)</f>
        <v>0</v>
      </c>
      <c r="H94" s="160"/>
      <c r="I94" s="159">
        <f>ROUND(E94*H94,2)</f>
        <v>0</v>
      </c>
      <c r="J94" s="160"/>
      <c r="K94" s="159">
        <f>ROUND(E94*J94,2)</f>
        <v>0</v>
      </c>
      <c r="L94" s="159">
        <v>21</v>
      </c>
      <c r="M94" s="159">
        <f>G94*(1+L94/100)</f>
        <v>0</v>
      </c>
      <c r="N94" s="158">
        <v>0</v>
      </c>
      <c r="O94" s="158">
        <f>ROUND(E94*N94,2)</f>
        <v>0</v>
      </c>
      <c r="P94" s="158">
        <v>0</v>
      </c>
      <c r="Q94" s="158">
        <f>ROUND(E94*P94,2)</f>
        <v>0</v>
      </c>
      <c r="R94" s="159"/>
      <c r="S94" s="159" t="s">
        <v>165</v>
      </c>
      <c r="T94" s="159" t="s">
        <v>266</v>
      </c>
      <c r="U94" s="159">
        <v>0</v>
      </c>
      <c r="V94" s="159">
        <f>ROUND(E94*U94,2)</f>
        <v>0</v>
      </c>
      <c r="W94" s="159"/>
      <c r="X94" s="159" t="s">
        <v>166</v>
      </c>
      <c r="Y94" s="159" t="s">
        <v>167</v>
      </c>
      <c r="Z94" s="148"/>
      <c r="AA94" s="148"/>
      <c r="AB94" s="148"/>
      <c r="AC94" s="148"/>
      <c r="AD94" s="148"/>
      <c r="AE94" s="148"/>
      <c r="AF94" s="148"/>
      <c r="AG94" s="148" t="s">
        <v>168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x14ac:dyDescent="0.2">
      <c r="A95" s="165" t="s">
        <v>160</v>
      </c>
      <c r="B95" s="166" t="s">
        <v>124</v>
      </c>
      <c r="C95" s="186" t="s">
        <v>125</v>
      </c>
      <c r="D95" s="167"/>
      <c r="E95" s="168"/>
      <c r="F95" s="169"/>
      <c r="G95" s="170">
        <f>SUMIF(AG96:AG103,"&lt;&gt;NOR",G96:G103)</f>
        <v>0</v>
      </c>
      <c r="H95" s="164"/>
      <c r="I95" s="164">
        <f>SUM(I96:I103)</f>
        <v>0</v>
      </c>
      <c r="J95" s="164"/>
      <c r="K95" s="164">
        <f>SUM(K96:K103)</f>
        <v>0</v>
      </c>
      <c r="L95" s="164"/>
      <c r="M95" s="164">
        <f>SUM(M96:M103)</f>
        <v>0</v>
      </c>
      <c r="N95" s="163"/>
      <c r="O95" s="163">
        <f>SUM(O96:O103)</f>
        <v>0</v>
      </c>
      <c r="P95" s="163"/>
      <c r="Q95" s="163">
        <f>SUM(Q96:Q103)</f>
        <v>0</v>
      </c>
      <c r="R95" s="164"/>
      <c r="S95" s="164"/>
      <c r="T95" s="164"/>
      <c r="U95" s="164"/>
      <c r="V95" s="164">
        <f>SUM(V96:V103)</f>
        <v>0</v>
      </c>
      <c r="W95" s="164"/>
      <c r="X95" s="164"/>
      <c r="Y95" s="164"/>
      <c r="AG95" t="s">
        <v>161</v>
      </c>
    </row>
    <row r="96" spans="1:60" outlineLevel="1" x14ac:dyDescent="0.2">
      <c r="A96" s="178">
        <v>81</v>
      </c>
      <c r="B96" s="179" t="s">
        <v>831</v>
      </c>
      <c r="C96" s="189" t="s">
        <v>832</v>
      </c>
      <c r="D96" s="180" t="s">
        <v>581</v>
      </c>
      <c r="E96" s="181">
        <v>2</v>
      </c>
      <c r="F96" s="182"/>
      <c r="G96" s="183">
        <f t="shared" ref="G96:G103" si="14">ROUND(E96*F96,2)</f>
        <v>0</v>
      </c>
      <c r="H96" s="160"/>
      <c r="I96" s="159">
        <f t="shared" ref="I96:I103" si="15">ROUND(E96*H96,2)</f>
        <v>0</v>
      </c>
      <c r="J96" s="160"/>
      <c r="K96" s="159">
        <f t="shared" ref="K96:K103" si="16">ROUND(E96*J96,2)</f>
        <v>0</v>
      </c>
      <c r="L96" s="159">
        <v>21</v>
      </c>
      <c r="M96" s="159">
        <f t="shared" ref="M96:M103" si="17">G96*(1+L96/100)</f>
        <v>0</v>
      </c>
      <c r="N96" s="158">
        <v>0</v>
      </c>
      <c r="O96" s="158">
        <f t="shared" ref="O96:O103" si="18">ROUND(E96*N96,2)</f>
        <v>0</v>
      </c>
      <c r="P96" s="158">
        <v>0</v>
      </c>
      <c r="Q96" s="158">
        <f t="shared" ref="Q96:Q103" si="19">ROUND(E96*P96,2)</f>
        <v>0</v>
      </c>
      <c r="R96" s="159"/>
      <c r="S96" s="159" t="s">
        <v>265</v>
      </c>
      <c r="T96" s="159" t="s">
        <v>283</v>
      </c>
      <c r="U96" s="159">
        <v>0</v>
      </c>
      <c r="V96" s="159">
        <f t="shared" ref="V96:V103" si="20">ROUND(E96*U96,2)</f>
        <v>0</v>
      </c>
      <c r="W96" s="159"/>
      <c r="X96" s="159" t="s">
        <v>166</v>
      </c>
      <c r="Y96" s="159" t="s">
        <v>167</v>
      </c>
      <c r="Z96" s="148"/>
      <c r="AA96" s="148"/>
      <c r="AB96" s="148"/>
      <c r="AC96" s="148"/>
      <c r="AD96" s="148"/>
      <c r="AE96" s="148"/>
      <c r="AF96" s="148"/>
      <c r="AG96" s="148" t="s">
        <v>534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33.75" outlineLevel="1" x14ac:dyDescent="0.2">
      <c r="A97" s="178">
        <v>82</v>
      </c>
      <c r="B97" s="179" t="s">
        <v>833</v>
      </c>
      <c r="C97" s="189" t="s">
        <v>834</v>
      </c>
      <c r="D97" s="180" t="s">
        <v>581</v>
      </c>
      <c r="E97" s="181">
        <v>1</v>
      </c>
      <c r="F97" s="182"/>
      <c r="G97" s="183">
        <f t="shared" si="14"/>
        <v>0</v>
      </c>
      <c r="H97" s="160"/>
      <c r="I97" s="159">
        <f t="shared" si="15"/>
        <v>0</v>
      </c>
      <c r="J97" s="160"/>
      <c r="K97" s="159">
        <f t="shared" si="16"/>
        <v>0</v>
      </c>
      <c r="L97" s="159">
        <v>21</v>
      </c>
      <c r="M97" s="159">
        <f t="shared" si="17"/>
        <v>0</v>
      </c>
      <c r="N97" s="158">
        <v>0</v>
      </c>
      <c r="O97" s="158">
        <f t="shared" si="18"/>
        <v>0</v>
      </c>
      <c r="P97" s="158">
        <v>0</v>
      </c>
      <c r="Q97" s="158">
        <f t="shared" si="19"/>
        <v>0</v>
      </c>
      <c r="R97" s="159"/>
      <c r="S97" s="159" t="s">
        <v>265</v>
      </c>
      <c r="T97" s="159" t="s">
        <v>283</v>
      </c>
      <c r="U97" s="159">
        <v>0</v>
      </c>
      <c r="V97" s="159">
        <f t="shared" si="20"/>
        <v>0</v>
      </c>
      <c r="W97" s="159"/>
      <c r="X97" s="159" t="s">
        <v>166</v>
      </c>
      <c r="Y97" s="159" t="s">
        <v>167</v>
      </c>
      <c r="Z97" s="148"/>
      <c r="AA97" s="148"/>
      <c r="AB97" s="148"/>
      <c r="AC97" s="148"/>
      <c r="AD97" s="148"/>
      <c r="AE97" s="148"/>
      <c r="AF97" s="148"/>
      <c r="AG97" s="148" t="s">
        <v>534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8">
        <v>83</v>
      </c>
      <c r="B98" s="179" t="s">
        <v>835</v>
      </c>
      <c r="C98" s="189" t="s">
        <v>836</v>
      </c>
      <c r="D98" s="180" t="s">
        <v>370</v>
      </c>
      <c r="E98" s="181">
        <v>80</v>
      </c>
      <c r="F98" s="182"/>
      <c r="G98" s="183">
        <f t="shared" si="14"/>
        <v>0</v>
      </c>
      <c r="H98" s="160"/>
      <c r="I98" s="159">
        <f t="shared" si="15"/>
        <v>0</v>
      </c>
      <c r="J98" s="160"/>
      <c r="K98" s="159">
        <f t="shared" si="16"/>
        <v>0</v>
      </c>
      <c r="L98" s="159">
        <v>21</v>
      </c>
      <c r="M98" s="159">
        <f t="shared" si="17"/>
        <v>0</v>
      </c>
      <c r="N98" s="158">
        <v>0</v>
      </c>
      <c r="O98" s="158">
        <f t="shared" si="18"/>
        <v>0</v>
      </c>
      <c r="P98" s="158">
        <v>0</v>
      </c>
      <c r="Q98" s="158">
        <f t="shared" si="19"/>
        <v>0</v>
      </c>
      <c r="R98" s="159"/>
      <c r="S98" s="159" t="s">
        <v>265</v>
      </c>
      <c r="T98" s="159" t="s">
        <v>283</v>
      </c>
      <c r="U98" s="159">
        <v>0</v>
      </c>
      <c r="V98" s="159">
        <f t="shared" si="20"/>
        <v>0</v>
      </c>
      <c r="W98" s="159"/>
      <c r="X98" s="159" t="s">
        <v>288</v>
      </c>
      <c r="Y98" s="159" t="s">
        <v>167</v>
      </c>
      <c r="Z98" s="148"/>
      <c r="AA98" s="148"/>
      <c r="AB98" s="148"/>
      <c r="AC98" s="148"/>
      <c r="AD98" s="148"/>
      <c r="AE98" s="148"/>
      <c r="AF98" s="148"/>
      <c r="AG98" s="148" t="s">
        <v>537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8">
        <v>84</v>
      </c>
      <c r="B99" s="179" t="s">
        <v>837</v>
      </c>
      <c r="C99" s="189" t="s">
        <v>838</v>
      </c>
      <c r="D99" s="180" t="s">
        <v>581</v>
      </c>
      <c r="E99" s="181">
        <v>1</v>
      </c>
      <c r="F99" s="182"/>
      <c r="G99" s="183">
        <f t="shared" si="14"/>
        <v>0</v>
      </c>
      <c r="H99" s="160"/>
      <c r="I99" s="159">
        <f t="shared" si="15"/>
        <v>0</v>
      </c>
      <c r="J99" s="160"/>
      <c r="K99" s="159">
        <f t="shared" si="16"/>
        <v>0</v>
      </c>
      <c r="L99" s="159">
        <v>21</v>
      </c>
      <c r="M99" s="159">
        <f t="shared" si="17"/>
        <v>0</v>
      </c>
      <c r="N99" s="158">
        <v>0</v>
      </c>
      <c r="O99" s="158">
        <f t="shared" si="18"/>
        <v>0</v>
      </c>
      <c r="P99" s="158">
        <v>0</v>
      </c>
      <c r="Q99" s="158">
        <f t="shared" si="19"/>
        <v>0</v>
      </c>
      <c r="R99" s="159"/>
      <c r="S99" s="159" t="s">
        <v>265</v>
      </c>
      <c r="T99" s="159" t="s">
        <v>283</v>
      </c>
      <c r="U99" s="159">
        <v>0</v>
      </c>
      <c r="V99" s="159">
        <f t="shared" si="20"/>
        <v>0</v>
      </c>
      <c r="W99" s="159"/>
      <c r="X99" s="159" t="s">
        <v>288</v>
      </c>
      <c r="Y99" s="159" t="s">
        <v>167</v>
      </c>
      <c r="Z99" s="148"/>
      <c r="AA99" s="148"/>
      <c r="AB99" s="148"/>
      <c r="AC99" s="148"/>
      <c r="AD99" s="148"/>
      <c r="AE99" s="148"/>
      <c r="AF99" s="148"/>
      <c r="AG99" s="148" t="s">
        <v>537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8">
        <v>85</v>
      </c>
      <c r="B100" s="179" t="s">
        <v>839</v>
      </c>
      <c r="C100" s="189" t="s">
        <v>840</v>
      </c>
      <c r="D100" s="180" t="s">
        <v>581</v>
      </c>
      <c r="E100" s="181">
        <v>1</v>
      </c>
      <c r="F100" s="182"/>
      <c r="G100" s="183">
        <f t="shared" si="14"/>
        <v>0</v>
      </c>
      <c r="H100" s="160"/>
      <c r="I100" s="159">
        <f t="shared" si="15"/>
        <v>0</v>
      </c>
      <c r="J100" s="160"/>
      <c r="K100" s="159">
        <f t="shared" si="16"/>
        <v>0</v>
      </c>
      <c r="L100" s="159">
        <v>21</v>
      </c>
      <c r="M100" s="159">
        <f t="shared" si="17"/>
        <v>0</v>
      </c>
      <c r="N100" s="158">
        <v>0</v>
      </c>
      <c r="O100" s="158">
        <f t="shared" si="18"/>
        <v>0</v>
      </c>
      <c r="P100" s="158">
        <v>0</v>
      </c>
      <c r="Q100" s="158">
        <f t="shared" si="19"/>
        <v>0</v>
      </c>
      <c r="R100" s="159"/>
      <c r="S100" s="159" t="s">
        <v>265</v>
      </c>
      <c r="T100" s="159" t="s">
        <v>283</v>
      </c>
      <c r="U100" s="159">
        <v>0</v>
      </c>
      <c r="V100" s="159">
        <f t="shared" si="20"/>
        <v>0</v>
      </c>
      <c r="W100" s="159"/>
      <c r="X100" s="159" t="s">
        <v>841</v>
      </c>
      <c r="Y100" s="159" t="s">
        <v>167</v>
      </c>
      <c r="Z100" s="148"/>
      <c r="AA100" s="148"/>
      <c r="AB100" s="148"/>
      <c r="AC100" s="148"/>
      <c r="AD100" s="148"/>
      <c r="AE100" s="148"/>
      <c r="AF100" s="148"/>
      <c r="AG100" s="148" t="s">
        <v>842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8">
        <v>86</v>
      </c>
      <c r="B101" s="179" t="s">
        <v>843</v>
      </c>
      <c r="C101" s="189" t="s">
        <v>844</v>
      </c>
      <c r="D101" s="180" t="s">
        <v>581</v>
      </c>
      <c r="E101" s="181">
        <v>1</v>
      </c>
      <c r="F101" s="182"/>
      <c r="G101" s="183">
        <f t="shared" si="14"/>
        <v>0</v>
      </c>
      <c r="H101" s="160"/>
      <c r="I101" s="159">
        <f t="shared" si="15"/>
        <v>0</v>
      </c>
      <c r="J101" s="160"/>
      <c r="K101" s="159">
        <f t="shared" si="16"/>
        <v>0</v>
      </c>
      <c r="L101" s="159">
        <v>21</v>
      </c>
      <c r="M101" s="159">
        <f t="shared" si="17"/>
        <v>0</v>
      </c>
      <c r="N101" s="158">
        <v>0</v>
      </c>
      <c r="O101" s="158">
        <f t="shared" si="18"/>
        <v>0</v>
      </c>
      <c r="P101" s="158">
        <v>0</v>
      </c>
      <c r="Q101" s="158">
        <f t="shared" si="19"/>
        <v>0</v>
      </c>
      <c r="R101" s="159"/>
      <c r="S101" s="159" t="s">
        <v>265</v>
      </c>
      <c r="T101" s="159" t="s">
        <v>283</v>
      </c>
      <c r="U101" s="159">
        <v>0</v>
      </c>
      <c r="V101" s="159">
        <f t="shared" si="20"/>
        <v>0</v>
      </c>
      <c r="W101" s="159"/>
      <c r="X101" s="159" t="s">
        <v>166</v>
      </c>
      <c r="Y101" s="159" t="s">
        <v>167</v>
      </c>
      <c r="Z101" s="148"/>
      <c r="AA101" s="148"/>
      <c r="AB101" s="148"/>
      <c r="AC101" s="148"/>
      <c r="AD101" s="148"/>
      <c r="AE101" s="148"/>
      <c r="AF101" s="148"/>
      <c r="AG101" s="148" t="s">
        <v>534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78">
        <v>87</v>
      </c>
      <c r="B102" s="179" t="s">
        <v>845</v>
      </c>
      <c r="C102" s="189" t="s">
        <v>846</v>
      </c>
      <c r="D102" s="180" t="s">
        <v>581</v>
      </c>
      <c r="E102" s="181">
        <v>1</v>
      </c>
      <c r="F102" s="182"/>
      <c r="G102" s="183">
        <f t="shared" si="14"/>
        <v>0</v>
      </c>
      <c r="H102" s="160"/>
      <c r="I102" s="159">
        <f t="shared" si="15"/>
        <v>0</v>
      </c>
      <c r="J102" s="160"/>
      <c r="K102" s="159">
        <f t="shared" si="16"/>
        <v>0</v>
      </c>
      <c r="L102" s="159">
        <v>21</v>
      </c>
      <c r="M102" s="159">
        <f t="shared" si="17"/>
        <v>0</v>
      </c>
      <c r="N102" s="158">
        <v>0</v>
      </c>
      <c r="O102" s="158">
        <f t="shared" si="18"/>
        <v>0</v>
      </c>
      <c r="P102" s="158">
        <v>0</v>
      </c>
      <c r="Q102" s="158">
        <f t="shared" si="19"/>
        <v>0</v>
      </c>
      <c r="R102" s="159"/>
      <c r="S102" s="159" t="s">
        <v>265</v>
      </c>
      <c r="T102" s="159" t="s">
        <v>283</v>
      </c>
      <c r="U102" s="159">
        <v>0</v>
      </c>
      <c r="V102" s="159">
        <f t="shared" si="20"/>
        <v>0</v>
      </c>
      <c r="W102" s="159"/>
      <c r="X102" s="159" t="s">
        <v>288</v>
      </c>
      <c r="Y102" s="159" t="s">
        <v>167</v>
      </c>
      <c r="Z102" s="148"/>
      <c r="AA102" s="148"/>
      <c r="AB102" s="148"/>
      <c r="AC102" s="148"/>
      <c r="AD102" s="148"/>
      <c r="AE102" s="148"/>
      <c r="AF102" s="148"/>
      <c r="AG102" s="148" t="s">
        <v>537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72">
        <v>88</v>
      </c>
      <c r="B103" s="173" t="s">
        <v>847</v>
      </c>
      <c r="C103" s="187" t="s">
        <v>848</v>
      </c>
      <c r="D103" s="174" t="s">
        <v>849</v>
      </c>
      <c r="E103" s="175">
        <v>7</v>
      </c>
      <c r="F103" s="176"/>
      <c r="G103" s="177">
        <f t="shared" si="14"/>
        <v>0</v>
      </c>
      <c r="H103" s="160"/>
      <c r="I103" s="159">
        <f t="shared" si="15"/>
        <v>0</v>
      </c>
      <c r="J103" s="160"/>
      <c r="K103" s="159">
        <f t="shared" si="16"/>
        <v>0</v>
      </c>
      <c r="L103" s="159">
        <v>21</v>
      </c>
      <c r="M103" s="159">
        <f t="shared" si="17"/>
        <v>0</v>
      </c>
      <c r="N103" s="158">
        <v>0</v>
      </c>
      <c r="O103" s="158">
        <f t="shared" si="18"/>
        <v>0</v>
      </c>
      <c r="P103" s="158">
        <v>0</v>
      </c>
      <c r="Q103" s="158">
        <f t="shared" si="19"/>
        <v>0</v>
      </c>
      <c r="R103" s="159"/>
      <c r="S103" s="159" t="s">
        <v>265</v>
      </c>
      <c r="T103" s="159" t="s">
        <v>283</v>
      </c>
      <c r="U103" s="159">
        <v>0</v>
      </c>
      <c r="V103" s="159">
        <f t="shared" si="20"/>
        <v>0</v>
      </c>
      <c r="W103" s="159"/>
      <c r="X103" s="159" t="s">
        <v>166</v>
      </c>
      <c r="Y103" s="159" t="s">
        <v>167</v>
      </c>
      <c r="Z103" s="148"/>
      <c r="AA103" s="148"/>
      <c r="AB103" s="148"/>
      <c r="AC103" s="148"/>
      <c r="AD103" s="148"/>
      <c r="AE103" s="148"/>
      <c r="AF103" s="148"/>
      <c r="AG103" s="148" t="s">
        <v>534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x14ac:dyDescent="0.2">
      <c r="A104" s="3"/>
      <c r="B104" s="4"/>
      <c r="C104" s="191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v>12</v>
      </c>
      <c r="AF104">
        <v>21</v>
      </c>
      <c r="AG104" t="s">
        <v>146</v>
      </c>
    </row>
    <row r="105" spans="1:60" x14ac:dyDescent="0.2">
      <c r="A105" s="151"/>
      <c r="B105" s="152" t="s">
        <v>31</v>
      </c>
      <c r="C105" s="192"/>
      <c r="D105" s="153"/>
      <c r="E105" s="154"/>
      <c r="F105" s="154"/>
      <c r="G105" s="171">
        <f>G8+G50+G95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AE105">
        <f>SUMIF(L7:L103,AE104,G7:G103)</f>
        <v>0</v>
      </c>
      <c r="AF105">
        <f>SUMIF(L7:L103,AF104,G7:G103)</f>
        <v>0</v>
      </c>
      <c r="AG105" t="s">
        <v>527</v>
      </c>
    </row>
    <row r="106" spans="1:60" x14ac:dyDescent="0.2">
      <c r="A106" s="3"/>
      <c r="B106" s="4"/>
      <c r="C106" s="191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3"/>
      <c r="B107" s="4"/>
      <c r="C107" s="191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60" t="s">
        <v>528</v>
      </c>
      <c r="B108" s="260"/>
      <c r="C108" s="261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A109" s="262"/>
      <c r="B109" s="263"/>
      <c r="C109" s="264"/>
      <c r="D109" s="263"/>
      <c r="E109" s="263"/>
      <c r="F109" s="263"/>
      <c r="G109" s="265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G109" t="s">
        <v>529</v>
      </c>
    </row>
    <row r="110" spans="1:60" x14ac:dyDescent="0.2">
      <c r="A110" s="266"/>
      <c r="B110" s="267"/>
      <c r="C110" s="268"/>
      <c r="D110" s="267"/>
      <c r="E110" s="267"/>
      <c r="F110" s="267"/>
      <c r="G110" s="269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 x14ac:dyDescent="0.2">
      <c r="A111" s="266"/>
      <c r="B111" s="267"/>
      <c r="C111" s="268"/>
      <c r="D111" s="267"/>
      <c r="E111" s="267"/>
      <c r="F111" s="267"/>
      <c r="G111" s="269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266"/>
      <c r="B112" s="267"/>
      <c r="C112" s="268"/>
      <c r="D112" s="267"/>
      <c r="E112" s="267"/>
      <c r="F112" s="267"/>
      <c r="G112" s="269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270"/>
      <c r="B113" s="271"/>
      <c r="C113" s="272"/>
      <c r="D113" s="271"/>
      <c r="E113" s="271"/>
      <c r="F113" s="271"/>
      <c r="G113" s="27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A114" s="3"/>
      <c r="B114" s="4"/>
      <c r="C114" s="191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33" x14ac:dyDescent="0.2">
      <c r="C115" s="193"/>
      <c r="D115" s="10"/>
      <c r="AG115" t="s">
        <v>531</v>
      </c>
    </row>
    <row r="116" spans="1:33" x14ac:dyDescent="0.2">
      <c r="D116" s="10"/>
    </row>
    <row r="117" spans="1:33" x14ac:dyDescent="0.2">
      <c r="D117" s="10"/>
    </row>
    <row r="118" spans="1:33" x14ac:dyDescent="0.2">
      <c r="D118" s="10"/>
    </row>
    <row r="119" spans="1:33" x14ac:dyDescent="0.2">
      <c r="D119" s="10"/>
    </row>
    <row r="120" spans="1:33" x14ac:dyDescent="0.2">
      <c r="D120" s="10"/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vA2f2nS7JG6wExvsCt0EY/JJFLE+An66EohspHoxwWAfPtgB6YOfUm6bP8X++ChVvI3iOirHCbzHkxu4M/kyw==" saltValue="dIOW4t3Qk8BsNQX5ktb1dg==" spinCount="100000" sheet="1" formatRows="0"/>
  <mergeCells count="11">
    <mergeCell ref="A108:C108"/>
    <mergeCell ref="A109:G113"/>
    <mergeCell ref="C85:G85"/>
    <mergeCell ref="C86:G86"/>
    <mergeCell ref="C87:G87"/>
    <mergeCell ref="C88:G88"/>
    <mergeCell ref="C89:G89"/>
    <mergeCell ref="A1:G1"/>
    <mergeCell ref="C2:G2"/>
    <mergeCell ref="C3:G3"/>
    <mergeCell ref="C4:G4"/>
  </mergeCells>
  <pageMargins left="0.59055118110236227" right="0.19685039370078741" top="0.78740157480314965" bottom="0.78740157480314965" header="0.31496062992125984" footer="0.31496062992125984"/>
  <pageSetup paperSize="9" orientation="portrait" r:id="rId1"/>
  <headerFooter alignWithMargins="0"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63B8B-4B3E-4116-914D-948BD923C99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134</v>
      </c>
    </row>
    <row r="2" spans="1:60" ht="24.95" customHeight="1" x14ac:dyDescent="0.2">
      <c r="A2" s="50" t="s">
        <v>8</v>
      </c>
      <c r="B2" s="49" t="s">
        <v>42</v>
      </c>
      <c r="C2" s="254" t="s">
        <v>43</v>
      </c>
      <c r="D2" s="255"/>
      <c r="E2" s="255"/>
      <c r="F2" s="255"/>
      <c r="G2" s="256"/>
      <c r="AG2" t="s">
        <v>135</v>
      </c>
    </row>
    <row r="3" spans="1:60" ht="24.95" customHeight="1" x14ac:dyDescent="0.2">
      <c r="A3" s="50" t="s">
        <v>9</v>
      </c>
      <c r="B3" s="49" t="s">
        <v>66</v>
      </c>
      <c r="C3" s="254" t="s">
        <v>67</v>
      </c>
      <c r="D3" s="255"/>
      <c r="E3" s="255"/>
      <c r="F3" s="255"/>
      <c r="G3" s="256"/>
      <c r="AC3" s="122" t="s">
        <v>135</v>
      </c>
      <c r="AG3" t="s">
        <v>136</v>
      </c>
    </row>
    <row r="4" spans="1:60" ht="24.95" customHeight="1" x14ac:dyDescent="0.2">
      <c r="A4" s="141" t="s">
        <v>10</v>
      </c>
      <c r="B4" s="142" t="s">
        <v>54</v>
      </c>
      <c r="C4" s="257" t="s">
        <v>68</v>
      </c>
      <c r="D4" s="258"/>
      <c r="E4" s="258"/>
      <c r="F4" s="258"/>
      <c r="G4" s="259"/>
      <c r="AG4" t="s">
        <v>137</v>
      </c>
    </row>
    <row r="5" spans="1:60" x14ac:dyDescent="0.2">
      <c r="D5" s="10"/>
    </row>
    <row r="6" spans="1:60" ht="38.25" x14ac:dyDescent="0.2">
      <c r="A6" s="144" t="s">
        <v>138</v>
      </c>
      <c r="B6" s="146" t="s">
        <v>139</v>
      </c>
      <c r="C6" s="146" t="s">
        <v>140</v>
      </c>
      <c r="D6" s="145" t="s">
        <v>141</v>
      </c>
      <c r="E6" s="144" t="s">
        <v>142</v>
      </c>
      <c r="F6" s="143" t="s">
        <v>143</v>
      </c>
      <c r="G6" s="144" t="s">
        <v>31</v>
      </c>
      <c r="H6" s="147" t="s">
        <v>32</v>
      </c>
      <c r="I6" s="147" t="s">
        <v>144</v>
      </c>
      <c r="J6" s="147" t="s">
        <v>33</v>
      </c>
      <c r="K6" s="147" t="s">
        <v>145</v>
      </c>
      <c r="L6" s="147" t="s">
        <v>146</v>
      </c>
      <c r="M6" s="147" t="s">
        <v>147</v>
      </c>
      <c r="N6" s="147" t="s">
        <v>148</v>
      </c>
      <c r="O6" s="147" t="s">
        <v>149</v>
      </c>
      <c r="P6" s="147" t="s">
        <v>150</v>
      </c>
      <c r="Q6" s="147" t="s">
        <v>151</v>
      </c>
      <c r="R6" s="147" t="s">
        <v>152</v>
      </c>
      <c r="S6" s="147" t="s">
        <v>153</v>
      </c>
      <c r="T6" s="147" t="s">
        <v>154</v>
      </c>
      <c r="U6" s="147" t="s">
        <v>155</v>
      </c>
      <c r="V6" s="147" t="s">
        <v>156</v>
      </c>
      <c r="W6" s="147" t="s">
        <v>157</v>
      </c>
      <c r="X6" s="147" t="s">
        <v>158</v>
      </c>
      <c r="Y6" s="147" t="s">
        <v>159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5" t="s">
        <v>160</v>
      </c>
      <c r="B8" s="166" t="s">
        <v>132</v>
      </c>
      <c r="C8" s="186" t="s">
        <v>29</v>
      </c>
      <c r="D8" s="167"/>
      <c r="E8" s="168"/>
      <c r="F8" s="169"/>
      <c r="G8" s="170">
        <f>SUMIF(AG9:AG17,"&lt;&gt;NOR",G9:G17)</f>
        <v>0</v>
      </c>
      <c r="H8" s="164"/>
      <c r="I8" s="164">
        <f>SUM(I9:I17)</f>
        <v>0</v>
      </c>
      <c r="J8" s="164"/>
      <c r="K8" s="164">
        <f>SUM(K9:K17)</f>
        <v>0</v>
      </c>
      <c r="L8" s="164"/>
      <c r="M8" s="164">
        <f>SUM(M9:M17)</f>
        <v>0</v>
      </c>
      <c r="N8" s="163"/>
      <c r="O8" s="163">
        <f>SUM(O9:O17)</f>
        <v>0</v>
      </c>
      <c r="P8" s="163"/>
      <c r="Q8" s="163">
        <f>SUM(Q9:Q17)</f>
        <v>0</v>
      </c>
      <c r="R8" s="164"/>
      <c r="S8" s="164"/>
      <c r="T8" s="164"/>
      <c r="U8" s="164"/>
      <c r="V8" s="164">
        <f>SUM(V9:V17)</f>
        <v>0</v>
      </c>
      <c r="W8" s="164"/>
      <c r="X8" s="164"/>
      <c r="Y8" s="164"/>
      <c r="AG8" t="s">
        <v>161</v>
      </c>
    </row>
    <row r="9" spans="1:60" outlineLevel="1" x14ac:dyDescent="0.2">
      <c r="A9" s="172">
        <v>1</v>
      </c>
      <c r="B9" s="173" t="s">
        <v>850</v>
      </c>
      <c r="C9" s="187" t="s">
        <v>851</v>
      </c>
      <c r="D9" s="174" t="s">
        <v>852</v>
      </c>
      <c r="E9" s="175">
        <v>1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266</v>
      </c>
      <c r="U9" s="159">
        <v>0</v>
      </c>
      <c r="V9" s="159">
        <f>ROUND(E9*U9,2)</f>
        <v>0</v>
      </c>
      <c r="W9" s="159"/>
      <c r="X9" s="159" t="s">
        <v>68</v>
      </c>
      <c r="Y9" s="159" t="s">
        <v>167</v>
      </c>
      <c r="Z9" s="148"/>
      <c r="AA9" s="148"/>
      <c r="AB9" s="148"/>
      <c r="AC9" s="148"/>
      <c r="AD9" s="148"/>
      <c r="AE9" s="148"/>
      <c r="AF9" s="148"/>
      <c r="AG9" s="148" t="s">
        <v>853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251" t="s">
        <v>854</v>
      </c>
      <c r="D10" s="252"/>
      <c r="E10" s="252"/>
      <c r="F10" s="252"/>
      <c r="G10" s="252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215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85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2">
        <v>2</v>
      </c>
      <c r="B11" s="173" t="s">
        <v>855</v>
      </c>
      <c r="C11" s="187" t="s">
        <v>856</v>
      </c>
      <c r="D11" s="174" t="s">
        <v>852</v>
      </c>
      <c r="E11" s="175">
        <v>1</v>
      </c>
      <c r="F11" s="176"/>
      <c r="G11" s="177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165</v>
      </c>
      <c r="T11" s="159" t="s">
        <v>266</v>
      </c>
      <c r="U11" s="159">
        <v>0</v>
      </c>
      <c r="V11" s="159">
        <f>ROUND(E11*U11,2)</f>
        <v>0</v>
      </c>
      <c r="W11" s="159"/>
      <c r="X11" s="159" t="s">
        <v>68</v>
      </c>
      <c r="Y11" s="159" t="s">
        <v>167</v>
      </c>
      <c r="Z11" s="148"/>
      <c r="AA11" s="148"/>
      <c r="AB11" s="148"/>
      <c r="AC11" s="148"/>
      <c r="AD11" s="148"/>
      <c r="AE11" s="148"/>
      <c r="AF11" s="148"/>
      <c r="AG11" s="148" t="s">
        <v>853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45" outlineLevel="2" x14ac:dyDescent="0.2">
      <c r="A12" s="155"/>
      <c r="B12" s="156"/>
      <c r="C12" s="251" t="s">
        <v>857</v>
      </c>
      <c r="D12" s="252"/>
      <c r="E12" s="252"/>
      <c r="F12" s="252"/>
      <c r="G12" s="252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215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85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2">
        <v>3</v>
      </c>
      <c r="B13" s="173" t="s">
        <v>858</v>
      </c>
      <c r="C13" s="187" t="s">
        <v>859</v>
      </c>
      <c r="D13" s="174" t="s">
        <v>852</v>
      </c>
      <c r="E13" s="175">
        <v>1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0</v>
      </c>
      <c r="O13" s="158">
        <f>ROUND(E13*N13,2)</f>
        <v>0</v>
      </c>
      <c r="P13" s="158">
        <v>0</v>
      </c>
      <c r="Q13" s="158">
        <f>ROUND(E13*P13,2)</f>
        <v>0</v>
      </c>
      <c r="R13" s="159"/>
      <c r="S13" s="159" t="s">
        <v>165</v>
      </c>
      <c r="T13" s="159" t="s">
        <v>266</v>
      </c>
      <c r="U13" s="159">
        <v>0</v>
      </c>
      <c r="V13" s="159">
        <f>ROUND(E13*U13,2)</f>
        <v>0</v>
      </c>
      <c r="W13" s="159"/>
      <c r="X13" s="159" t="s">
        <v>68</v>
      </c>
      <c r="Y13" s="159" t="s">
        <v>167</v>
      </c>
      <c r="Z13" s="148"/>
      <c r="AA13" s="148"/>
      <c r="AB13" s="148"/>
      <c r="AC13" s="148"/>
      <c r="AD13" s="148"/>
      <c r="AE13" s="148"/>
      <c r="AF13" s="148"/>
      <c r="AG13" s="148" t="s">
        <v>853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33.75" outlineLevel="2" x14ac:dyDescent="0.2">
      <c r="A14" s="155"/>
      <c r="B14" s="156"/>
      <c r="C14" s="251" t="s">
        <v>860</v>
      </c>
      <c r="D14" s="252"/>
      <c r="E14" s="252"/>
      <c r="F14" s="252"/>
      <c r="G14" s="252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215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85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2">
        <v>4</v>
      </c>
      <c r="B15" s="173" t="s">
        <v>861</v>
      </c>
      <c r="C15" s="187" t="s">
        <v>862</v>
      </c>
      <c r="D15" s="174" t="s">
        <v>852</v>
      </c>
      <c r="E15" s="175">
        <v>1</v>
      </c>
      <c r="F15" s="176"/>
      <c r="G15" s="177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0</v>
      </c>
      <c r="O15" s="158">
        <f>ROUND(E15*N15,2)</f>
        <v>0</v>
      </c>
      <c r="P15" s="158">
        <v>0</v>
      </c>
      <c r="Q15" s="158">
        <f>ROUND(E15*P15,2)</f>
        <v>0</v>
      </c>
      <c r="R15" s="159"/>
      <c r="S15" s="159" t="s">
        <v>165</v>
      </c>
      <c r="T15" s="159" t="s">
        <v>266</v>
      </c>
      <c r="U15" s="159">
        <v>0</v>
      </c>
      <c r="V15" s="159">
        <f>ROUND(E15*U15,2)</f>
        <v>0</v>
      </c>
      <c r="W15" s="159"/>
      <c r="X15" s="159" t="s">
        <v>68</v>
      </c>
      <c r="Y15" s="159" t="s">
        <v>167</v>
      </c>
      <c r="Z15" s="148"/>
      <c r="AA15" s="148"/>
      <c r="AB15" s="148"/>
      <c r="AC15" s="148"/>
      <c r="AD15" s="148"/>
      <c r="AE15" s="148"/>
      <c r="AF15" s="148"/>
      <c r="AG15" s="148" t="s">
        <v>863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2" x14ac:dyDescent="0.2">
      <c r="A16" s="155"/>
      <c r="B16" s="156"/>
      <c r="C16" s="251" t="s">
        <v>864</v>
      </c>
      <c r="D16" s="252"/>
      <c r="E16" s="252"/>
      <c r="F16" s="252"/>
      <c r="G16" s="252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215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85" t="str">
        <f>C16</f>
        <v>Náklady na ztížené provádění stavebních prací v důsledku nepřerušeného provozu na staveništi nebo v případech nepřerušeného provozu v objektech v nichž se stavební práce provádí.</v>
      </c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8">
        <v>5</v>
      </c>
      <c r="B17" s="179" t="s">
        <v>865</v>
      </c>
      <c r="C17" s="189" t="s">
        <v>866</v>
      </c>
      <c r="D17" s="180" t="s">
        <v>852</v>
      </c>
      <c r="E17" s="181">
        <v>1</v>
      </c>
      <c r="F17" s="182"/>
      <c r="G17" s="183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165</v>
      </c>
      <c r="T17" s="159" t="s">
        <v>266</v>
      </c>
      <c r="U17" s="159">
        <v>0</v>
      </c>
      <c r="V17" s="159">
        <f>ROUND(E17*U17,2)</f>
        <v>0</v>
      </c>
      <c r="W17" s="159"/>
      <c r="X17" s="159" t="s">
        <v>68</v>
      </c>
      <c r="Y17" s="159" t="s">
        <v>167</v>
      </c>
      <c r="Z17" s="148"/>
      <c r="AA17" s="148"/>
      <c r="AB17" s="148"/>
      <c r="AC17" s="148"/>
      <c r="AD17" s="148"/>
      <c r="AE17" s="148"/>
      <c r="AF17" s="148"/>
      <c r="AG17" s="148" t="s">
        <v>867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x14ac:dyDescent="0.2">
      <c r="A18" s="165" t="s">
        <v>160</v>
      </c>
      <c r="B18" s="166" t="s">
        <v>133</v>
      </c>
      <c r="C18" s="186" t="s">
        <v>30</v>
      </c>
      <c r="D18" s="167"/>
      <c r="E18" s="168"/>
      <c r="F18" s="169"/>
      <c r="G18" s="170">
        <f>SUMIF(AG19:AG21,"&lt;&gt;NOR",G19:G21)</f>
        <v>0</v>
      </c>
      <c r="H18" s="164"/>
      <c r="I18" s="164">
        <f>SUM(I19:I21)</f>
        <v>0</v>
      </c>
      <c r="J18" s="164"/>
      <c r="K18" s="164">
        <f>SUM(K19:K21)</f>
        <v>0</v>
      </c>
      <c r="L18" s="164"/>
      <c r="M18" s="164">
        <f>SUM(M19:M21)</f>
        <v>0</v>
      </c>
      <c r="N18" s="163"/>
      <c r="O18" s="163">
        <f>SUM(O19:O21)</f>
        <v>0</v>
      </c>
      <c r="P18" s="163"/>
      <c r="Q18" s="163">
        <f>SUM(Q19:Q21)</f>
        <v>0</v>
      </c>
      <c r="R18" s="164"/>
      <c r="S18" s="164"/>
      <c r="T18" s="164"/>
      <c r="U18" s="164"/>
      <c r="V18" s="164">
        <f>SUM(V19:V21)</f>
        <v>0</v>
      </c>
      <c r="W18" s="164"/>
      <c r="X18" s="164"/>
      <c r="Y18" s="164"/>
      <c r="AG18" t="s">
        <v>161</v>
      </c>
    </row>
    <row r="19" spans="1:60" ht="22.5" outlineLevel="1" x14ac:dyDescent="0.2">
      <c r="A19" s="178">
        <v>6</v>
      </c>
      <c r="B19" s="179" t="s">
        <v>868</v>
      </c>
      <c r="C19" s="189" t="s">
        <v>869</v>
      </c>
      <c r="D19" s="180" t="s">
        <v>852</v>
      </c>
      <c r="E19" s="181">
        <v>1</v>
      </c>
      <c r="F19" s="182"/>
      <c r="G19" s="183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9"/>
      <c r="S19" s="159" t="s">
        <v>165</v>
      </c>
      <c r="T19" s="159" t="s">
        <v>266</v>
      </c>
      <c r="U19" s="159">
        <v>0</v>
      </c>
      <c r="V19" s="159">
        <f>ROUND(E19*U19,2)</f>
        <v>0</v>
      </c>
      <c r="W19" s="159"/>
      <c r="X19" s="159" t="s">
        <v>68</v>
      </c>
      <c r="Y19" s="159" t="s">
        <v>167</v>
      </c>
      <c r="Z19" s="148"/>
      <c r="AA19" s="148"/>
      <c r="AB19" s="148"/>
      <c r="AC19" s="148"/>
      <c r="AD19" s="148"/>
      <c r="AE19" s="148"/>
      <c r="AF19" s="148"/>
      <c r="AG19" s="148" t="s">
        <v>867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78">
        <v>7</v>
      </c>
      <c r="B20" s="179" t="s">
        <v>870</v>
      </c>
      <c r="C20" s="189" t="s">
        <v>871</v>
      </c>
      <c r="D20" s="180" t="s">
        <v>852</v>
      </c>
      <c r="E20" s="181">
        <v>1</v>
      </c>
      <c r="F20" s="182"/>
      <c r="G20" s="183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165</v>
      </c>
      <c r="T20" s="159" t="s">
        <v>266</v>
      </c>
      <c r="U20" s="159">
        <v>0</v>
      </c>
      <c r="V20" s="159">
        <f>ROUND(E20*U20,2)</f>
        <v>0</v>
      </c>
      <c r="W20" s="159"/>
      <c r="X20" s="159" t="s">
        <v>68</v>
      </c>
      <c r="Y20" s="159" t="s">
        <v>167</v>
      </c>
      <c r="Z20" s="148"/>
      <c r="AA20" s="148"/>
      <c r="AB20" s="148"/>
      <c r="AC20" s="148"/>
      <c r="AD20" s="148"/>
      <c r="AE20" s="148"/>
      <c r="AF20" s="148"/>
      <c r="AG20" s="148" t="s">
        <v>853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2">
        <v>8</v>
      </c>
      <c r="B21" s="173" t="s">
        <v>872</v>
      </c>
      <c r="C21" s="187" t="s">
        <v>873</v>
      </c>
      <c r="D21" s="174" t="s">
        <v>364</v>
      </c>
      <c r="E21" s="175">
        <v>1</v>
      </c>
      <c r="F21" s="176"/>
      <c r="G21" s="177">
        <f>ROUND(E21*F21,2)</f>
        <v>0</v>
      </c>
      <c r="H21" s="160"/>
      <c r="I21" s="159">
        <f>ROUND(E21*H21,2)</f>
        <v>0</v>
      </c>
      <c r="J21" s="160"/>
      <c r="K21" s="159">
        <f>ROUND(E21*J21,2)</f>
        <v>0</v>
      </c>
      <c r="L21" s="159">
        <v>21</v>
      </c>
      <c r="M21" s="159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9"/>
      <c r="S21" s="159" t="s">
        <v>265</v>
      </c>
      <c r="T21" s="159" t="s">
        <v>266</v>
      </c>
      <c r="U21" s="159">
        <v>0</v>
      </c>
      <c r="V21" s="159">
        <f>ROUND(E21*U21,2)</f>
        <v>0</v>
      </c>
      <c r="W21" s="159"/>
      <c r="X21" s="159" t="s">
        <v>68</v>
      </c>
      <c r="Y21" s="159" t="s">
        <v>167</v>
      </c>
      <c r="Z21" s="148"/>
      <c r="AA21" s="148"/>
      <c r="AB21" s="148"/>
      <c r="AC21" s="148"/>
      <c r="AD21" s="148"/>
      <c r="AE21" s="148"/>
      <c r="AF21" s="148"/>
      <c r="AG21" s="148" t="s">
        <v>874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3"/>
      <c r="B22" s="4"/>
      <c r="C22" s="191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15</v>
      </c>
      <c r="AF22">
        <v>21</v>
      </c>
      <c r="AG22" t="s">
        <v>146</v>
      </c>
    </row>
    <row r="23" spans="1:60" x14ac:dyDescent="0.2">
      <c r="A23" s="151"/>
      <c r="B23" s="152" t="s">
        <v>31</v>
      </c>
      <c r="C23" s="192"/>
      <c r="D23" s="153"/>
      <c r="E23" s="154"/>
      <c r="F23" s="154"/>
      <c r="G23" s="171">
        <f>G8+G18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527</v>
      </c>
    </row>
    <row r="24" spans="1:60" x14ac:dyDescent="0.2">
      <c r="A24" s="3"/>
      <c r="B24" s="4"/>
      <c r="C24" s="191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3"/>
      <c r="B25" s="4"/>
      <c r="C25" s="191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260" t="s">
        <v>528</v>
      </c>
      <c r="B26" s="260"/>
      <c r="C26" s="261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62"/>
      <c r="B27" s="263"/>
      <c r="C27" s="264"/>
      <c r="D27" s="263"/>
      <c r="E27" s="263"/>
      <c r="F27" s="263"/>
      <c r="G27" s="265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G27" t="s">
        <v>529</v>
      </c>
    </row>
    <row r="28" spans="1:60" x14ac:dyDescent="0.2">
      <c r="A28" s="266"/>
      <c r="B28" s="267"/>
      <c r="C28" s="268"/>
      <c r="D28" s="267"/>
      <c r="E28" s="267"/>
      <c r="F28" s="267"/>
      <c r="G28" s="269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66"/>
      <c r="B29" s="267"/>
      <c r="C29" s="268"/>
      <c r="D29" s="267"/>
      <c r="E29" s="267"/>
      <c r="F29" s="267"/>
      <c r="G29" s="269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6"/>
      <c r="B30" s="267"/>
      <c r="C30" s="268"/>
      <c r="D30" s="267"/>
      <c r="E30" s="267"/>
      <c r="F30" s="267"/>
      <c r="G30" s="269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70"/>
      <c r="B31" s="271"/>
      <c r="C31" s="272"/>
      <c r="D31" s="271"/>
      <c r="E31" s="271"/>
      <c r="F31" s="271"/>
      <c r="G31" s="27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191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3:33" x14ac:dyDescent="0.2">
      <c r="C33" s="193"/>
      <c r="D33" s="10"/>
      <c r="AG33" t="s">
        <v>531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ipJUrbZczQN+WvvwLy5ppp9w21m9k1qUdyjGtPs8dXXdYuMponxxO0GpEm0X2HfXrymSyxGsHiEzxyqffTxRA==" saltValue="X4zech+YBixICD6EYHflCg==" spinCount="100000" sheet="1" formatRows="0"/>
  <mergeCells count="10">
    <mergeCell ref="A27:G31"/>
    <mergeCell ref="C10:G10"/>
    <mergeCell ref="C12:G12"/>
    <mergeCell ref="C14:G14"/>
    <mergeCell ref="C16:G16"/>
    <mergeCell ref="A1:G1"/>
    <mergeCell ref="C2:G2"/>
    <mergeCell ref="C3:G3"/>
    <mergeCell ref="C4:G4"/>
    <mergeCell ref="A26:C26"/>
  </mergeCells>
  <pageMargins left="0.59055118110236227" right="0.19685039370078741" top="0.78740157480314965" bottom="0.78740157480314965" header="0.31496062992125984" footer="0.31496062992125984"/>
  <pageSetup paperSize="9" orientation="portrait" r:id="rId1"/>
  <headerFooter alignWithMargins="0"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30c55d-c059-4878-b03e-386dab4640e9">
      <Terms xmlns="http://schemas.microsoft.com/office/infopath/2007/PartnerControls"/>
    </lcf76f155ced4ddcb4097134ff3c332f>
    <Datum_x0020_p_x0159_ed_x00e1_n_x00ed__x0020_na_x0020_PO xmlns="5330c55d-c059-4878-b03e-386dab4640e9" xsi:nil="true"/>
    <TaxCatchAll xmlns="4e2797a0-1766-41ad-be59-caaf307804e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4AF71E7CDB8B2498C19C3D40F1FCB65" ma:contentTypeVersion="19" ma:contentTypeDescription="Vytvoří nový dokument" ma:contentTypeScope="" ma:versionID="98768ee23cdcfc987ea85c3635927960">
  <xsd:schema xmlns:xsd="http://www.w3.org/2001/XMLSchema" xmlns:xs="http://www.w3.org/2001/XMLSchema" xmlns:p="http://schemas.microsoft.com/office/2006/metadata/properties" xmlns:ns2="4e2797a0-1766-41ad-be59-caaf307804e4" xmlns:ns3="5330c55d-c059-4878-b03e-386dab4640e9" targetNamespace="http://schemas.microsoft.com/office/2006/metadata/properties" ma:root="true" ma:fieldsID="11bbb879a806fe062516592afd6bed7f" ns2:_="" ns3:_="">
    <xsd:import namespace="4e2797a0-1766-41ad-be59-caaf307804e4"/>
    <xsd:import namespace="5330c55d-c059-4878-b03e-386dab4640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Datum_x0020_p_x0159_ed_x00e1_n_x00ed__x0020_na_x0020_PO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797a0-1766-41ad-be59-caaf307804e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a73ace-a8c8-4851-9e68-29b63c04abe2}" ma:internalName="TaxCatchAll" ma:showField="CatchAllData" ma:web="4e2797a0-1766-41ad-be59-caaf307804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0c55d-c059-4878-b03e-386dab4640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Datum_x0020_p_x0159_ed_x00e1_n_x00ed__x0020_na_x0020_PO" ma:index="12" nillable="true" ma:displayName="Datum předání na PO" ma:format="DateOnly" ma:internalName="Datum_x0020_p_x0159_ed_x00e1_n_x00ed__x0020_na_x0020_PO">
      <xsd:simpleType>
        <xsd:restriction base="dms:DateTim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104055d-a7a1-4227-823d-893947fae5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A706FF-338A-4FAB-A867-9C90F92D959C}">
  <ds:schemaRefs>
    <ds:schemaRef ds:uri="http://schemas.microsoft.com/office/2006/metadata/properties"/>
    <ds:schemaRef ds:uri="http://schemas.microsoft.com/office/infopath/2007/PartnerControls"/>
    <ds:schemaRef ds:uri="5330c55d-c059-4878-b03e-386dab4640e9"/>
    <ds:schemaRef ds:uri="4e2797a0-1766-41ad-be59-caaf307804e4"/>
  </ds:schemaRefs>
</ds:datastoreItem>
</file>

<file path=customXml/itemProps2.xml><?xml version="1.0" encoding="utf-8"?>
<ds:datastoreItem xmlns:ds="http://schemas.openxmlformats.org/officeDocument/2006/customXml" ds:itemID="{0486BE8B-2521-4E2C-AC0B-57AC6CD7D8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23E45A-0597-4440-8EE5-07196F38B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2797a0-1766-41ad-be59-caaf307804e4"/>
    <ds:schemaRef ds:uri="5330c55d-c059-4878-b03e-386dab4640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58</vt:i4>
      </vt:variant>
    </vt:vector>
  </HeadingPairs>
  <TitlesOfParts>
    <vt:vector size="66" baseType="lpstr">
      <vt:lpstr>Rekapitulace</vt:lpstr>
      <vt:lpstr>VzorPolozky</vt:lpstr>
      <vt:lpstr>01 stavební</vt:lpstr>
      <vt:lpstr>02 ZTI</vt:lpstr>
      <vt:lpstr>03 VYT</vt:lpstr>
      <vt:lpstr>04 VZT</vt:lpstr>
      <vt:lpstr>05 EL</vt:lpstr>
      <vt:lpstr>06 VRN</vt:lpstr>
      <vt:lpstr>Rekapitulace!CelkemDPHVypocet</vt:lpstr>
      <vt:lpstr>CenaCelkem</vt:lpstr>
      <vt:lpstr>CenaCelkemBezDPH</vt:lpstr>
      <vt:lpstr>Rekapitulace!CenaCelkemVypocet</vt:lpstr>
      <vt:lpstr>cisloobjektu</vt:lpstr>
      <vt:lpstr>Rekapitulace!CisloStavby</vt:lpstr>
      <vt:lpstr>CisloStavebnihoRozpoctu</vt:lpstr>
      <vt:lpstr>dadresa</vt:lpstr>
      <vt:lpstr>Rekapitulace!DIČ</vt:lpstr>
      <vt:lpstr>dmisto</vt:lpstr>
      <vt:lpstr>DPHSni</vt:lpstr>
      <vt:lpstr>DPHZakl</vt:lpstr>
      <vt:lpstr>Rekapitulace!dpsc</vt:lpstr>
      <vt:lpstr>Rekapitulace!IČO</vt:lpstr>
      <vt:lpstr>Mena</vt:lpstr>
      <vt:lpstr>MistoStavby</vt:lpstr>
      <vt:lpstr>nazevobjektu</vt:lpstr>
      <vt:lpstr>Rekapitulace!NazevStavby</vt:lpstr>
      <vt:lpstr>NazevStavebnihoRozpoctu</vt:lpstr>
      <vt:lpstr>'01 stavební'!Názvy_tisku</vt:lpstr>
      <vt:lpstr>'02 ZTI'!Názvy_tisku</vt:lpstr>
      <vt:lpstr>'03 VYT'!Názvy_tisku</vt:lpstr>
      <vt:lpstr>'04 VZT'!Názvy_tisku</vt:lpstr>
      <vt:lpstr>'05 EL'!Názvy_tisku</vt:lpstr>
      <vt:lpstr>'06 VRN'!Názvy_tisku</vt:lpstr>
      <vt:lpstr>oadresa</vt:lpstr>
      <vt:lpstr>Rekapitulace!Objednatel</vt:lpstr>
      <vt:lpstr>Rekapitulace!Objekt</vt:lpstr>
      <vt:lpstr>'01 stavební'!Oblast_tisku</vt:lpstr>
      <vt:lpstr>'02 ZTI'!Oblast_tisku</vt:lpstr>
      <vt:lpstr>'03 VYT'!Oblast_tisku</vt:lpstr>
      <vt:lpstr>'04 VZT'!Oblast_tisku</vt:lpstr>
      <vt:lpstr>'05 EL'!Oblast_tisku</vt:lpstr>
      <vt:lpstr>'06 VRN'!Oblast_tisku</vt:lpstr>
      <vt:lpstr>Rekapitulace!Oblast_tisku</vt:lpstr>
      <vt:lpstr>Rekapitulace!odic</vt:lpstr>
      <vt:lpstr>Rekapitulace!oico</vt:lpstr>
      <vt:lpstr>Rekapitulace!omisto</vt:lpstr>
      <vt:lpstr>Rekapitulace!onazev</vt:lpstr>
      <vt:lpstr>Rekapitulace!opsc</vt:lpstr>
      <vt:lpstr>padresa</vt:lpstr>
      <vt:lpstr>pdic</vt:lpstr>
      <vt:lpstr>pico</vt:lpstr>
      <vt:lpstr>pmisto</vt:lpstr>
      <vt:lpstr>PoptavkaID</vt:lpstr>
      <vt:lpstr>pPSC</vt:lpstr>
      <vt:lpstr>Projektant</vt:lpstr>
      <vt:lpstr>Rekapitulace!SazbaDPH1</vt:lpstr>
      <vt:lpstr>Rekapitulace!SazbaDPH2</vt:lpstr>
      <vt:lpstr>Vypracoval</vt:lpstr>
      <vt:lpstr>ZakladDPHSni</vt:lpstr>
      <vt:lpstr>Rekapitulace!ZakladDPHSniVypocet</vt:lpstr>
      <vt:lpstr>ZakladDPHZakl</vt:lpstr>
      <vt:lpstr>Rekapitulace!ZakladDPHZaklVypocet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 Průchová</dc:creator>
  <cp:lastModifiedBy>Körber Martin</cp:lastModifiedBy>
  <cp:lastPrinted>2024-11-13T08:15:55Z</cp:lastPrinted>
  <dcterms:created xsi:type="dcterms:W3CDTF">2009-04-08T07:15:50Z</dcterms:created>
  <dcterms:modified xsi:type="dcterms:W3CDTF">2026-03-25T11:22:53Z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0x010100C4AF71E7CDB8B2498C19C3D40F1FCB65</vt:lpwstr>
  </property>
  <property fmtid="{D5CDD505-2E9C-101B-9397-08002B2CF9AE}" pid="3" name="MediaServiceImageTags">
    <vt:lpwstr/>
  </property>
</Properties>
</file>